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drawings/drawing1.xml" ContentType="application/vnd.openxmlformats-officedocument.drawing+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codeName="ThisWorkbook"/>
  <mc:AlternateContent xmlns:mc="http://schemas.openxmlformats.org/markup-compatibility/2006">
    <mc:Choice Requires="x15">
      <x15ac:absPath xmlns:x15ac="http://schemas.microsoft.com/office/spreadsheetml/2010/11/ac" url="X:\Quality Management\DOE-BT-Appliance - Tools and Templates\CCE\Test Report Templates\CURRENT VERSIONS\"/>
    </mc:Choice>
  </mc:AlternateContent>
  <xr:revisionPtr revIDLastSave="0" documentId="13_ncr:1_{5CD751D9-1AB4-45EF-A39A-0C891CCDCE0E}" xr6:coauthVersionLast="41" xr6:coauthVersionMax="45" xr10:uidLastSave="{00000000-0000-0000-0000-000000000000}"/>
  <workbookProtection workbookAlgorithmName="SHA-512" workbookHashValue="8MHGj2R3xurO9rePEhCkarAXpiA93aCmhyS0gDzRt688Zdfex4Pb8wbkVI5zK0l0+zuEd6/XpCpknqwYI0mEkg==" workbookSaltValue="tnN9Tz2xr4uOZ+sBwjvx/A==" workbookSpinCount="100000" lockStructure="1"/>
  <bookViews>
    <workbookView xWindow="28680" yWindow="-3585" windowWidth="29040" windowHeight="15840" xr2:uid="{33860270-FA3A-4783-88B8-36F0EE97C79C}"/>
  </bookViews>
  <sheets>
    <sheet name="Instructions" sheetId="6" r:id="rId1"/>
    <sheet name="General Info and Test Results" sheetId="9" r:id="rId2"/>
    <sheet name="Setup" sheetId="8" r:id="rId3"/>
    <sheet name="Instrumentation" sheetId="7" r:id="rId4"/>
    <sheet name="Photos" sheetId="11" r:id="rId5"/>
    <sheet name="FER Input Data" sheetId="5" r:id="rId6"/>
    <sheet name="Calculations" sheetId="10" r:id="rId7"/>
    <sheet name="Comments" sheetId="12" r:id="rId8"/>
    <sheet name="Test Report Attachments" sheetId="17" r:id="rId9"/>
    <sheet name="Report Sign-Off Block" sheetId="13" r:id="rId10"/>
    <sheet name="Tables" sheetId="15" r:id="rId11"/>
    <sheet name="Drop-Downs" sheetId="14" r:id="rId12"/>
    <sheet name="Version Control" sheetId="16" r:id="rId13"/>
    <sheet name="Styles" sheetId="3" state="hidden" r:id="rId14"/>
  </sheets>
  <externalReferences>
    <externalReference r:id="rId15"/>
    <externalReference r:id="rId16"/>
  </externalReferences>
  <definedNames>
    <definedName name="Burner_Stages">'General Info and Test Results'!$C$40</definedName>
    <definedName name="CCH">Tables!$C$12</definedName>
    <definedName name="CH">Tables!$C$11</definedName>
    <definedName name="Condensing">'General Info and Test Results'!$C$39</definedName>
    <definedName name="Control_Stages">'[1]General Info and Test Results'!$C$55</definedName>
    <definedName name="DD_Burner_Stages">'Drop-Downs'!$B$14:$B$15</definedName>
    <definedName name="DD_Furnace_Boiler_Type">'Drop-Downs'!$B$3:$B$10</definedName>
    <definedName name="DD_Installation_Type">'Drop-Downs'!$B$25:$B$27</definedName>
    <definedName name="DD_Venting_Type">'Drop-Downs'!$B$31:$B$34</definedName>
    <definedName name="DD_Yes_No">'Drop-Downs'!$B$19:$B$21</definedName>
    <definedName name="Delta_Theat___°F">Calculations!$C$25</definedName>
    <definedName name="Ecirc__Watts">Calculations!$E$15</definedName>
    <definedName name="Effy_SS">Calculations!$C$20</definedName>
    <definedName name="Effy_SS_Max">IF(Condensing="Non-Condensing",'FER Input Data'!$G$40,'FER Input Data'!$M$44)</definedName>
    <definedName name="Effy_SS_R">IF(Condensing="Non-Condensing",'FER Input Data'!$G$72,'FER Input Data'!$M$76)</definedName>
    <definedName name="EffySS">Calculations!$C$20</definedName>
    <definedName name="Eheat_Watts">Calculations!$E$14</definedName>
    <definedName name="EMAX_Watts">Calculations!$E$13</definedName>
    <definedName name="ESP_Heat">Calculations!$D$14</definedName>
    <definedName name="ESP_Max">Calculations!$D$13</definedName>
    <definedName name="ESP_Ref">'General Info and Test Results'!$C$44</definedName>
    <definedName name="ESPCirc__in._w.c.">Calculations!$D$15</definedName>
    <definedName name="ESPHeat__in._w.c.">Calculations!$D$14</definedName>
    <definedName name="ESPMAX___in._w.c.">Calculations!$D$13</definedName>
    <definedName name="FER_Calcd">Calculations!$D$38</definedName>
    <definedName name="Furnace_Type">'General Info and Test Results'!$C$38</definedName>
    <definedName name="HCR">'General Info and Test Results'!$C$30</definedName>
    <definedName name="Heating_Input_Measured">'[1]FER Input Data'!$K$21</definedName>
    <definedName name="HH">Tables!$C$10</definedName>
    <definedName name="Installation_Type">'General Info and Test Results'!$C$41</definedName>
    <definedName name="LJ">'FER Input Data'!$M$21</definedName>
    <definedName name="Max_Airflow_Condition">'[1]General Info and Test Results'!$C$64</definedName>
    <definedName name="Max_Airflow_Heating_Mode">'General Info and Test Results'!$C$43</definedName>
    <definedName name="Q_Heat">Calculations!$D$35</definedName>
    <definedName name="Q_Heat_H">Calculations!$D$35</definedName>
    <definedName name="Q_Heat_R">Calculations!$D$34</definedName>
    <definedName name="Q_in_Nameplate">'General Info and Test Results'!$C$28</definedName>
    <definedName name="Q_in_R_Nameplate">'General Info and Test Results'!$C$29</definedName>
    <definedName name="Q_in_R_Tested">'FER Input Data'!$K$53</definedName>
    <definedName name="Q_in_Tested">'FER Input Data'!$K$21</definedName>
    <definedName name="Q_Max">Calculations!$D$36</definedName>
    <definedName name="Reduced_Heating_Input_Measured">'[1]FER Input Data'!$K$53</definedName>
    <definedName name="Revision_Date">'General Info and Test Results'!#REF!</definedName>
    <definedName name="Template_Name">'General Info and Test Results'!#REF!</definedName>
    <definedName name="TempRise_Measured">Calculations!$C$25</definedName>
    <definedName name="Test_Completion_Date">'General Info and Test Results'!#REF!</definedName>
    <definedName name="Test_Start_Date">'General Info and Test Results'!#REF!</definedName>
    <definedName name="THeat_In___°F">Calculations!$C$23</definedName>
    <definedName name="THeat_Out___°F">Calculations!$C$24</definedName>
    <definedName name="TMAX_Out___°F">Calculations!$C$26</definedName>
    <definedName name="V_rated">'General Info and Test Results'!$C$27</definedName>
    <definedName name="vair">Calculations!$C$27</definedName>
    <definedName name="Venting_Type">'General Info and Test Results'!$C$42</definedName>
    <definedName name="Version_Number">'General Info and Test Results'!#REF!</definedName>
    <definedName name="W___Humidity_Ratio">Calculations!$C$28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8" i="7" l="1"/>
  <c r="D35" i="10" l="1"/>
  <c r="L76" i="5" l="1"/>
  <c r="I76" i="5"/>
  <c r="L44" i="5"/>
  <c r="I44" i="5"/>
  <c r="D22" i="10" l="1"/>
  <c r="C7" i="10"/>
  <c r="C6" i="10"/>
  <c r="C3" i="10"/>
  <c r="C7" i="5"/>
  <c r="C6" i="5"/>
  <c r="C3" i="5"/>
  <c r="C7" i="7"/>
  <c r="C6" i="7"/>
  <c r="C3" i="7"/>
  <c r="C7" i="8"/>
  <c r="C6" i="8"/>
  <c r="C3" i="8"/>
  <c r="C7" i="12" l="1"/>
  <c r="C6" i="12"/>
  <c r="C3" i="12"/>
  <c r="C7" i="17"/>
  <c r="C6" i="17"/>
  <c r="C3" i="17"/>
  <c r="C7" i="11"/>
  <c r="C6" i="11"/>
  <c r="C3" i="11"/>
  <c r="C8" i="16"/>
  <c r="C8" i="11" s="1"/>
  <c r="C7" i="6"/>
  <c r="C6" i="6"/>
  <c r="C3" i="6"/>
  <c r="C7" i="9"/>
  <c r="C6" i="9"/>
  <c r="C3" i="9"/>
  <c r="C3" i="13"/>
  <c r="H33" i="9"/>
  <c r="H34" i="9"/>
  <c r="H35" i="9"/>
  <c r="H32" i="9"/>
  <c r="G33" i="9"/>
  <c r="G34" i="9"/>
  <c r="G35" i="9"/>
  <c r="D15" i="13"/>
  <c r="G32" i="9" s="1"/>
  <c r="C7" i="13"/>
  <c r="C6" i="13"/>
  <c r="G14" i="9"/>
  <c r="C8" i="13" l="1"/>
  <c r="C8" i="5"/>
  <c r="C8" i="8"/>
  <c r="C8" i="10"/>
  <c r="C9" i="7"/>
  <c r="C8" i="17"/>
  <c r="C8" i="9"/>
  <c r="C8" i="12"/>
  <c r="C4" i="16"/>
  <c r="C5" i="16"/>
  <c r="C6" i="16"/>
  <c r="C7" i="16"/>
  <c r="C4" i="5" l="1"/>
  <c r="C4" i="8"/>
  <c r="C4" i="10"/>
  <c r="C4" i="7"/>
  <c r="C4" i="17"/>
  <c r="C4" i="6"/>
  <c r="C4" i="9"/>
  <c r="C4" i="11"/>
  <c r="C4" i="13"/>
  <c r="C4" i="12"/>
  <c r="C5" i="7"/>
  <c r="C5" i="8"/>
  <c r="C5" i="10"/>
  <c r="C5" i="5"/>
  <c r="C5" i="17"/>
  <c r="C5" i="12"/>
  <c r="C5" i="11"/>
  <c r="C5" i="6"/>
  <c r="C5" i="9"/>
  <c r="C5" i="13"/>
  <c r="C39" i="9"/>
  <c r="H15" i="9"/>
  <c r="G15" i="9"/>
  <c r="F15" i="9"/>
  <c r="H14" i="9"/>
  <c r="F14" i="9"/>
  <c r="H13" i="9"/>
  <c r="G13" i="9"/>
  <c r="F13" i="9"/>
  <c r="C24" i="10" l="1"/>
  <c r="C23" i="10"/>
  <c r="E15" i="10"/>
  <c r="C13" i="10"/>
  <c r="C14" i="10"/>
  <c r="C15" i="10"/>
  <c r="D15" i="10"/>
  <c r="D14" i="10"/>
  <c r="D13" i="10"/>
  <c r="E14" i="10"/>
  <c r="E13" i="10"/>
  <c r="C25" i="10" l="1"/>
  <c r="D25" i="10" s="1"/>
  <c r="C26" i="10"/>
  <c r="C21" i="10" l="1"/>
  <c r="C22" i="10"/>
  <c r="C20" i="10" l="1"/>
  <c r="D34" i="10" s="1"/>
  <c r="D36" i="10" s="1"/>
  <c r="J67" i="5" l="1"/>
  <c r="F19" i="9" l="1"/>
  <c r="J35" i="5"/>
  <c r="C44" i="9" l="1"/>
  <c r="D24" i="15" l="1"/>
  <c r="C24" i="15"/>
  <c r="D23" i="15"/>
  <c r="C23" i="15"/>
  <c r="D22" i="15"/>
  <c r="C22" i="15"/>
  <c r="D21" i="15"/>
  <c r="C21" i="15"/>
  <c r="D20" i="15"/>
  <c r="C20" i="15"/>
  <c r="D19" i="15"/>
  <c r="C19" i="15"/>
  <c r="D18" i="15"/>
  <c r="C18" i="15"/>
  <c r="D17" i="15"/>
  <c r="C17" i="15"/>
  <c r="C67" i="11"/>
  <c r="C30" i="9"/>
  <c r="D38" i="10" l="1"/>
  <c r="D37" i="10"/>
  <c r="B51" i="3"/>
  <c r="F20" i="9" l="1"/>
  <c r="C43" i="10"/>
  <c r="C42" i="10"/>
</calcChain>
</file>

<file path=xl/sharedStrings.xml><?xml version="1.0" encoding="utf-8"?>
<sst xmlns="http://schemas.openxmlformats.org/spreadsheetml/2006/main" count="724" uniqueCount="444">
  <si>
    <t>Navigant Excel house styles</t>
  </si>
  <si>
    <t>Styles for simple workbooks</t>
  </si>
  <si>
    <t>Styles for advanced workbooks</t>
  </si>
  <si>
    <t>N_Input1</t>
  </si>
  <si>
    <t xml:space="preserve">Cells which have values, not formulae, </t>
  </si>
  <si>
    <t>Also use this for form cell links</t>
  </si>
  <si>
    <t>and which the user can / should change</t>
  </si>
  <si>
    <t>N_InputList</t>
  </si>
  <si>
    <t>For in-cell drop-downs (using data validation)</t>
  </si>
  <si>
    <t>N_Warning</t>
  </si>
  <si>
    <t>Used for cells which must show a certain result, i.e. QC cells. Use conditional formatting to get:</t>
  </si>
  <si>
    <t>N_Check</t>
  </si>
  <si>
    <t>Used for error checking columns (usually to return TRUE or FALSE) or for simple counters and flags</t>
  </si>
  <si>
    <t>N_Comment</t>
  </si>
  <si>
    <t>Comments, description of formulae or content</t>
  </si>
  <si>
    <t>N_Source</t>
  </si>
  <si>
    <t xml:space="preserve">Description of the source of your data, text etc. </t>
  </si>
  <si>
    <t>Used for sum totals primarily (but can be used for any calculation that needs a lot of emphasis)</t>
  </si>
  <si>
    <t>N_InputWhite</t>
  </si>
  <si>
    <t>Mostly used in client-facing workbooks when colours of other input styles would be inappropriate</t>
  </si>
  <si>
    <t>Apply if you are using formulae in your cells</t>
  </si>
  <si>
    <t>N_InputCalc</t>
  </si>
  <si>
    <t>Optional input style when wanting to show that an input cells is filled with a formula</t>
  </si>
  <si>
    <t>If you are using different formulae in neighbouring cells</t>
  </si>
  <si>
    <t>please apply for each formula  a different calculation style</t>
  </si>
  <si>
    <t>N_InputFixed</t>
  </si>
  <si>
    <t>Input cells whose values only change rarely (e.g. sales tariffs in the budget tool changed by Finance only).</t>
  </si>
  <si>
    <t>to show the user that formulae do not fill down / right</t>
  </si>
  <si>
    <t>You can use VBA to make these input cells available (by Style) to a specific user, e.g. an administrator.</t>
  </si>
  <si>
    <t>N_RangeName</t>
  </si>
  <si>
    <t>Used to hold the name of a close-by named range</t>
  </si>
  <si>
    <t>Hyperlink</t>
  </si>
  <si>
    <t>Standard Excel style, reformatted in Navigant colours, only relevant if you use hyperlinks</t>
  </si>
  <si>
    <t>(ideally to the top/left of the named range)</t>
  </si>
  <si>
    <t>Followed Hyperlink</t>
  </si>
  <si>
    <t>Title styles to structure workbooks</t>
  </si>
  <si>
    <t>Styles to format output tables</t>
  </si>
  <si>
    <t>Table headers (for simple / internal use; optional)</t>
  </si>
  <si>
    <t>Heading 1</t>
  </si>
  <si>
    <t>Table cells (for simple / internal use; optional)</t>
  </si>
  <si>
    <t>Heading 2</t>
  </si>
  <si>
    <t>Table headers for external use, especially to paste as image into reports</t>
  </si>
  <si>
    <t>Table cells for external use, especially to paste as image into reports</t>
  </si>
  <si>
    <t>Heading 3</t>
  </si>
  <si>
    <t>Heading 4</t>
  </si>
  <si>
    <t>Standard Excel styles for consistency</t>
  </si>
  <si>
    <t>Comma</t>
  </si>
  <si>
    <t>Comma [0]</t>
  </si>
  <si>
    <t>Currency</t>
  </si>
  <si>
    <t>Currency [0]</t>
  </si>
  <si>
    <t>Percent</t>
  </si>
  <si>
    <t>Accent1</t>
  </si>
  <si>
    <t>60% - Accent1</t>
  </si>
  <si>
    <t>40% - Accent1</t>
  </si>
  <si>
    <t>N_Accent10</t>
  </si>
  <si>
    <t>20% - Accent1</t>
  </si>
  <si>
    <t>N_Accent11</t>
  </si>
  <si>
    <t>N_Accent12</t>
  </si>
  <si>
    <t>N_Accent07</t>
  </si>
  <si>
    <t>N_Accent08</t>
  </si>
  <si>
    <t>N_Accent09</t>
  </si>
  <si>
    <t>Bad</t>
  </si>
  <si>
    <t>Good</t>
  </si>
  <si>
    <t>Neutral</t>
  </si>
  <si>
    <t>Calculation</t>
  </si>
  <si>
    <t>Check Cell</t>
  </si>
  <si>
    <t>Explanatory Text</t>
  </si>
  <si>
    <t>Input</t>
  </si>
  <si>
    <t>Linked Cell</t>
  </si>
  <si>
    <t>Note</t>
  </si>
  <si>
    <t>Output</t>
  </si>
  <si>
    <t>Warning Text</t>
  </si>
  <si>
    <t>Title</t>
  </si>
  <si>
    <t>Total</t>
  </si>
  <si>
    <t>Please use N_Comment</t>
  </si>
  <si>
    <t>Please use N_Input</t>
  </si>
  <si>
    <t>Please use N_VBACommunication</t>
  </si>
  <si>
    <t>Please use N_Warning</t>
  </si>
  <si>
    <t>N_Table0_Header</t>
  </si>
  <si>
    <t>N_Table0_Cell</t>
  </si>
  <si>
    <t>N_Table1_Header</t>
  </si>
  <si>
    <t>N_Table1_Cell</t>
  </si>
  <si>
    <t>N_Table2_Header</t>
  </si>
  <si>
    <t>N_Table2_Cell</t>
  </si>
  <si>
    <t>N_CalcSum</t>
  </si>
  <si>
    <t>N_VBALink</t>
  </si>
  <si>
    <t>N_Calc1</t>
  </si>
  <si>
    <t>N_Calc2</t>
  </si>
  <si>
    <t>N_Calc3</t>
  </si>
  <si>
    <t>N_Calc4</t>
  </si>
  <si>
    <t>N_Calc5</t>
  </si>
  <si>
    <t>Navigant Research Excel template styles</t>
  </si>
  <si>
    <t>NRes_Table_Header</t>
  </si>
  <si>
    <t>NRes_Table_Cell</t>
  </si>
  <si>
    <t>NRes_Table_Total</t>
  </si>
  <si>
    <t>NRes_Table_SubTotal</t>
  </si>
  <si>
    <t>NRes_TableCaption</t>
  </si>
  <si>
    <t>NRes_RepTitle</t>
  </si>
  <si>
    <t>Standard text boxes</t>
  </si>
  <si>
    <t>Title styles for grouping sections of analysis, NOT for headers of tables. Dark and lighter style set available.</t>
  </si>
  <si>
    <t>NRes_Source</t>
  </si>
  <si>
    <t>Please use N_Check</t>
  </si>
  <si>
    <t>Please use one of the calculation styles</t>
  </si>
  <si>
    <t>Please use one of the calculation styles OR N_VBALink</t>
  </si>
  <si>
    <t>Table headers for external use, especially to paste as image into proposals</t>
  </si>
  <si>
    <t>Table cells for external use, especially to paste as image into proposals</t>
  </si>
  <si>
    <t>N_Dark_H1</t>
  </si>
  <si>
    <t>N_Dark_H2</t>
  </si>
  <si>
    <t>N_Dark_H3</t>
  </si>
  <si>
    <t>N_Footer</t>
  </si>
  <si>
    <t>N_Light_H3</t>
  </si>
  <si>
    <t>N_Light_H2</t>
  </si>
  <si>
    <t>N_Light_H1</t>
  </si>
  <si>
    <t>Without alternating row shading:</t>
  </si>
  <si>
    <t>Table Styles to apply when using the table functionality from Excel</t>
  </si>
  <si>
    <t>Styles for tables, both internal and external use</t>
  </si>
  <si>
    <t>Predefined table styles, first option applied by default, others available via Ribbon &gt; Table &gt; Design</t>
  </si>
  <si>
    <t>These are not recommended for use, but kept for historical purposes</t>
  </si>
  <si>
    <t xml:space="preserve">Styles used in Excel report of Navigant Research. For other workbooks, use styles defined above </t>
  </si>
  <si>
    <t>Navigant Excel Toolbox on your C drive.</t>
  </si>
  <si>
    <t xml:space="preserve">For more advice / instructions on how to use this file, see the </t>
  </si>
  <si>
    <t>You should save workbooks based on this template in your preferred file format (xls for 2003 and xlsx/xlsm for 2007 and above). NB: saving as .xls will decrease the row and column numbers to 2003 row/column limits</t>
  </si>
  <si>
    <t>Navigant color scheme</t>
  </si>
  <si>
    <r>
      <t>As no color progression is prescribed this is not implemented for Accent 7</t>
    </r>
    <r>
      <rPr>
        <sz val="8"/>
        <color rgb="FF648C1A"/>
        <rFont val="Calibri"/>
        <family val="2"/>
      </rPr>
      <t>–</t>
    </r>
    <r>
      <rPr>
        <sz val="8"/>
        <color rgb="FF648C1A"/>
        <rFont val="Arial"/>
        <family val="2"/>
      </rPr>
      <t>12</t>
    </r>
  </si>
  <si>
    <t>NB: Examples pasted as picture to avoid creating 4 tables in the template</t>
  </si>
  <si>
    <t>Version:</t>
  </si>
  <si>
    <t>VersionDate</t>
  </si>
  <si>
    <t>Title Block</t>
  </si>
  <si>
    <t>Reference Test Procedure</t>
  </si>
  <si>
    <t>10 CFR 430 Subpart B Appendix AA: Uniform Test Method for Measuring the Energy Consumption of Furnace Fans</t>
  </si>
  <si>
    <t>Table of Contents</t>
  </si>
  <si>
    <t>Tab</t>
  </si>
  <si>
    <t>Contents</t>
  </si>
  <si>
    <t>Instructions</t>
  </si>
  <si>
    <t>Instructions and table of contents</t>
  </si>
  <si>
    <t>Instrumentation</t>
  </si>
  <si>
    <t>Instrumentation requirements and space for sensor placement descriptions</t>
  </si>
  <si>
    <t>Automated calculations of results and inputs for rounded results</t>
  </si>
  <si>
    <t>Photos</t>
  </si>
  <si>
    <t>Inputs for photographs</t>
  </si>
  <si>
    <t>Comments</t>
  </si>
  <si>
    <t>Inputs for report template user to provide comments</t>
  </si>
  <si>
    <t>Report Sign-Off Block</t>
  </si>
  <si>
    <t>Report review history</t>
  </si>
  <si>
    <t>Drop-Downs</t>
  </si>
  <si>
    <t>Drop-Down lists referenced throughout template</t>
  </si>
  <si>
    <t>Lookup tables referenced throughout template</t>
  </si>
  <si>
    <t>LEGEND</t>
  </si>
  <si>
    <t>Tabs</t>
  </si>
  <si>
    <t>Tabs with input cells</t>
  </si>
  <si>
    <t>Cells</t>
  </si>
  <si>
    <t>Provided data</t>
  </si>
  <si>
    <t>Instructions for Completing this Template</t>
  </si>
  <si>
    <t xml:space="preserve">Follow the steps below, filling in all input cells (shaded light blue) in each tab you are instructed to complete. Using TAB to "hop" from input cell to input cell is useful, but does not ensure that all input cells are reached. To guarantee that you enter all required information, you must visually scan for light blue cells in the entire area bounded by yellow-shaded cells. </t>
  </si>
  <si>
    <t>STEP:</t>
  </si>
  <si>
    <t>FILL IN INPUT CELLS IN THIS TAB:</t>
  </si>
  <si>
    <t>Step 1</t>
  </si>
  <si>
    <t>Step 2</t>
  </si>
  <si>
    <t>Step 3</t>
  </si>
  <si>
    <t>Step 4</t>
  </si>
  <si>
    <t>Step 5</t>
  </si>
  <si>
    <t>Step 6</t>
  </si>
  <si>
    <t>Step 8</t>
  </si>
  <si>
    <t>Step 9</t>
  </si>
  <si>
    <t>Instrumentation Requirements</t>
  </si>
  <si>
    <t>Instruments must be as specified in section 6, not including section 6.2, of ASHRAE 103-2007; and as specified in section 5.1 and 5.2 of Appendix AA.</t>
  </si>
  <si>
    <t>Requirement</t>
  </si>
  <si>
    <t>If not, provide description</t>
  </si>
  <si>
    <t>ASHRAE 103-2007 § 6.3 Pressure
Instruments for measuring gas, oil, air, water, and steam pressure shall be calibrated so that the error is no greater than the following:
Gas: ±0.2 in w.c.
Oil: ±0.5 psi
Air: ±0.01 in w.c.
Steam: ±0.2 in Hg</t>
  </si>
  <si>
    <t>ASHRAE 103-2007 § 6.4 Draft
Draft gauges shall have an accuracy of ±0.005 in w.c. Minimum divisions on the draft gauge shall be ±0.005 in w.c.</t>
  </si>
  <si>
    <t>ASHRAE 103-2007 § 6.6 Weight or Volume
The error associated with the measuring instruments shall not exceed ± 0.5% of the quantity measured.</t>
  </si>
  <si>
    <t>ASHRAE 103-2007 § 6.7 Time
The error associated with timing instruments shall not exceed ± 0.5 second per hour</t>
  </si>
  <si>
    <t>ASHRAE 103-2007 § 6.8 Smoke
Smoke-measuring instruments shall comply with requirements for smoke meters as outlined in Test Method for Smoke Density in the Flue Gases from Burning Distillate Fuels, ASTM-D-2156-80 (1980)</t>
  </si>
  <si>
    <t>ASHRAE 103-2007 § 6.10 Energy Flow Rate
Electricity, Gas, Oil: The energy shall be no greater than 1%</t>
  </si>
  <si>
    <t>ASHRAE 103-2007 § 6.11 Higher Heating Value
Gas, Oil: The error shall be no greater than 1%</t>
  </si>
  <si>
    <t>Appendix AA § 5.1 Temperature.
Temperature measuring instruments shall meet the provisions specified in section 5.1 of ASHRAE 37-2009 and shall be accurate to within 0.75 °F</t>
  </si>
  <si>
    <t>Appendix AA § 5.1.1. Outlet Temperature Thermocouple Grid
Outlet air temperature shall be measured as described in section 8.2.1.5.5 of ASHAE 103-2007 and illustrated in Figure 2 of ASHRAE 103-2007. Thermocouples shall be placed downstream of pressure taps used for external static pressure measurement.</t>
  </si>
  <si>
    <t>Appendix AA § 5.2 Humidity
Air humidity shall be measured with a relative humidity sensor that is accurate to within 5% relative humidity. Air humidity shall be measured as close as possible to the inlet of the product in which the furnace fan is installed.</t>
  </si>
  <si>
    <t>ASHRAE 103-2007  - Section 6.1 General Instrumentation Requirements. (This table should include instrumentation, sensors, and all equipment used during testing)</t>
  </si>
  <si>
    <t>Instrument Type</t>
  </si>
  <si>
    <t>Brand</t>
  </si>
  <si>
    <t>Model #</t>
  </si>
  <si>
    <t>Sensor Location</t>
  </si>
  <si>
    <t>Accuracy</t>
  </si>
  <si>
    <t>Date of Last Calibration</t>
  </si>
  <si>
    <t>Deadline for Next Calibration</t>
  </si>
  <si>
    <t>Installation of test unit</t>
  </si>
  <si>
    <t>Flue and stack requirements</t>
  </si>
  <si>
    <t>Provide description indicating compliance with section(s) 6.1 - 6.4 of CFR 430-B-Appx. N</t>
  </si>
  <si>
    <t>Fuel supply</t>
  </si>
  <si>
    <t>Burner adjustments</t>
  </si>
  <si>
    <t>Circulating air adjustments</t>
  </si>
  <si>
    <t>Provide description indicating compliance with section(s) 7.1 of CFR 430-B-Appx. N</t>
  </si>
  <si>
    <t>Location of temperature measuring instrumentation</t>
  </si>
  <si>
    <t>Provide description indicating compliance with section(s) 7.3 - 7.5 of CFR 430-B-Appx. N</t>
  </si>
  <si>
    <t>Combustion measurement instrumentation</t>
  </si>
  <si>
    <t>Provide description indicating compliance with section(s) 7.7 of CFR 430-B-Appx. N</t>
  </si>
  <si>
    <t>Energy flow instrumentation</t>
  </si>
  <si>
    <t>Provide description indicating compliance with section(s)  of CFR 430-B-Appx. N</t>
  </si>
  <si>
    <t>Room ambient temperature</t>
  </si>
  <si>
    <t>Equipment used to measure mass flow rate in flue and stack</t>
  </si>
  <si>
    <t>Airflow Control Settings</t>
  </si>
  <si>
    <t>Constant Circulation</t>
  </si>
  <si>
    <t>Parameter</t>
  </si>
  <si>
    <t>Value</t>
  </si>
  <si>
    <t>In Tolerance?</t>
  </si>
  <si>
    <t>No</t>
  </si>
  <si>
    <t>Product Characteristics</t>
  </si>
  <si>
    <t>Non-Weatherized, Non-Condensing Gas Furnace Fan (NWG-NC)</t>
  </si>
  <si>
    <t>v_air - specific volume of dry air @ operating conditions [ft^3 / lb]
If unknown, use 13.7</t>
  </si>
  <si>
    <t>Burner Stages</t>
  </si>
  <si>
    <t>Single-Stage</t>
  </si>
  <si>
    <t>W - Humidity Ratio [kg/kg]
If unknown, use 0.015</t>
  </si>
  <si>
    <t>Q_In - Nameplate High Input Heating Capacity [Btu/h]</t>
  </si>
  <si>
    <t>Q_In,R - Nameplate Reduced Input Heating Capacity [Btu/h], If applicable</t>
  </si>
  <si>
    <t>Heat Capacity Ratio</t>
  </si>
  <si>
    <t>Installation Type</t>
  </si>
  <si>
    <t>Units designed to be paired with an evaporator coil, but without one installed</t>
  </si>
  <si>
    <t>Fan Energy Rating</t>
  </si>
  <si>
    <t>These calculations relate to section 10.1 of Appendix AA, for calculating Fan Energy Rating (FER)</t>
  </si>
  <si>
    <t>Ref.</t>
  </si>
  <si>
    <t>Description</t>
  </si>
  <si>
    <t>Qmax - Maximum Airflow Rate [CFM]</t>
  </si>
  <si>
    <t>HCR - Heat Capacity Ratio [%]</t>
  </si>
  <si>
    <t>FER - Fan Energy Rating [Watts / 1000CFM]</t>
  </si>
  <si>
    <t>FER (Calculated)</t>
  </si>
  <si>
    <t>1. Nameplate showing model number and serial number (if applicable)</t>
  </si>
  <si>
    <t>2. FTC EnergyGuide label (if present)</t>
  </si>
  <si>
    <t>6. Exhaust test setup (test stack if required, flue connections, or pipe lengths, use ruler in photo for scale where possible)</t>
  </si>
  <si>
    <t xml:space="preserve">Test Report Sign-Off Block </t>
  </si>
  <si>
    <t xml:space="preserve">By signing in the space below, we certify that the information and data in this report: (1) were obtained from the specific test unit under test; (2) were obtained during the specific test being reported; (3) were not copied from any other source, except where instructed to do so; and (4) were not altered or modified in any way. </t>
  </si>
  <si>
    <t>Role</t>
  </si>
  <si>
    <t>Date</t>
  </si>
  <si>
    <t>Entity</t>
  </si>
  <si>
    <t>Test Completion</t>
  </si>
  <si>
    <t>Template Filled Out</t>
  </si>
  <si>
    <t>Report Review by Test Lab</t>
  </si>
  <si>
    <t>Furnace_Boiler_Type</t>
  </si>
  <si>
    <t>Non-Weatherized, Condensing Gas Furnace Fan (NWG-C)</t>
  </si>
  <si>
    <t>Weatherized Non-Condensing Gas Furnace Fan (WG-NC)</t>
  </si>
  <si>
    <t>Non-Weatherized, Non-Condensing Oil Furnace Fan (NWO-NC)</t>
  </si>
  <si>
    <t>Non-Weatherized Electric Furnace/Modular Blower Fan (NWEF/NWMB)</t>
  </si>
  <si>
    <t>Mobile Home Non-Weatherized, Non-Condensing Gas Furnace Fan (MH-NWG-NC)</t>
  </si>
  <si>
    <t>Mobile Home Non-Weatherized, Condensing Gas Furnace Fan (MH-NWG-C)</t>
  </si>
  <si>
    <t>Mobile Home Electric Furnace/Modular Blower Fan (MH-EF/MB)</t>
  </si>
  <si>
    <t>Burner_Stages</t>
  </si>
  <si>
    <t>Multi-Stage / Modulating</t>
  </si>
  <si>
    <t>Yes_No</t>
  </si>
  <si>
    <t>Yes</t>
  </si>
  <si>
    <t>Installation_Type</t>
  </si>
  <si>
    <t>Units with an internal, factory-installed evaporator coil</t>
  </si>
  <si>
    <t>Mobile Home</t>
  </si>
  <si>
    <t>Appendix AA Table 1 - Required Minimum External Static Pressure in the Maximum Airflow-Control Setting by Installation Type</t>
  </si>
  <si>
    <t>ESP Min (in. w.c.)</t>
  </si>
  <si>
    <t>ESP Max (in. w.c.)</t>
  </si>
  <si>
    <t>0.50</t>
  </si>
  <si>
    <t>0.70</t>
  </si>
  <si>
    <t>0.30</t>
  </si>
  <si>
    <t>Appendix AA Table IV.2 - Estimated National Average Operating Hour Values for Calculating FER</t>
  </si>
  <si>
    <t>Operating Mode</t>
  </si>
  <si>
    <t>Variable</t>
  </si>
  <si>
    <t>Operating Hours</t>
  </si>
  <si>
    <t>Heating</t>
  </si>
  <si>
    <t>HH</t>
  </si>
  <si>
    <t>Cooling</t>
  </si>
  <si>
    <t>CH</t>
  </si>
  <si>
    <t>CCH</t>
  </si>
  <si>
    <t>CFR Subpart C 430.32 Table 1 - Energy Conservation Standards for Covered Residential Furnace Fans</t>
  </si>
  <si>
    <t>Product Class</t>
  </si>
  <si>
    <t>FER Formula</t>
  </si>
  <si>
    <t>FER Slope</t>
  </si>
  <si>
    <t>FER Intercept</t>
  </si>
  <si>
    <t>FER = 0.044 × QMax + 182</t>
  </si>
  <si>
    <t>FER = 0.044 × QMax + 195</t>
  </si>
  <si>
    <t>FER = 0.044 × QMax + 199</t>
  </si>
  <si>
    <t>FER = 0.071 × QMax + 382</t>
  </si>
  <si>
    <t>FER = 0.044 × QMax + 165</t>
  </si>
  <si>
    <t>FER = 0.071 × QMax + 222</t>
  </si>
  <si>
    <t>FER = 0.071 × QMax + 240</t>
  </si>
  <si>
    <t>FER = 0.044 × QMax + 101</t>
  </si>
  <si>
    <t>Mobile Home Non-Weatherized Oil Furnace Fan (MH-NWO)</t>
  </si>
  <si>
    <t>Reserved</t>
  </si>
  <si>
    <t>Mobile Home Weatherized Gas Furnace Fan (MH-WG)**</t>
  </si>
  <si>
    <t>Revisions List</t>
  </si>
  <si>
    <t>Version</t>
  </si>
  <si>
    <t>v1.0</t>
  </si>
  <si>
    <r>
      <t>Q</t>
    </r>
    <r>
      <rPr>
        <vertAlign val="subscript"/>
        <sz val="11"/>
        <rFont val="Palatino Linotype"/>
        <family val="1"/>
      </rPr>
      <t xml:space="preserve">max </t>
    </r>
    <r>
      <rPr>
        <sz val="11"/>
        <rFont val="Palatino Linotype"/>
        <family val="1"/>
      </rPr>
      <t>(CFM)</t>
    </r>
  </si>
  <si>
    <t>Provide description indicating compliance with section 6.1 of CFR 430-B-Appx. AA</t>
  </si>
  <si>
    <t>Meets Requirement?</t>
  </si>
  <si>
    <t>Common product type(s)</t>
  </si>
  <si>
    <t>weatherized gas furnaces, heating-only furnaces</t>
  </si>
  <si>
    <t>non-weatherized furnaces</t>
  </si>
  <si>
    <t>mobile home</t>
  </si>
  <si>
    <t>Measured ESP</t>
  </si>
  <si>
    <t>Measured Watts</t>
  </si>
  <si>
    <t>Constant Circulation Airflow</t>
  </si>
  <si>
    <t>`</t>
  </si>
  <si>
    <t>Reference System ESP</t>
  </si>
  <si>
    <t>FER Test Point</t>
  </si>
  <si>
    <t>Combustion Measurements</t>
  </si>
  <si>
    <t>Effy_SS - Steady-State Efficiency [%]</t>
  </si>
  <si>
    <t>LJ - Jacket Losses [%]</t>
  </si>
  <si>
    <t>Q_in - Heating Input Capacity [Btu/h]</t>
  </si>
  <si>
    <t>T_Heat_in - Inlet Temperature during heating test [°F]</t>
  </si>
  <si>
    <t>T_Heat_Out - Outlet Temperature during heating test [°F]</t>
  </si>
  <si>
    <t>∆T_Heat  - Temperature Rise in Heating Mode [°F]</t>
  </si>
  <si>
    <t>T_Max,Out  - Outlet Temperature in Max Airflow Mode [°F]</t>
  </si>
  <si>
    <t>Maximum Airflow</t>
  </si>
  <si>
    <t>Heating Airflow</t>
  </si>
  <si>
    <t>Test Time (Minutes)</t>
  </si>
  <si>
    <t>ESP (in w.c.)</t>
  </si>
  <si>
    <t>Inlet °F</t>
  </si>
  <si>
    <t>Outlet °F</t>
  </si>
  <si>
    <t>Flue °F</t>
  </si>
  <si>
    <t>Electrical Power Watts</t>
  </si>
  <si>
    <t>S.S. Allowable Flue Variation (°F)</t>
  </si>
  <si>
    <t>Max Air Steady State Test</t>
  </si>
  <si>
    <t>Non-Condensing Steady-State Determination</t>
  </si>
  <si>
    <t>CO ppm</t>
  </si>
  <si>
    <t>CO2 %</t>
  </si>
  <si>
    <t>Ambient °F</t>
  </si>
  <si>
    <t>Effyss %</t>
  </si>
  <si>
    <t>Condensing Steady-State Determination</t>
  </si>
  <si>
    <t>Initial Condensate (lbs.)</t>
  </si>
  <si>
    <t>1/2 hour condensate (lbs.)</t>
  </si>
  <si>
    <t>∆ Condensate</t>
  </si>
  <si>
    <t>Initial Gas (cu. Ft)</t>
  </si>
  <si>
    <t>1/2 hour gas consumption (cu.ft)</t>
  </si>
  <si>
    <t>∆ Gas consumption</t>
  </si>
  <si>
    <t>Tg °F</t>
  </si>
  <si>
    <t>Pb in hg</t>
  </si>
  <si>
    <t>PG in w.c.</t>
  </si>
  <si>
    <t>HHV Btu/ft^3</t>
  </si>
  <si>
    <t>Manifold in w.c.</t>
  </si>
  <si>
    <t>Gas ft^3</t>
  </si>
  <si>
    <t>Time Minutes</t>
  </si>
  <si>
    <t>Time Seconds</t>
  </si>
  <si>
    <t>Measured input Btu/hr.</t>
  </si>
  <si>
    <t>Ratio %</t>
  </si>
  <si>
    <t>Natural Gas Input Determination</t>
  </si>
  <si>
    <t>Default Air 1</t>
  </si>
  <si>
    <t>Default Air 2</t>
  </si>
  <si>
    <t>Minimum</t>
  </si>
  <si>
    <t>Default Air 3</t>
  </si>
  <si>
    <t>Venting Condition</t>
  </si>
  <si>
    <t>Temperature Measurement Location</t>
  </si>
  <si>
    <t>Stack Gas</t>
  </si>
  <si>
    <t>Flue Gas</t>
  </si>
  <si>
    <t>Condensing Furnaces</t>
  </si>
  <si>
    <t>Appendix AA § 8.3 - Steady-State Conditions for Gas and Oil Furnaces &amp;
Appendix AA § 8.4 - Steady-State Conditions for Electric Furnaces and Modular Blowers</t>
  </si>
  <si>
    <t>Electric Furnace / Modular Blower</t>
  </si>
  <si>
    <t>Outlet</t>
  </si>
  <si>
    <t>Steady-State Condition (°F)</t>
  </si>
  <si>
    <t>Venting_Type</t>
  </si>
  <si>
    <t>Venting Type</t>
  </si>
  <si>
    <t>ESP in w.c.</t>
  </si>
  <si>
    <t>Hot Test # 2 - Reduced Input Rate</t>
  </si>
  <si>
    <t>Non-Condensing, Equipped with Draft Diverters</t>
  </si>
  <si>
    <t>Non-Condensing, Equipped with Draft Hoods, Direct Exhaust, or Direct Vent Systems</t>
  </si>
  <si>
    <t>Condensing?</t>
  </si>
  <si>
    <t>Other Airflow Settings</t>
  </si>
  <si>
    <t>Airflow Setting</t>
  </si>
  <si>
    <t>Jacket Loss (%)</t>
  </si>
  <si>
    <t>Input for stating compliance with test procedure requirements</t>
  </si>
  <si>
    <t>User input sheet for product characteristics</t>
  </si>
  <si>
    <t>User input sheet for raw performance data</t>
  </si>
  <si>
    <t>Furnace Type</t>
  </si>
  <si>
    <t>Hot Test # 1 - High Input Rate</t>
  </si>
  <si>
    <t>Reduced Input Rate + Default Reduced Heating Airflow</t>
  </si>
  <si>
    <t>High Input Rate + Default High Input Heating Airflow *OR* Max Airflow, if applicable</t>
  </si>
  <si>
    <t>Airflow Configuration Description</t>
  </si>
  <si>
    <t>Inlet (°F) Average TC Grid</t>
  </si>
  <si>
    <t>Outlet (°F) Average TC Grid</t>
  </si>
  <si>
    <t>Cold Tests Data with Burner OFF</t>
  </si>
  <si>
    <t>2. Photos of test unit from all sides</t>
  </si>
  <si>
    <t>3. Photos showing evidence of installation according to:</t>
  </si>
  <si>
    <t>4.  User controls (thermostat, manual dial, etc.)</t>
  </si>
  <si>
    <t>5. Location of ambient room temperature thermocouples</t>
  </si>
  <si>
    <t>6. Exact placement of thermocouples inside flue/stack , showing planar view of nine thermocouples and exterior showing axial location of thermocouple plane in exhaust (both including ruler for scale where possible)</t>
  </si>
  <si>
    <t>7. Exact placement of thermocouples at inlet (if unit preheats air)</t>
  </si>
  <si>
    <t>8. Exact placement of thermocouples for jacket loss test (if required)</t>
  </si>
  <si>
    <t>9. Additional Photos</t>
  </si>
  <si>
    <t xml:space="preserve"> </t>
  </si>
  <si>
    <t>Attachments (specify the file name here)</t>
  </si>
  <si>
    <t>General Info and Test Results</t>
  </si>
  <si>
    <t>Setup</t>
  </si>
  <si>
    <t>FER Input Data</t>
  </si>
  <si>
    <t>Calculations</t>
  </si>
  <si>
    <t>Test Report Attachments</t>
  </si>
  <si>
    <t>Place to share file locations of relevant attachments</t>
  </si>
  <si>
    <t>Tables</t>
  </si>
  <si>
    <r>
      <rPr>
        <b/>
        <sz val="11"/>
        <rFont val="Palatino Linotype"/>
        <family val="1"/>
      </rPr>
      <t xml:space="preserve">Important: </t>
    </r>
    <r>
      <rPr>
        <sz val="11"/>
        <rFont val="Palatino Linotype"/>
        <family val="1"/>
      </rPr>
      <t>Start with a clean (unused) template copy for each new report. Enter only data and information that are unique to the unit tested and the current test of that unit. All abbreviations and variable names should be consistent with the reference test procedure.</t>
    </r>
  </si>
  <si>
    <t>Test Report Template Name:</t>
  </si>
  <si>
    <t>Version Number:</t>
  </si>
  <si>
    <t>Latest Template Revision:</t>
  </si>
  <si>
    <t>Tab Name:</t>
  </si>
  <si>
    <t>File Name:</t>
  </si>
  <si>
    <t>NOT USED</t>
  </si>
  <si>
    <t>Auto-populated cell</t>
  </si>
  <si>
    <t>Input cell</t>
  </si>
  <si>
    <t xml:space="preserve">Latest Template Revision: </t>
  </si>
  <si>
    <t xml:space="preserve">Test Completion Date: </t>
  </si>
  <si>
    <t>Furnace Fans</t>
  </si>
  <si>
    <r>
      <t xml:space="preserve">Does Maximum Airflow occur in a setting that is designated as a </t>
    </r>
    <r>
      <rPr>
        <b/>
        <sz val="11"/>
        <rFont val="Palatino Linotype"/>
        <family val="1"/>
      </rPr>
      <t>default</t>
    </r>
    <r>
      <rPr>
        <sz val="11"/>
        <rFont val="Palatino Linotype"/>
        <family val="1"/>
      </rPr>
      <t xml:space="preserve"> </t>
    </r>
    <r>
      <rPr>
        <b/>
        <sz val="11"/>
        <rFont val="Palatino Linotype"/>
        <family val="1"/>
      </rPr>
      <t>heating</t>
    </r>
    <r>
      <rPr>
        <sz val="11"/>
        <rFont val="Palatino Linotype"/>
        <family val="1"/>
      </rPr>
      <t xml:space="preserve"> airflow-control setting?</t>
    </r>
  </si>
  <si>
    <t xml:space="preserve">Lab Information </t>
  </si>
  <si>
    <t>Lab Name:</t>
  </si>
  <si>
    <t>Lab Location:</t>
  </si>
  <si>
    <t>Test Information</t>
  </si>
  <si>
    <t>Date Test Started:</t>
  </si>
  <si>
    <t>[MM/DD/YYYY]</t>
  </si>
  <si>
    <t>Date Test Finished:</t>
  </si>
  <si>
    <t>Manufacturer:</t>
  </si>
  <si>
    <t>Brand:</t>
  </si>
  <si>
    <t>Test Completed:</t>
  </si>
  <si>
    <t>Model Number:</t>
  </si>
  <si>
    <t>Serial Number:</t>
  </si>
  <si>
    <t>Date of Manufacture (if available):</t>
  </si>
  <si>
    <t>Date Product Received:</t>
  </si>
  <si>
    <t>Condition as Received:</t>
  </si>
  <si>
    <t>Rated Voltage:</t>
  </si>
  <si>
    <t>Outer Dimensions (in)</t>
  </si>
  <si>
    <t xml:space="preserve">     Height</t>
  </si>
  <si>
    <t xml:space="preserve">     Width</t>
  </si>
  <si>
    <t xml:space="preserve">     Depth</t>
  </si>
  <si>
    <t>Back to Instructions tab</t>
  </si>
  <si>
    <t>Product Information</t>
  </si>
  <si>
    <r>
      <rPr>
        <b/>
        <i/>
        <sz val="11"/>
        <color rgb="FFFF0000"/>
        <rFont val="Palatino Linotype"/>
        <family val="1"/>
      </rPr>
      <t>NOTE: This is only a copy</t>
    </r>
    <r>
      <rPr>
        <i/>
        <sz val="11"/>
        <color rgb="FFFF0000"/>
        <rFont val="Palatino Linotype"/>
        <family val="1"/>
      </rPr>
      <t>; sign off is done in the Report Sign-Off Block tab</t>
    </r>
  </si>
  <si>
    <t xml:space="preserve">We certify that the information and data in this report: (1) were obtained from the specific test unit under test; (2) were obtained during the specific test being reported; (3) were not copied from any other source, except where instructed to do so; and (4) were not altered or modified in any way. </t>
  </si>
  <si>
    <t>Template Completion</t>
  </si>
  <si>
    <t>[Test Lab Name]</t>
  </si>
  <si>
    <t>General Info &amp; Test Results</t>
  </si>
  <si>
    <t>Step 7</t>
  </si>
  <si>
    <t>Tested Q_in must match nameplate Q_in within ± 2%</t>
  </si>
  <si>
    <t>Minimum temperature rise in heating mode is 18°F</t>
  </si>
  <si>
    <t>v1.1</t>
  </si>
  <si>
    <t>Qheat,R - Reduced Heating Mode Airflow [CFM]</t>
  </si>
  <si>
    <t>Qheat,H - High Heating Mode Airflow Rate [CFM]
"If max airflow occurs in heating mode, set Qmax = Qheat,H "</t>
  </si>
  <si>
    <t>v2.0</t>
  </si>
  <si>
    <t>Version Control</t>
  </si>
  <si>
    <t>Revision history</t>
  </si>
  <si>
    <t>FER</t>
  </si>
  <si>
    <t>Test Started:</t>
  </si>
  <si>
    <t>ASHRAE 103-2007 § 6.5 Combustion Products
Stack and Flue CO2 shall be determined with an instrument providing a reading with an error no greater than ± 0.1 percentage points</t>
  </si>
  <si>
    <t>ASHRAE 103-2007 § 6.9 Tracer Gas Mass Flow Rate
The instruments used to measure the tracer gas mass flow rate shall have an accuracy or ± 2% of the value of the concentration measured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</si>
</sst>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42" formatCode="_(&quot;$&quot;* #,##0_);_(&quot;$&quot;* \(#,##0\);_(&quot;$&quot;* &quot;-&quot;_);_(@_)"/>
    <numFmt numFmtId="164" formatCode="&quot;€&quot;#,##0;\-&quot;€&quot;#,##0"/>
    <numFmt numFmtId="165" formatCode="#,##0_ ;\-#,##0\ "/>
    <numFmt numFmtId="166" formatCode="dd\ mmmm\ yyyy"/>
    <numFmt numFmtId="167" formatCode="0.0"/>
  </numFmts>
  <fonts count="86" x14ac:knownFonts="1">
    <font>
      <sz val="1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8"/>
      <color theme="1"/>
      <name val="Arial"/>
      <family val="2"/>
    </font>
    <font>
      <sz val="8"/>
      <color theme="1"/>
      <name val="Arial"/>
      <family val="2"/>
    </font>
    <font>
      <sz val="18"/>
      <color theme="3"/>
      <name val="Calibri"/>
      <family val="2"/>
      <scheme val="major"/>
    </font>
    <font>
      <sz val="8"/>
      <color rgb="FF006100"/>
      <name val="Arial"/>
      <family val="2"/>
    </font>
    <font>
      <sz val="8"/>
      <color rgb="FF9C0006"/>
      <name val="Arial"/>
      <family val="2"/>
    </font>
    <font>
      <sz val="8"/>
      <color rgb="FF9C5700"/>
      <name val="Arial"/>
      <family val="2"/>
    </font>
    <font>
      <sz val="8"/>
      <color rgb="FF3F3F76"/>
      <name val="Arial"/>
      <family val="2"/>
    </font>
    <font>
      <b/>
      <sz val="8"/>
      <color rgb="FF3F3F3F"/>
      <name val="Arial"/>
      <family val="2"/>
    </font>
    <font>
      <b/>
      <sz val="8"/>
      <color rgb="FFFA7D00"/>
      <name val="Arial"/>
      <family val="2"/>
    </font>
    <font>
      <sz val="8"/>
      <color rgb="FFFA7D00"/>
      <name val="Arial"/>
      <family val="2"/>
    </font>
    <font>
      <b/>
      <sz val="8"/>
      <color theme="0"/>
      <name val="Arial"/>
      <family val="2"/>
    </font>
    <font>
      <sz val="8"/>
      <color rgb="FFFF0000"/>
      <name val="Arial"/>
      <family val="2"/>
    </font>
    <font>
      <i/>
      <sz val="8"/>
      <color rgb="FF7F7F7F"/>
      <name val="Arial"/>
      <family val="2"/>
    </font>
    <font>
      <b/>
      <sz val="8"/>
      <color theme="1"/>
      <name val="Arial"/>
      <family val="2"/>
    </font>
    <font>
      <b/>
      <sz val="13"/>
      <color rgb="FF555759"/>
      <name val="Arial"/>
      <family val="2"/>
    </font>
    <font>
      <sz val="8"/>
      <name val="Arial"/>
      <family val="2"/>
    </font>
    <font>
      <sz val="8"/>
      <color rgb="FF648C1A"/>
      <name val="Arial"/>
      <family val="2"/>
    </font>
    <font>
      <b/>
      <sz val="11"/>
      <color rgb="FF555759"/>
      <name val="Arial"/>
      <family val="2"/>
    </font>
    <font>
      <sz val="8"/>
      <color rgb="FFAC0640"/>
      <name val="Arial"/>
      <family val="2"/>
    </font>
    <font>
      <sz val="8"/>
      <color rgb="FF95D600"/>
      <name val="Arial"/>
      <family val="2"/>
    </font>
    <font>
      <sz val="6"/>
      <color rgb="FF009383"/>
      <name val="Arial"/>
      <family val="2"/>
    </font>
    <font>
      <sz val="6"/>
      <color rgb="FFA246AF"/>
      <name val="Arial"/>
      <family val="2"/>
    </font>
    <font>
      <sz val="7"/>
      <color rgb="FF77797A"/>
      <name val="Arial"/>
      <family val="2"/>
    </font>
    <font>
      <sz val="8"/>
      <color rgb="FF555759"/>
      <name val="Arial"/>
      <family val="2"/>
    </font>
    <font>
      <sz val="8"/>
      <color rgb="FF989A9C"/>
      <name val="Arial"/>
      <family val="2"/>
    </font>
    <font>
      <u/>
      <sz val="8"/>
      <color rgb="FF648C1A"/>
      <name val="Arial"/>
      <family val="2"/>
    </font>
    <font>
      <u/>
      <sz val="8"/>
      <color rgb="FFACDE50"/>
      <name val="Arial"/>
      <family val="2"/>
    </font>
    <font>
      <u/>
      <sz val="8"/>
      <color rgb="FFA2BA76"/>
      <name val="Arial"/>
      <family val="2"/>
    </font>
    <font>
      <b/>
      <sz val="8"/>
      <name val="Arial"/>
      <family val="2"/>
    </font>
    <font>
      <b/>
      <sz val="13"/>
      <color rgb="FFFFFFFF"/>
      <name val="Arial"/>
      <family val="2"/>
    </font>
    <font>
      <b/>
      <sz val="11"/>
      <color rgb="FFFFFFFF"/>
      <name val="Arial"/>
      <family val="2"/>
    </font>
    <font>
      <b/>
      <sz val="8"/>
      <color rgb="FFFFFFFF"/>
      <name val="Arial"/>
      <family val="2"/>
    </font>
    <font>
      <b/>
      <sz val="10"/>
      <color rgb="FFFFFFFF"/>
      <name val="Arial"/>
      <family val="2"/>
    </font>
    <font>
      <sz val="8"/>
      <color rgb="FFFFFFFF"/>
      <name val="Arial"/>
      <family val="2"/>
    </font>
    <font>
      <b/>
      <sz val="8"/>
      <color rgb="FF555759"/>
      <name val="Arial"/>
      <family val="2"/>
    </font>
    <font>
      <sz val="8"/>
      <color rgb="FFF07D05"/>
      <name val="Arial"/>
      <family val="2"/>
    </font>
    <font>
      <sz val="8"/>
      <color rgb="FF006579"/>
      <name val="Arial"/>
      <family val="2"/>
    </font>
    <font>
      <sz val="8"/>
      <color theme="0"/>
      <name val="Arial"/>
      <family val="2"/>
    </font>
    <font>
      <b/>
      <sz val="10"/>
      <color rgb="FF555759"/>
      <name val="Arial"/>
      <family val="2"/>
    </font>
    <font>
      <sz val="7"/>
      <color rgb="FF555759"/>
      <name val="Arial"/>
      <family val="2"/>
    </font>
    <font>
      <b/>
      <sz val="8"/>
      <color rgb="FF3F4143"/>
      <name val="Arial"/>
      <family val="2"/>
    </font>
    <font>
      <sz val="8"/>
      <color theme="5" tint="-0.499984740745262"/>
      <name val="Arial"/>
      <family val="2"/>
    </font>
    <font>
      <sz val="8"/>
      <color rgb="FF648C1A"/>
      <name val="Calibri"/>
      <family val="2"/>
    </font>
    <font>
      <sz val="11"/>
      <color theme="1"/>
      <name val="Palatino Linotype"/>
      <family val="2"/>
    </font>
    <font>
      <sz val="11"/>
      <name val="Palatino Linotype"/>
      <family val="1"/>
    </font>
    <font>
      <b/>
      <sz val="11"/>
      <name val="Palatino Linotype"/>
      <family val="2"/>
    </font>
    <font>
      <b/>
      <sz val="11"/>
      <name val="Palatino Linotype"/>
      <family val="1"/>
    </font>
    <font>
      <sz val="11"/>
      <color theme="1"/>
      <name val="Palatino Linotype"/>
      <family val="1"/>
    </font>
    <font>
      <sz val="11"/>
      <color rgb="FF000000"/>
      <name val="Palatino Linotype"/>
      <family val="1"/>
    </font>
    <font>
      <u/>
      <sz val="11"/>
      <color theme="10"/>
      <name val="Calibri"/>
      <family val="2"/>
    </font>
    <font>
      <u/>
      <sz val="11"/>
      <color theme="10"/>
      <name val="Palatino Linotype"/>
      <family val="1"/>
    </font>
    <font>
      <b/>
      <sz val="11"/>
      <color theme="1"/>
      <name val="Palatino Linotype"/>
      <family val="1"/>
    </font>
    <font>
      <sz val="11"/>
      <color theme="0"/>
      <name val="Calibri"/>
      <family val="2"/>
      <scheme val="minor"/>
    </font>
    <font>
      <sz val="11"/>
      <name val="Calibri"/>
      <family val="2"/>
    </font>
    <font>
      <sz val="11"/>
      <color theme="1"/>
      <name val="Calibri"/>
      <family val="2"/>
    </font>
    <font>
      <sz val="12"/>
      <name val="Calibri"/>
      <family val="2"/>
    </font>
    <font>
      <sz val="12"/>
      <color theme="1"/>
      <name val="Calibri"/>
      <family val="2"/>
    </font>
    <font>
      <u/>
      <sz val="12"/>
      <color theme="10"/>
      <name val="Palatino Linotype"/>
      <family val="1"/>
    </font>
    <font>
      <sz val="11"/>
      <name val="Palatino Linotype"/>
      <family val="2"/>
    </font>
    <font>
      <sz val="11"/>
      <color rgb="FF0070C0"/>
      <name val="Palatino Linotype"/>
      <family val="1"/>
    </font>
    <font>
      <i/>
      <sz val="11"/>
      <color theme="1"/>
      <name val="Palatino Linotype"/>
      <family val="1"/>
    </font>
    <font>
      <u/>
      <sz val="11"/>
      <color theme="10"/>
      <name val="Calibri"/>
      <family val="2"/>
      <scheme val="minor"/>
    </font>
    <font>
      <sz val="11"/>
      <color rgb="FFFF0000"/>
      <name val="Palatino Linotype"/>
      <family val="1"/>
    </font>
    <font>
      <vertAlign val="subscript"/>
      <sz val="11"/>
      <name val="Palatino Linotype"/>
      <family val="1"/>
    </font>
    <font>
      <sz val="10"/>
      <name val="Arial"/>
      <family val="2"/>
    </font>
    <font>
      <sz val="11"/>
      <color indexed="8"/>
      <name val="Palatino Linotype"/>
      <family val="1"/>
    </font>
    <font>
      <i/>
      <sz val="11"/>
      <color indexed="57"/>
      <name val="Palatino Linotype"/>
      <family val="2"/>
    </font>
    <font>
      <sz val="12"/>
      <name val="Palatino Linotype"/>
      <family val="1"/>
    </font>
    <font>
      <sz val="11"/>
      <color theme="0"/>
      <name val="Palatino Linotype"/>
      <family val="1"/>
    </font>
    <font>
      <i/>
      <sz val="11"/>
      <color rgb="FF7F7F7F"/>
      <name val="Palatino Linotype"/>
      <family val="2"/>
    </font>
    <font>
      <u/>
      <sz val="11"/>
      <color theme="10"/>
      <name val="Palatino Linotype"/>
      <family val="2"/>
    </font>
    <font>
      <sz val="11"/>
      <color rgb="FF3F3F76"/>
      <name val="Palatino Linotype"/>
      <family val="2"/>
    </font>
    <font>
      <b/>
      <sz val="11"/>
      <color theme="9" tint="-0.499984740745262"/>
      <name val="Palatino Linotype"/>
      <family val="2"/>
    </font>
    <font>
      <b/>
      <sz val="11"/>
      <color theme="0"/>
      <name val="Palatino Linotype"/>
      <family val="1"/>
    </font>
    <font>
      <sz val="11"/>
      <name val="Arial"/>
      <family val="2"/>
    </font>
    <font>
      <u/>
      <sz val="11"/>
      <color rgb="FF0000FF"/>
      <name val="Palatino Linotype"/>
      <family val="1"/>
    </font>
    <font>
      <i/>
      <sz val="11"/>
      <name val="Palatino Linotype"/>
      <family val="1"/>
    </font>
    <font>
      <u/>
      <sz val="12"/>
      <color rgb="FF0000FF"/>
      <name val="Palatino Linotype"/>
      <family val="1"/>
    </font>
    <font>
      <i/>
      <sz val="11"/>
      <color rgb="FFFF0000"/>
      <name val="Palatino Linotype"/>
      <family val="1"/>
    </font>
    <font>
      <b/>
      <i/>
      <sz val="11"/>
      <color rgb="FFFF0000"/>
      <name val="Palatino Linotype"/>
      <family val="1"/>
    </font>
    <font>
      <b/>
      <i/>
      <sz val="11"/>
      <name val="Palatino Linotype"/>
      <family val="1"/>
    </font>
    <font>
      <b/>
      <sz val="11"/>
      <color theme="0"/>
      <name val="Calibri"/>
      <family val="2"/>
    </font>
  </fonts>
  <fills count="7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rgb="FFFFF1D1"/>
        <bgColor indexed="64"/>
      </patternFill>
    </fill>
    <fill>
      <patternFill patternType="solid">
        <fgColor rgb="FFDCDDDE"/>
        <bgColor indexed="64"/>
      </patternFill>
    </fill>
    <fill>
      <patternFill patternType="solid">
        <fgColor rgb="FFFFE3A2"/>
        <bgColor indexed="64"/>
      </patternFill>
    </fill>
    <fill>
      <patternFill patternType="solid">
        <fgColor rgb="FFFAD7D3"/>
        <bgColor indexed="64"/>
      </patternFill>
    </fill>
    <fill>
      <patternFill patternType="solid">
        <fgColor rgb="FFE3F4C4"/>
        <bgColor indexed="64"/>
      </patternFill>
    </fill>
    <fill>
      <patternFill patternType="solid">
        <fgColor rgb="FF648C1A"/>
        <bgColor indexed="64"/>
      </patternFill>
    </fill>
    <fill>
      <patternFill patternType="solid">
        <fgColor rgb="FFEDFFC4"/>
        <bgColor indexed="64"/>
      </patternFill>
    </fill>
    <fill>
      <patternFill patternType="solid">
        <fgColor rgb="FFC1EEFF"/>
        <bgColor indexed="64"/>
      </patternFill>
    </fill>
    <fill>
      <patternFill patternType="solid">
        <fgColor rgb="FF555759"/>
        <bgColor indexed="64"/>
      </patternFill>
    </fill>
    <fill>
      <patternFill patternType="solid">
        <fgColor rgb="FF95D600"/>
        <bgColor indexed="64"/>
      </patternFill>
    </fill>
    <fill>
      <patternFill patternType="solid">
        <fgColor rgb="FF006579"/>
        <bgColor indexed="64"/>
      </patternFill>
    </fill>
    <fill>
      <patternFill patternType="solid">
        <fgColor rgb="FF009383"/>
        <bgColor indexed="64"/>
      </patternFill>
    </fill>
    <fill>
      <patternFill patternType="solid">
        <fgColor rgb="FFF07D05"/>
        <bgColor indexed="64"/>
      </patternFill>
    </fill>
    <fill>
      <patternFill patternType="solid">
        <fgColor rgb="FFAC0640"/>
        <bgColor indexed="64"/>
      </patternFill>
    </fill>
    <fill>
      <patternFill patternType="solid">
        <fgColor rgb="FFEAF7CC"/>
        <bgColor indexed="64"/>
      </patternFill>
    </fill>
    <fill>
      <patternFill patternType="solid">
        <fgColor rgb="FFFAD8D5"/>
        <bgColor indexed="64"/>
      </patternFill>
    </fill>
    <fill>
      <patternFill patternType="solid">
        <fgColor rgb="FFFFF1D0"/>
        <bgColor indexed="64"/>
      </patternFill>
    </fill>
    <fill>
      <patternFill patternType="solid">
        <fgColor rgb="FFFEE4CB"/>
        <bgColor indexed="64"/>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7E2FA"/>
        <bgColor indexed="64"/>
      </patternFill>
    </fill>
    <fill>
      <patternFill patternType="solid">
        <fgColor rgb="FFDDF2B8"/>
        <bgColor indexed="64"/>
      </patternFill>
    </fill>
    <fill>
      <patternFill patternType="solid">
        <fgColor rgb="FFCCEB8D"/>
        <bgColor indexed="64"/>
      </patternFill>
    </fill>
    <fill>
      <patternFill patternType="solid">
        <fgColor rgb="FFF2F2F2"/>
        <bgColor indexed="64"/>
      </patternFill>
    </fill>
    <fill>
      <patternFill patternType="solid">
        <fgColor rgb="FFFFFF00"/>
        <bgColor indexed="64"/>
      </patternFill>
    </fill>
    <fill>
      <patternFill patternType="solid">
        <fgColor theme="0" tint="-0.24994659260841701"/>
        <bgColor indexed="64"/>
      </patternFill>
    </fill>
    <fill>
      <patternFill patternType="solid">
        <fgColor theme="0" tint="-0.249977111117893"/>
        <bgColor indexed="64"/>
      </patternFill>
    </fill>
    <fill>
      <patternFill patternType="solid">
        <fgColor theme="0"/>
        <bgColor indexed="64"/>
      </patternFill>
    </fill>
    <fill>
      <patternFill patternType="solid">
        <fgColor theme="4" tint="0.59996337778862885"/>
        <bgColor indexed="64"/>
      </patternFill>
    </fill>
    <fill>
      <patternFill patternType="solid">
        <fgColor rgb="FFFFFFCC"/>
        <bgColor indexed="64"/>
      </patternFill>
    </fill>
    <fill>
      <patternFill patternType="solid">
        <fgColor theme="1" tint="0.79998168889431442"/>
        <bgColor indexed="64"/>
      </patternFill>
    </fill>
    <fill>
      <patternFill patternType="solid">
        <fgColor theme="8" tint="0.59996337778862885"/>
        <bgColor indexed="64"/>
      </patternFill>
    </fill>
    <fill>
      <patternFill patternType="solid">
        <fgColor theme="8" tint="0.59996337778862885"/>
        <bgColor indexed="65"/>
      </patternFill>
    </fill>
    <fill>
      <patternFill patternType="solid">
        <fgColor theme="5" tint="0.59996337778862885"/>
        <bgColor indexed="65"/>
      </patternFill>
    </fill>
    <fill>
      <patternFill patternType="solid">
        <fgColor theme="4" tint="0.59999389629810485"/>
        <bgColor indexed="64"/>
      </patternFill>
    </fill>
    <fill>
      <patternFill patternType="solid">
        <fgColor theme="3" tint="0.59999389629810485"/>
        <bgColor indexed="64"/>
      </patternFill>
    </fill>
    <fill>
      <patternFill patternType="solid">
        <fgColor rgb="FF99CCFF"/>
        <bgColor indexed="64"/>
      </patternFill>
    </fill>
    <fill>
      <patternFill patternType="solid">
        <fgColor indexed="18"/>
        <bgColor indexed="64"/>
      </patternFill>
    </fill>
    <fill>
      <patternFill patternType="solid">
        <fgColor indexed="11"/>
        <bgColor indexed="64"/>
      </patternFill>
    </fill>
    <fill>
      <patternFill patternType="solid">
        <fgColor indexed="44"/>
        <bgColor indexed="64"/>
      </patternFill>
    </fill>
    <fill>
      <patternFill patternType="solid">
        <fgColor theme="0" tint="-0.14996795556505021"/>
        <bgColor indexed="64"/>
      </patternFill>
    </fill>
    <fill>
      <patternFill patternType="solid">
        <fgColor theme="2" tint="-0.14999847407452621"/>
        <bgColor indexed="64"/>
      </patternFill>
    </fill>
    <fill>
      <patternFill patternType="solid">
        <fgColor rgb="FF0066CC"/>
        <bgColor indexed="64"/>
      </patternFill>
    </fill>
    <fill>
      <patternFill patternType="solid">
        <fgColor rgb="FF800000"/>
        <bgColor indexed="64"/>
      </patternFill>
    </fill>
    <fill>
      <patternFill patternType="lightUp">
        <fgColor auto="1"/>
        <bgColor theme="0" tint="-4.9989318521683403E-2"/>
      </patternFill>
    </fill>
    <fill>
      <patternFill patternType="solid">
        <fgColor rgb="FFCCFFCC"/>
        <bgColor indexed="64"/>
      </patternFill>
    </fill>
    <fill>
      <patternFill patternType="solid">
        <fgColor rgb="FFB9BBBD"/>
        <bgColor indexed="64"/>
      </patternFill>
    </fill>
  </fills>
  <borders count="130">
    <border>
      <left/>
      <right/>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95D600"/>
      </bottom>
      <diagonal/>
    </border>
    <border>
      <left/>
      <right/>
      <top/>
      <bottom style="medium">
        <color rgb="FF95D600"/>
      </bottom>
      <diagonal/>
    </border>
    <border>
      <left style="hair">
        <color rgb="FFB9BBBD"/>
      </left>
      <right style="hair">
        <color rgb="FFB9BBBD"/>
      </right>
      <top style="hair">
        <color rgb="FFB9BBBD"/>
      </top>
      <bottom style="hair">
        <color rgb="FFB9BBBD"/>
      </bottom>
      <diagonal/>
    </border>
    <border>
      <left style="hair">
        <color rgb="FFBBBCBD"/>
      </left>
      <right style="hair">
        <color rgb="FFBBBCBD"/>
      </right>
      <top style="hair">
        <color rgb="FFBBBCBD"/>
      </top>
      <bottom style="hair">
        <color rgb="FFBBBCBD"/>
      </bottom>
      <diagonal/>
    </border>
    <border>
      <left style="hair">
        <color rgb="FFBBBCBD"/>
      </left>
      <right style="hair">
        <color rgb="FFBBBCBD"/>
      </right>
      <top style="hair">
        <color rgb="FFBBBCBD"/>
      </top>
      <bottom style="thin">
        <color rgb="FF555759"/>
      </bottom>
      <diagonal/>
    </border>
    <border>
      <left/>
      <right/>
      <top/>
      <bottom style="hair">
        <color rgb="FF95D600"/>
      </bottom>
      <diagonal/>
    </border>
    <border>
      <left/>
      <right/>
      <top/>
      <bottom style="thin">
        <color rgb="FF95D600"/>
      </bottom>
      <diagonal/>
    </border>
    <border>
      <left/>
      <right/>
      <top/>
      <bottom style="hair">
        <color rgb="FFBBBCBD"/>
      </bottom>
      <diagonal/>
    </border>
    <border>
      <left/>
      <right/>
      <top style="thin">
        <color rgb="FF555759"/>
      </top>
      <bottom/>
      <diagonal/>
    </border>
    <border>
      <left style="hair">
        <color rgb="FFDCDDDE"/>
      </left>
      <right style="hair">
        <color rgb="FFDCDDDE"/>
      </right>
      <top style="hair">
        <color rgb="FFDCDDDE"/>
      </top>
      <bottom style="hair">
        <color rgb="FFDCDDDE"/>
      </bottom>
      <diagonal/>
    </border>
    <border>
      <left style="hair">
        <color rgb="FF006579"/>
      </left>
      <right style="hair">
        <color rgb="FF006579"/>
      </right>
      <top style="hair">
        <color rgb="FF006579"/>
      </top>
      <bottom style="hair">
        <color rgb="FF006579"/>
      </bottom>
      <diagonal/>
    </border>
    <border>
      <left/>
      <right/>
      <top/>
      <bottom style="medium">
        <color rgb="FF555759"/>
      </bottom>
      <diagonal/>
    </border>
    <border>
      <left/>
      <right/>
      <top style="thin">
        <color rgb="FF555759"/>
      </top>
      <bottom style="thin">
        <color rgb="FF555759"/>
      </bottom>
      <diagonal/>
    </border>
    <border>
      <left/>
      <right/>
      <top style="thin">
        <color rgb="FF555759"/>
      </top>
      <bottom style="double">
        <color rgb="FF555759"/>
      </bottom>
      <diagonal/>
    </border>
    <border>
      <left/>
      <right/>
      <top/>
      <bottom style="thin">
        <color rgb="FFBABCBD"/>
      </bottom>
      <diagonal/>
    </border>
    <border>
      <left/>
      <right/>
      <top style="thin">
        <color rgb="FF555759"/>
      </top>
      <bottom style="medium">
        <color rgb="FF555759"/>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theme="0" tint="-0.24994659260841701"/>
      </top>
      <bottom style="thin">
        <color theme="0" tint="-0.24994659260841701"/>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top/>
      <bottom style="thin">
        <color theme="0" tint="-0.24994659260841701"/>
      </bottom>
      <diagonal/>
    </border>
    <border>
      <left style="medium">
        <color indexed="64"/>
      </left>
      <right/>
      <top style="thin">
        <color theme="0" tint="-0.24994659260841701"/>
      </top>
      <bottom/>
      <diagonal/>
    </border>
    <border>
      <left style="medium">
        <color indexed="64"/>
      </left>
      <right style="medium">
        <color indexed="64"/>
      </right>
      <top style="medium">
        <color indexed="64"/>
      </top>
      <bottom style="thin">
        <color indexed="64"/>
      </bottom>
      <diagonal/>
    </border>
    <border>
      <left/>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auto="1"/>
      </left>
      <right style="medium">
        <color indexed="64"/>
      </right>
      <top style="medium">
        <color indexed="64"/>
      </top>
      <bottom/>
      <diagonal/>
    </border>
    <border>
      <left style="medium">
        <color indexed="64"/>
      </left>
      <right style="thin">
        <color auto="1"/>
      </right>
      <top/>
      <bottom/>
      <diagonal/>
    </border>
    <border>
      <left style="thin">
        <color auto="1"/>
      </left>
      <right style="medium">
        <color indexed="64"/>
      </right>
      <top/>
      <bottom/>
      <diagonal/>
    </border>
    <border>
      <left style="thin">
        <color auto="1"/>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medium">
        <color indexed="64"/>
      </left>
      <right/>
      <top/>
      <bottom style="thin">
        <color auto="1"/>
      </bottom>
      <diagonal/>
    </border>
    <border>
      <left/>
      <right/>
      <top/>
      <bottom style="thin">
        <color auto="1"/>
      </bottom>
      <diagonal/>
    </border>
    <border>
      <left/>
      <right style="medium">
        <color indexed="64"/>
      </right>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theme="0"/>
      </left>
      <right/>
      <top style="thin">
        <color theme="0"/>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bottom style="thin">
        <color theme="0"/>
      </bottom>
      <diagonal/>
    </border>
    <border>
      <left style="thin">
        <color theme="0"/>
      </left>
      <right style="thin">
        <color theme="0"/>
      </right>
      <top style="thin">
        <color theme="0"/>
      </top>
      <bottom/>
      <diagonal/>
    </border>
    <border>
      <left/>
      <right/>
      <top style="thin">
        <color theme="0"/>
      </top>
      <bottom style="thin">
        <color theme="0"/>
      </bottom>
      <diagonal/>
    </border>
    <border>
      <left style="medium">
        <color indexed="64"/>
      </left>
      <right/>
      <top style="thin">
        <color theme="0"/>
      </top>
      <bottom style="medium">
        <color indexed="64"/>
      </bottom>
      <diagonal/>
    </border>
    <border>
      <left style="medium">
        <color indexed="64"/>
      </left>
      <right style="thin">
        <color theme="0"/>
      </right>
      <top style="medium">
        <color indexed="64"/>
      </top>
      <bottom style="medium">
        <color indexed="64"/>
      </bottom>
      <diagonal/>
    </border>
    <border>
      <left style="thin">
        <color theme="0"/>
      </left>
      <right style="medium">
        <color indexed="64"/>
      </right>
      <top style="medium">
        <color indexed="64"/>
      </top>
      <bottom style="medium">
        <color indexed="64"/>
      </bottom>
      <diagonal/>
    </border>
    <border>
      <left style="medium">
        <color indexed="64"/>
      </left>
      <right style="thin">
        <color theme="0"/>
      </right>
      <top style="thin">
        <color theme="0"/>
      </top>
      <bottom style="thin">
        <color theme="0"/>
      </bottom>
      <diagonal/>
    </border>
    <border>
      <left style="thin">
        <color theme="0"/>
      </left>
      <right style="medium">
        <color indexed="64"/>
      </right>
      <top style="thin">
        <color theme="0"/>
      </top>
      <bottom style="thin">
        <color theme="0"/>
      </bottom>
      <diagonal/>
    </border>
    <border>
      <left style="medium">
        <color indexed="64"/>
      </left>
      <right style="thin">
        <color theme="0"/>
      </right>
      <top style="thin">
        <color theme="0"/>
      </top>
      <bottom style="medium">
        <color indexed="64"/>
      </bottom>
      <diagonal/>
    </border>
    <border>
      <left style="thin">
        <color theme="0"/>
      </left>
      <right style="medium">
        <color indexed="64"/>
      </right>
      <top style="thin">
        <color theme="0"/>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theme="0"/>
      </left>
      <right style="thin">
        <color theme="0"/>
      </right>
      <top/>
      <bottom/>
      <diagonal/>
    </border>
    <border>
      <left style="medium">
        <color indexed="64"/>
      </left>
      <right style="thin">
        <color theme="0"/>
      </right>
      <top/>
      <bottom style="thin">
        <color theme="0"/>
      </bottom>
      <diagonal/>
    </border>
    <border>
      <left style="thin">
        <color theme="0"/>
      </left>
      <right style="medium">
        <color indexed="64"/>
      </right>
      <top/>
      <bottom style="thin">
        <color theme="0"/>
      </bottom>
      <diagonal/>
    </border>
    <border>
      <left style="medium">
        <color indexed="64"/>
      </left>
      <right/>
      <top/>
      <bottom style="thin">
        <color theme="0"/>
      </bottom>
      <diagonal/>
    </border>
    <border>
      <left style="medium">
        <color indexed="64"/>
      </left>
      <right/>
      <top style="thin">
        <color theme="0"/>
      </top>
      <bottom style="thin">
        <color theme="0"/>
      </bottom>
      <diagonal/>
    </border>
    <border>
      <left style="medium">
        <color auto="1"/>
      </left>
      <right style="medium">
        <color indexed="64"/>
      </right>
      <top/>
      <bottom style="thin">
        <color theme="0"/>
      </bottom>
      <diagonal/>
    </border>
    <border>
      <left style="medium">
        <color auto="1"/>
      </left>
      <right style="medium">
        <color indexed="64"/>
      </right>
      <top style="thin">
        <color theme="0"/>
      </top>
      <bottom style="thin">
        <color theme="0"/>
      </bottom>
      <diagonal/>
    </border>
    <border>
      <left style="medium">
        <color auto="1"/>
      </left>
      <right style="medium">
        <color indexed="64"/>
      </right>
      <top style="thin">
        <color theme="0"/>
      </top>
      <bottom style="medium">
        <color indexed="64"/>
      </bottom>
      <diagonal/>
    </border>
    <border>
      <left style="medium">
        <color indexed="64"/>
      </left>
      <right style="thin">
        <color theme="0"/>
      </right>
      <top style="medium">
        <color indexed="64"/>
      </top>
      <bottom/>
      <diagonal/>
    </border>
    <border>
      <left style="thin">
        <color theme="0"/>
      </left>
      <right style="medium">
        <color indexed="64"/>
      </right>
      <top style="medium">
        <color indexed="64"/>
      </top>
      <bottom/>
      <diagonal/>
    </border>
    <border>
      <left style="thin">
        <color auto="1"/>
      </left>
      <right style="medium">
        <color indexed="64"/>
      </right>
      <top style="medium">
        <color indexed="64"/>
      </top>
      <bottom style="thin">
        <color theme="0"/>
      </bottom>
      <diagonal/>
    </border>
    <border>
      <left style="thin">
        <color auto="1"/>
      </left>
      <right style="medium">
        <color indexed="64"/>
      </right>
      <top style="thin">
        <color theme="0"/>
      </top>
      <bottom style="thin">
        <color theme="0"/>
      </bottom>
      <diagonal/>
    </border>
    <border>
      <left style="thin">
        <color auto="1"/>
      </left>
      <right style="medium">
        <color indexed="64"/>
      </right>
      <top style="thin">
        <color theme="0"/>
      </top>
      <bottom style="medium">
        <color indexed="64"/>
      </bottom>
      <diagonal/>
    </border>
    <border>
      <left style="medium">
        <color indexed="64"/>
      </left>
      <right/>
      <top style="medium">
        <color indexed="64"/>
      </top>
      <bottom style="thin">
        <color theme="0"/>
      </bottom>
      <diagonal/>
    </border>
    <border>
      <left style="thin">
        <color theme="0" tint="-0.24994659260841701"/>
      </left>
      <right style="medium">
        <color indexed="64"/>
      </right>
      <top style="thin">
        <color theme="0" tint="-0.24994659260841701"/>
      </top>
      <bottom style="thin">
        <color theme="0" tint="-0.24994659260841701"/>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style="thin">
        <color theme="0" tint="-0.24994659260841701"/>
      </left>
      <right style="medium">
        <color indexed="64"/>
      </right>
      <top/>
      <bottom style="thin">
        <color theme="0" tint="-0.24994659260841701"/>
      </bottom>
      <diagonal/>
    </border>
    <border>
      <left style="thin">
        <color theme="0" tint="-0.24994659260841701"/>
      </left>
      <right style="medium">
        <color indexed="64"/>
      </right>
      <top style="thin">
        <color theme="0" tint="-0.24994659260841701"/>
      </top>
      <bottom/>
      <diagonal/>
    </border>
    <border>
      <left style="medium">
        <color indexed="64"/>
      </left>
      <right/>
      <top style="thin">
        <color theme="0" tint="-0.24994659260841701"/>
      </top>
      <bottom style="medium">
        <color indexed="64"/>
      </bottom>
      <diagonal/>
    </border>
    <border>
      <left style="thin">
        <color theme="0" tint="-0.24994659260841701"/>
      </left>
      <right style="medium">
        <color indexed="64"/>
      </right>
      <top style="thin">
        <color theme="0" tint="-0.24994659260841701"/>
      </top>
      <bottom style="medium">
        <color indexed="64"/>
      </bottom>
      <diagonal/>
    </border>
    <border>
      <left/>
      <right style="medium">
        <color indexed="64"/>
      </right>
      <top style="thin">
        <color indexed="64"/>
      </top>
      <bottom style="thin">
        <color indexed="64"/>
      </bottom>
      <diagonal/>
    </border>
    <border>
      <left style="thin">
        <color theme="0"/>
      </left>
      <right style="medium">
        <color indexed="64"/>
      </right>
      <top style="thin">
        <color indexed="64"/>
      </top>
      <bottom style="thin">
        <color indexed="64"/>
      </bottom>
      <diagonal/>
    </border>
    <border>
      <left style="thin">
        <color theme="0"/>
      </left>
      <right style="thin">
        <color theme="0"/>
      </right>
      <top style="medium">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theme="0"/>
      </left>
      <right style="thin">
        <color theme="0"/>
      </right>
      <top style="medium">
        <color indexed="64"/>
      </top>
      <bottom/>
      <diagonal/>
    </border>
    <border>
      <left style="thin">
        <color indexed="64"/>
      </left>
      <right style="medium">
        <color indexed="64"/>
      </right>
      <top/>
      <bottom style="thin">
        <color theme="0"/>
      </bottom>
      <diagonal/>
    </border>
    <border>
      <left style="thin">
        <color indexed="64"/>
      </left>
      <right style="medium">
        <color indexed="64"/>
      </right>
      <top style="thin">
        <color theme="0"/>
      </top>
      <bottom/>
      <diagonal/>
    </border>
    <border>
      <left style="medium">
        <color indexed="64"/>
      </left>
      <right style="thin">
        <color theme="0"/>
      </right>
      <top/>
      <bottom style="medium">
        <color indexed="64"/>
      </bottom>
      <diagonal/>
    </border>
    <border>
      <left style="thin">
        <color theme="0"/>
      </left>
      <right style="thin">
        <color theme="0"/>
      </right>
      <top/>
      <bottom style="medium">
        <color indexed="64"/>
      </bottom>
      <diagonal/>
    </border>
    <border>
      <left style="thin">
        <color theme="0"/>
      </left>
      <right style="medium">
        <color indexed="64"/>
      </right>
      <top/>
      <bottom style="medium">
        <color indexed="64"/>
      </bottom>
      <diagonal/>
    </border>
    <border>
      <left style="medium">
        <color indexed="64"/>
      </left>
      <right style="thin">
        <color theme="0"/>
      </right>
      <top/>
      <bottom/>
      <diagonal/>
    </border>
    <border>
      <left/>
      <right style="medium">
        <color indexed="64"/>
      </right>
      <top style="thin">
        <color theme="0"/>
      </top>
      <bottom style="thin">
        <color theme="0"/>
      </bottom>
      <diagonal/>
    </border>
    <border>
      <left style="thin">
        <color theme="0"/>
      </left>
      <right style="thin">
        <color theme="0"/>
      </right>
      <top style="thin">
        <color theme="0"/>
      </top>
      <bottom style="medium">
        <color indexed="64"/>
      </bottom>
      <diagonal/>
    </border>
    <border>
      <left style="medium">
        <color indexed="64"/>
      </left>
      <right style="thin">
        <color theme="0"/>
      </right>
      <top style="thin">
        <color theme="0"/>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theme="0"/>
      </right>
      <top style="thin">
        <color theme="0"/>
      </top>
      <bottom/>
      <diagonal/>
    </border>
  </borders>
  <cellStyleXfs count="134">
    <xf numFmtId="0" fontId="0" fillId="0" borderId="0"/>
    <xf numFmtId="0" fontId="6" fillId="0" borderId="0" applyNumberFormat="0" applyFill="0" applyBorder="0" applyAlignment="0" applyProtection="0"/>
    <xf numFmtId="0" fontId="33" fillId="17" borderId="7" applyNumberFormat="0"/>
    <xf numFmtId="0" fontId="34" fillId="17" borderId="8" applyNumberFormat="0" applyAlignment="0"/>
    <xf numFmtId="0" fontId="36" fillId="17" borderId="8" applyNumberFormat="0" applyAlignment="0"/>
    <xf numFmtId="0" fontId="35" fillId="17" borderId="8" applyNumberFormat="0" applyAlignment="0"/>
    <xf numFmtId="0" fontId="7" fillId="2" borderId="0" applyNumberFormat="0" applyBorder="0" applyAlignment="0" applyProtection="0"/>
    <xf numFmtId="0" fontId="8" fillId="3" borderId="0" applyNumberFormat="0" applyBorder="0" applyAlignment="0" applyProtection="0"/>
    <xf numFmtId="0" fontId="9" fillId="4" borderId="0" applyNumberFormat="0" applyBorder="0" applyAlignment="0" applyProtection="0"/>
    <xf numFmtId="0" fontId="10" fillId="5" borderId="1" applyNumberFormat="0" applyAlignment="0" applyProtection="0"/>
    <xf numFmtId="0" fontId="11" fillId="6" borderId="2" applyNumberFormat="0" applyAlignment="0" applyProtection="0"/>
    <xf numFmtId="0" fontId="12" fillId="6" borderId="1" applyNumberFormat="0" applyAlignment="0" applyProtection="0"/>
    <xf numFmtId="0" fontId="13" fillId="0" borderId="3" applyNumberFormat="0" applyFill="0" applyAlignment="0" applyProtection="0"/>
    <xf numFmtId="0" fontId="14" fillId="7" borderId="4" applyNumberFormat="0" applyAlignment="0" applyProtection="0"/>
    <xf numFmtId="0" fontId="15" fillId="0" borderId="0" applyNumberFormat="0" applyFill="0" applyBorder="0" applyAlignment="0" applyProtection="0"/>
    <xf numFmtId="0" fontId="5" fillId="8" borderId="5" applyNumberFormat="0" applyFont="0" applyAlignment="0" applyProtection="0"/>
    <xf numFmtId="0" fontId="16" fillId="0" borderId="0" applyNumberFormat="0" applyFill="0" applyBorder="0" applyAlignment="0" applyProtection="0"/>
    <xf numFmtId="0" fontId="17" fillId="0" borderId="6" applyNumberFormat="0" applyFill="0" applyAlignment="0" applyProtection="0"/>
    <xf numFmtId="0" fontId="20" fillId="0" borderId="0" applyNumberFormat="0" applyFill="0" applyBorder="0" applyAlignment="0">
      <alignment vertical="top"/>
    </xf>
    <xf numFmtId="0" fontId="19" fillId="9" borderId="9" applyNumberFormat="0" applyAlignment="0">
      <alignment vertical="top"/>
      <protection locked="0"/>
    </xf>
    <xf numFmtId="0" fontId="19" fillId="10" borderId="0" applyNumberFormat="0" applyBorder="0" applyAlignment="0">
      <alignment vertical="top"/>
      <protection locked="0"/>
    </xf>
    <xf numFmtId="0" fontId="19" fillId="11" borderId="9" applyNumberFormat="0" applyAlignment="0">
      <alignment vertical="top"/>
      <protection locked="0"/>
    </xf>
    <xf numFmtId="0" fontId="22" fillId="12" borderId="0" applyNumberFormat="0" applyBorder="0" applyAlignment="0">
      <alignment vertical="top"/>
    </xf>
    <xf numFmtId="0" fontId="24" fillId="0" borderId="0" applyNumberFormat="0" applyFill="0" applyBorder="0" applyAlignment="0"/>
    <xf numFmtId="0" fontId="26" fillId="0" borderId="0" applyNumberFormat="0" applyFill="0" applyBorder="0"/>
    <xf numFmtId="0" fontId="35" fillId="14" borderId="9" applyNumberFormat="0" applyAlignment="0">
      <alignment vertical="top"/>
    </xf>
    <xf numFmtId="0" fontId="19" fillId="0" borderId="9" applyNumberFormat="0" applyAlignment="0">
      <alignment vertical="top"/>
      <protection locked="0"/>
    </xf>
    <xf numFmtId="0" fontId="45" fillId="9" borderId="9" applyNumberFormat="0" applyAlignment="0">
      <alignment vertical="top"/>
      <protection locked="0"/>
    </xf>
    <xf numFmtId="0" fontId="28" fillId="0" borderId="0" applyNumberFormat="0" applyFill="0" applyBorder="0">
      <alignment horizontal="right"/>
    </xf>
    <xf numFmtId="0" fontId="30" fillId="0" borderId="0" applyNumberFormat="0" applyFill="0" applyBorder="0" applyAlignment="0">
      <alignment vertical="top"/>
    </xf>
    <xf numFmtId="0" fontId="29" fillId="0" borderId="0" applyNumberFormat="0" applyFill="0" applyBorder="0" applyAlignment="0">
      <alignment vertical="top"/>
    </xf>
    <xf numFmtId="0" fontId="32" fillId="0" borderId="11" applyNumberFormat="0" applyFill="0">
      <alignment vertical="center" wrapText="1"/>
    </xf>
    <xf numFmtId="0" fontId="33" fillId="17" borderId="7" applyNumberFormat="0"/>
    <xf numFmtId="0" fontId="19" fillId="0" borderId="9" applyNumberFormat="0" applyFill="0"/>
    <xf numFmtId="0" fontId="35" fillId="18" borderId="0" applyNumberFormat="0">
      <alignment vertical="center" wrapText="1"/>
    </xf>
    <xf numFmtId="0" fontId="19" fillId="0" borderId="12" applyNumberFormat="0"/>
    <xf numFmtId="0" fontId="35" fillId="17" borderId="8" applyNumberFormat="0">
      <alignment vertical="center" wrapText="1"/>
    </xf>
    <xf numFmtId="0" fontId="19" fillId="0" borderId="14" applyNumberFormat="0" applyFill="0"/>
    <xf numFmtId="0" fontId="36" fillId="17" borderId="8" applyNumberFormat="0"/>
    <xf numFmtId="0" fontId="34" fillId="17" borderId="8" applyNumberFormat="0"/>
    <xf numFmtId="0" fontId="37" fillId="14" borderId="0" applyNumberFormat="0" applyBorder="0" applyAlignment="0"/>
    <xf numFmtId="0" fontId="37" fillId="19" borderId="0" applyNumberFormat="0" applyBorder="0" applyAlignment="0"/>
    <xf numFmtId="0" fontId="37" fillId="20" borderId="0" applyNumberFormat="0" applyBorder="0" applyAlignment="0"/>
    <xf numFmtId="0" fontId="37" fillId="21" borderId="0" applyNumberFormat="0" applyBorder="0" applyAlignment="0"/>
    <xf numFmtId="0" fontId="37" fillId="22" borderId="0" applyNumberFormat="0" applyBorder="0" applyAlignment="0"/>
    <xf numFmtId="0" fontId="19" fillId="26" borderId="9" applyNumberFormat="0" applyAlignment="0">
      <alignment vertical="top"/>
    </xf>
    <xf numFmtId="0" fontId="27" fillId="0" borderId="15" applyNumberFormat="0" applyFill="0" applyAlignment="0">
      <alignment vertical="top"/>
    </xf>
    <xf numFmtId="0" fontId="22" fillId="24" borderId="0" applyNumberFormat="0" applyBorder="0" applyAlignment="0"/>
    <xf numFmtId="0" fontId="23" fillId="23" borderId="0" applyNumberFormat="0" applyBorder="0" applyAlignment="0" applyProtection="0"/>
    <xf numFmtId="0" fontId="39" fillId="9" borderId="0" applyNumberFormat="0" applyBorder="0" applyAlignment="0" applyProtection="0"/>
    <xf numFmtId="0" fontId="19" fillId="16" borderId="9" applyNumberFormat="0" applyAlignment="0"/>
    <xf numFmtId="0" fontId="40" fillId="0" borderId="17" applyNumberFormat="0" applyFill="0" applyAlignment="0"/>
    <xf numFmtId="0" fontId="20" fillId="0" borderId="0" applyNumberFormat="0" applyFill="0" applyBorder="0" applyAlignment="0"/>
    <xf numFmtId="0" fontId="19" fillId="25" borderId="9" applyNumberFormat="0" applyAlignment="0" applyProtection="0"/>
    <xf numFmtId="0" fontId="19" fillId="10" borderId="0" applyNumberFormat="0" applyAlignment="0"/>
    <xf numFmtId="0" fontId="20" fillId="0" borderId="0" applyNumberFormat="0" applyFill="0" applyAlignment="0"/>
    <xf numFmtId="0" fontId="19" fillId="15" borderId="16" applyNumberFormat="0" applyAlignment="0"/>
    <xf numFmtId="0" fontId="22" fillId="12" borderId="0" applyNumberFormat="0" applyBorder="0" applyAlignment="0"/>
    <xf numFmtId="0" fontId="18" fillId="0" borderId="0" applyNumberFormat="0" applyFill="0"/>
    <xf numFmtId="0" fontId="38" fillId="0" borderId="22" applyNumberFormat="0" applyFill="0" applyAlignment="0" applyProtection="0"/>
    <xf numFmtId="37" fontId="57" fillId="0" borderId="0" applyFill="0" applyBorder="0" applyAlignment="0" applyProtection="0"/>
    <xf numFmtId="165" fontId="19" fillId="0" borderId="0" applyFill="0" applyBorder="0" applyAlignment="0" applyProtection="0"/>
    <xf numFmtId="42" fontId="57" fillId="0" borderId="0" applyFill="0" applyBorder="0" applyAlignment="0" applyProtection="0"/>
    <xf numFmtId="164" fontId="19" fillId="0" borderId="0" applyFill="0" applyBorder="0" applyAlignment="0" applyProtection="0"/>
    <xf numFmtId="9" fontId="57" fillId="0" borderId="0" applyFill="0" applyBorder="0" applyAlignment="0" applyProtection="0"/>
    <xf numFmtId="0" fontId="37" fillId="18" borderId="0" applyNumberFormat="0" applyBorder="0" applyAlignment="0"/>
    <xf numFmtId="0" fontId="41" fillId="27" borderId="0" applyNumberFormat="0" applyBorder="0" applyAlignment="0" applyProtection="0"/>
    <xf numFmtId="0" fontId="4" fillId="28"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1" fillId="31" borderId="0" applyNumberFormat="0" applyBorder="0" applyAlignment="0" applyProtection="0"/>
    <xf numFmtId="0" fontId="4" fillId="32"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41" fillId="35" borderId="0" applyNumberFormat="0" applyBorder="0" applyAlignment="0" applyProtection="0"/>
    <xf numFmtId="0" fontId="4" fillId="36" borderId="0" applyNumberFormat="0" applyBorder="0" applyAlignment="0" applyProtection="0"/>
    <xf numFmtId="0" fontId="4" fillId="37" borderId="0" applyNumberFormat="0" applyBorder="0" applyAlignment="0" applyProtection="0"/>
    <xf numFmtId="0" fontId="4" fillId="38" borderId="0" applyNumberFormat="0" applyBorder="0" applyAlignment="0" applyProtection="0"/>
    <xf numFmtId="0" fontId="41" fillId="39" borderId="0" applyNumberFormat="0" applyBorder="0" applyAlignment="0" applyProtection="0"/>
    <xf numFmtId="0" fontId="4" fillId="40" borderId="0" applyNumberFormat="0" applyBorder="0" applyAlignment="0" applyProtection="0"/>
    <xf numFmtId="0" fontId="4" fillId="41" borderId="0" applyNumberFormat="0" applyBorder="0" applyAlignment="0" applyProtection="0"/>
    <xf numFmtId="0" fontId="4" fillId="42" borderId="0" applyNumberFormat="0" applyBorder="0" applyAlignment="0" applyProtection="0"/>
    <xf numFmtId="0" fontId="41" fillId="43" borderId="0" applyNumberFormat="0" applyBorder="0" applyAlignment="0" applyProtection="0"/>
    <xf numFmtId="0" fontId="4" fillId="44" borderId="0" applyNumberFormat="0" applyBorder="0" applyAlignment="0" applyProtection="0"/>
    <xf numFmtId="0" fontId="4" fillId="45" borderId="0" applyNumberFormat="0" applyBorder="0" applyAlignment="0" applyProtection="0"/>
    <xf numFmtId="0" fontId="4" fillId="46" borderId="0" applyNumberFormat="0" applyBorder="0" applyAlignment="0" applyProtection="0"/>
    <xf numFmtId="0" fontId="41" fillId="47" borderId="0" applyNumberFormat="0" applyBorder="0" applyAlignment="0" applyProtection="0"/>
    <xf numFmtId="0" fontId="4" fillId="48" borderId="0" applyNumberFormat="0" applyBorder="0" applyAlignment="0" applyProtection="0"/>
    <xf numFmtId="0" fontId="4" fillId="49" borderId="0" applyNumberFormat="0" applyBorder="0" applyAlignment="0" applyProtection="0"/>
    <xf numFmtId="0" fontId="4" fillId="50" borderId="0" applyNumberFormat="0" applyBorder="0" applyAlignment="0" applyProtection="0"/>
    <xf numFmtId="0" fontId="44" fillId="0" borderId="0" applyNumberFormat="0" applyFill="0" applyBorder="0" applyAlignment="0"/>
    <xf numFmtId="0" fontId="32" fillId="0" borderId="19" applyNumberFormat="0" applyFill="0" applyAlignment="0"/>
    <xf numFmtId="0" fontId="35" fillId="17" borderId="8" applyNumberFormat="0" applyAlignment="0">
      <alignment vertical="center"/>
    </xf>
    <xf numFmtId="0" fontId="19" fillId="0" borderId="21" applyNumberFormat="0" applyFill="0" applyAlignment="0"/>
    <xf numFmtId="0" fontId="32" fillId="0" borderId="20" applyNumberFormat="0" applyFill="0" applyAlignment="0"/>
    <xf numFmtId="0" fontId="43" fillId="0" borderId="18" applyNumberFormat="0" applyFill="0" applyAlignment="0"/>
    <xf numFmtId="0" fontId="32" fillId="0" borderId="0" applyNumberFormat="0" applyFill="0" applyBorder="0" applyAlignment="0"/>
    <xf numFmtId="0" fontId="18" fillId="54" borderId="7" applyNumberFormat="0" applyAlignment="0"/>
    <xf numFmtId="0" fontId="21" fillId="54" borderId="8" applyNumberFormat="0" applyAlignment="0"/>
    <xf numFmtId="0" fontId="42" fillId="54" borderId="13" applyNumberFormat="0" applyAlignment="0"/>
    <xf numFmtId="0" fontId="19" fillId="15" borderId="10" applyNumberFormat="0" applyAlignment="0"/>
    <xf numFmtId="0" fontId="19" fillId="52" borderId="10" applyNumberFormat="0" applyAlignment="0"/>
    <xf numFmtId="0" fontId="19" fillId="53" borderId="10" applyNumberFormat="0" applyAlignment="0"/>
    <xf numFmtId="0" fontId="19" fillId="16" borderId="10" applyNumberFormat="0" applyAlignment="0"/>
    <xf numFmtId="0" fontId="19" fillId="51" borderId="10" applyNumberFormat="0" applyAlignment="0"/>
    <xf numFmtId="0" fontId="47" fillId="0" borderId="0"/>
    <xf numFmtId="0" fontId="49" fillId="56" borderId="0" applyNumberFormat="0" applyBorder="0" applyProtection="0">
      <alignment horizontal="left" vertical="center"/>
    </xf>
    <xf numFmtId="0" fontId="53" fillId="0" borderId="0" applyNumberFormat="0" applyFill="0" applyBorder="0" applyAlignment="0" applyProtection="0">
      <alignment vertical="top"/>
      <protection locked="0"/>
    </xf>
    <xf numFmtId="0" fontId="3" fillId="0" borderId="0"/>
    <xf numFmtId="0" fontId="3" fillId="29" borderId="0" applyNumberFormat="0" applyBorder="0" applyAlignment="0" applyProtection="0"/>
    <xf numFmtId="0" fontId="56" fillId="34" borderId="0" applyNumberFormat="0" applyBorder="0" applyAlignment="0" applyProtection="0"/>
    <xf numFmtId="0" fontId="62" fillId="59" borderId="48" applyNumberFormat="0" applyProtection="0">
      <alignment horizontal="center" vertical="center"/>
    </xf>
    <xf numFmtId="0" fontId="65" fillId="0" borderId="0" applyNumberFormat="0" applyFill="0" applyBorder="0" applyAlignment="0" applyProtection="0"/>
    <xf numFmtId="0" fontId="47" fillId="0" borderId="0"/>
    <xf numFmtId="9" fontId="3" fillId="0" borderId="0" applyFont="0" applyFill="0" applyBorder="0" applyAlignment="0" applyProtection="0"/>
    <xf numFmtId="0" fontId="1" fillId="0" borderId="0"/>
    <xf numFmtId="0" fontId="1" fillId="29" borderId="0" applyNumberFormat="0" applyBorder="0" applyAlignment="0" applyProtection="0"/>
    <xf numFmtId="0" fontId="56" fillId="30" borderId="0" applyNumberFormat="0" applyBorder="0" applyAlignment="0" applyProtection="0"/>
    <xf numFmtId="0" fontId="72" fillId="68" borderId="48">
      <alignment horizontal="center" vertical="center"/>
    </xf>
    <xf numFmtId="0" fontId="62" fillId="71" borderId="48" applyNumberFormat="0" applyAlignment="0" applyProtection="0"/>
    <xf numFmtId="0" fontId="51" fillId="0" borderId="48">
      <alignment horizontal="center"/>
    </xf>
    <xf numFmtId="0" fontId="70" fillId="69" borderId="0" applyNumberFormat="0" applyAlignment="0" applyProtection="0"/>
    <xf numFmtId="0" fontId="73" fillId="0" borderId="0" applyNumberFormat="0" applyFill="0" applyBorder="0" applyAlignment="0" applyProtection="0"/>
    <xf numFmtId="0" fontId="51" fillId="0" borderId="48">
      <alignment horizontal="center" vertical="center"/>
    </xf>
    <xf numFmtId="0" fontId="74" fillId="0" borderId="0" applyNumberFormat="0" applyFill="0" applyBorder="0" applyAlignment="0" applyProtection="0">
      <alignment vertical="top"/>
      <protection locked="0"/>
    </xf>
    <xf numFmtId="0" fontId="75" fillId="59" borderId="48" applyNumberFormat="0" applyProtection="0">
      <alignment horizontal="center" vertical="center"/>
    </xf>
    <xf numFmtId="0" fontId="68" fillId="0" borderId="0"/>
    <xf numFmtId="0" fontId="47" fillId="0" borderId="0"/>
    <xf numFmtId="0" fontId="68" fillId="0" borderId="0"/>
    <xf numFmtId="0" fontId="76" fillId="48" borderId="48" applyNumberFormat="0" applyProtection="0">
      <alignment horizontal="center" vertical="center"/>
    </xf>
    <xf numFmtId="0" fontId="66" fillId="55" borderId="0"/>
    <xf numFmtId="0" fontId="55" fillId="0" borderId="0"/>
    <xf numFmtId="0" fontId="55" fillId="0" borderId="68">
      <alignment horizontal="center" vertical="center" wrapText="1"/>
    </xf>
    <xf numFmtId="9" fontId="1" fillId="0" borderId="0" applyFont="0" applyFill="0" applyBorder="0" applyAlignment="0" applyProtection="0"/>
  </cellStyleXfs>
  <cellXfs count="678">
    <xf numFmtId="0" fontId="0" fillId="0" borderId="0" xfId="0"/>
    <xf numFmtId="0" fontId="19" fillId="53" borderId="10" xfId="102"/>
    <xf numFmtId="0" fontId="0" fillId="0" borderId="0" xfId="0"/>
    <xf numFmtId="0" fontId="20" fillId="0" borderId="0" xfId="18">
      <alignment vertical="top"/>
    </xf>
    <xf numFmtId="0" fontId="0" fillId="9" borderId="9" xfId="19" applyFont="1">
      <alignment vertical="top"/>
      <protection locked="0"/>
    </xf>
    <xf numFmtId="0" fontId="0" fillId="10" borderId="0" xfId="20" applyFont="1">
      <alignment vertical="top"/>
      <protection locked="0"/>
    </xf>
    <xf numFmtId="0" fontId="0" fillId="11" borderId="9" xfId="21" applyFont="1">
      <alignment vertical="top"/>
      <protection locked="0"/>
    </xf>
    <xf numFmtId="0" fontId="23" fillId="13" borderId="0" xfId="0" applyFont="1" applyFill="1"/>
    <xf numFmtId="0" fontId="24" fillId="0" borderId="0" xfId="23" applyAlignment="1"/>
    <xf numFmtId="0" fontId="25" fillId="0" borderId="0" xfId="0" applyFont="1" applyAlignment="1"/>
    <xf numFmtId="0" fontId="26" fillId="0" borderId="0" xfId="24"/>
    <xf numFmtId="0" fontId="35" fillId="14" borderId="9" xfId="25">
      <alignment vertical="top"/>
    </xf>
    <xf numFmtId="0" fontId="0" fillId="0" borderId="9" xfId="26" applyFont="1">
      <alignment vertical="top"/>
      <protection locked="0"/>
    </xf>
    <xf numFmtId="0" fontId="45" fillId="9" borderId="9" xfId="27">
      <alignment vertical="top"/>
      <protection locked="0"/>
    </xf>
    <xf numFmtId="0" fontId="28" fillId="0" borderId="0" xfId="28" applyBorder="1" applyAlignment="1">
      <alignment horizontal="right" vertical="top"/>
    </xf>
    <xf numFmtId="0" fontId="30" fillId="0" borderId="0" xfId="29">
      <alignment vertical="top"/>
    </xf>
    <xf numFmtId="0" fontId="29" fillId="0" borderId="0" xfId="0" applyFont="1"/>
    <xf numFmtId="0" fontId="29" fillId="0" borderId="0" xfId="30">
      <alignment vertical="top"/>
    </xf>
    <xf numFmtId="0" fontId="31" fillId="0" borderId="0" xfId="0" applyFont="1"/>
    <xf numFmtId="0" fontId="32" fillId="0" borderId="11" xfId="31">
      <alignment vertical="center" wrapText="1"/>
    </xf>
    <xf numFmtId="0" fontId="33" fillId="17" borderId="7" xfId="32"/>
    <xf numFmtId="0" fontId="19" fillId="0" borderId="9" xfId="33"/>
    <xf numFmtId="0" fontId="0" fillId="0" borderId="0" xfId="0" applyBorder="1"/>
    <xf numFmtId="0" fontId="35" fillId="18" borderId="0" xfId="34">
      <alignment vertical="center" wrapText="1"/>
    </xf>
    <xf numFmtId="0" fontId="19" fillId="0" borderId="12" xfId="35"/>
    <xf numFmtId="0" fontId="35" fillId="17" borderId="8" xfId="36">
      <alignment vertical="center" wrapText="1"/>
    </xf>
    <xf numFmtId="0" fontId="34" fillId="17" borderId="8" xfId="39"/>
    <xf numFmtId="0" fontId="34" fillId="17" borderId="8" xfId="3" applyAlignment="1">
      <alignment vertical="top"/>
    </xf>
    <xf numFmtId="0" fontId="0" fillId="0" borderId="0" xfId="0"/>
    <xf numFmtId="0" fontId="33" fillId="17" borderId="7" xfId="2" applyAlignment="1">
      <alignment vertical="top"/>
    </xf>
    <xf numFmtId="0" fontId="36" fillId="17" borderId="8" xfId="4" applyAlignment="1">
      <alignment vertical="top"/>
    </xf>
    <xf numFmtId="0" fontId="0" fillId="0" borderId="0" xfId="0"/>
    <xf numFmtId="0" fontId="27" fillId="0" borderId="15" xfId="46" applyFill="1">
      <alignment vertical="top"/>
    </xf>
    <xf numFmtId="0" fontId="22" fillId="24" borderId="0" xfId="47"/>
    <xf numFmtId="0" fontId="23" fillId="23" borderId="0" xfId="48"/>
    <xf numFmtId="0" fontId="39" fillId="9" borderId="0" xfId="49"/>
    <xf numFmtId="0" fontId="0" fillId="0" borderId="0" xfId="0"/>
    <xf numFmtId="0" fontId="19" fillId="16" borderId="9" xfId="50"/>
    <xf numFmtId="0" fontId="40" fillId="0" borderId="17" xfId="51"/>
    <xf numFmtId="0" fontId="20" fillId="0" borderId="0" xfId="52"/>
    <xf numFmtId="0" fontId="19" fillId="25" borderId="9" xfId="53"/>
    <xf numFmtId="0" fontId="19" fillId="10" borderId="0" xfId="54"/>
    <xf numFmtId="0" fontId="19" fillId="15" borderId="16" xfId="56"/>
    <xf numFmtId="0" fontId="18" fillId="0" borderId="0" xfId="58"/>
    <xf numFmtId="0" fontId="38" fillId="0" borderId="22" xfId="59"/>
    <xf numFmtId="0" fontId="20" fillId="0" borderId="0" xfId="55"/>
    <xf numFmtId="0" fontId="20" fillId="0" borderId="0" xfId="18" applyAlignment="1"/>
    <xf numFmtId="0" fontId="36" fillId="17" borderId="8" xfId="38"/>
    <xf numFmtId="0" fontId="0" fillId="26" borderId="9" xfId="45" applyFont="1">
      <alignment vertical="top"/>
    </xf>
    <xf numFmtId="0" fontId="0" fillId="0" borderId="9" xfId="26" applyFont="1" applyAlignment="1">
      <protection locked="0"/>
    </xf>
    <xf numFmtId="37" fontId="0" fillId="0" borderId="0" xfId="60" applyFont="1"/>
    <xf numFmtId="165" fontId="0" fillId="0" borderId="0" xfId="61" applyFont="1" applyAlignment="1">
      <alignment vertical="top"/>
    </xf>
    <xf numFmtId="42" fontId="0" fillId="0" borderId="0" xfId="62" applyFont="1" applyAlignment="1">
      <alignment vertical="top"/>
    </xf>
    <xf numFmtId="164" fontId="0" fillId="0" borderId="0" xfId="63" applyFont="1" applyAlignment="1">
      <alignment vertical="top"/>
    </xf>
    <xf numFmtId="9" fontId="0" fillId="0" borderId="0" xfId="64" applyFont="1" applyAlignment="1">
      <alignment vertical="top"/>
    </xf>
    <xf numFmtId="0" fontId="37" fillId="14" borderId="0" xfId="40"/>
    <xf numFmtId="0" fontId="37" fillId="19" borderId="0" xfId="41"/>
    <xf numFmtId="0" fontId="37" fillId="20" borderId="0" xfId="42"/>
    <xf numFmtId="0" fontId="37" fillId="21" borderId="0" xfId="43"/>
    <xf numFmtId="0" fontId="37" fillId="22" borderId="0" xfId="44"/>
    <xf numFmtId="0" fontId="37" fillId="18" borderId="0" xfId="65"/>
    <xf numFmtId="0" fontId="19" fillId="0" borderId="0" xfId="0" applyFont="1"/>
    <xf numFmtId="0" fontId="41" fillId="27" borderId="0" xfId="66"/>
    <xf numFmtId="0" fontId="41" fillId="31" borderId="0" xfId="70"/>
    <xf numFmtId="0" fontId="4" fillId="28" borderId="0" xfId="67"/>
    <xf numFmtId="0" fontId="4" fillId="29" borderId="0" xfId="68"/>
    <xf numFmtId="0" fontId="4" fillId="30" borderId="0" xfId="69"/>
    <xf numFmtId="0" fontId="4" fillId="34" borderId="0" xfId="73"/>
    <xf numFmtId="0" fontId="4" fillId="33" borderId="0" xfId="72"/>
    <xf numFmtId="0" fontId="4" fillId="32" borderId="0" xfId="71"/>
    <xf numFmtId="0" fontId="41" fillId="35" borderId="0" xfId="74"/>
    <xf numFmtId="0" fontId="4" fillId="37" borderId="0" xfId="76"/>
    <xf numFmtId="0" fontId="4" fillId="36" borderId="0" xfId="75"/>
    <xf numFmtId="0" fontId="41" fillId="39" borderId="0" xfId="78"/>
    <xf numFmtId="0" fontId="4" fillId="41" borderId="0" xfId="80"/>
    <xf numFmtId="0" fontId="4" fillId="40" borderId="0" xfId="79"/>
    <xf numFmtId="0" fontId="41" fillId="43" borderId="0" xfId="82"/>
    <xf numFmtId="0" fontId="4" fillId="45" borderId="0" xfId="84"/>
    <xf numFmtId="0" fontId="41" fillId="47" borderId="0" xfId="86"/>
    <xf numFmtId="0" fontId="4" fillId="50" borderId="0" xfId="89"/>
    <xf numFmtId="0" fontId="4" fillId="49" borderId="0" xfId="88"/>
    <xf numFmtId="0" fontId="4" fillId="48" borderId="0" xfId="87"/>
    <xf numFmtId="0" fontId="44" fillId="0" borderId="0" xfId="90"/>
    <xf numFmtId="0" fontId="32" fillId="0" borderId="19" xfId="91"/>
    <xf numFmtId="0" fontId="19" fillId="0" borderId="21" xfId="93"/>
    <xf numFmtId="0" fontId="32" fillId="0" borderId="20" xfId="94"/>
    <xf numFmtId="0" fontId="35" fillId="17" borderId="8" xfId="92">
      <alignment vertical="center"/>
    </xf>
    <xf numFmtId="0" fontId="43" fillId="0" borderId="18" xfId="95"/>
    <xf numFmtId="0" fontId="32" fillId="0" borderId="0" xfId="96"/>
    <xf numFmtId="0" fontId="19" fillId="0" borderId="14" xfId="37"/>
    <xf numFmtId="0" fontId="27" fillId="0" borderId="15" xfId="46" applyAlignment="1"/>
    <xf numFmtId="0" fontId="21" fillId="54" borderId="8" xfId="98"/>
    <xf numFmtId="0" fontId="42" fillId="54" borderId="13" xfId="99"/>
    <xf numFmtId="0" fontId="18" fillId="54" borderId="7" xfId="97"/>
    <xf numFmtId="0" fontId="19" fillId="51" borderId="10" xfId="104"/>
    <xf numFmtId="0" fontId="19" fillId="16" borderId="10" xfId="103"/>
    <xf numFmtId="0" fontId="19" fillId="15" borderId="10" xfId="100" applyAlignment="1">
      <alignment vertical="top"/>
    </xf>
    <xf numFmtId="0" fontId="19" fillId="52" borderId="10" xfId="101" applyAlignment="1">
      <alignment vertical="top"/>
    </xf>
    <xf numFmtId="0" fontId="30" fillId="0" borderId="0" xfId="29" applyAlignment="1">
      <alignment horizontal="right"/>
    </xf>
    <xf numFmtId="0" fontId="35" fillId="17" borderId="8" xfId="5" applyAlignment="1"/>
    <xf numFmtId="0" fontId="28" fillId="0" borderId="0" xfId="28">
      <alignment horizontal="right"/>
    </xf>
    <xf numFmtId="0" fontId="20" fillId="0" borderId="0" xfId="18" applyAlignment="1">
      <alignment horizontal="right"/>
    </xf>
    <xf numFmtId="166" fontId="20" fillId="0" borderId="0" xfId="18" applyNumberFormat="1" applyAlignment="1">
      <alignment horizontal="left"/>
    </xf>
    <xf numFmtId="0" fontId="3" fillId="0" borderId="0" xfId="108"/>
    <xf numFmtId="0" fontId="58" fillId="0" borderId="0" xfId="108" applyFont="1"/>
    <xf numFmtId="0" fontId="51" fillId="0" borderId="0" xfId="108" applyFont="1"/>
    <xf numFmtId="0" fontId="51" fillId="55" borderId="0" xfId="108" applyFont="1" applyFill="1"/>
    <xf numFmtId="0" fontId="51" fillId="0" borderId="0" xfId="108" applyFont="1" applyBorder="1"/>
    <xf numFmtId="0" fontId="55" fillId="0" borderId="0" xfId="108" applyFont="1" applyBorder="1" applyProtection="1"/>
    <xf numFmtId="0" fontId="3" fillId="0" borderId="59" xfId="108" applyBorder="1"/>
    <xf numFmtId="0" fontId="51" fillId="55" borderId="0" xfId="108" applyFont="1" applyFill="1" applyBorder="1"/>
    <xf numFmtId="0" fontId="3" fillId="0" borderId="60" xfId="108" applyBorder="1"/>
    <xf numFmtId="2" fontId="51" fillId="0" borderId="0" xfId="108" applyNumberFormat="1" applyFont="1" applyBorder="1"/>
    <xf numFmtId="0" fontId="3" fillId="0" borderId="51" xfId="108" applyBorder="1"/>
    <xf numFmtId="0" fontId="51" fillId="0" borderId="59" xfId="108" applyFont="1" applyBorder="1" applyProtection="1"/>
    <xf numFmtId="0" fontId="51" fillId="0" borderId="51" xfId="108" applyFont="1" applyBorder="1" applyProtection="1"/>
    <xf numFmtId="0" fontId="51" fillId="58" borderId="0" xfId="108" applyFont="1" applyFill="1"/>
    <xf numFmtId="0" fontId="58" fillId="0" borderId="0" xfId="108" applyFont="1" applyAlignment="1">
      <alignment horizontal="center" vertical="center"/>
    </xf>
    <xf numFmtId="0" fontId="58" fillId="0" borderId="0" xfId="108" applyFont="1" applyAlignment="1">
      <alignment horizontal="center"/>
    </xf>
    <xf numFmtId="0" fontId="58" fillId="0" borderId="0" xfId="108" applyFont="1" applyAlignment="1"/>
    <xf numFmtId="0" fontId="58" fillId="0" borderId="0" xfId="108" applyFont="1" applyAlignment="1">
      <alignment vertical="center" wrapText="1"/>
    </xf>
    <xf numFmtId="0" fontId="58" fillId="0" borderId="0" xfId="108" applyFont="1" applyAlignment="1">
      <alignment horizontal="left"/>
    </xf>
    <xf numFmtId="0" fontId="4" fillId="36" borderId="0" xfId="77" applyFill="1"/>
    <xf numFmtId="0" fontId="4" fillId="63" borderId="0" xfId="85" applyFill="1"/>
    <xf numFmtId="0" fontId="22" fillId="62" borderId="0" xfId="22" applyFill="1">
      <alignment vertical="top"/>
    </xf>
    <xf numFmtId="0" fontId="4" fillId="63" borderId="0" xfId="83" applyFill="1"/>
    <xf numFmtId="0" fontId="22" fillId="62" borderId="0" xfId="57" applyFill="1"/>
    <xf numFmtId="0" fontId="4" fillId="64" borderId="0" xfId="81" applyFill="1"/>
    <xf numFmtId="0" fontId="58" fillId="0" borderId="0" xfId="108" applyFont="1" applyAlignment="1">
      <alignment wrapText="1"/>
    </xf>
    <xf numFmtId="0" fontId="58" fillId="0" borderId="0" xfId="108" applyFont="1" applyAlignment="1">
      <alignment horizontal="center" vertical="center" wrapText="1"/>
    </xf>
    <xf numFmtId="0" fontId="58" fillId="0" borderId="0" xfId="108" applyFont="1" applyAlignment="1">
      <alignment horizontal="left" vertical="center" wrapText="1"/>
    </xf>
    <xf numFmtId="49" fontId="58" fillId="0" borderId="0" xfId="108" applyNumberFormat="1" applyFont="1" applyAlignment="1">
      <alignment horizontal="center" vertical="center" wrapText="1"/>
    </xf>
    <xf numFmtId="0" fontId="51" fillId="0" borderId="0" xfId="108" applyFont="1" applyBorder="1" applyProtection="1"/>
    <xf numFmtId="0" fontId="58" fillId="0" borderId="0" xfId="108" applyFont="1" applyFill="1" applyAlignment="1">
      <alignment horizontal="center" vertical="center"/>
    </xf>
    <xf numFmtId="0" fontId="3" fillId="0" borderId="0" xfId="108" applyBorder="1"/>
    <xf numFmtId="0" fontId="2" fillId="0" borderId="59" xfId="108" applyFont="1" applyBorder="1"/>
    <xf numFmtId="0" fontId="2" fillId="0" borderId="60" xfId="108" applyFont="1" applyBorder="1"/>
    <xf numFmtId="0" fontId="58" fillId="0" borderId="0" xfId="108" applyFont="1" applyAlignment="1">
      <alignment horizontal="left" vertical="center"/>
    </xf>
    <xf numFmtId="0" fontId="58" fillId="0" borderId="0" xfId="108" applyFont="1" applyFill="1" applyAlignment="1">
      <alignment horizontal="left" vertical="center"/>
    </xf>
    <xf numFmtId="0" fontId="71" fillId="70" borderId="44" xfId="111" applyFont="1" applyFill="1" applyBorder="1" applyAlignment="1" applyProtection="1">
      <alignment horizontal="left" vertical="center"/>
      <protection locked="0"/>
    </xf>
    <xf numFmtId="0" fontId="71" fillId="70" borderId="46" xfId="111" applyFont="1" applyFill="1" applyBorder="1" applyAlignment="1" applyProtection="1">
      <alignment horizontal="left" vertical="center"/>
      <protection locked="0"/>
    </xf>
    <xf numFmtId="0" fontId="71" fillId="67" borderId="44" xfId="111" applyFont="1" applyFill="1" applyBorder="1" applyAlignment="1" applyProtection="1">
      <alignment horizontal="left" vertical="center"/>
      <protection locked="0"/>
    </xf>
    <xf numFmtId="0" fontId="48" fillId="67" borderId="44" xfId="111" applyFont="1" applyFill="1" applyBorder="1" applyAlignment="1" applyProtection="1">
      <alignment horizontal="left" vertical="center"/>
      <protection locked="0"/>
    </xf>
    <xf numFmtId="0" fontId="48" fillId="67" borderId="46" xfId="111" applyFont="1" applyFill="1" applyBorder="1" applyAlignment="1" applyProtection="1">
      <alignment horizontal="left" vertical="center"/>
      <protection locked="0"/>
    </xf>
    <xf numFmtId="0" fontId="78" fillId="0" borderId="0" xfId="0" applyFont="1"/>
    <xf numFmtId="0" fontId="50" fillId="56" borderId="23" xfId="106" quotePrefix="1" applyFont="1" applyBorder="1" applyAlignment="1" applyProtection="1">
      <alignment vertical="center"/>
    </xf>
    <xf numFmtId="0" fontId="50" fillId="56" borderId="50" xfId="106" quotePrefix="1" applyFont="1" applyBorder="1" applyAlignment="1" applyProtection="1">
      <alignment vertical="center"/>
    </xf>
    <xf numFmtId="0" fontId="50" fillId="56" borderId="24" xfId="106" quotePrefix="1" applyFont="1" applyBorder="1" applyAlignment="1" applyProtection="1">
      <alignment vertical="center"/>
    </xf>
    <xf numFmtId="0" fontId="59" fillId="55" borderId="0" xfId="105" applyFont="1" applyFill="1" applyBorder="1" applyAlignment="1">
      <alignment vertical="center"/>
    </xf>
    <xf numFmtId="0" fontId="60" fillId="55" borderId="0" xfId="105" applyFont="1" applyFill="1" applyBorder="1" applyAlignment="1">
      <alignment vertical="center"/>
    </xf>
    <xf numFmtId="0" fontId="59" fillId="0" borderId="74" xfId="105" applyFont="1" applyBorder="1" applyAlignment="1">
      <alignment vertical="center"/>
    </xf>
    <xf numFmtId="0" fontId="60" fillId="0" borderId="74" xfId="105" applyFont="1" applyBorder="1" applyAlignment="1">
      <alignment vertical="center"/>
    </xf>
    <xf numFmtId="0" fontId="59" fillId="0" borderId="75" xfId="105" applyFont="1" applyBorder="1" applyAlignment="1">
      <alignment vertical="center"/>
    </xf>
    <xf numFmtId="0" fontId="60" fillId="0" borderId="75" xfId="105" applyFont="1" applyBorder="1" applyAlignment="1">
      <alignment vertical="center"/>
    </xf>
    <xf numFmtId="0" fontId="59" fillId="0" borderId="76" xfId="105" applyFont="1" applyBorder="1" applyAlignment="1">
      <alignment vertical="center"/>
    </xf>
    <xf numFmtId="0" fontId="60" fillId="0" borderId="76" xfId="105" applyFont="1" applyBorder="1" applyAlignment="1">
      <alignment vertical="center"/>
    </xf>
    <xf numFmtId="0" fontId="59" fillId="0" borderId="77" xfId="105" applyFont="1" applyBorder="1" applyAlignment="1">
      <alignment vertical="center"/>
    </xf>
    <xf numFmtId="0" fontId="59" fillId="0" borderId="78" xfId="105" applyFont="1" applyBorder="1" applyAlignment="1">
      <alignment vertical="center"/>
    </xf>
    <xf numFmtId="0" fontId="59" fillId="0" borderId="79" xfId="105" applyFont="1" applyBorder="1" applyAlignment="1">
      <alignment vertical="center"/>
    </xf>
    <xf numFmtId="0" fontId="60" fillId="0" borderId="79" xfId="105" applyFont="1" applyBorder="1" applyAlignment="1">
      <alignment vertical="center"/>
    </xf>
    <xf numFmtId="0" fontId="48" fillId="0" borderId="77" xfId="105" applyFont="1" applyBorder="1" applyAlignment="1">
      <alignment vertical="center"/>
    </xf>
    <xf numFmtId="0" fontId="48" fillId="0" borderId="78" xfId="105" applyFont="1" applyBorder="1" applyAlignment="1">
      <alignment vertical="center"/>
    </xf>
    <xf numFmtId="0" fontId="48" fillId="0" borderId="35" xfId="108" applyFont="1" applyFill="1" applyBorder="1" applyAlignment="1" applyProtection="1">
      <alignment vertical="center"/>
    </xf>
    <xf numFmtId="14" fontId="48" fillId="0" borderId="36" xfId="108" applyNumberFormat="1" applyFont="1" applyFill="1" applyBorder="1" applyAlignment="1" applyProtection="1">
      <alignment horizontal="left" vertical="center"/>
    </xf>
    <xf numFmtId="0" fontId="48" fillId="0" borderId="36" xfId="108" applyFont="1" applyFill="1" applyBorder="1" applyAlignment="1" applyProtection="1">
      <alignment horizontal="left" vertical="center"/>
    </xf>
    <xf numFmtId="0" fontId="48" fillId="0" borderId="37" xfId="108" applyFont="1" applyFill="1" applyBorder="1" applyAlignment="1" applyProtection="1">
      <alignment vertical="center"/>
    </xf>
    <xf numFmtId="0" fontId="48" fillId="0" borderId="38" xfId="108" applyFont="1" applyFill="1" applyBorder="1" applyAlignment="1" applyProtection="1">
      <alignment horizontal="left" vertical="center"/>
    </xf>
    <xf numFmtId="0" fontId="48" fillId="0" borderId="87" xfId="105" applyFont="1" applyFill="1" applyBorder="1" applyAlignment="1">
      <alignment vertical="center"/>
    </xf>
    <xf numFmtId="0" fontId="48" fillId="0" borderId="40" xfId="105" applyFont="1" applyFill="1" applyBorder="1" applyAlignment="1">
      <alignment vertical="center"/>
    </xf>
    <xf numFmtId="0" fontId="48" fillId="0" borderId="88" xfId="105" applyFont="1" applyFill="1" applyBorder="1" applyAlignment="1">
      <alignment vertical="center"/>
    </xf>
    <xf numFmtId="0" fontId="48" fillId="0" borderId="42" xfId="105" applyFont="1" applyFill="1" applyBorder="1" applyAlignment="1">
      <alignment vertical="center"/>
    </xf>
    <xf numFmtId="0" fontId="48" fillId="0" borderId="41" xfId="105" applyFont="1" applyFill="1" applyBorder="1" applyAlignment="1">
      <alignment vertical="center"/>
    </xf>
    <xf numFmtId="0" fontId="48" fillId="0" borderId="89" xfId="105" applyFont="1" applyBorder="1" applyAlignment="1">
      <alignment vertical="center"/>
    </xf>
    <xf numFmtId="0" fontId="50" fillId="57" borderId="67" xfId="108" applyFont="1" applyFill="1" applyBorder="1" applyAlignment="1">
      <alignment horizontal="center" vertical="center"/>
    </xf>
    <xf numFmtId="0" fontId="48" fillId="0" borderId="94" xfId="0" applyFont="1" applyBorder="1" applyAlignment="1">
      <alignment horizontal="center" vertical="center"/>
    </xf>
    <xf numFmtId="0" fontId="48" fillId="67" borderId="95" xfId="0" applyFont="1" applyFill="1" applyBorder="1" applyAlignment="1">
      <alignment horizontal="center" vertical="center"/>
    </xf>
    <xf numFmtId="0" fontId="72" fillId="73" borderId="33" xfId="105" applyFont="1" applyFill="1" applyBorder="1" applyAlignment="1" applyProtection="1">
      <alignment horizontal="center" vertical="center"/>
    </xf>
    <xf numFmtId="0" fontId="72" fillId="74" borderId="96" xfId="0" applyFont="1" applyFill="1" applyBorder="1" applyAlignment="1">
      <alignment horizontal="center" vertical="center"/>
    </xf>
    <xf numFmtId="0" fontId="50" fillId="75" borderId="95" xfId="0" applyFont="1" applyFill="1" applyBorder="1" applyAlignment="1">
      <alignment horizontal="center" vertical="center"/>
    </xf>
    <xf numFmtId="0" fontId="51" fillId="0" borderId="89" xfId="108" applyFont="1" applyBorder="1" applyAlignment="1">
      <alignment vertical="center"/>
    </xf>
    <xf numFmtId="0" fontId="59" fillId="0" borderId="89" xfId="105" applyFont="1" applyBorder="1" applyAlignment="1">
      <alignment vertical="center"/>
    </xf>
    <xf numFmtId="0" fontId="48" fillId="0" borderId="26" xfId="105" applyFont="1" applyFill="1" applyBorder="1" applyAlignment="1">
      <alignment vertical="center"/>
    </xf>
    <xf numFmtId="0" fontId="48" fillId="0" borderId="35" xfId="105" applyFont="1" applyFill="1" applyBorder="1" applyAlignment="1">
      <alignment vertical="center"/>
    </xf>
    <xf numFmtId="0" fontId="48" fillId="0" borderId="37" xfId="105" applyFont="1" applyFill="1" applyBorder="1" applyAlignment="1">
      <alignment vertical="center"/>
    </xf>
    <xf numFmtId="0" fontId="59" fillId="0" borderId="74" xfId="105" applyFont="1" applyBorder="1"/>
    <xf numFmtId="0" fontId="59" fillId="0" borderId="74" xfId="105" applyFont="1" applyBorder="1" applyAlignment="1">
      <alignment horizontal="center"/>
    </xf>
    <xf numFmtId="0" fontId="59" fillId="0" borderId="74" xfId="105" applyNumberFormat="1" applyFont="1" applyBorder="1"/>
    <xf numFmtId="0" fontId="59" fillId="0" borderId="75" xfId="105" applyFont="1" applyBorder="1"/>
    <xf numFmtId="0" fontId="59" fillId="0" borderId="75" xfId="105" applyNumberFormat="1" applyFont="1" applyBorder="1"/>
    <xf numFmtId="0" fontId="59" fillId="0" borderId="76" xfId="105" applyFont="1" applyBorder="1"/>
    <xf numFmtId="0" fontId="59" fillId="0" borderId="77" xfId="105" applyFont="1" applyBorder="1"/>
    <xf numFmtId="0" fontId="59" fillId="55" borderId="0" xfId="105" applyFont="1" applyFill="1" applyBorder="1"/>
    <xf numFmtId="0" fontId="59" fillId="0" borderId="78" xfId="105" applyFont="1" applyBorder="1"/>
    <xf numFmtId="0" fontId="59" fillId="0" borderId="73" xfId="105" applyNumberFormat="1" applyFont="1" applyBorder="1"/>
    <xf numFmtId="0" fontId="59" fillId="0" borderId="77" xfId="105" applyNumberFormat="1" applyFont="1" applyBorder="1"/>
    <xf numFmtId="0" fontId="59" fillId="55" borderId="0" xfId="105" applyNumberFormat="1" applyFont="1" applyFill="1" applyBorder="1"/>
    <xf numFmtId="0" fontId="0" fillId="0" borderId="79" xfId="0" applyBorder="1"/>
    <xf numFmtId="0" fontId="59" fillId="0" borderId="79" xfId="105" applyFont="1" applyBorder="1"/>
    <xf numFmtId="0" fontId="59" fillId="0" borderId="79" xfId="105" applyFont="1" applyBorder="1" applyAlignment="1">
      <alignment horizontal="center"/>
    </xf>
    <xf numFmtId="0" fontId="59" fillId="0" borderId="89" xfId="105" applyNumberFormat="1" applyFont="1" applyBorder="1"/>
    <xf numFmtId="0" fontId="48" fillId="58" borderId="35" xfId="105" applyNumberFormat="1" applyFont="1" applyFill="1" applyBorder="1" applyAlignment="1">
      <alignment horizontal="center" vertical="center" wrapText="1"/>
    </xf>
    <xf numFmtId="14" fontId="48" fillId="58" borderId="36" xfId="105" applyNumberFormat="1" applyFont="1" applyFill="1" applyBorder="1" applyAlignment="1">
      <alignment horizontal="center" vertical="center" wrapText="1"/>
    </xf>
    <xf numFmtId="167" fontId="48" fillId="58" borderId="37" xfId="105" applyNumberFormat="1" applyFont="1" applyFill="1" applyBorder="1" applyAlignment="1">
      <alignment horizontal="center" vertical="center" wrapText="1"/>
    </xf>
    <xf numFmtId="14" fontId="48" fillId="58" borderId="38" xfId="105" applyNumberFormat="1" applyFont="1" applyFill="1" applyBorder="1" applyAlignment="1">
      <alignment horizontal="center" vertical="center" wrapText="1"/>
    </xf>
    <xf numFmtId="0" fontId="48" fillId="0" borderId="30" xfId="0" applyFont="1" applyBorder="1" applyAlignment="1">
      <alignment horizontal="center" vertical="center"/>
    </xf>
    <xf numFmtId="0" fontId="48" fillId="0" borderId="70" xfId="0" applyFont="1" applyBorder="1" applyAlignment="1">
      <alignment horizontal="center" vertical="center"/>
    </xf>
    <xf numFmtId="0" fontId="48" fillId="58" borderId="105" xfId="105" applyNumberFormat="1" applyFont="1" applyFill="1" applyBorder="1" applyAlignment="1">
      <alignment horizontal="center" vertical="center" wrapText="1"/>
    </xf>
    <xf numFmtId="167" fontId="48" fillId="58" borderId="105" xfId="105" applyNumberFormat="1" applyFont="1" applyFill="1" applyBorder="1" applyAlignment="1">
      <alignment horizontal="center" vertical="center" wrapText="1"/>
    </xf>
    <xf numFmtId="14" fontId="48" fillId="58" borderId="104" xfId="105" applyNumberFormat="1" applyFont="1" applyFill="1" applyBorder="1" applyAlignment="1">
      <alignment horizontal="center" vertical="center" wrapText="1"/>
    </xf>
    <xf numFmtId="0" fontId="62" fillId="0" borderId="106" xfId="105" applyFont="1" applyBorder="1" applyAlignment="1">
      <alignment horizontal="left"/>
    </xf>
    <xf numFmtId="0" fontId="62" fillId="0" borderId="103" xfId="105" applyNumberFormat="1" applyFont="1" applyBorder="1" applyAlignment="1" applyProtection="1">
      <alignment horizontal="left"/>
    </xf>
    <xf numFmtId="14" fontId="62" fillId="0" borderId="103" xfId="105" applyNumberFormat="1" applyFont="1" applyBorder="1" applyAlignment="1" applyProtection="1">
      <alignment horizontal="left"/>
    </xf>
    <xf numFmtId="0" fontId="62" fillId="0" borderId="103" xfId="105" applyFont="1" applyBorder="1" applyAlignment="1">
      <alignment horizontal="left"/>
    </xf>
    <xf numFmtId="0" fontId="62" fillId="0" borderId="32" xfId="105" applyFont="1" applyBorder="1" applyAlignment="1">
      <alignment horizontal="left" vertical="center"/>
    </xf>
    <xf numFmtId="0" fontId="62" fillId="0" borderId="107" xfId="105" applyNumberFormat="1" applyFont="1" applyBorder="1" applyAlignment="1">
      <alignment horizontal="left" vertical="center" wrapText="1"/>
    </xf>
    <xf numFmtId="14" fontId="62" fillId="0" borderId="109" xfId="105" applyNumberFormat="1" applyFont="1" applyBorder="1" applyAlignment="1">
      <alignment horizontal="left"/>
    </xf>
    <xf numFmtId="0" fontId="62" fillId="0" borderId="31" xfId="105" applyFont="1" applyBorder="1" applyAlignment="1">
      <alignment horizontal="left"/>
    </xf>
    <xf numFmtId="0" fontId="62" fillId="0" borderId="25" xfId="105" applyFont="1" applyBorder="1" applyAlignment="1">
      <alignment horizontal="left"/>
    </xf>
    <xf numFmtId="0" fontId="62" fillId="0" borderId="25" xfId="105" applyNumberFormat="1" applyFont="1" applyBorder="1" applyAlignment="1">
      <alignment horizontal="left"/>
    </xf>
    <xf numFmtId="0" fontId="62" fillId="0" borderId="108" xfId="105" applyFont="1" applyBorder="1" applyAlignment="1">
      <alignment horizontal="left"/>
    </xf>
    <xf numFmtId="0" fontId="50" fillId="56" borderId="23" xfId="106" quotePrefix="1" applyFont="1" applyBorder="1" applyAlignment="1" applyProtection="1">
      <alignment horizontal="left" vertical="center"/>
    </xf>
    <xf numFmtId="0" fontId="50" fillId="56" borderId="50" xfId="106" applyFont="1" applyBorder="1" applyAlignment="1" applyProtection="1">
      <alignment horizontal="left" vertical="center"/>
    </xf>
    <xf numFmtId="0" fontId="50" fillId="56" borderId="24" xfId="106" applyFont="1" applyBorder="1" applyAlignment="1" applyProtection="1">
      <alignment horizontal="left" vertical="center"/>
    </xf>
    <xf numFmtId="0" fontId="50" fillId="57" borderId="23" xfId="106" quotePrefix="1" applyFont="1" applyFill="1" applyBorder="1" applyAlignment="1" applyProtection="1">
      <alignment horizontal="left" vertical="center"/>
    </xf>
    <xf numFmtId="0" fontId="50" fillId="57" borderId="50" xfId="106" quotePrefix="1" applyFont="1" applyFill="1" applyBorder="1" applyAlignment="1" applyProtection="1">
      <alignment horizontal="left" vertical="center"/>
    </xf>
    <xf numFmtId="0" fontId="50" fillId="57" borderId="24" xfId="106" quotePrefix="1" applyFont="1" applyFill="1" applyBorder="1" applyAlignment="1" applyProtection="1">
      <alignment horizontal="left" vertical="center"/>
    </xf>
    <xf numFmtId="0" fontId="50" fillId="56" borderId="50" xfId="106" quotePrefix="1" applyFont="1" applyBorder="1" applyAlignment="1" applyProtection="1">
      <alignment horizontal="left" vertical="center"/>
    </xf>
    <xf numFmtId="0" fontId="50" fillId="56" borderId="24" xfId="106" quotePrefix="1" applyFont="1" applyBorder="1" applyAlignment="1" applyProtection="1">
      <alignment horizontal="left" vertical="center"/>
    </xf>
    <xf numFmtId="2" fontId="77" fillId="74" borderId="48" xfId="111" applyNumberFormat="1" applyFont="1" applyFill="1" applyBorder="1" applyAlignment="1" applyProtection="1">
      <alignment horizontal="center" vertical="center"/>
    </xf>
    <xf numFmtId="2" fontId="77" fillId="74" borderId="59" xfId="111" applyNumberFormat="1" applyFont="1" applyFill="1" applyBorder="1" applyAlignment="1" applyProtection="1">
      <alignment horizontal="center" vertical="center"/>
    </xf>
    <xf numFmtId="1" fontId="77" fillId="74" borderId="65" xfId="111" applyNumberFormat="1" applyFont="1" applyFill="1" applyBorder="1" applyAlignment="1" applyProtection="1">
      <alignment horizontal="center" vertical="center"/>
    </xf>
    <xf numFmtId="0" fontId="48" fillId="0" borderId="63" xfId="108" applyFont="1" applyFill="1" applyBorder="1" applyAlignment="1" applyProtection="1">
      <alignment horizontal="center" vertical="center"/>
    </xf>
    <xf numFmtId="0" fontId="77" fillId="74" borderId="48" xfId="108" applyNumberFormat="1" applyFont="1" applyFill="1" applyBorder="1" applyAlignment="1" applyProtection="1">
      <alignment horizontal="center" vertical="center"/>
    </xf>
    <xf numFmtId="0" fontId="48" fillId="0" borderId="64" xfId="108" applyFont="1" applyFill="1" applyBorder="1" applyAlignment="1" applyProtection="1">
      <alignment horizontal="center" vertical="center"/>
    </xf>
    <xf numFmtId="1" fontId="77" fillId="74" borderId="44" xfId="111" applyNumberFormat="1" applyFont="1" applyFill="1" applyBorder="1" applyAlignment="1" applyProtection="1">
      <alignment horizontal="center" vertical="center"/>
    </xf>
    <xf numFmtId="14" fontId="48" fillId="67" borderId="44" xfId="111" applyNumberFormat="1" applyFont="1" applyFill="1" applyBorder="1" applyAlignment="1" applyProtection="1">
      <alignment horizontal="left" vertical="center"/>
      <protection locked="0"/>
    </xf>
    <xf numFmtId="14" fontId="48" fillId="67" borderId="46" xfId="111" applyNumberFormat="1" applyFont="1" applyFill="1" applyBorder="1" applyAlignment="1" applyProtection="1">
      <alignment horizontal="left" vertical="center"/>
      <protection locked="0"/>
    </xf>
    <xf numFmtId="0" fontId="80" fillId="0" borderId="35" xfId="108" applyFont="1" applyFill="1" applyBorder="1" applyAlignment="1" applyProtection="1">
      <alignment vertical="center"/>
    </xf>
    <xf numFmtId="0" fontId="71" fillId="70" borderId="70" xfId="111" applyFont="1" applyFill="1" applyBorder="1" applyAlignment="1" applyProtection="1">
      <alignment horizontal="left" vertical="center"/>
      <protection locked="0"/>
    </xf>
    <xf numFmtId="9" fontId="77" fillId="0" borderId="111" xfId="64" applyNumberFormat="1" applyFont="1" applyFill="1" applyBorder="1" applyAlignment="1" applyProtection="1">
      <alignment horizontal="center" vertical="center"/>
    </xf>
    <xf numFmtId="0" fontId="48" fillId="0" borderId="35" xfId="108" applyFont="1" applyBorder="1" applyAlignment="1" applyProtection="1">
      <alignment vertical="center"/>
    </xf>
    <xf numFmtId="0" fontId="48" fillId="0" borderId="35" xfId="108" applyFont="1" applyBorder="1" applyProtection="1"/>
    <xf numFmtId="0" fontId="48" fillId="0" borderId="35" xfId="108" applyFont="1" applyBorder="1" applyAlignment="1" applyProtection="1">
      <alignment vertical="center" wrapText="1"/>
    </xf>
    <xf numFmtId="0" fontId="48" fillId="0" borderId="74" xfId="108" applyFont="1" applyBorder="1" applyProtection="1"/>
    <xf numFmtId="0" fontId="48" fillId="0" borderId="74" xfId="0" applyFont="1" applyBorder="1" applyProtection="1"/>
    <xf numFmtId="0" fontId="48" fillId="0" borderId="74" xfId="108" applyFont="1" applyFill="1" applyBorder="1" applyAlignment="1" applyProtection="1">
      <alignment vertical="center"/>
    </xf>
    <xf numFmtId="0" fontId="48" fillId="0" borderId="74" xfId="105" applyFont="1" applyBorder="1" applyAlignment="1" applyProtection="1">
      <alignment vertical="center"/>
    </xf>
    <xf numFmtId="0" fontId="48" fillId="0" borderId="74" xfId="108" applyFont="1" applyFill="1" applyBorder="1" applyProtection="1"/>
    <xf numFmtId="0" fontId="48" fillId="0" borderId="75" xfId="108" applyFont="1" applyBorder="1" applyProtection="1"/>
    <xf numFmtId="0" fontId="48" fillId="0" borderId="76" xfId="108" applyFont="1" applyBorder="1" applyProtection="1"/>
    <xf numFmtId="0" fontId="48" fillId="0" borderId="78" xfId="0" applyFont="1" applyBorder="1" applyProtection="1"/>
    <xf numFmtId="0" fontId="48" fillId="0" borderId="77" xfId="108" applyFont="1" applyBorder="1" applyProtection="1"/>
    <xf numFmtId="0" fontId="48" fillId="0" borderId="77" xfId="0" applyFont="1" applyBorder="1" applyProtection="1"/>
    <xf numFmtId="0" fontId="48" fillId="0" borderId="78" xfId="108" applyFont="1" applyBorder="1" applyProtection="1"/>
    <xf numFmtId="0" fontId="48" fillId="0" borderId="35" xfId="105" applyFont="1" applyBorder="1" applyAlignment="1" applyProtection="1">
      <alignment vertical="center"/>
    </xf>
    <xf numFmtId="0" fontId="48" fillId="0" borderId="37" xfId="105" applyFont="1" applyBorder="1" applyAlignment="1" applyProtection="1">
      <alignment vertical="center"/>
    </xf>
    <xf numFmtId="0" fontId="71" fillId="67" borderId="70" xfId="111" applyNumberFormat="1" applyFont="1" applyFill="1" applyBorder="1" applyAlignment="1" applyProtection="1">
      <alignment horizontal="center" vertical="center"/>
      <protection locked="0"/>
    </xf>
    <xf numFmtId="0" fontId="71" fillId="67" borderId="46" xfId="111" applyNumberFormat="1" applyFont="1" applyFill="1" applyBorder="1" applyAlignment="1" applyProtection="1">
      <alignment horizontal="center" vertical="center"/>
      <protection locked="0"/>
    </xf>
    <xf numFmtId="0" fontId="51" fillId="0" borderId="89" xfId="105" applyFont="1" applyBorder="1" applyAlignment="1" applyProtection="1">
      <alignment vertical="center"/>
    </xf>
    <xf numFmtId="0" fontId="71" fillId="0" borderId="89" xfId="111" applyNumberFormat="1" applyFont="1" applyFill="1" applyBorder="1" applyAlignment="1" applyProtection="1">
      <alignment horizontal="center" vertical="center"/>
      <protection locked="0"/>
    </xf>
    <xf numFmtId="14" fontId="48" fillId="67" borderId="70" xfId="111" applyNumberFormat="1" applyFont="1" applyFill="1" applyBorder="1" applyAlignment="1" applyProtection="1">
      <alignment horizontal="left" vertical="center"/>
      <protection locked="0"/>
    </xf>
    <xf numFmtId="0" fontId="81" fillId="0" borderId="74" xfId="29" applyFont="1" applyBorder="1" applyAlignment="1"/>
    <xf numFmtId="0" fontId="48" fillId="0" borderId="89" xfId="108" applyFont="1" applyBorder="1" applyProtection="1"/>
    <xf numFmtId="0" fontId="48" fillId="0" borderId="37" xfId="108" applyFont="1" applyBorder="1" applyProtection="1"/>
    <xf numFmtId="0" fontId="48" fillId="0" borderId="77" xfId="108" applyFont="1" applyFill="1" applyBorder="1" applyProtection="1"/>
    <xf numFmtId="0" fontId="48" fillId="67" borderId="44" xfId="108" applyFont="1" applyFill="1" applyBorder="1" applyAlignment="1" applyProtection="1">
      <alignment horizontal="center" vertical="center" wrapText="1"/>
      <protection locked="0"/>
    </xf>
    <xf numFmtId="0" fontId="77" fillId="74" borderId="44" xfId="108" applyFont="1" applyFill="1" applyBorder="1" applyAlignment="1" applyProtection="1">
      <alignment horizontal="center" vertical="center" wrapText="1"/>
    </xf>
    <xf numFmtId="0" fontId="48" fillId="67" borderId="44" xfId="108" applyFont="1" applyFill="1" applyBorder="1" applyAlignment="1" applyProtection="1">
      <alignment horizontal="center" vertical="center"/>
      <protection locked="0"/>
    </xf>
    <xf numFmtId="0" fontId="48" fillId="0" borderId="37" xfId="105" applyFont="1" applyBorder="1" applyAlignment="1" applyProtection="1">
      <alignment horizontal="left" vertical="center"/>
    </xf>
    <xf numFmtId="2" fontId="77" fillId="74" borderId="46" xfId="111" applyNumberFormat="1" applyFont="1" applyFill="1" applyBorder="1" applyAlignment="1" applyProtection="1">
      <alignment horizontal="center" vertical="center"/>
    </xf>
    <xf numFmtId="0" fontId="48" fillId="67" borderId="70" xfId="108" applyFont="1" applyFill="1" applyBorder="1" applyAlignment="1" applyProtection="1">
      <alignment horizontal="center" vertical="center" wrapText="1"/>
      <protection locked="0"/>
    </xf>
    <xf numFmtId="0" fontId="48" fillId="55" borderId="0" xfId="108" applyFont="1" applyFill="1" applyBorder="1" applyProtection="1"/>
    <xf numFmtId="0" fontId="48" fillId="0" borderId="79" xfId="108" applyFont="1" applyBorder="1" applyProtection="1"/>
    <xf numFmtId="0" fontId="50" fillId="0" borderId="72" xfId="108" applyFont="1" applyFill="1" applyBorder="1" applyAlignment="1" applyProtection="1">
      <alignment horizontal="center" vertical="center"/>
    </xf>
    <xf numFmtId="0" fontId="50" fillId="0" borderId="69" xfId="108" applyFont="1" applyBorder="1" applyAlignment="1" applyProtection="1">
      <alignment horizontal="center" vertical="center"/>
    </xf>
    <xf numFmtId="0" fontId="50" fillId="0" borderId="71" xfId="108" applyFont="1" applyBorder="1" applyAlignment="1" applyProtection="1">
      <alignment horizontal="center" vertical="center"/>
    </xf>
    <xf numFmtId="1" fontId="77" fillId="74" borderId="61" xfId="111" applyNumberFormat="1" applyFont="1" applyFill="1" applyBorder="1" applyAlignment="1" applyProtection="1">
      <alignment horizontal="center" vertical="center"/>
    </xf>
    <xf numFmtId="0" fontId="77" fillId="74" borderId="59" xfId="108" applyNumberFormat="1" applyFont="1" applyFill="1" applyBorder="1" applyAlignment="1" applyProtection="1">
      <alignment horizontal="center" vertical="center"/>
    </xf>
    <xf numFmtId="0" fontId="50" fillId="0" borderId="30" xfId="108" applyFont="1" applyFill="1" applyBorder="1" applyAlignment="1" applyProtection="1">
      <alignment horizontal="center" vertical="center"/>
    </xf>
    <xf numFmtId="0" fontId="50" fillId="0" borderId="70" xfId="108" applyFont="1" applyBorder="1" applyAlignment="1" applyProtection="1">
      <alignment horizontal="center" vertical="center"/>
    </xf>
    <xf numFmtId="0" fontId="77" fillId="74" borderId="49" xfId="108" applyNumberFormat="1" applyFont="1" applyFill="1" applyBorder="1" applyAlignment="1" applyProtection="1">
      <alignment horizontal="center" vertical="center"/>
    </xf>
    <xf numFmtId="2" fontId="77" fillId="74" borderId="49" xfId="111" applyNumberFormat="1" applyFont="1" applyFill="1" applyBorder="1" applyAlignment="1" applyProtection="1">
      <alignment horizontal="center" vertical="center"/>
    </xf>
    <xf numFmtId="1" fontId="77" fillId="74" borderId="46" xfId="111" applyNumberFormat="1" applyFont="1" applyFill="1" applyBorder="1" applyAlignment="1" applyProtection="1">
      <alignment horizontal="center" vertical="center"/>
    </xf>
    <xf numFmtId="0" fontId="82" fillId="0" borderId="0" xfId="105" applyFont="1" applyBorder="1" applyAlignment="1" applyProtection="1">
      <alignment vertical="center"/>
    </xf>
    <xf numFmtId="14" fontId="72" fillId="74" borderId="48" xfId="111" applyNumberFormat="1" applyFont="1" applyFill="1" applyBorder="1" applyProtection="1">
      <alignment horizontal="center" vertical="center"/>
    </xf>
    <xf numFmtId="0" fontId="72" fillId="74" borderId="44" xfId="111" applyNumberFormat="1" applyFont="1" applyFill="1" applyBorder="1" applyAlignment="1" applyProtection="1">
      <alignment horizontal="left" vertical="center"/>
    </xf>
    <xf numFmtId="14" fontId="72" fillId="74" borderId="49" xfId="111" applyNumberFormat="1" applyFont="1" applyFill="1" applyBorder="1" applyProtection="1">
      <alignment horizontal="center" vertical="center"/>
    </xf>
    <xf numFmtId="0" fontId="72" fillId="74" borderId="46" xfId="111" applyNumberFormat="1" applyFont="1" applyFill="1" applyBorder="1" applyAlignment="1" applyProtection="1">
      <alignment horizontal="left" vertical="center"/>
    </xf>
    <xf numFmtId="0" fontId="48" fillId="0" borderId="78" xfId="108" applyFont="1" applyFill="1" applyBorder="1" applyProtection="1"/>
    <xf numFmtId="0" fontId="48" fillId="0" borderId="73" xfId="108" applyFont="1" applyBorder="1" applyProtection="1"/>
    <xf numFmtId="0" fontId="50" fillId="0" borderId="48" xfId="113" applyFont="1" applyBorder="1" applyAlignment="1" applyProtection="1">
      <alignment horizontal="center"/>
    </xf>
    <xf numFmtId="0" fontId="50" fillId="0" borderId="44" xfId="113" applyFont="1" applyBorder="1" applyAlignment="1" applyProtection="1">
      <alignment horizontal="center"/>
    </xf>
    <xf numFmtId="14" fontId="62" fillId="67" borderId="48" xfId="111" applyNumberFormat="1" applyFont="1" applyFill="1" applyBorder="1" applyProtection="1">
      <alignment horizontal="center" vertical="center"/>
      <protection locked="0"/>
    </xf>
    <xf numFmtId="0" fontId="62" fillId="67" borderId="44" xfId="111" applyFont="1" applyFill="1" applyBorder="1" applyAlignment="1" applyProtection="1">
      <alignment horizontal="left" vertical="center"/>
      <protection locked="0"/>
    </xf>
    <xf numFmtId="14" fontId="62" fillId="67" borderId="49" xfId="111" applyNumberFormat="1" applyFont="1" applyFill="1" applyBorder="1" applyProtection="1">
      <alignment horizontal="center" vertical="center"/>
      <protection locked="0"/>
    </xf>
    <xf numFmtId="0" fontId="62" fillId="67" borderId="46" xfId="111" applyFont="1" applyFill="1" applyBorder="1" applyAlignment="1" applyProtection="1">
      <alignment horizontal="left" vertical="center"/>
      <protection locked="0"/>
    </xf>
    <xf numFmtId="0" fontId="3" fillId="0" borderId="74" xfId="108" applyBorder="1" applyProtection="1"/>
    <xf numFmtId="0" fontId="47" fillId="0" borderId="74" xfId="105" applyBorder="1" applyProtection="1"/>
    <xf numFmtId="0" fontId="61" fillId="0" borderId="74" xfId="107" applyFont="1" applyBorder="1" applyAlignment="1" applyProtection="1"/>
    <xf numFmtId="0" fontId="47" fillId="0" borderId="75" xfId="105" applyBorder="1" applyProtection="1"/>
    <xf numFmtId="0" fontId="47" fillId="0" borderId="76" xfId="105" applyBorder="1" applyProtection="1"/>
    <xf numFmtId="0" fontId="47" fillId="0" borderId="77" xfId="105" applyBorder="1" applyProtection="1"/>
    <xf numFmtId="0" fontId="47" fillId="55" borderId="0" xfId="105" applyFill="1" applyBorder="1" applyProtection="1"/>
    <xf numFmtId="0" fontId="47" fillId="0" borderId="78" xfId="105" applyBorder="1" applyProtection="1"/>
    <xf numFmtId="0" fontId="47" fillId="0" borderId="73" xfId="105" applyBorder="1" applyProtection="1"/>
    <xf numFmtId="0" fontId="47" fillId="0" borderId="79" xfId="105" applyBorder="1" applyProtection="1"/>
    <xf numFmtId="0" fontId="47" fillId="0" borderId="89" xfId="105" applyBorder="1" applyProtection="1"/>
    <xf numFmtId="0" fontId="3" fillId="0" borderId="75" xfId="108" applyBorder="1" applyProtection="1"/>
    <xf numFmtId="0" fontId="3" fillId="0" borderId="78" xfId="108" applyBorder="1" applyProtection="1"/>
    <xf numFmtId="14" fontId="48" fillId="0" borderId="38" xfId="108" applyNumberFormat="1" applyFont="1" applyFill="1" applyBorder="1" applyAlignment="1" applyProtection="1">
      <alignment horizontal="left" vertical="center"/>
    </xf>
    <xf numFmtId="0" fontId="51" fillId="0" borderId="74" xfId="108" applyFont="1" applyBorder="1" applyAlignment="1" applyProtection="1">
      <alignment vertical="center"/>
    </xf>
    <xf numFmtId="0" fontId="50" fillId="0" borderId="74" xfId="106" applyFont="1" applyFill="1" applyBorder="1" applyAlignment="1" applyProtection="1">
      <alignment vertical="center"/>
    </xf>
    <xf numFmtId="0" fontId="61" fillId="0" borderId="74" xfId="107" applyFont="1" applyBorder="1" applyAlignment="1" applyProtection="1">
      <alignment vertical="center"/>
    </xf>
    <xf numFmtId="0" fontId="52" fillId="0" borderId="74" xfId="105" applyFont="1" applyFill="1" applyBorder="1" applyAlignment="1" applyProtection="1">
      <alignment vertical="center"/>
    </xf>
    <xf numFmtId="0" fontId="51" fillId="0" borderId="74" xfId="108" applyFont="1" applyFill="1" applyBorder="1" applyAlignment="1" applyProtection="1">
      <alignment vertical="center"/>
    </xf>
    <xf numFmtId="0" fontId="66" fillId="0" borderId="74" xfId="108" applyFont="1" applyFill="1" applyBorder="1" applyAlignment="1" applyProtection="1">
      <alignment horizontal="left" vertical="center"/>
    </xf>
    <xf numFmtId="0" fontId="51" fillId="58" borderId="74" xfId="108" applyFont="1" applyFill="1" applyBorder="1" applyAlignment="1" applyProtection="1">
      <alignment vertical="center"/>
    </xf>
    <xf numFmtId="0" fontId="51" fillId="0" borderId="75" xfId="108" applyFont="1" applyBorder="1" applyAlignment="1" applyProtection="1">
      <alignment vertical="center"/>
    </xf>
    <xf numFmtId="0" fontId="52" fillId="0" borderId="76" xfId="105" applyFont="1" applyFill="1" applyBorder="1" applyAlignment="1" applyProtection="1">
      <alignment vertical="center"/>
    </xf>
    <xf numFmtId="0" fontId="52" fillId="0" borderId="77" xfId="105" applyFont="1" applyFill="1" applyBorder="1" applyAlignment="1" applyProtection="1">
      <alignment vertical="center"/>
    </xf>
    <xf numFmtId="0" fontId="50" fillId="0" borderId="76" xfId="106" applyFont="1" applyFill="1" applyBorder="1" applyAlignment="1" applyProtection="1">
      <alignment vertical="center"/>
    </xf>
    <xf numFmtId="0" fontId="51" fillId="0" borderId="78" xfId="108" applyFont="1" applyBorder="1" applyAlignment="1" applyProtection="1">
      <alignment vertical="center"/>
    </xf>
    <xf numFmtId="0" fontId="51" fillId="0" borderId="76" xfId="108" applyFont="1" applyBorder="1" applyAlignment="1" applyProtection="1">
      <alignment vertical="center"/>
    </xf>
    <xf numFmtId="0" fontId="52" fillId="0" borderId="78" xfId="105" applyFont="1" applyFill="1" applyBorder="1" applyAlignment="1" applyProtection="1">
      <alignment vertical="center"/>
    </xf>
    <xf numFmtId="0" fontId="51" fillId="0" borderId="77" xfId="108" applyFont="1" applyBorder="1" applyAlignment="1" applyProtection="1">
      <alignment vertical="center"/>
    </xf>
    <xf numFmtId="0" fontId="51" fillId="0" borderId="79" xfId="108" applyFont="1" applyBorder="1" applyAlignment="1" applyProtection="1">
      <alignment vertical="center"/>
    </xf>
    <xf numFmtId="0" fontId="51" fillId="0" borderId="89" xfId="108" applyFont="1" applyBorder="1" applyAlignment="1" applyProtection="1">
      <alignment vertical="center"/>
    </xf>
    <xf numFmtId="0" fontId="51" fillId="58" borderId="89" xfId="108" applyFont="1" applyFill="1" applyBorder="1" applyAlignment="1" applyProtection="1">
      <alignment horizontal="left" vertical="top" wrapText="1"/>
    </xf>
    <xf numFmtId="0" fontId="51" fillId="58" borderId="89" xfId="108" applyFont="1" applyFill="1" applyBorder="1" applyAlignment="1" applyProtection="1">
      <alignment vertical="center"/>
    </xf>
    <xf numFmtId="0" fontId="51" fillId="58" borderId="75" xfId="108" applyFont="1" applyFill="1" applyBorder="1" applyAlignment="1" applyProtection="1">
      <alignment vertical="center"/>
    </xf>
    <xf numFmtId="0" fontId="51" fillId="58" borderId="76" xfId="108" applyFont="1" applyFill="1" applyBorder="1" applyAlignment="1" applyProtection="1">
      <alignment vertical="center"/>
    </xf>
    <xf numFmtId="0" fontId="51" fillId="55" borderId="0" xfId="108" applyFont="1" applyFill="1" applyBorder="1" applyAlignment="1" applyProtection="1">
      <alignment vertical="center"/>
    </xf>
    <xf numFmtId="0" fontId="51" fillId="58" borderId="79" xfId="108" applyFont="1" applyFill="1" applyBorder="1" applyAlignment="1" applyProtection="1">
      <alignment vertical="center"/>
    </xf>
    <xf numFmtId="0" fontId="51" fillId="0" borderId="73" xfId="108" applyFont="1" applyBorder="1" applyAlignment="1" applyProtection="1">
      <alignment vertical="center"/>
    </xf>
    <xf numFmtId="0" fontId="81" fillId="0" borderId="74" xfId="29" applyFont="1" applyFill="1" applyBorder="1" applyAlignment="1">
      <alignment vertical="center"/>
    </xf>
    <xf numFmtId="0" fontId="48" fillId="0" borderId="75" xfId="0" applyFont="1" applyBorder="1" applyProtection="1"/>
    <xf numFmtId="0" fontId="48" fillId="0" borderId="76" xfId="0" applyFont="1" applyBorder="1" applyProtection="1"/>
    <xf numFmtId="0" fontId="48" fillId="0" borderId="79" xfId="0" applyFont="1" applyBorder="1" applyProtection="1"/>
    <xf numFmtId="0" fontId="48" fillId="55" borderId="0" xfId="0" applyFont="1" applyFill="1" applyBorder="1" applyProtection="1"/>
    <xf numFmtId="0" fontId="48" fillId="0" borderId="73" xfId="0" applyFont="1" applyBorder="1" applyProtection="1"/>
    <xf numFmtId="0" fontId="51" fillId="0" borderId="74" xfId="108" applyFont="1" applyBorder="1" applyProtection="1"/>
    <xf numFmtId="0" fontId="54" fillId="0" borderId="74" xfId="107" applyFont="1" applyBorder="1" applyAlignment="1" applyProtection="1"/>
    <xf numFmtId="0" fontId="51" fillId="0" borderId="75" xfId="108" applyFont="1" applyBorder="1" applyProtection="1"/>
    <xf numFmtId="0" fontId="51" fillId="0" borderId="76" xfId="108" applyFont="1" applyBorder="1" applyProtection="1"/>
    <xf numFmtId="0" fontId="51" fillId="0" borderId="78" xfId="108" applyFont="1" applyBorder="1" applyProtection="1"/>
    <xf numFmtId="0" fontId="51" fillId="0" borderId="77" xfId="108" applyFont="1" applyBorder="1" applyProtection="1"/>
    <xf numFmtId="0" fontId="50" fillId="58" borderId="79" xfId="106" applyFont="1" applyFill="1" applyBorder="1" applyAlignment="1" applyProtection="1">
      <alignment horizontal="left" vertical="top"/>
    </xf>
    <xf numFmtId="0" fontId="51" fillId="0" borderId="79" xfId="108" applyFont="1" applyBorder="1" applyProtection="1"/>
    <xf numFmtId="0" fontId="51" fillId="55" borderId="0" xfId="108" applyFont="1" applyFill="1" applyBorder="1" applyProtection="1"/>
    <xf numFmtId="0" fontId="51" fillId="0" borderId="89" xfId="108" applyFont="1" applyBorder="1" applyProtection="1"/>
    <xf numFmtId="0" fontId="51" fillId="0" borderId="73" xfId="108" applyFont="1" applyBorder="1" applyProtection="1"/>
    <xf numFmtId="14" fontId="51" fillId="0" borderId="74" xfId="105" applyNumberFormat="1" applyFont="1" applyFill="1" applyBorder="1" applyAlignment="1" applyProtection="1">
      <alignment vertical="center"/>
    </xf>
    <xf numFmtId="0" fontId="50" fillId="0" borderId="36" xfId="108" applyFont="1" applyBorder="1" applyAlignment="1" applyProtection="1">
      <alignment horizontal="center" vertical="center"/>
    </xf>
    <xf numFmtId="0" fontId="48" fillId="0" borderId="35" xfId="108" applyFont="1" applyFill="1" applyBorder="1" applyAlignment="1" applyProtection="1">
      <alignment horizontal="center" vertical="center"/>
    </xf>
    <xf numFmtId="0" fontId="48" fillId="0" borderId="37" xfId="108" applyFont="1" applyFill="1" applyBorder="1" applyAlignment="1" applyProtection="1">
      <alignment horizontal="center" vertical="center"/>
    </xf>
    <xf numFmtId="0" fontId="50" fillId="0" borderId="48" xfId="108" applyFont="1" applyBorder="1" applyAlignment="1" applyProtection="1">
      <alignment horizontal="center" vertical="center"/>
    </xf>
    <xf numFmtId="0" fontId="50" fillId="0" borderId="60" xfId="108" applyFont="1" applyBorder="1" applyAlignment="1" applyProtection="1">
      <alignment horizontal="center" vertical="center"/>
    </xf>
    <xf numFmtId="10" fontId="77" fillId="74" borderId="48" xfId="64" applyNumberFormat="1" applyFont="1" applyFill="1" applyBorder="1" applyAlignment="1" applyProtection="1">
      <alignment horizontal="center" vertical="center"/>
    </xf>
    <xf numFmtId="37" fontId="77" fillId="74" borderId="48" xfId="60" applyFont="1" applyFill="1" applyBorder="1" applyAlignment="1" applyProtection="1">
      <alignment horizontal="center" vertical="center"/>
    </xf>
    <xf numFmtId="167" fontId="77" fillId="74" borderId="48" xfId="111" applyNumberFormat="1" applyFont="1" applyFill="1" applyBorder="1" applyAlignment="1" applyProtection="1">
      <alignment horizontal="center" vertical="center"/>
    </xf>
    <xf numFmtId="0" fontId="50" fillId="0" borderId="44" xfId="108" applyFont="1" applyBorder="1" applyAlignment="1" applyProtection="1">
      <alignment horizontal="center" vertical="center"/>
    </xf>
    <xf numFmtId="0" fontId="48" fillId="0" borderId="35" xfId="105" applyFont="1" applyFill="1" applyBorder="1" applyAlignment="1" applyProtection="1">
      <alignment vertical="center" wrapText="1"/>
    </xf>
    <xf numFmtId="0" fontId="48" fillId="0" borderId="37" xfId="108" applyFont="1" applyBorder="1" applyAlignment="1" applyProtection="1">
      <alignment vertical="center" wrapText="1"/>
    </xf>
    <xf numFmtId="0" fontId="50" fillId="0" borderId="30" xfId="108" applyFont="1" applyBorder="1" applyAlignment="1" applyProtection="1">
      <alignment horizontal="center" vertical="center"/>
    </xf>
    <xf numFmtId="0" fontId="48" fillId="0" borderId="0" xfId="108" applyFont="1" applyBorder="1" applyAlignment="1" applyProtection="1">
      <alignment horizontal="center" vertical="center"/>
    </xf>
    <xf numFmtId="0" fontId="84" fillId="0" borderId="43" xfId="108" applyFont="1" applyBorder="1" applyAlignment="1" applyProtection="1">
      <alignment horizontal="center" vertical="center"/>
    </xf>
    <xf numFmtId="0" fontId="48" fillId="0" borderId="35" xfId="108" applyFont="1" applyBorder="1" applyAlignment="1" applyProtection="1">
      <alignment horizontal="center" vertical="center"/>
    </xf>
    <xf numFmtId="0" fontId="48" fillId="0" borderId="37" xfId="108" applyFont="1" applyBorder="1" applyAlignment="1" applyProtection="1">
      <alignment horizontal="center" vertical="center"/>
    </xf>
    <xf numFmtId="0" fontId="48" fillId="0" borderId="34" xfId="108" applyFont="1" applyBorder="1" applyAlignment="1" applyProtection="1">
      <alignment horizontal="center" vertical="center"/>
    </xf>
    <xf numFmtId="0" fontId="48" fillId="0" borderId="74" xfId="0" applyFont="1" applyBorder="1" applyAlignment="1" applyProtection="1">
      <alignment horizontal="center" vertical="center"/>
    </xf>
    <xf numFmtId="10" fontId="48" fillId="0" borderId="74" xfId="64" applyNumberFormat="1" applyFont="1" applyBorder="1" applyProtection="1"/>
    <xf numFmtId="0" fontId="48" fillId="0" borderId="74" xfId="0" applyFont="1" applyBorder="1" applyAlignment="1" applyProtection="1">
      <alignment wrapText="1"/>
    </xf>
    <xf numFmtId="0" fontId="48" fillId="67" borderId="70" xfId="111" applyFont="1" applyFill="1" applyBorder="1" applyAlignment="1" applyProtection="1">
      <alignment horizontal="left" vertical="center"/>
      <protection locked="0"/>
    </xf>
    <xf numFmtId="0" fontId="48" fillId="0" borderId="75" xfId="0" applyFont="1" applyBorder="1" applyAlignment="1" applyProtection="1">
      <alignment horizontal="center" vertical="center"/>
    </xf>
    <xf numFmtId="0" fontId="48" fillId="0" borderId="76" xfId="0" applyFont="1" applyBorder="1" applyAlignment="1" applyProtection="1">
      <alignment horizontal="center" vertical="center"/>
    </xf>
    <xf numFmtId="0" fontId="48" fillId="0" borderId="89" xfId="0" applyFont="1" applyBorder="1" applyProtection="1"/>
    <xf numFmtId="3" fontId="48" fillId="0" borderId="77" xfId="0" applyNumberFormat="1" applyFont="1" applyBorder="1" applyProtection="1"/>
    <xf numFmtId="0" fontId="48" fillId="67" borderId="48" xfId="111" applyFont="1" applyFill="1" applyBorder="1" applyAlignment="1" applyProtection="1">
      <alignment horizontal="left" vertical="center"/>
      <protection locked="0"/>
    </xf>
    <xf numFmtId="0" fontId="48" fillId="70" borderId="48" xfId="111" applyFont="1" applyFill="1" applyBorder="1" applyAlignment="1" applyProtection="1">
      <alignment horizontal="left" vertical="center"/>
      <protection locked="0"/>
    </xf>
    <xf numFmtId="0" fontId="48" fillId="67" borderId="45" xfId="111" applyFont="1" applyFill="1" applyBorder="1" applyAlignment="1" applyProtection="1">
      <alignment horizontal="left" vertical="center"/>
      <protection locked="0"/>
    </xf>
    <xf numFmtId="0" fontId="48" fillId="70" borderId="49" xfId="111" applyFont="1" applyFill="1" applyBorder="1" applyAlignment="1" applyProtection="1">
      <alignment horizontal="left" vertical="center"/>
      <protection locked="0"/>
    </xf>
    <xf numFmtId="0" fontId="48" fillId="70" borderId="46" xfId="111" applyFont="1" applyFill="1" applyBorder="1" applyAlignment="1" applyProtection="1">
      <alignment horizontal="left" vertical="center"/>
      <protection locked="0"/>
    </xf>
    <xf numFmtId="0" fontId="50" fillId="58" borderId="30" xfId="0" applyFont="1" applyFill="1" applyBorder="1" applyAlignment="1" applyProtection="1">
      <alignment horizontal="center"/>
    </xf>
    <xf numFmtId="0" fontId="50" fillId="58" borderId="69" xfId="0" applyFont="1" applyFill="1" applyBorder="1" applyAlignment="1" applyProtection="1">
      <alignment horizontal="center"/>
    </xf>
    <xf numFmtId="0" fontId="50" fillId="58" borderId="70" xfId="0" applyFont="1" applyFill="1" applyBorder="1" applyAlignment="1" applyProtection="1">
      <alignment horizontal="center"/>
    </xf>
    <xf numFmtId="0" fontId="50" fillId="58" borderId="48" xfId="0" applyFont="1" applyFill="1" applyBorder="1" applyAlignment="1" applyProtection="1">
      <alignment horizontal="center" vertical="center"/>
    </xf>
    <xf numFmtId="0" fontId="50" fillId="58" borderId="43" xfId="0" applyFont="1" applyFill="1" applyBorder="1" applyAlignment="1" applyProtection="1">
      <alignment horizontal="center" vertical="center"/>
    </xf>
    <xf numFmtId="0" fontId="50" fillId="58" borderId="44" xfId="0" applyFont="1" applyFill="1" applyBorder="1" applyAlignment="1" applyProtection="1">
      <alignment horizontal="center" vertical="center"/>
    </xf>
    <xf numFmtId="0" fontId="48" fillId="0" borderId="35" xfId="0" applyFont="1" applyFill="1" applyBorder="1" applyAlignment="1" applyProtection="1">
      <alignment horizontal="center" vertical="center"/>
    </xf>
    <xf numFmtId="0" fontId="48" fillId="70" borderId="44" xfId="111" applyFont="1" applyFill="1" applyBorder="1" applyAlignment="1" applyProtection="1">
      <alignment horizontal="left" vertical="center"/>
      <protection locked="0"/>
    </xf>
    <xf numFmtId="0" fontId="48" fillId="0" borderId="37" xfId="0" applyFont="1" applyFill="1" applyBorder="1" applyAlignment="1" applyProtection="1">
      <alignment horizontal="center" vertical="center"/>
    </xf>
    <xf numFmtId="0" fontId="50" fillId="58" borderId="30" xfId="0" applyFont="1" applyFill="1" applyBorder="1" applyAlignment="1" applyProtection="1">
      <alignment horizontal="center" vertical="center"/>
    </xf>
    <xf numFmtId="0" fontId="50" fillId="58" borderId="69" xfId="0" applyFont="1" applyFill="1" applyBorder="1" applyAlignment="1" applyProtection="1">
      <alignment horizontal="center" vertical="center"/>
    </xf>
    <xf numFmtId="0" fontId="50" fillId="58" borderId="70" xfId="0" applyFont="1" applyFill="1" applyBorder="1" applyAlignment="1" applyProtection="1">
      <alignment horizontal="center" vertical="center"/>
    </xf>
    <xf numFmtId="0" fontId="48" fillId="0" borderId="77" xfId="0" applyFont="1" applyBorder="1" applyAlignment="1" applyProtection="1">
      <alignment horizontal="center" vertical="center"/>
    </xf>
    <xf numFmtId="0" fontId="48" fillId="70" borderId="43" xfId="111" applyFont="1" applyFill="1" applyBorder="1" applyAlignment="1" applyProtection="1">
      <alignment horizontal="left" vertical="center"/>
      <protection locked="0"/>
    </xf>
    <xf numFmtId="0" fontId="48" fillId="70" borderId="45" xfId="111" applyFont="1" applyFill="1" applyBorder="1" applyAlignment="1" applyProtection="1">
      <alignment horizontal="left" vertical="center"/>
      <protection locked="0"/>
    </xf>
    <xf numFmtId="0" fontId="48" fillId="70" borderId="30" xfId="111" applyFont="1" applyFill="1" applyBorder="1" applyAlignment="1" applyProtection="1">
      <alignment horizontal="left" vertical="center"/>
      <protection locked="0"/>
    </xf>
    <xf numFmtId="0" fontId="48" fillId="70" borderId="70" xfId="111" applyFont="1" applyFill="1" applyBorder="1" applyAlignment="1" applyProtection="1">
      <alignment horizontal="left" vertical="center"/>
      <protection locked="0"/>
    </xf>
    <xf numFmtId="0" fontId="48" fillId="0" borderId="69" xfId="0" applyFont="1" applyFill="1" applyBorder="1" applyAlignment="1" applyProtection="1">
      <alignment horizontal="center" vertical="center"/>
    </xf>
    <xf numFmtId="0" fontId="48" fillId="0" borderId="43" xfId="0" applyFont="1" applyFill="1" applyBorder="1" applyAlignment="1" applyProtection="1">
      <alignment horizontal="center" vertical="center"/>
    </xf>
    <xf numFmtId="0" fontId="48" fillId="0" borderId="49" xfId="0" applyFont="1" applyFill="1" applyBorder="1" applyAlignment="1" applyProtection="1">
      <alignment horizontal="center" vertical="center"/>
    </xf>
    <xf numFmtId="0" fontId="48" fillId="0" borderId="44" xfId="0" applyFont="1" applyFill="1" applyBorder="1" applyAlignment="1" applyProtection="1">
      <alignment horizontal="center" vertical="center"/>
    </xf>
    <xf numFmtId="0" fontId="48" fillId="0" borderId="89" xfId="0" applyFont="1" applyBorder="1" applyAlignment="1" applyProtection="1">
      <alignment horizontal="center" vertical="center"/>
    </xf>
    <xf numFmtId="0" fontId="48" fillId="70" borderId="69" xfId="111" applyFont="1" applyFill="1" applyBorder="1" applyAlignment="1" applyProtection="1">
      <alignment horizontal="left" vertical="center"/>
      <protection locked="0"/>
    </xf>
    <xf numFmtId="0" fontId="48" fillId="67" borderId="49" xfId="111" applyFont="1" applyFill="1" applyBorder="1" applyAlignment="1" applyProtection="1">
      <alignment horizontal="left" vertical="center"/>
      <protection locked="0"/>
    </xf>
    <xf numFmtId="0" fontId="50" fillId="0" borderId="30" xfId="0" applyFont="1" applyFill="1" applyBorder="1" applyAlignment="1" applyProtection="1">
      <alignment horizontal="center" vertical="center"/>
    </xf>
    <xf numFmtId="0" fontId="50" fillId="0" borderId="69" xfId="0" applyFont="1" applyFill="1" applyBorder="1" applyAlignment="1" applyProtection="1">
      <alignment horizontal="center" vertical="center"/>
    </xf>
    <xf numFmtId="0" fontId="50" fillId="0" borderId="70" xfId="0" applyFont="1" applyFill="1" applyBorder="1" applyAlignment="1" applyProtection="1">
      <alignment horizontal="center" vertical="center"/>
    </xf>
    <xf numFmtId="0" fontId="72" fillId="74" borderId="49" xfId="0" applyFont="1" applyFill="1" applyBorder="1" applyAlignment="1" applyProtection="1">
      <alignment horizontal="center" vertical="center"/>
    </xf>
    <xf numFmtId="0" fontId="48" fillId="67" borderId="45" xfId="0" applyFont="1" applyFill="1" applyBorder="1" applyAlignment="1" applyProtection="1">
      <alignment horizontal="center"/>
      <protection locked="0"/>
    </xf>
    <xf numFmtId="0" fontId="48" fillId="67" borderId="49" xfId="0" applyFont="1" applyFill="1" applyBorder="1" applyAlignment="1" applyProtection="1">
      <alignment horizontal="center"/>
      <protection locked="0"/>
    </xf>
    <xf numFmtId="3" fontId="48" fillId="67" borderId="49" xfId="0" applyNumberFormat="1" applyFont="1" applyFill="1" applyBorder="1" applyAlignment="1" applyProtection="1">
      <alignment horizontal="center"/>
      <protection locked="0"/>
    </xf>
    <xf numFmtId="10" fontId="48" fillId="67" borderId="46" xfId="64" applyNumberFormat="1" applyFont="1" applyFill="1" applyBorder="1" applyAlignment="1" applyProtection="1">
      <alignment horizontal="center"/>
      <protection locked="0"/>
    </xf>
    <xf numFmtId="0" fontId="48" fillId="67" borderId="48" xfId="0" applyFont="1" applyFill="1" applyBorder="1" applyAlignment="1" applyProtection="1">
      <alignment horizontal="center" vertical="center"/>
      <protection locked="0"/>
    </xf>
    <xf numFmtId="0" fontId="48" fillId="67" borderId="44" xfId="0" applyFont="1" applyFill="1" applyBorder="1" applyAlignment="1" applyProtection="1">
      <alignment horizontal="center" vertical="center"/>
      <protection locked="0"/>
    </xf>
    <xf numFmtId="0" fontId="48" fillId="67" borderId="49" xfId="0" applyFont="1" applyFill="1" applyBorder="1" applyAlignment="1" applyProtection="1">
      <alignment horizontal="center" vertical="center"/>
      <protection locked="0"/>
    </xf>
    <xf numFmtId="0" fontId="48" fillId="67" borderId="46" xfId="0" applyFont="1" applyFill="1" applyBorder="1" applyAlignment="1" applyProtection="1">
      <alignment horizontal="center" vertical="center"/>
      <protection locked="0"/>
    </xf>
    <xf numFmtId="0" fontId="48" fillId="67" borderId="43" xfId="0" applyFont="1" applyFill="1" applyBorder="1" applyAlignment="1" applyProtection="1">
      <alignment horizontal="center" vertical="center"/>
      <protection locked="0"/>
    </xf>
    <xf numFmtId="0" fontId="48" fillId="58" borderId="43" xfId="0" applyFont="1" applyFill="1" applyBorder="1" applyAlignment="1" applyProtection="1">
      <alignment horizontal="center" vertical="center"/>
    </xf>
    <xf numFmtId="0" fontId="48" fillId="58" borderId="44" xfId="0" applyFont="1" applyFill="1" applyBorder="1" applyAlignment="1" applyProtection="1">
      <alignment horizontal="center" vertical="center"/>
    </xf>
    <xf numFmtId="0" fontId="48" fillId="67" borderId="45" xfId="0" applyFont="1" applyFill="1" applyBorder="1" applyAlignment="1" applyProtection="1">
      <alignment horizontal="center" vertical="center"/>
      <protection locked="0"/>
    </xf>
    <xf numFmtId="0" fontId="48" fillId="58" borderId="49" xfId="0" applyFont="1" applyFill="1" applyBorder="1" applyAlignment="1" applyProtection="1">
      <alignment horizontal="center" vertical="center"/>
    </xf>
    <xf numFmtId="0" fontId="48" fillId="67" borderId="30" xfId="0" applyFont="1" applyFill="1" applyBorder="1" applyAlignment="1" applyProtection="1">
      <alignment horizontal="center" vertical="center"/>
      <protection locked="0"/>
    </xf>
    <xf numFmtId="0" fontId="48" fillId="58" borderId="69" xfId="0" applyFont="1" applyFill="1" applyBorder="1" applyAlignment="1" applyProtection="1">
      <alignment horizontal="center" vertical="center"/>
    </xf>
    <xf numFmtId="0" fontId="48" fillId="67" borderId="70" xfId="0" applyFont="1" applyFill="1" applyBorder="1" applyAlignment="1" applyProtection="1">
      <alignment horizontal="center" vertical="center"/>
      <protection locked="0"/>
    </xf>
    <xf numFmtId="0" fontId="48" fillId="67" borderId="69" xfId="0" applyFont="1" applyFill="1" applyBorder="1" applyAlignment="1" applyProtection="1">
      <alignment horizontal="center" vertical="center"/>
      <protection locked="0"/>
    </xf>
    <xf numFmtId="0" fontId="48" fillId="0" borderId="74" xfId="0" applyFont="1" applyFill="1" applyBorder="1" applyProtection="1"/>
    <xf numFmtId="0" fontId="48" fillId="0" borderId="75" xfId="0" applyFont="1" applyFill="1" applyBorder="1" applyProtection="1"/>
    <xf numFmtId="0" fontId="48" fillId="0" borderId="76" xfId="0" applyFont="1" applyFill="1" applyBorder="1" applyProtection="1"/>
    <xf numFmtId="10" fontId="48" fillId="67" borderId="46" xfId="0" applyNumberFormat="1" applyFont="1" applyFill="1" applyBorder="1" applyAlignment="1" applyProtection="1">
      <alignment horizontal="center" vertical="center"/>
      <protection locked="0"/>
    </xf>
    <xf numFmtId="10" fontId="48" fillId="67" borderId="46" xfId="64" applyNumberFormat="1" applyFont="1" applyFill="1" applyBorder="1" applyAlignment="1" applyProtection="1">
      <alignment horizontal="center" vertical="center"/>
      <protection locked="0"/>
    </xf>
    <xf numFmtId="0" fontId="48" fillId="0" borderId="35" xfId="0" applyFont="1" applyBorder="1" applyAlignment="1" applyProtection="1">
      <alignment horizontal="center" vertical="center"/>
    </xf>
    <xf numFmtId="0" fontId="48" fillId="0" borderId="37" xfId="0" applyFont="1" applyBorder="1" applyAlignment="1" applyProtection="1">
      <alignment horizontal="center" vertical="center"/>
    </xf>
    <xf numFmtId="0" fontId="48" fillId="67" borderId="48" xfId="108" applyFont="1" applyFill="1" applyBorder="1" applyProtection="1">
      <protection locked="0"/>
    </xf>
    <xf numFmtId="0" fontId="48" fillId="67" borderId="49" xfId="108" applyFont="1" applyFill="1" applyBorder="1" applyProtection="1">
      <protection locked="0"/>
    </xf>
    <xf numFmtId="0" fontId="81" fillId="0" borderId="39" xfId="29" applyFont="1" applyFill="1" applyBorder="1" applyAlignment="1"/>
    <xf numFmtId="0" fontId="81" fillId="0" borderId="41" xfId="29" applyFont="1" applyFill="1" applyBorder="1" applyAlignment="1"/>
    <xf numFmtId="0" fontId="81" fillId="0" borderId="42" xfId="29" applyFont="1" applyFill="1" applyBorder="1" applyAlignment="1"/>
    <xf numFmtId="0" fontId="51" fillId="0" borderId="74" xfId="108" quotePrefix="1" applyFont="1" applyBorder="1" applyAlignment="1" applyProtection="1">
      <alignment vertical="center"/>
    </xf>
    <xf numFmtId="0" fontId="63" fillId="0" borderId="78" xfId="108" applyFont="1" applyBorder="1" applyAlignment="1" applyProtection="1">
      <alignment vertical="center"/>
    </xf>
    <xf numFmtId="0" fontId="48" fillId="0" borderId="75" xfId="105" applyFont="1" applyBorder="1" applyAlignment="1" applyProtection="1">
      <alignment vertical="center"/>
    </xf>
    <xf numFmtId="0" fontId="48" fillId="0" borderId="76" xfId="105" applyFont="1" applyBorder="1" applyAlignment="1" applyProtection="1">
      <alignment vertical="center"/>
    </xf>
    <xf numFmtId="0" fontId="48" fillId="0" borderId="78" xfId="105" applyFont="1" applyBorder="1" applyAlignment="1" applyProtection="1">
      <alignment vertical="center"/>
    </xf>
    <xf numFmtId="0" fontId="50" fillId="0" borderId="48" xfId="108" applyFont="1" applyBorder="1" applyAlignment="1" applyProtection="1">
      <alignment horizontal="center"/>
    </xf>
    <xf numFmtId="0" fontId="50" fillId="0" borderId="43" xfId="105" applyFont="1" applyBorder="1" applyAlignment="1" applyProtection="1">
      <alignment horizontal="center" vertical="center"/>
    </xf>
    <xf numFmtId="0" fontId="50" fillId="0" borderId="44" xfId="108" applyFont="1" applyBorder="1" applyAlignment="1" applyProtection="1">
      <alignment horizontal="center"/>
    </xf>
    <xf numFmtId="0" fontId="48" fillId="0" borderId="77" xfId="105" applyFont="1" applyBorder="1" applyAlignment="1" applyProtection="1">
      <alignment vertical="center"/>
    </xf>
    <xf numFmtId="0" fontId="50" fillId="0" borderId="30" xfId="105" applyFont="1" applyFill="1" applyBorder="1" applyAlignment="1" applyProtection="1">
      <alignment horizontal="center" vertical="center"/>
    </xf>
    <xf numFmtId="0" fontId="50" fillId="0" borderId="69" xfId="105" applyFont="1" applyFill="1" applyBorder="1" applyAlignment="1" applyProtection="1">
      <alignment horizontal="center" vertical="center"/>
    </xf>
    <xf numFmtId="0" fontId="50" fillId="0" borderId="69" xfId="105" applyFont="1" applyBorder="1" applyAlignment="1" applyProtection="1">
      <alignment horizontal="center" vertical="center"/>
    </xf>
    <xf numFmtId="0" fontId="50" fillId="0" borderId="70" xfId="105" applyFont="1" applyFill="1" applyBorder="1" applyAlignment="1" applyProtection="1">
      <alignment horizontal="center" vertical="center"/>
    </xf>
    <xf numFmtId="0" fontId="48" fillId="0" borderId="89" xfId="105" applyFont="1" applyBorder="1" applyAlignment="1" applyProtection="1">
      <alignment vertical="center"/>
    </xf>
    <xf numFmtId="0" fontId="48" fillId="55" borderId="0" xfId="105" applyFont="1" applyFill="1" applyBorder="1" applyAlignment="1" applyProtection="1">
      <alignment vertical="center"/>
    </xf>
    <xf numFmtId="0" fontId="48" fillId="0" borderId="79" xfId="105" applyFont="1" applyBorder="1" applyAlignment="1" applyProtection="1">
      <alignment vertical="center"/>
    </xf>
    <xf numFmtId="0" fontId="48" fillId="0" borderId="73" xfId="105" applyFont="1" applyBorder="1" applyAlignment="1" applyProtection="1">
      <alignment vertical="center"/>
    </xf>
    <xf numFmtId="0" fontId="51" fillId="0" borderId="75" xfId="108" quotePrefix="1" applyFont="1" applyBorder="1" applyAlignment="1" applyProtection="1">
      <alignment vertical="center"/>
    </xf>
    <xf numFmtId="0" fontId="51" fillId="0" borderId="76" xfId="108" quotePrefix="1" applyFont="1" applyBorder="1" applyAlignment="1" applyProtection="1">
      <alignment vertical="center"/>
    </xf>
    <xf numFmtId="0" fontId="51" fillId="55" borderId="0" xfId="108" quotePrefix="1" applyFont="1" applyFill="1" applyBorder="1" applyAlignment="1" applyProtection="1">
      <alignment vertical="center"/>
    </xf>
    <xf numFmtId="0" fontId="50" fillId="66" borderId="23" xfId="108" applyFont="1" applyFill="1" applyBorder="1" applyAlignment="1" applyProtection="1">
      <alignment horizontal="left"/>
    </xf>
    <xf numFmtId="0" fontId="50" fillId="66" borderId="50" xfId="108" applyFont="1" applyFill="1" applyBorder="1" applyAlignment="1" applyProtection="1">
      <alignment horizontal="left"/>
    </xf>
    <xf numFmtId="0" fontId="50" fillId="66" borderId="24" xfId="108" applyFont="1" applyFill="1" applyBorder="1" applyAlignment="1" applyProtection="1">
      <alignment horizontal="left"/>
    </xf>
    <xf numFmtId="0" fontId="80" fillId="0" borderId="30" xfId="108" applyFont="1" applyBorder="1" applyAlignment="1" applyProtection="1">
      <alignment horizontal="left" vertical="center" wrapText="1"/>
    </xf>
    <xf numFmtId="0" fontId="80" fillId="0" borderId="69" xfId="108" applyFont="1" applyBorder="1" applyAlignment="1" applyProtection="1">
      <alignment horizontal="left" vertical="center" wrapText="1"/>
    </xf>
    <xf numFmtId="0" fontId="80" fillId="0" borderId="70" xfId="108" applyFont="1" applyBorder="1" applyAlignment="1" applyProtection="1">
      <alignment horizontal="left" vertical="center" wrapText="1"/>
    </xf>
    <xf numFmtId="0" fontId="48" fillId="74" borderId="41" xfId="108" applyFont="1" applyFill="1" applyBorder="1" applyAlignment="1" applyProtection="1">
      <alignment horizontal="center"/>
    </xf>
    <xf numFmtId="0" fontId="72" fillId="74" borderId="41" xfId="108" applyFont="1" applyFill="1" applyBorder="1" applyAlignment="1" applyProtection="1">
      <alignment horizontal="center"/>
    </xf>
    <xf numFmtId="0" fontId="48" fillId="0" borderId="123" xfId="0" applyFont="1" applyBorder="1" applyProtection="1"/>
    <xf numFmtId="0" fontId="48" fillId="0" borderId="84" xfId="0" applyFont="1" applyBorder="1" applyProtection="1"/>
    <xf numFmtId="0" fontId="48" fillId="0" borderId="93" xfId="0" applyFont="1" applyBorder="1" applyProtection="1"/>
    <xf numFmtId="0" fontId="48" fillId="0" borderId="83" xfId="0" applyFont="1" applyBorder="1" applyProtection="1"/>
    <xf numFmtId="0" fontId="48" fillId="0" borderId="91" xfId="0" applyFont="1" applyBorder="1" applyProtection="1"/>
    <xf numFmtId="0" fontId="48" fillId="0" borderId="124" xfId="0" applyFont="1" applyBorder="1" applyProtection="1"/>
    <xf numFmtId="0" fontId="48" fillId="0" borderId="125" xfId="0" applyFont="1" applyBorder="1" applyProtection="1"/>
    <xf numFmtId="0" fontId="48" fillId="0" borderId="86" xfId="0" applyFont="1" applyBorder="1" applyProtection="1"/>
    <xf numFmtId="0" fontId="48" fillId="0" borderId="85" xfId="0" applyFont="1" applyBorder="1" applyProtection="1"/>
    <xf numFmtId="0" fontId="48" fillId="0" borderId="121" xfId="0" applyFont="1" applyBorder="1" applyAlignment="1" applyProtection="1">
      <alignment horizontal="center" vertical="center"/>
    </xf>
    <xf numFmtId="0" fontId="48" fillId="0" borderId="121" xfId="0" applyFont="1" applyBorder="1" applyProtection="1"/>
    <xf numFmtId="0" fontId="48" fillId="0" borderId="93" xfId="0" applyFont="1" applyFill="1" applyBorder="1" applyProtection="1"/>
    <xf numFmtId="0" fontId="48" fillId="0" borderId="84" xfId="0" applyFont="1" applyFill="1" applyBorder="1" applyProtection="1"/>
    <xf numFmtId="0" fontId="48" fillId="0" borderId="124" xfId="0" applyFont="1" applyFill="1" applyBorder="1" applyProtection="1"/>
    <xf numFmtId="0" fontId="48" fillId="0" borderId="90" xfId="0" applyFont="1" applyBorder="1" applyProtection="1"/>
    <xf numFmtId="0" fontId="48" fillId="0" borderId="126" xfId="0" applyFont="1" applyBorder="1" applyProtection="1"/>
    <xf numFmtId="0" fontId="48" fillId="55" borderId="0" xfId="0" applyFont="1" applyFill="1" applyBorder="1" applyAlignment="1" applyProtection="1">
      <alignment horizontal="center" vertical="center"/>
    </xf>
    <xf numFmtId="0" fontId="48" fillId="67" borderId="48" xfId="108" applyFont="1" applyFill="1" applyBorder="1" applyAlignment="1" applyProtection="1">
      <alignment horizontal="center" vertical="center"/>
      <protection locked="0"/>
    </xf>
    <xf numFmtId="0" fontId="48" fillId="67" borderId="49" xfId="108" applyFont="1" applyFill="1" applyBorder="1" applyAlignment="1" applyProtection="1">
      <alignment horizontal="center" vertical="center"/>
      <protection locked="0"/>
    </xf>
    <xf numFmtId="10" fontId="85" fillId="74" borderId="44" xfId="64" applyNumberFormat="1" applyFont="1" applyFill="1" applyBorder="1" applyAlignment="1" applyProtection="1">
      <alignment horizontal="center" vertical="center"/>
    </xf>
    <xf numFmtId="10" fontId="77" fillId="74" borderId="44" xfId="64" applyNumberFormat="1" applyFont="1" applyFill="1" applyBorder="1" applyAlignment="1" applyProtection="1">
      <alignment horizontal="center" vertical="center"/>
    </xf>
    <xf numFmtId="0" fontId="48" fillId="0" borderId="0" xfId="108" applyFont="1" applyAlignment="1">
      <alignment horizontal="center" vertical="center"/>
    </xf>
    <xf numFmtId="1" fontId="77" fillId="74" borderId="44" xfId="111" applyNumberFormat="1" applyFont="1" applyFill="1" applyBorder="1">
      <alignment horizontal="center" vertical="center"/>
    </xf>
    <xf numFmtId="0" fontId="48" fillId="0" borderId="0" xfId="108" applyFont="1" applyAlignment="1">
      <alignment horizontal="center" vertical="center" wrapText="1"/>
    </xf>
    <xf numFmtId="0" fontId="50" fillId="0" borderId="127" xfId="105" applyFont="1" applyBorder="1" applyAlignment="1">
      <alignment horizontal="center" vertical="center"/>
    </xf>
    <xf numFmtId="0" fontId="50" fillId="0" borderId="128" xfId="105" applyFont="1" applyBorder="1" applyAlignment="1">
      <alignment horizontal="center" vertical="center"/>
    </xf>
    <xf numFmtId="0" fontId="48" fillId="0" borderId="129" xfId="108" applyFont="1" applyBorder="1" applyProtection="1"/>
    <xf numFmtId="0" fontId="48" fillId="0" borderId="127" xfId="105" applyFont="1" applyBorder="1" applyAlignment="1" applyProtection="1">
      <alignment horizontal="center" vertical="center"/>
    </xf>
    <xf numFmtId="1" fontId="77" fillId="74" borderId="128" xfId="111" applyNumberFormat="1" applyFont="1" applyFill="1" applyBorder="1" applyAlignment="1" applyProtection="1">
      <alignment horizontal="center" vertical="center"/>
    </xf>
    <xf numFmtId="0" fontId="48" fillId="0" borderId="45" xfId="105" applyFont="1" applyBorder="1" applyAlignment="1" applyProtection="1">
      <alignment horizontal="center" vertical="center"/>
    </xf>
    <xf numFmtId="0" fontId="48" fillId="0" borderId="26" xfId="105" applyFont="1" applyBorder="1" applyAlignment="1" applyProtection="1">
      <alignment horizontal="center" vertical="center"/>
    </xf>
    <xf numFmtId="0" fontId="48" fillId="0" borderId="37" xfId="105" applyFont="1" applyBorder="1" applyAlignment="1" applyProtection="1">
      <alignment horizontal="center" vertical="center"/>
    </xf>
    <xf numFmtId="0" fontId="50" fillId="56" borderId="23" xfId="106" applyFont="1" applyBorder="1" applyAlignment="1">
      <alignment horizontal="center" vertical="center"/>
    </xf>
    <xf numFmtId="0" fontId="50" fillId="56" borderId="24" xfId="106" applyFont="1" applyBorder="1" applyAlignment="1">
      <alignment horizontal="center" vertical="center"/>
    </xf>
    <xf numFmtId="0" fontId="48" fillId="76" borderId="26" xfId="106" applyFont="1" applyFill="1" applyBorder="1" applyAlignment="1">
      <alignment horizontal="left" vertical="center" wrapText="1"/>
    </xf>
    <xf numFmtId="0" fontId="48" fillId="76" borderId="27" xfId="106" applyFont="1" applyFill="1" applyBorder="1" applyAlignment="1">
      <alignment horizontal="left" vertical="center" wrapText="1"/>
    </xf>
    <xf numFmtId="0" fontId="48" fillId="76" borderId="35" xfId="106" applyFont="1" applyFill="1" applyBorder="1" applyAlignment="1">
      <alignment horizontal="left" vertical="center" wrapText="1"/>
    </xf>
    <xf numFmtId="0" fontId="48" fillId="76" borderId="36" xfId="106" applyFont="1" applyFill="1" applyBorder="1" applyAlignment="1">
      <alignment horizontal="left" vertical="center" wrapText="1"/>
    </xf>
    <xf numFmtId="0" fontId="48" fillId="76" borderId="37" xfId="106" applyFont="1" applyFill="1" applyBorder="1" applyAlignment="1">
      <alignment horizontal="left" vertical="center" wrapText="1"/>
    </xf>
    <xf numFmtId="0" fontId="48" fillId="76" borderId="38" xfId="106" applyFont="1" applyFill="1" applyBorder="1" applyAlignment="1">
      <alignment horizontal="left" vertical="center" wrapText="1"/>
    </xf>
    <xf numFmtId="0" fontId="48" fillId="76" borderId="26" xfId="106" applyFont="1" applyFill="1" applyBorder="1" applyAlignment="1" applyProtection="1">
      <alignment horizontal="left" vertical="center" wrapText="1"/>
    </xf>
    <xf numFmtId="0" fontId="48" fillId="76" borderId="27" xfId="106" applyFont="1" applyFill="1" applyBorder="1" applyAlignment="1" applyProtection="1">
      <alignment horizontal="left" vertical="center" wrapText="1"/>
    </xf>
    <xf numFmtId="0" fontId="48" fillId="76" borderId="37" xfId="106" applyFont="1" applyFill="1" applyBorder="1" applyAlignment="1" applyProtection="1">
      <alignment horizontal="left" vertical="center" wrapText="1"/>
    </xf>
    <xf numFmtId="0" fontId="48" fillId="76" borderId="38" xfId="106" applyFont="1" applyFill="1" applyBorder="1" applyAlignment="1" applyProtection="1">
      <alignment horizontal="left" vertical="center" wrapText="1"/>
    </xf>
    <xf numFmtId="0" fontId="50" fillId="58" borderId="102" xfId="106" applyFont="1" applyFill="1" applyBorder="1" applyAlignment="1">
      <alignment horizontal="center" vertical="center"/>
    </xf>
    <xf numFmtId="0" fontId="50" fillId="58" borderId="93" xfId="106" applyFont="1" applyFill="1" applyBorder="1" applyAlignment="1">
      <alignment horizontal="center" vertical="center"/>
    </xf>
    <xf numFmtId="0" fontId="50" fillId="58" borderId="80" xfId="106" applyFont="1" applyFill="1" applyBorder="1" applyAlignment="1">
      <alignment horizontal="center" vertical="center"/>
    </xf>
    <xf numFmtId="0" fontId="50" fillId="58" borderId="99" xfId="106" applyFont="1" applyFill="1" applyBorder="1" applyAlignment="1">
      <alignment horizontal="center" vertical="center"/>
    </xf>
    <xf numFmtId="0" fontId="50" fillId="58" borderId="100" xfId="106" applyFont="1" applyFill="1" applyBorder="1" applyAlignment="1">
      <alignment horizontal="center" vertical="center"/>
    </xf>
    <xf numFmtId="0" fontId="50" fillId="58" borderId="101" xfId="106" applyFont="1" applyFill="1" applyBorder="1" applyAlignment="1">
      <alignment horizontal="center" vertical="center"/>
    </xf>
    <xf numFmtId="0" fontId="50" fillId="57" borderId="92" xfId="108" applyFont="1" applyFill="1" applyBorder="1" applyAlignment="1">
      <alignment horizontal="center" vertical="center"/>
    </xf>
    <xf numFmtId="0" fontId="50" fillId="57" borderId="93" xfId="108" applyFont="1" applyFill="1" applyBorder="1" applyAlignment="1">
      <alignment horizontal="center" vertical="center"/>
    </xf>
    <xf numFmtId="0" fontId="50" fillId="57" borderId="80" xfId="108" applyFont="1" applyFill="1" applyBorder="1" applyAlignment="1">
      <alignment horizontal="center" vertical="center"/>
    </xf>
    <xf numFmtId="0" fontId="50" fillId="56" borderId="23" xfId="106" applyFont="1" applyBorder="1" applyAlignment="1" applyProtection="1">
      <alignment horizontal="left" vertical="center"/>
    </xf>
    <xf numFmtId="0" fontId="50" fillId="56" borderId="24" xfId="106" applyFont="1" applyBorder="1" applyAlignment="1" applyProtection="1">
      <alignment horizontal="left" vertical="center"/>
    </xf>
    <xf numFmtId="0" fontId="50" fillId="56" borderId="81" xfId="106" applyFont="1" applyBorder="1" applyAlignment="1">
      <alignment horizontal="left" vertical="center"/>
    </xf>
    <xf numFmtId="0" fontId="50" fillId="56" borderId="82" xfId="106" applyFont="1" applyBorder="1" applyAlignment="1">
      <alignment horizontal="left" vertical="center"/>
    </xf>
    <xf numFmtId="0" fontId="50" fillId="56" borderId="28" xfId="106" applyFont="1" applyBorder="1" applyAlignment="1">
      <alignment horizontal="left" vertical="center"/>
    </xf>
    <xf numFmtId="0" fontId="50" fillId="56" borderId="29" xfId="106" applyFont="1" applyBorder="1" applyAlignment="1">
      <alignment horizontal="left" vertical="center"/>
    </xf>
    <xf numFmtId="0" fontId="50" fillId="57" borderId="23" xfId="108" applyFont="1" applyFill="1" applyBorder="1" applyAlignment="1">
      <alignment horizontal="center"/>
    </xf>
    <xf numFmtId="0" fontId="50" fillId="57" borderId="24" xfId="108" applyFont="1" applyFill="1" applyBorder="1" applyAlignment="1">
      <alignment horizontal="center"/>
    </xf>
    <xf numFmtId="0" fontId="79" fillId="0" borderId="37" xfId="107" applyFont="1" applyBorder="1" applyAlignment="1" applyProtection="1">
      <alignment horizontal="left" vertical="center"/>
      <protection locked="0"/>
    </xf>
    <xf numFmtId="0" fontId="79" fillId="0" borderId="38" xfId="107" applyFont="1" applyBorder="1" applyAlignment="1" applyProtection="1">
      <alignment horizontal="left" vertical="center"/>
      <protection locked="0"/>
    </xf>
    <xf numFmtId="0" fontId="50" fillId="65" borderId="23" xfId="108" applyFont="1" applyFill="1" applyBorder="1" applyAlignment="1" applyProtection="1">
      <alignment horizontal="left"/>
    </xf>
    <xf numFmtId="0" fontId="50" fillId="65" borderId="24" xfId="108" applyFont="1" applyFill="1" applyBorder="1" applyAlignment="1" applyProtection="1">
      <alignment horizontal="left"/>
    </xf>
    <xf numFmtId="0" fontId="50" fillId="66" borderId="23" xfId="108" applyFont="1" applyFill="1" applyBorder="1" applyAlignment="1" applyProtection="1">
      <alignment horizontal="left"/>
    </xf>
    <xf numFmtId="0" fontId="50" fillId="66" borderId="50" xfId="108" applyFont="1" applyFill="1" applyBorder="1" applyAlignment="1" applyProtection="1">
      <alignment horizontal="left"/>
    </xf>
    <xf numFmtId="0" fontId="50" fillId="66" borderId="24" xfId="108" applyFont="1" applyFill="1" applyBorder="1" applyAlignment="1" applyProtection="1">
      <alignment horizontal="left"/>
    </xf>
    <xf numFmtId="0" fontId="50" fillId="66" borderId="81" xfId="108" applyFont="1" applyFill="1" applyBorder="1" applyAlignment="1" applyProtection="1">
      <alignment horizontal="left"/>
    </xf>
    <xf numFmtId="0" fontId="50" fillId="66" borderId="82" xfId="108" applyFont="1" applyFill="1" applyBorder="1" applyAlignment="1" applyProtection="1">
      <alignment horizontal="left"/>
    </xf>
    <xf numFmtId="0" fontId="50" fillId="56" borderId="28" xfId="106" applyFont="1" applyBorder="1" applyAlignment="1" applyProtection="1">
      <alignment horizontal="left" vertical="center"/>
    </xf>
    <xf numFmtId="0" fontId="50" fillId="56" borderId="29" xfId="106" applyFont="1" applyBorder="1" applyAlignment="1" applyProtection="1">
      <alignment horizontal="left" vertical="center"/>
    </xf>
    <xf numFmtId="0" fontId="50" fillId="56" borderId="50" xfId="106" applyFont="1" applyBorder="1" applyAlignment="1" applyProtection="1">
      <alignment horizontal="left" vertical="center"/>
    </xf>
    <xf numFmtId="0" fontId="50" fillId="60" borderId="26" xfId="106" applyFont="1" applyFill="1" applyBorder="1" applyAlignment="1" applyProtection="1">
      <alignment horizontal="left" vertical="center" wrapText="1"/>
    </xf>
    <xf numFmtId="0" fontId="50" fillId="60" borderId="47" xfId="106" applyFont="1" applyFill="1" applyBorder="1" applyAlignment="1" applyProtection="1">
      <alignment horizontal="left" vertical="center" wrapText="1"/>
    </xf>
    <xf numFmtId="0" fontId="50" fillId="60" borderId="27" xfId="106" applyFont="1" applyFill="1" applyBorder="1" applyAlignment="1" applyProtection="1">
      <alignment horizontal="left" vertical="center" wrapText="1"/>
    </xf>
    <xf numFmtId="0" fontId="50" fillId="60" borderId="35" xfId="106" applyFont="1" applyFill="1" applyBorder="1" applyAlignment="1" applyProtection="1">
      <alignment horizontal="left" vertical="center" wrapText="1"/>
    </xf>
    <xf numFmtId="0" fontId="50" fillId="60" borderId="0" xfId="106" applyFont="1" applyFill="1" applyBorder="1" applyAlignment="1" applyProtection="1">
      <alignment horizontal="left" vertical="center" wrapText="1"/>
    </xf>
    <xf numFmtId="0" fontId="50" fillId="60" borderId="36" xfId="106" applyFont="1" applyFill="1" applyBorder="1" applyAlignment="1" applyProtection="1">
      <alignment horizontal="left" vertical="center" wrapText="1"/>
    </xf>
    <xf numFmtId="0" fontId="50" fillId="60" borderId="56" xfId="106" applyFont="1" applyFill="1" applyBorder="1" applyAlignment="1" applyProtection="1">
      <alignment horizontal="left" vertical="center" wrapText="1"/>
    </xf>
    <xf numFmtId="0" fontId="50" fillId="60" borderId="57" xfId="106" applyFont="1" applyFill="1" applyBorder="1" applyAlignment="1" applyProtection="1">
      <alignment horizontal="left" vertical="center" wrapText="1"/>
    </xf>
    <xf numFmtId="0" fontId="50" fillId="60" borderId="58" xfId="106" applyFont="1" applyFill="1" applyBorder="1" applyAlignment="1" applyProtection="1">
      <alignment horizontal="left" vertical="center" wrapText="1"/>
    </xf>
    <xf numFmtId="0" fontId="50" fillId="0" borderId="66" xfId="113" applyFont="1" applyBorder="1" applyAlignment="1" applyProtection="1">
      <alignment horizontal="center"/>
    </xf>
    <xf numFmtId="0" fontId="50" fillId="0" borderId="63" xfId="113" applyFont="1" applyBorder="1" applyAlignment="1" applyProtection="1">
      <alignment horizontal="center"/>
    </xf>
    <xf numFmtId="0" fontId="48" fillId="0" borderId="66" xfId="113" applyFont="1" applyBorder="1" applyAlignment="1" applyProtection="1">
      <alignment horizontal="left"/>
    </xf>
    <xf numFmtId="0" fontId="48" fillId="0" borderId="63" xfId="113" applyFont="1" applyBorder="1" applyAlignment="1" applyProtection="1">
      <alignment horizontal="left"/>
    </xf>
    <xf numFmtId="0" fontId="48" fillId="0" borderId="113" xfId="113" applyFont="1" applyBorder="1" applyAlignment="1" applyProtection="1">
      <alignment horizontal="left"/>
    </xf>
    <xf numFmtId="0" fontId="48" fillId="0" borderId="114" xfId="113" applyFont="1" applyBorder="1" applyAlignment="1" applyProtection="1">
      <alignment horizontal="left"/>
    </xf>
    <xf numFmtId="0" fontId="71" fillId="70" borderId="43" xfId="111" applyFont="1" applyFill="1" applyBorder="1" applyAlignment="1" applyProtection="1">
      <alignment horizontal="center" vertical="center"/>
      <protection locked="0"/>
    </xf>
    <xf numFmtId="0" fontId="71" fillId="70" borderId="48" xfId="111" applyFont="1" applyFill="1" applyBorder="1" applyAlignment="1" applyProtection="1">
      <alignment horizontal="center" vertical="center"/>
      <protection locked="0"/>
    </xf>
    <xf numFmtId="0" fontId="71" fillId="70" borderId="44" xfId="111" applyFont="1" applyFill="1" applyBorder="1" applyAlignment="1" applyProtection="1">
      <alignment horizontal="center" vertical="center"/>
      <protection locked="0"/>
    </xf>
    <xf numFmtId="0" fontId="71" fillId="70" borderId="45" xfId="111" applyFont="1" applyFill="1" applyBorder="1" applyAlignment="1" applyProtection="1">
      <alignment horizontal="center" vertical="center"/>
      <protection locked="0"/>
    </xf>
    <xf numFmtId="0" fontId="71" fillId="70" borderId="49" xfId="111" applyFont="1" applyFill="1" applyBorder="1" applyAlignment="1" applyProtection="1">
      <alignment horizontal="center" vertical="center"/>
      <protection locked="0"/>
    </xf>
    <xf numFmtId="0" fontId="71" fillId="70" borderId="46" xfId="111" applyFont="1" applyFill="1" applyBorder="1" applyAlignment="1" applyProtection="1">
      <alignment horizontal="center" vertical="center"/>
      <protection locked="0"/>
    </xf>
    <xf numFmtId="0" fontId="50" fillId="56" borderId="52" xfId="106" applyFont="1" applyBorder="1" applyAlignment="1" applyProtection="1">
      <alignment horizontal="left" vertical="center"/>
    </xf>
    <xf numFmtId="0" fontId="64" fillId="0" borderId="30" xfId="108" applyFont="1" applyFill="1" applyBorder="1" applyAlignment="1" applyProtection="1">
      <alignment horizontal="left" vertical="center" wrapText="1"/>
    </xf>
    <xf numFmtId="0" fontId="64" fillId="0" borderId="69" xfId="108" applyFont="1" applyFill="1" applyBorder="1" applyAlignment="1" applyProtection="1">
      <alignment horizontal="left" vertical="center" wrapText="1"/>
    </xf>
    <xf numFmtId="0" fontId="64" fillId="0" borderId="70" xfId="108" applyFont="1" applyFill="1" applyBorder="1" applyAlignment="1" applyProtection="1">
      <alignment horizontal="left" vertical="center" wrapText="1"/>
    </xf>
    <xf numFmtId="0" fontId="48" fillId="61" borderId="30" xfId="108" applyFont="1" applyFill="1" applyBorder="1" applyAlignment="1" applyProtection="1">
      <alignment horizontal="left" vertical="center" wrapText="1"/>
    </xf>
    <xf numFmtId="0" fontId="48" fillId="61" borderId="69" xfId="108" applyFont="1" applyFill="1" applyBorder="1" applyAlignment="1" applyProtection="1">
      <alignment horizontal="left" vertical="center" wrapText="1"/>
    </xf>
    <xf numFmtId="0" fontId="48" fillId="61" borderId="70" xfId="108" applyFont="1" applyFill="1" applyBorder="1" applyAlignment="1" applyProtection="1">
      <alignment horizontal="left" vertical="center" wrapText="1"/>
    </xf>
    <xf numFmtId="0" fontId="48" fillId="61" borderId="43" xfId="108" applyFont="1" applyFill="1" applyBorder="1" applyAlignment="1" applyProtection="1">
      <alignment horizontal="left" vertical="center" wrapText="1"/>
    </xf>
    <xf numFmtId="0" fontId="48" fillId="61" borderId="48" xfId="108" applyFont="1" applyFill="1" applyBorder="1" applyAlignment="1" applyProtection="1">
      <alignment horizontal="left" vertical="center" wrapText="1"/>
    </xf>
    <xf numFmtId="0" fontId="48" fillId="61" borderId="44" xfId="108" applyFont="1" applyFill="1" applyBorder="1" applyAlignment="1" applyProtection="1">
      <alignment horizontal="left" vertical="center" wrapText="1"/>
    </xf>
    <xf numFmtId="0" fontId="51" fillId="67" borderId="26" xfId="108" applyFont="1" applyFill="1" applyBorder="1" applyAlignment="1" applyProtection="1">
      <alignment horizontal="center" vertical="top" wrapText="1"/>
      <protection locked="0"/>
    </xf>
    <xf numFmtId="0" fontId="51" fillId="67" borderId="47" xfId="108" applyFont="1" applyFill="1" applyBorder="1" applyAlignment="1" applyProtection="1">
      <alignment horizontal="center" vertical="top" wrapText="1"/>
      <protection locked="0"/>
    </xf>
    <xf numFmtId="0" fontId="51" fillId="67" borderId="27" xfId="108" applyFont="1" applyFill="1" applyBorder="1" applyAlignment="1" applyProtection="1">
      <alignment horizontal="center" vertical="top" wrapText="1"/>
      <protection locked="0"/>
    </xf>
    <xf numFmtId="0" fontId="51" fillId="67" borderId="35" xfId="108" applyFont="1" applyFill="1" applyBorder="1" applyAlignment="1" applyProtection="1">
      <alignment horizontal="center" vertical="top" wrapText="1"/>
      <protection locked="0"/>
    </xf>
    <xf numFmtId="0" fontId="51" fillId="67" borderId="0" xfId="108" applyFont="1" applyFill="1" applyBorder="1" applyAlignment="1" applyProtection="1">
      <alignment horizontal="center" vertical="top" wrapText="1"/>
      <protection locked="0"/>
    </xf>
    <xf numFmtId="0" fontId="51" fillId="67" borderId="36" xfId="108" applyFont="1" applyFill="1" applyBorder="1" applyAlignment="1" applyProtection="1">
      <alignment horizontal="center" vertical="top" wrapText="1"/>
      <protection locked="0"/>
    </xf>
    <xf numFmtId="0" fontId="51" fillId="67" borderId="37" xfId="108" applyFont="1" applyFill="1" applyBorder="1" applyAlignment="1" applyProtection="1">
      <alignment horizontal="center" vertical="top" wrapText="1"/>
      <protection locked="0"/>
    </xf>
    <xf numFmtId="0" fontId="51" fillId="67" borderId="34" xfId="108" applyFont="1" applyFill="1" applyBorder="1" applyAlignment="1" applyProtection="1">
      <alignment horizontal="center" vertical="top" wrapText="1"/>
      <protection locked="0"/>
    </xf>
    <xf numFmtId="0" fontId="51" fillId="67" borderId="38" xfId="108" applyFont="1" applyFill="1" applyBorder="1" applyAlignment="1" applyProtection="1">
      <alignment horizontal="center" vertical="top" wrapText="1"/>
      <protection locked="0"/>
    </xf>
    <xf numFmtId="0" fontId="50" fillId="56" borderId="81" xfId="106" applyFont="1" applyBorder="1" applyAlignment="1" applyProtection="1">
      <alignment horizontal="left" vertical="center"/>
    </xf>
    <xf numFmtId="0" fontId="50" fillId="56" borderId="82" xfId="106" applyFont="1" applyBorder="1" applyAlignment="1" applyProtection="1">
      <alignment horizontal="left" vertical="center"/>
    </xf>
    <xf numFmtId="0" fontId="50" fillId="57" borderId="81" xfId="0" applyFont="1" applyFill="1" applyBorder="1" applyAlignment="1" applyProtection="1">
      <alignment horizontal="left" vertical="center"/>
    </xf>
    <xf numFmtId="0" fontId="50" fillId="57" borderId="112" xfId="0" applyFont="1" applyFill="1" applyBorder="1" applyAlignment="1" applyProtection="1">
      <alignment horizontal="left" vertical="center"/>
    </xf>
    <xf numFmtId="0" fontId="50" fillId="57" borderId="82" xfId="0" applyFont="1" applyFill="1" applyBorder="1" applyAlignment="1" applyProtection="1">
      <alignment horizontal="left" vertical="center"/>
    </xf>
    <xf numFmtId="0" fontId="50" fillId="72" borderId="23" xfId="108" applyFont="1" applyFill="1" applyBorder="1" applyAlignment="1" applyProtection="1">
      <alignment horizontal="left"/>
    </xf>
    <xf numFmtId="0" fontId="50" fillId="72" borderId="24" xfId="108" applyFont="1" applyFill="1" applyBorder="1" applyAlignment="1" applyProtection="1">
      <alignment horizontal="left"/>
    </xf>
    <xf numFmtId="0" fontId="50" fillId="77" borderId="81" xfId="0" applyFont="1" applyFill="1" applyBorder="1" applyAlignment="1" applyProtection="1">
      <alignment horizontal="left" vertical="center"/>
    </xf>
    <xf numFmtId="0" fontId="50" fillId="77" borderId="112" xfId="0" applyFont="1" applyFill="1" applyBorder="1" applyAlignment="1" applyProtection="1">
      <alignment horizontal="left" vertical="center"/>
    </xf>
    <xf numFmtId="0" fontId="50" fillId="77" borderId="82" xfId="0" applyFont="1" applyFill="1" applyBorder="1" applyAlignment="1" applyProtection="1">
      <alignment horizontal="left" vertical="center"/>
    </xf>
    <xf numFmtId="0" fontId="72" fillId="74" borderId="120" xfId="0" applyFont="1" applyFill="1" applyBorder="1" applyAlignment="1" applyProtection="1">
      <alignment horizontal="center"/>
    </xf>
    <xf numFmtId="0" fontId="72" fillId="74" borderId="121" xfId="0" applyFont="1" applyFill="1" applyBorder="1" applyAlignment="1" applyProtection="1">
      <alignment horizontal="center"/>
    </xf>
    <xf numFmtId="0" fontId="72" fillId="74" borderId="122" xfId="0" applyFont="1" applyFill="1" applyBorder="1" applyAlignment="1" applyProtection="1">
      <alignment horizontal="center"/>
    </xf>
    <xf numFmtId="0" fontId="50" fillId="77" borderId="81" xfId="0" applyFont="1" applyFill="1" applyBorder="1" applyAlignment="1" applyProtection="1">
      <alignment horizontal="left"/>
    </xf>
    <xf numFmtId="0" fontId="50" fillId="77" borderId="112" xfId="0" applyFont="1" applyFill="1" applyBorder="1" applyAlignment="1" applyProtection="1">
      <alignment horizontal="left"/>
    </xf>
    <xf numFmtId="0" fontId="50" fillId="77" borderId="82" xfId="0" applyFont="1" applyFill="1" applyBorder="1" applyAlignment="1" applyProtection="1">
      <alignment horizontal="left"/>
    </xf>
    <xf numFmtId="0" fontId="50" fillId="77" borderId="23" xfId="0" applyFont="1" applyFill="1" applyBorder="1" applyAlignment="1" applyProtection="1">
      <alignment horizontal="left" vertical="center"/>
    </xf>
    <xf numFmtId="0" fontId="50" fillId="77" borderId="50" xfId="0" applyFont="1" applyFill="1" applyBorder="1" applyAlignment="1" applyProtection="1">
      <alignment horizontal="left" vertical="center"/>
    </xf>
    <xf numFmtId="0" fontId="50" fillId="77" borderId="24" xfId="0" applyFont="1" applyFill="1" applyBorder="1" applyAlignment="1" applyProtection="1">
      <alignment horizontal="left" vertical="center"/>
    </xf>
    <xf numFmtId="0" fontId="50" fillId="57" borderId="23" xfId="0" applyFont="1" applyFill="1" applyBorder="1" applyAlignment="1" applyProtection="1">
      <alignment horizontal="center" vertical="center"/>
    </xf>
    <xf numFmtId="0" fontId="50" fillId="57" borderId="50" xfId="0" applyFont="1" applyFill="1" applyBorder="1" applyAlignment="1" applyProtection="1">
      <alignment horizontal="center" vertical="center"/>
    </xf>
    <xf numFmtId="0" fontId="50" fillId="57" borderId="24" xfId="0" applyFont="1" applyFill="1" applyBorder="1" applyAlignment="1" applyProtection="1">
      <alignment horizontal="center" vertical="center"/>
    </xf>
    <xf numFmtId="0" fontId="50" fillId="57" borderId="23" xfId="0" applyFont="1" applyFill="1" applyBorder="1" applyAlignment="1" applyProtection="1">
      <alignment horizontal="left" vertical="center"/>
    </xf>
    <xf numFmtId="0" fontId="50" fillId="57" borderId="50" xfId="0" applyFont="1" applyFill="1" applyBorder="1" applyAlignment="1" applyProtection="1">
      <alignment horizontal="left" vertical="center"/>
    </xf>
    <xf numFmtId="0" fontId="50" fillId="57" borderId="24" xfId="0" applyFont="1" applyFill="1" applyBorder="1" applyAlignment="1" applyProtection="1">
      <alignment horizontal="left" vertical="center"/>
    </xf>
    <xf numFmtId="0" fontId="50" fillId="57" borderId="81" xfId="0" applyFont="1" applyFill="1" applyBorder="1" applyAlignment="1" applyProtection="1">
      <alignment horizontal="left"/>
    </xf>
    <xf numFmtId="0" fontId="50" fillId="57" borderId="112" xfId="0" applyFont="1" applyFill="1" applyBorder="1" applyAlignment="1" applyProtection="1">
      <alignment horizontal="left"/>
    </xf>
    <xf numFmtId="0" fontId="50" fillId="57" borderId="82" xfId="0" applyFont="1" applyFill="1" applyBorder="1" applyAlignment="1" applyProtection="1">
      <alignment horizontal="left"/>
    </xf>
    <xf numFmtId="0" fontId="50" fillId="77" borderId="23" xfId="0" applyFont="1" applyFill="1" applyBorder="1" applyAlignment="1" applyProtection="1">
      <alignment horizontal="left"/>
    </xf>
    <xf numFmtId="0" fontId="50" fillId="77" borderId="50" xfId="0" applyFont="1" applyFill="1" applyBorder="1" applyAlignment="1" applyProtection="1">
      <alignment horizontal="left"/>
    </xf>
    <xf numFmtId="0" fontId="50" fillId="77" borderId="24" xfId="0" applyFont="1" applyFill="1" applyBorder="1" applyAlignment="1" applyProtection="1">
      <alignment horizontal="left"/>
    </xf>
    <xf numFmtId="0" fontId="50" fillId="57" borderId="97" xfId="0" applyFont="1" applyFill="1" applyBorder="1" applyAlignment="1" applyProtection="1">
      <alignment horizontal="left"/>
    </xf>
    <xf numFmtId="0" fontId="50" fillId="57" borderId="117" xfId="0" applyFont="1" applyFill="1" applyBorder="1" applyAlignment="1" applyProtection="1">
      <alignment horizontal="left"/>
    </xf>
    <xf numFmtId="0" fontId="50" fillId="57" borderId="98" xfId="0" applyFont="1" applyFill="1" applyBorder="1" applyAlignment="1" applyProtection="1">
      <alignment horizontal="left"/>
    </xf>
    <xf numFmtId="0" fontId="50" fillId="57" borderId="28" xfId="0" applyFont="1" applyFill="1" applyBorder="1" applyAlignment="1" applyProtection="1">
      <alignment horizontal="left" vertical="center"/>
    </xf>
    <xf numFmtId="0" fontId="50" fillId="57" borderId="52" xfId="0" applyFont="1" applyFill="1" applyBorder="1" applyAlignment="1" applyProtection="1">
      <alignment horizontal="left" vertical="center"/>
    </xf>
    <xf numFmtId="0" fontId="50" fillId="57" borderId="29" xfId="0" applyFont="1" applyFill="1" applyBorder="1" applyAlignment="1" applyProtection="1">
      <alignment horizontal="left" vertical="center"/>
    </xf>
    <xf numFmtId="0" fontId="50" fillId="66" borderId="112" xfId="108" applyFont="1" applyFill="1" applyBorder="1" applyAlignment="1" applyProtection="1">
      <alignment horizontal="left"/>
    </xf>
    <xf numFmtId="0" fontId="48" fillId="0" borderId="88" xfId="108" applyFont="1" applyBorder="1" applyAlignment="1" applyProtection="1">
      <alignment horizontal="center"/>
    </xf>
    <xf numFmtId="0" fontId="48" fillId="0" borderId="118" xfId="108" applyFont="1" applyBorder="1" applyAlignment="1" applyProtection="1">
      <alignment horizontal="center"/>
    </xf>
    <xf numFmtId="0" fontId="48" fillId="0" borderId="119" xfId="108" applyFont="1" applyBorder="1" applyAlignment="1" applyProtection="1">
      <alignment horizontal="center"/>
    </xf>
    <xf numFmtId="0" fontId="48" fillId="0" borderId="41" xfId="108" applyFont="1" applyBorder="1" applyAlignment="1" applyProtection="1">
      <alignment horizontal="center"/>
    </xf>
    <xf numFmtId="0" fontId="48" fillId="0" borderId="42" xfId="108" applyFont="1" applyBorder="1" applyAlignment="1" applyProtection="1">
      <alignment horizontal="center"/>
    </xf>
    <xf numFmtId="0" fontId="51" fillId="58" borderId="45" xfId="108" applyFont="1" applyFill="1" applyBorder="1" applyAlignment="1" applyProtection="1">
      <alignment horizontal="center" vertical="top" wrapText="1"/>
      <protection locked="0"/>
    </xf>
    <xf numFmtId="0" fontId="51" fillId="58" borderId="49" xfId="108" applyFont="1" applyFill="1" applyBorder="1" applyAlignment="1" applyProtection="1">
      <alignment horizontal="center" vertical="top" wrapText="1"/>
      <protection locked="0"/>
    </xf>
    <xf numFmtId="0" fontId="51" fillId="58" borderId="46" xfId="108" applyFont="1" applyFill="1" applyBorder="1" applyAlignment="1" applyProtection="1">
      <alignment horizontal="center" vertical="top" wrapText="1"/>
      <protection locked="0"/>
    </xf>
    <xf numFmtId="0" fontId="51" fillId="0" borderId="67" xfId="108" applyFont="1" applyBorder="1" applyAlignment="1" applyProtection="1">
      <alignment horizontal="center"/>
    </xf>
    <xf numFmtId="0" fontId="51" fillId="0" borderId="115" xfId="108" applyFont="1" applyBorder="1" applyAlignment="1" applyProtection="1">
      <alignment horizontal="center"/>
    </xf>
    <xf numFmtId="0" fontId="51" fillId="0" borderId="116" xfId="108" applyFont="1" applyBorder="1" applyAlignment="1" applyProtection="1">
      <alignment horizontal="center"/>
    </xf>
    <xf numFmtId="0" fontId="51" fillId="0" borderId="66" xfId="108" applyFont="1" applyBorder="1" applyAlignment="1" applyProtection="1">
      <alignment horizontal="center" wrapText="1"/>
    </xf>
    <xf numFmtId="0" fontId="51" fillId="0" borderId="62" xfId="108" applyFont="1" applyBorder="1" applyAlignment="1" applyProtection="1">
      <alignment horizontal="center" wrapText="1"/>
    </xf>
    <xf numFmtId="0" fontId="51" fillId="0" borderId="110" xfId="108" applyFont="1" applyBorder="1" applyAlignment="1" applyProtection="1">
      <alignment horizontal="center" wrapText="1"/>
    </xf>
    <xf numFmtId="0" fontId="51" fillId="67" borderId="43" xfId="108" applyFont="1" applyFill="1" applyBorder="1" applyAlignment="1" applyProtection="1">
      <alignment horizontal="left" vertical="top" wrapText="1"/>
      <protection locked="0"/>
    </xf>
    <xf numFmtId="0" fontId="51" fillId="67" borderId="48" xfId="108" applyFont="1" applyFill="1" applyBorder="1" applyAlignment="1" applyProtection="1">
      <alignment horizontal="left" vertical="top" wrapText="1"/>
      <protection locked="0"/>
    </xf>
    <xf numFmtId="0" fontId="51" fillId="67" borderId="44" xfId="108" applyFont="1" applyFill="1" applyBorder="1" applyAlignment="1" applyProtection="1">
      <alignment horizontal="left" vertical="top" wrapText="1"/>
      <protection locked="0"/>
    </xf>
    <xf numFmtId="0" fontId="51" fillId="67" borderId="53" xfId="108" applyFont="1" applyFill="1" applyBorder="1" applyAlignment="1" applyProtection="1">
      <alignment horizontal="left" vertical="top" wrapText="1"/>
      <protection locked="0"/>
    </xf>
    <xf numFmtId="0" fontId="51" fillId="67" borderId="54" xfId="108" applyFont="1" applyFill="1" applyBorder="1" applyAlignment="1" applyProtection="1">
      <alignment horizontal="left" vertical="top" wrapText="1"/>
      <protection locked="0"/>
    </xf>
    <xf numFmtId="0" fontId="51" fillId="67" borderId="55" xfId="108" applyFont="1" applyFill="1" applyBorder="1" applyAlignment="1" applyProtection="1">
      <alignment horizontal="left" vertical="top" wrapText="1"/>
      <protection locked="0"/>
    </xf>
    <xf numFmtId="0" fontId="51" fillId="67" borderId="35" xfId="108" applyFont="1" applyFill="1" applyBorder="1" applyAlignment="1" applyProtection="1">
      <alignment horizontal="left" vertical="top" wrapText="1"/>
      <protection locked="0"/>
    </xf>
    <xf numFmtId="0" fontId="51" fillId="67" borderId="0" xfId="108" applyFont="1" applyFill="1" applyBorder="1" applyAlignment="1" applyProtection="1">
      <alignment horizontal="left" vertical="top" wrapText="1"/>
      <protection locked="0"/>
    </xf>
    <xf numFmtId="0" fontId="51" fillId="67" borderId="36" xfId="108" applyFont="1" applyFill="1" applyBorder="1" applyAlignment="1" applyProtection="1">
      <alignment horizontal="left" vertical="top" wrapText="1"/>
      <protection locked="0"/>
    </xf>
    <xf numFmtId="0" fontId="51" fillId="67" borderId="56" xfId="108" applyFont="1" applyFill="1" applyBorder="1" applyAlignment="1" applyProtection="1">
      <alignment horizontal="left" vertical="top" wrapText="1"/>
      <protection locked="0"/>
    </xf>
    <xf numFmtId="0" fontId="51" fillId="67" borderId="57" xfId="108" applyFont="1" applyFill="1" applyBorder="1" applyAlignment="1" applyProtection="1">
      <alignment horizontal="left" vertical="top" wrapText="1"/>
      <protection locked="0"/>
    </xf>
    <xf numFmtId="0" fontId="51" fillId="67" borderId="58" xfId="108" applyFont="1" applyFill="1" applyBorder="1" applyAlignment="1" applyProtection="1">
      <alignment horizontal="left" vertical="top" wrapText="1"/>
      <protection locked="0"/>
    </xf>
    <xf numFmtId="0" fontId="50" fillId="56" borderId="28" xfId="106" applyFont="1" applyBorder="1" applyAlignment="1" applyProtection="1">
      <alignment horizontal="left" vertical="top"/>
    </xf>
    <xf numFmtId="0" fontId="50" fillId="56" borderId="52" xfId="106" applyFont="1" applyBorder="1" applyAlignment="1" applyProtection="1">
      <alignment horizontal="left" vertical="top"/>
    </xf>
    <xf numFmtId="0" fontId="50" fillId="56" borderId="29" xfId="106" applyFont="1" applyBorder="1" applyAlignment="1" applyProtection="1">
      <alignment horizontal="left" vertical="top"/>
    </xf>
    <xf numFmtId="0" fontId="69" fillId="70" borderId="43" xfId="115" applyFont="1" applyFill="1" applyBorder="1" applyAlignment="1" applyProtection="1">
      <alignment horizontal="left" vertical="top"/>
      <protection locked="0"/>
    </xf>
    <xf numFmtId="0" fontId="69" fillId="70" borderId="48" xfId="115" applyFont="1" applyFill="1" applyBorder="1" applyAlignment="1" applyProtection="1">
      <alignment horizontal="left" vertical="top"/>
      <protection locked="0"/>
    </xf>
    <xf numFmtId="0" fontId="69" fillId="70" borderId="44" xfId="115" applyFont="1" applyFill="1" applyBorder="1" applyAlignment="1" applyProtection="1">
      <alignment horizontal="left" vertical="top"/>
      <protection locked="0"/>
    </xf>
    <xf numFmtId="0" fontId="69" fillId="70" borderId="30" xfId="115" applyFont="1" applyFill="1" applyBorder="1" applyAlignment="1" applyProtection="1">
      <alignment horizontal="left" vertical="top"/>
      <protection locked="0"/>
    </xf>
    <xf numFmtId="0" fontId="69" fillId="70" borderId="69" xfId="115" applyFont="1" applyFill="1" applyBorder="1" applyAlignment="1" applyProtection="1">
      <alignment horizontal="left" vertical="top"/>
      <protection locked="0"/>
    </xf>
    <xf numFmtId="0" fontId="69" fillId="70" borderId="70" xfId="115" applyFont="1" applyFill="1" applyBorder="1" applyAlignment="1" applyProtection="1">
      <alignment horizontal="left" vertical="top"/>
      <protection locked="0"/>
    </xf>
    <xf numFmtId="0" fontId="69" fillId="70" borderId="45" xfId="115" applyFont="1" applyFill="1" applyBorder="1" applyAlignment="1" applyProtection="1">
      <alignment horizontal="left" vertical="top"/>
      <protection locked="0"/>
    </xf>
    <xf numFmtId="0" fontId="69" fillId="70" borderId="49" xfId="115" applyFont="1" applyFill="1" applyBorder="1" applyAlignment="1" applyProtection="1">
      <alignment horizontal="left" vertical="top"/>
      <protection locked="0"/>
    </xf>
    <xf numFmtId="0" fontId="69" fillId="70" borderId="46" xfId="115" applyFont="1" applyFill="1" applyBorder="1" applyAlignment="1" applyProtection="1">
      <alignment horizontal="left" vertical="top"/>
      <protection locked="0"/>
    </xf>
    <xf numFmtId="0" fontId="69" fillId="67" borderId="43" xfId="115" applyFont="1" applyFill="1" applyBorder="1" applyAlignment="1" applyProtection="1">
      <alignment horizontal="left" vertical="top"/>
      <protection locked="0"/>
    </xf>
    <xf numFmtId="0" fontId="69" fillId="67" borderId="48" xfId="115" applyFont="1" applyFill="1" applyBorder="1" applyAlignment="1" applyProtection="1">
      <alignment horizontal="left" vertical="top"/>
      <protection locked="0"/>
    </xf>
    <xf numFmtId="0" fontId="69" fillId="67" borderId="44" xfId="115" applyFont="1" applyFill="1" applyBorder="1" applyAlignment="1" applyProtection="1">
      <alignment horizontal="left" vertical="top"/>
      <protection locked="0"/>
    </xf>
    <xf numFmtId="0" fontId="50" fillId="57" borderId="23" xfId="0" applyFont="1" applyFill="1" applyBorder="1" applyAlignment="1" applyProtection="1">
      <alignment horizontal="left"/>
    </xf>
    <xf numFmtId="0" fontId="50" fillId="57" borderId="50" xfId="0" applyFont="1" applyFill="1" applyBorder="1" applyAlignment="1" applyProtection="1">
      <alignment horizontal="left"/>
    </xf>
    <xf numFmtId="0" fontId="50" fillId="57" borderId="24" xfId="0" applyFont="1" applyFill="1" applyBorder="1" applyAlignment="1" applyProtection="1">
      <alignment horizontal="left"/>
    </xf>
    <xf numFmtId="0" fontId="48" fillId="0" borderId="43" xfId="113" applyFont="1" applyBorder="1" applyAlignment="1" applyProtection="1">
      <alignment horizontal="left"/>
    </xf>
    <xf numFmtId="0" fontId="48" fillId="0" borderId="48" xfId="113" applyFont="1" applyBorder="1" applyAlignment="1" applyProtection="1">
      <alignment horizontal="left"/>
    </xf>
    <xf numFmtId="0" fontId="48" fillId="0" borderId="45" xfId="113" applyFont="1" applyBorder="1" applyAlignment="1" applyProtection="1">
      <alignment horizontal="left"/>
    </xf>
    <xf numFmtId="0" fontId="48" fillId="0" borderId="49" xfId="113" applyFont="1" applyBorder="1" applyAlignment="1" applyProtection="1">
      <alignment horizontal="left"/>
    </xf>
    <xf numFmtId="0" fontId="48" fillId="60" borderId="30" xfId="106" applyFont="1" applyFill="1" applyBorder="1" applyAlignment="1" applyProtection="1">
      <alignment horizontal="left" vertical="center" wrapText="1"/>
    </xf>
    <xf numFmtId="0" fontId="48" fillId="60" borderId="69" xfId="106" applyFont="1" applyFill="1" applyBorder="1" applyAlignment="1" applyProtection="1">
      <alignment horizontal="left" vertical="center" wrapText="1"/>
    </xf>
    <xf numFmtId="0" fontId="48" fillId="60" borderId="70" xfId="106" applyFont="1" applyFill="1" applyBorder="1" applyAlignment="1" applyProtection="1">
      <alignment horizontal="left" vertical="center" wrapText="1"/>
    </xf>
    <xf numFmtId="0" fontId="48" fillId="60" borderId="43" xfId="106" applyFont="1" applyFill="1" applyBorder="1" applyAlignment="1" applyProtection="1">
      <alignment horizontal="left" vertical="center" wrapText="1"/>
    </xf>
    <xf numFmtId="0" fontId="48" fillId="60" borderId="48" xfId="106" applyFont="1" applyFill="1" applyBorder="1" applyAlignment="1" applyProtection="1">
      <alignment horizontal="left" vertical="center" wrapText="1"/>
    </xf>
    <xf numFmtId="0" fontId="48" fillId="60" borderId="44" xfId="106" applyFont="1" applyFill="1" applyBorder="1" applyAlignment="1" applyProtection="1">
      <alignment horizontal="left" vertical="center" wrapText="1"/>
    </xf>
    <xf numFmtId="0" fontId="50" fillId="0" borderId="43" xfId="113" applyFont="1" applyBorder="1" applyAlignment="1" applyProtection="1">
      <alignment horizontal="center"/>
    </xf>
    <xf numFmtId="0" fontId="50" fillId="0" borderId="48" xfId="113" applyFont="1" applyBorder="1" applyAlignment="1" applyProtection="1">
      <alignment horizontal="center"/>
    </xf>
    <xf numFmtId="0" fontId="50" fillId="56" borderId="26" xfId="106" applyFont="1" applyBorder="1" applyAlignment="1">
      <alignment horizontal="left" vertical="center"/>
    </xf>
    <xf numFmtId="0" fontId="50" fillId="56" borderId="27" xfId="106" applyFont="1" applyBorder="1" applyAlignment="1">
      <alignment horizontal="left" vertical="center"/>
    </xf>
    <xf numFmtId="0" fontId="49" fillId="56" borderId="23" xfId="106" applyFont="1" applyBorder="1" applyAlignment="1">
      <alignment horizontal="left" vertical="center"/>
    </xf>
    <xf numFmtId="0" fontId="49" fillId="56" borderId="24" xfId="106" applyFont="1" applyBorder="1" applyAlignment="1">
      <alignment horizontal="left" vertical="center"/>
    </xf>
  </cellXfs>
  <cellStyles count="134">
    <cellStyle name="20% - Accent1" xfId="67" builtinId="30"/>
    <cellStyle name="20% - Accent2" xfId="71" builtinId="34"/>
    <cellStyle name="20% - Accent3" xfId="75" builtinId="38"/>
    <cellStyle name="20% - Accent4" xfId="79" builtinId="42"/>
    <cellStyle name="20% - Accent5" xfId="83" builtinId="46"/>
    <cellStyle name="20% - Accent6" xfId="87" builtinId="50"/>
    <cellStyle name="40% - Accent1" xfId="68" builtinId="31"/>
    <cellStyle name="40% - Accent1 2" xfId="109" xr:uid="{1A641059-DAD8-49FC-8A11-6588F019AB42}"/>
    <cellStyle name="40% - Accent1 3" xfId="116" xr:uid="{00000000-0005-0000-0000-000073000000}"/>
    <cellStyle name="40% - Accent2" xfId="72" builtinId="35"/>
    <cellStyle name="40% - Accent3" xfId="76" builtinId="39"/>
    <cellStyle name="40% - Accent4" xfId="80" builtinId="43"/>
    <cellStyle name="40% - Accent5" xfId="84" builtinId="47"/>
    <cellStyle name="40% - Accent6" xfId="88" builtinId="51"/>
    <cellStyle name="60% - Accent1" xfId="69" builtinId="32"/>
    <cellStyle name="60% - Accent1 2" xfId="117" xr:uid="{00000000-0005-0000-0000-000074000000}"/>
    <cellStyle name="60% - Accent2" xfId="73" builtinId="36"/>
    <cellStyle name="60% - Accent2 2" xfId="110" xr:uid="{62EBBCCE-05F5-41B3-929F-DA34B5ADC75E}"/>
    <cellStyle name="60% - Accent3" xfId="77" builtinId="40"/>
    <cellStyle name="60% - Accent4" xfId="81" builtinId="44"/>
    <cellStyle name="60% - Accent5" xfId="85" builtinId="48"/>
    <cellStyle name="60% - Accent6" xfId="89" builtinId="52"/>
    <cellStyle name="Accent1" xfId="66" builtinId="29"/>
    <cellStyle name="Accent2" xfId="70" builtinId="33"/>
    <cellStyle name="Accent3" xfId="74" builtinId="37"/>
    <cellStyle name="Accent4" xfId="78" builtinId="41"/>
    <cellStyle name="Accent5" xfId="82" builtinId="45"/>
    <cellStyle name="Accent6" xfId="86" builtinId="49"/>
    <cellStyle name="Auto Populated Cells" xfId="118" xr:uid="{00000000-0005-0000-0000-000003000000}"/>
    <cellStyle name="Bad" xfId="7" builtinId="27" hidden="1"/>
    <cellStyle name="Bad" xfId="47" builtinId="27" customBuiltin="1"/>
    <cellStyle name="Calculation" xfId="11" builtinId="22" hidden="1"/>
    <cellStyle name="Calculation" xfId="50" builtinId="22" customBuiltin="1"/>
    <cellStyle name="Calculation 2" xfId="119" xr:uid="{00000000-0005-0000-0000-000004000000}"/>
    <cellStyle name="Check Cell" xfId="13" builtinId="23" hidden="1"/>
    <cellStyle name="Check Cell" xfId="51" builtinId="23" customBuiltin="1"/>
    <cellStyle name="Comma" xfId="60" builtinId="3" customBuiltin="1"/>
    <cellStyle name="Comma [0]" xfId="61" builtinId="6" customBuiltin="1"/>
    <cellStyle name="Conditional Cell" xfId="120" xr:uid="{00000000-0005-0000-0000-000005000000}"/>
    <cellStyle name="Currency" xfId="62" builtinId="4" customBuiltin="1"/>
    <cellStyle name="Currency [0]" xfId="63" builtinId="7" customBuiltin="1"/>
    <cellStyle name="Explanatory Text" xfId="16" builtinId="53" hidden="1"/>
    <cellStyle name="Explanatory Text" xfId="52" builtinId="53" customBuiltin="1"/>
    <cellStyle name="Explanatory Text 2" xfId="121" xr:uid="{00000000-0005-0000-0000-000006000000}"/>
    <cellStyle name="Explanatory Text 3" xfId="122" xr:uid="{00000000-0005-0000-0000-000007000000}"/>
    <cellStyle name="Fixed Values" xfId="123" xr:uid="{00000000-0005-0000-0000-000008000000}"/>
    <cellStyle name="Followed Hyperlink" xfId="30" builtinId="9" customBuiltin="1"/>
    <cellStyle name="Good" xfId="6" builtinId="26" hidden="1"/>
    <cellStyle name="Good" xfId="48" builtinId="26" customBuiltin="1"/>
    <cellStyle name="Heading 1" xfId="2" builtinId="16" customBuiltin="1"/>
    <cellStyle name="Heading 2" xfId="3" builtinId="17" customBuiltin="1"/>
    <cellStyle name="Heading 3" xfId="4" builtinId="18" customBuiltin="1"/>
    <cellStyle name="Heading 4" xfId="5" builtinId="19" customBuiltin="1"/>
    <cellStyle name="Heading 4 2" xfId="106" xr:uid="{203471AC-0629-4497-B58E-B503744952A3}"/>
    <cellStyle name="Hyperlink" xfId="29" builtinId="8" customBuiltin="1"/>
    <cellStyle name="Hyperlink 2" xfId="107" xr:uid="{74E62D65-954A-4066-B440-C82A64CE301A}"/>
    <cellStyle name="Hyperlink 3" xfId="112" xr:uid="{ED5E1B51-77FB-4CC1-9CAC-937E0F8A5303}"/>
    <cellStyle name="Hyperlink 4" xfId="124" xr:uid="{00000000-0005-0000-0000-00007B000000}"/>
    <cellStyle name="Input" xfId="9" builtinId="20" hidden="1"/>
    <cellStyle name="Input" xfId="53" builtinId="20" customBuiltin="1"/>
    <cellStyle name="Input 2" xfId="125" xr:uid="{00000000-0005-0000-0000-00000C000000}"/>
    <cellStyle name="Input 3" xfId="111" xr:uid="{7FA74775-DCE8-4665-80FD-C51FD8E18EAE}"/>
    <cellStyle name="Linked Cell" xfId="12" builtinId="24" hidden="1"/>
    <cellStyle name="Linked Cell" xfId="54" builtinId="24" customBuiltin="1"/>
    <cellStyle name="N_Accent07" xfId="65" xr:uid="{00000000-0005-0000-0000-000030000000}"/>
    <cellStyle name="N_Accent08" xfId="40" xr:uid="{00000000-0005-0000-0000-000031000000}"/>
    <cellStyle name="N_Accent09" xfId="41" xr:uid="{00000000-0005-0000-0000-000032000000}"/>
    <cellStyle name="N_Accent10" xfId="42" xr:uid="{00000000-0005-0000-0000-000033000000}"/>
    <cellStyle name="N_Accent11" xfId="43" xr:uid="{00000000-0005-0000-0000-000034000000}"/>
    <cellStyle name="N_Accent12" xfId="44" xr:uid="{00000000-0005-0000-0000-000035000000}"/>
    <cellStyle name="N_Calc1" xfId="100" xr:uid="{00000000-0005-0000-0000-000036000000}"/>
    <cellStyle name="N_Calc2" xfId="101" xr:uid="{00000000-0005-0000-0000-000037000000}"/>
    <cellStyle name="N_Calc3" xfId="102" xr:uid="{00000000-0005-0000-0000-000038000000}"/>
    <cellStyle name="N_Calc4" xfId="103" xr:uid="{00000000-0005-0000-0000-000039000000}"/>
    <cellStyle name="N_Calc5" xfId="104" xr:uid="{00000000-0005-0000-0000-00003A000000}"/>
    <cellStyle name="N_CalcSum" xfId="25" xr:uid="{00000000-0005-0000-0000-00003B000000}"/>
    <cellStyle name="N_Check" xfId="23" xr:uid="{00000000-0005-0000-0000-00003C000000}"/>
    <cellStyle name="N_Comment" xfId="18" xr:uid="{00000000-0005-0000-0000-00003D000000}"/>
    <cellStyle name="N_Dark_H1" xfId="32" xr:uid="{00000000-0005-0000-0000-00003E000000}"/>
    <cellStyle name="N_Dark_H2" xfId="39" xr:uid="{00000000-0005-0000-0000-00003F000000}"/>
    <cellStyle name="N_Dark_H3" xfId="38" xr:uid="{00000000-0005-0000-0000-000040000000}"/>
    <cellStyle name="N_Footer" xfId="46" xr:uid="{00000000-0005-0000-0000-000041000000}"/>
    <cellStyle name="N_Input" xfId="19" xr:uid="{00000000-0005-0000-0000-000042000000}"/>
    <cellStyle name="N_InputCalc" xfId="27" xr:uid="{00000000-0005-0000-0000-000043000000}"/>
    <cellStyle name="N_InputFixed" xfId="45" xr:uid="{00000000-0005-0000-0000-000044000000}"/>
    <cellStyle name="N_InputList" xfId="21" xr:uid="{00000000-0005-0000-0000-000045000000}"/>
    <cellStyle name="N_InputWhite" xfId="26" xr:uid="{00000000-0005-0000-0000-000046000000}"/>
    <cellStyle name="N_Light_H1" xfId="97" xr:uid="{00000000-0005-0000-0000-000047000000}"/>
    <cellStyle name="N_Light_H2" xfId="98" xr:uid="{00000000-0005-0000-0000-000048000000}"/>
    <cellStyle name="N_Light_H3" xfId="99" xr:uid="{00000000-0005-0000-0000-000049000000}"/>
    <cellStyle name="N_RangeName" xfId="28" xr:uid="{00000000-0005-0000-0000-00004A000000}"/>
    <cellStyle name="N_Source" xfId="24" xr:uid="{00000000-0005-0000-0000-00004B000000}"/>
    <cellStyle name="N_Table0_Cell" xfId="33" xr:uid="{00000000-0005-0000-0000-00004C000000}"/>
    <cellStyle name="N_Table0_Header" xfId="31" xr:uid="{00000000-0005-0000-0000-00004D000000}"/>
    <cellStyle name="N_Table1_Cell" xfId="37" xr:uid="{00000000-0005-0000-0000-00004E000000}"/>
    <cellStyle name="N_Table1_Header" xfId="36" xr:uid="{00000000-0005-0000-0000-00004F000000}"/>
    <cellStyle name="N_Table2_Cell" xfId="35" xr:uid="{00000000-0005-0000-0000-000050000000}"/>
    <cellStyle name="N_Table2_Header" xfId="34" xr:uid="{00000000-0005-0000-0000-000051000000}"/>
    <cellStyle name="N_VBALink" xfId="20" xr:uid="{00000000-0005-0000-0000-000052000000}"/>
    <cellStyle name="N_Warning" xfId="22" xr:uid="{00000000-0005-0000-0000-000053000000}"/>
    <cellStyle name="Neutral" xfId="8" builtinId="28" hidden="1"/>
    <cellStyle name="Neutral" xfId="49" builtinId="28" customBuiltin="1"/>
    <cellStyle name="Normal" xfId="0" builtinId="0" customBuiltin="1"/>
    <cellStyle name="Normal 2" xfId="108" xr:uid="{2B4853AE-8525-4D4F-89F8-BC5C5A773A3F}"/>
    <cellStyle name="Normal 2 2" xfId="113" xr:uid="{35866D0E-E2D6-4D88-9AF5-7D08E883F888}"/>
    <cellStyle name="Normal 2 3" xfId="126" xr:uid="{00000000-0005-0000-0000-00000F000000}"/>
    <cellStyle name="Normal 3" xfId="127" xr:uid="{00000000-0005-0000-0000-000011000000}"/>
    <cellStyle name="Normal 3 2" xfId="128" xr:uid="{00000000-0005-0000-0000-000012000000}"/>
    <cellStyle name="Normal 4" xfId="105" xr:uid="{A7A8A2ED-ED39-4B4C-9DB8-F51F792FA9E6}"/>
    <cellStyle name="Normal 5" xfId="115" xr:uid="{00000000-0005-0000-0000-00007D000000}"/>
    <cellStyle name="Note" xfId="15" builtinId="10" hidden="1"/>
    <cellStyle name="Note" xfId="55" builtinId="10" customBuiltin="1"/>
    <cellStyle name="NRes_RepTitle" xfId="90" xr:uid="{00000000-0005-0000-0000-000059000000}"/>
    <cellStyle name="NRes_Source" xfId="95" xr:uid="{00000000-0005-0000-0000-00005A000000}"/>
    <cellStyle name="NRes_Table_Cell" xfId="93" xr:uid="{00000000-0005-0000-0000-00005B000000}"/>
    <cellStyle name="NRes_Table_Header" xfId="92" xr:uid="{00000000-0005-0000-0000-00005C000000}"/>
    <cellStyle name="NRes_Table_SubTotal" xfId="91" xr:uid="{00000000-0005-0000-0000-00005D000000}"/>
    <cellStyle name="NRes_Table_Total" xfId="94" xr:uid="{00000000-0005-0000-0000-00005E000000}"/>
    <cellStyle name="NRes_TableCaption" xfId="96" xr:uid="{00000000-0005-0000-0000-00005F000000}"/>
    <cellStyle name="Output" xfId="10" builtinId="21" hidden="1"/>
    <cellStyle name="Output" xfId="56" builtinId="21" customBuiltin="1"/>
    <cellStyle name="Output 2" xfId="129" xr:uid="{00000000-0005-0000-0000-000014000000}"/>
    <cellStyle name="Percent" xfId="64" builtinId="5" customBuiltin="1"/>
    <cellStyle name="Percent 2" xfId="114" xr:uid="{75C0EB3B-38E5-4A6F-B75B-7E9F4C6BB078}"/>
    <cellStyle name="Percent 3" xfId="133" xr:uid="{00000000-0005-0000-0000-000082000000}"/>
    <cellStyle name="Revision Needed" xfId="130" xr:uid="{00000000-0005-0000-0000-000016000000}"/>
    <cellStyle name="Tab Header" xfId="131" xr:uid="{00000000-0005-0000-0000-000017000000}"/>
    <cellStyle name="Table Header" xfId="132" xr:uid="{00000000-0005-0000-0000-000018000000}"/>
    <cellStyle name="Title" xfId="1" builtinId="15" hidden="1"/>
    <cellStyle name="Title" xfId="58" builtinId="15" customBuiltin="1"/>
    <cellStyle name="Total" xfId="17" builtinId="25" hidden="1"/>
    <cellStyle name="Total" xfId="59" builtinId="25" customBuiltin="1"/>
    <cellStyle name="Warning Text" xfId="14" builtinId="11" hidden="1"/>
    <cellStyle name="Warning Text" xfId="57" builtinId="11" customBuiltin="1"/>
  </cellStyles>
  <dxfs count="157">
    <dxf>
      <font>
        <b val="0"/>
        <i val="0"/>
        <strike val="0"/>
        <condense val="0"/>
        <extend val="0"/>
        <outline val="0"/>
        <shadow val="0"/>
        <u val="none"/>
        <vertAlign val="baseline"/>
        <sz val="11"/>
        <color auto="1"/>
        <name val="Palatino Linotype"/>
        <family val="1"/>
        <scheme val="none"/>
      </font>
      <numFmt numFmtId="19" formatCode="m/d/yyyy"/>
      <fill>
        <patternFill patternType="solid">
          <fgColor indexed="64"/>
          <bgColor theme="0"/>
        </patternFill>
      </fill>
      <alignment horizontal="center" vertical="center" textRotation="0" wrapText="1" indent="0" justifyLastLine="0" shrinkToFit="0" readingOrder="0"/>
    </dxf>
    <dxf>
      <font>
        <b val="0"/>
        <i val="0"/>
        <strike val="0"/>
        <condense val="0"/>
        <extend val="0"/>
        <outline val="0"/>
        <shadow val="0"/>
        <u val="none"/>
        <vertAlign val="baseline"/>
        <sz val="11"/>
        <color auto="1"/>
        <name val="Palatino Linotype"/>
        <family val="1"/>
        <scheme val="none"/>
      </font>
      <numFmt numFmtId="167" formatCode="0.0"/>
      <fill>
        <patternFill patternType="solid">
          <fgColor indexed="64"/>
          <bgColor theme="0"/>
        </patternFill>
      </fill>
      <alignment horizontal="center" vertical="center" textRotation="0" wrapText="1" indent="0" justifyLastLine="0" shrinkToFit="0" readingOrder="0"/>
    </dxf>
    <dxf>
      <border diagonalUp="0" diagonalDown="0">
        <left style="medium">
          <color indexed="64"/>
        </left>
        <right style="medium">
          <color indexed="64"/>
        </right>
        <top style="medium">
          <color indexed="64"/>
        </top>
        <bottom style="medium">
          <color indexed="64"/>
        </bottom>
      </border>
    </dxf>
    <dxf>
      <font>
        <strike val="0"/>
        <outline val="0"/>
        <shadow val="0"/>
        <u val="none"/>
        <vertAlign val="baseline"/>
        <sz val="11"/>
        <color auto="1"/>
        <name val="Palatino Linotype"/>
        <family val="1"/>
        <scheme val="none"/>
      </font>
      <fill>
        <patternFill patternType="solid">
          <fgColor indexed="64"/>
          <bgColor theme="0"/>
        </patternFill>
      </fill>
      <alignment horizontal="center" vertical="center" textRotation="0" wrapText="1" indent="0" justifyLastLine="0" shrinkToFit="0" readingOrder="0"/>
    </dxf>
    <dxf>
      <border>
        <bottom style="thin">
          <color auto="1"/>
        </bottom>
      </border>
    </dxf>
    <dxf>
      <font>
        <strike val="0"/>
        <outline val="0"/>
        <shadow val="0"/>
        <u val="none"/>
        <vertAlign val="baseline"/>
        <sz val="11"/>
        <color auto="1"/>
        <name val="Palatino Linotype"/>
        <family val="1"/>
        <scheme val="none"/>
      </font>
      <alignment horizontal="center" vertical="center" textRotation="0" wrapText="0" indent="0" justifyLastLine="0" shrinkToFit="0" readingOrder="0"/>
      <border diagonalUp="0" diagonalDown="0">
        <left style="thin">
          <color auto="1"/>
        </left>
        <right style="thin">
          <color auto="1"/>
        </right>
        <top/>
        <bottom/>
        <vertical style="thin">
          <color auto="1"/>
        </vertical>
        <horizontal/>
      </border>
    </dxf>
    <dxf>
      <font>
        <b val="0"/>
        <i val="0"/>
        <strike val="0"/>
        <condense val="0"/>
        <extend val="0"/>
        <outline val="0"/>
        <shadow val="0"/>
        <u val="none"/>
        <vertAlign val="baseline"/>
        <sz val="11"/>
        <color theme="1"/>
        <name val="Calibri"/>
        <family val="2"/>
        <scheme val="none"/>
      </font>
      <alignment horizontal="center" vertical="center" textRotation="0" wrapText="0" indent="0" justifyLastLine="0" shrinkToFit="0" readingOrder="0"/>
    </dxf>
    <dxf>
      <font>
        <b val="0"/>
        <i val="0"/>
        <strike val="0"/>
        <condense val="0"/>
        <extend val="0"/>
        <outline val="0"/>
        <shadow val="0"/>
        <u val="none"/>
        <vertAlign val="baseline"/>
        <sz val="11"/>
        <color theme="1"/>
        <name val="Calibri"/>
        <family val="2"/>
        <scheme val="none"/>
      </font>
      <alignment horizontal="center" vertical="center" textRotation="0" wrapText="0" indent="0" justifyLastLine="0" shrinkToFit="0" readingOrder="0"/>
    </dxf>
    <dxf>
      <font>
        <b val="0"/>
        <i val="0"/>
        <strike val="0"/>
        <condense val="0"/>
        <extend val="0"/>
        <outline val="0"/>
        <shadow val="0"/>
        <u val="none"/>
        <vertAlign val="baseline"/>
        <sz val="11"/>
        <color theme="1"/>
        <name val="Calibri"/>
        <family val="2"/>
        <scheme val="none"/>
      </font>
      <alignment horizontal="left" vertical="center" textRotation="0" wrapText="0" indent="0" justifyLastLine="0" shrinkToFit="0" readingOrder="0"/>
    </dxf>
    <dxf>
      <font>
        <b val="0"/>
        <i val="0"/>
        <strike val="0"/>
        <condense val="0"/>
        <extend val="0"/>
        <outline val="0"/>
        <shadow val="0"/>
        <u val="none"/>
        <vertAlign val="baseline"/>
        <sz val="11"/>
        <color theme="1"/>
        <name val="Calibri"/>
        <family val="2"/>
        <scheme val="none"/>
      </font>
      <alignment horizontal="center" vertical="center" textRotation="0" wrapText="0" indent="0" justifyLastLine="0" shrinkToFit="0" readingOrder="0"/>
    </dxf>
    <dxf>
      <font>
        <b val="0"/>
        <i val="0"/>
        <strike val="0"/>
        <condense val="0"/>
        <extend val="0"/>
        <outline val="0"/>
        <shadow val="0"/>
        <u val="none"/>
        <vertAlign val="baseline"/>
        <sz val="11"/>
        <color theme="1"/>
        <name val="Calibri"/>
        <family val="2"/>
        <scheme val="none"/>
      </font>
      <alignment horizontal="center" vertical="center" textRotation="0" wrapText="0" indent="0" justifyLastLine="0" shrinkToFit="0" readingOrder="0"/>
    </dxf>
    <dxf>
      <font>
        <strike val="0"/>
        <outline val="0"/>
        <shadow val="0"/>
        <u val="none"/>
        <vertAlign val="baseline"/>
        <sz val="11"/>
        <name val="Calibri"/>
        <family val="2"/>
        <scheme val="none"/>
      </font>
      <numFmt numFmtId="0" formatCode="General"/>
    </dxf>
    <dxf>
      <font>
        <strike val="0"/>
        <outline val="0"/>
        <shadow val="0"/>
        <u val="none"/>
        <vertAlign val="baseline"/>
        <sz val="11"/>
        <name val="Calibri"/>
        <family val="2"/>
        <scheme val="none"/>
      </font>
      <numFmt numFmtId="0" formatCode="General"/>
    </dxf>
    <dxf>
      <font>
        <strike val="0"/>
        <outline val="0"/>
        <shadow val="0"/>
        <u val="none"/>
        <vertAlign val="baseline"/>
        <sz val="11"/>
        <name val="Calibri"/>
        <family val="2"/>
        <scheme val="none"/>
      </font>
    </dxf>
    <dxf>
      <font>
        <strike val="0"/>
        <outline val="0"/>
        <shadow val="0"/>
        <u val="none"/>
        <vertAlign val="baseline"/>
        <sz val="11"/>
        <name val="Calibri"/>
        <family val="2"/>
        <scheme val="none"/>
      </font>
    </dxf>
    <dxf>
      <font>
        <strike val="0"/>
        <outline val="0"/>
        <shadow val="0"/>
        <u val="none"/>
        <vertAlign val="baseline"/>
        <sz val="11"/>
        <name val="Calibri"/>
        <family val="2"/>
        <scheme val="none"/>
      </font>
    </dxf>
    <dxf>
      <font>
        <strike val="0"/>
        <outline val="0"/>
        <shadow val="0"/>
        <u val="none"/>
        <vertAlign val="baseline"/>
        <sz val="11"/>
        <name val="Calibri"/>
        <family val="2"/>
        <scheme val="none"/>
      </font>
      <alignment horizontal="center" vertical="center" textRotation="0" wrapText="0" indent="0" justifyLastLine="0" shrinkToFit="0" readingOrder="0"/>
    </dxf>
    <dxf>
      <font>
        <strike val="0"/>
        <outline val="0"/>
        <shadow val="0"/>
        <u val="none"/>
        <vertAlign val="baseline"/>
        <sz val="11"/>
        <name val="Calibri"/>
        <family val="2"/>
        <scheme val="none"/>
      </font>
      <alignment horizontal="center" vertical="bottom" textRotation="0" wrapText="0" indent="0" justifyLastLine="0" shrinkToFit="0" readingOrder="0"/>
    </dxf>
    <dxf>
      <font>
        <strike val="0"/>
        <outline val="0"/>
        <shadow val="0"/>
        <u val="none"/>
        <vertAlign val="baseline"/>
        <sz val="11"/>
        <name val="Calibri"/>
        <family val="2"/>
        <scheme val="none"/>
      </font>
      <alignment horizontal="center" vertical="bottom" textRotation="0" wrapText="0" indent="0" justifyLastLine="0" shrinkToFit="0" readingOrder="0"/>
    </dxf>
    <dxf>
      <font>
        <strike val="0"/>
        <outline val="0"/>
        <shadow val="0"/>
        <u val="none"/>
        <vertAlign val="baseline"/>
        <sz val="11"/>
        <name val="Calibri"/>
        <family val="2"/>
        <scheme val="none"/>
      </font>
      <alignment horizontal="center" vertical="bottom" textRotation="0" wrapText="0" indent="0" justifyLastLine="0" shrinkToFit="0" readingOrder="0"/>
    </dxf>
    <dxf>
      <font>
        <strike val="0"/>
        <outline val="0"/>
        <shadow val="0"/>
        <u val="none"/>
        <vertAlign val="baseline"/>
        <sz val="11"/>
        <name val="Calibri"/>
        <family val="2"/>
        <scheme val="none"/>
      </font>
      <alignment horizontal="center" vertical="bottom" textRotation="0" wrapText="0" indent="0" justifyLastLine="0" shrinkToFit="0" readingOrder="0"/>
    </dxf>
    <dxf>
      <font>
        <strike val="0"/>
        <outline val="0"/>
        <shadow val="0"/>
        <u val="none"/>
        <vertAlign val="baseline"/>
        <sz val="11"/>
        <name val="Calibri"/>
        <family val="2"/>
        <scheme val="none"/>
      </font>
      <alignment horizontal="center" vertical="bottom" textRotation="0" wrapText="0" indent="0" justifyLastLine="0" shrinkToFit="0" readingOrder="0"/>
    </dxf>
    <dxf>
      <font>
        <strike val="0"/>
        <outline val="0"/>
        <shadow val="0"/>
        <u val="none"/>
        <vertAlign val="baseline"/>
        <sz val="11"/>
        <name val="Calibri"/>
        <family val="2"/>
        <scheme val="none"/>
      </font>
      <numFmt numFmtId="30" formatCode="@"/>
      <alignment horizontal="center" vertical="center" textRotation="0" wrapText="1" indent="0" justifyLastLine="0" shrinkToFit="0" readingOrder="0"/>
    </dxf>
    <dxf>
      <font>
        <strike val="0"/>
        <outline val="0"/>
        <shadow val="0"/>
        <u val="none"/>
        <vertAlign val="baseline"/>
        <sz val="11"/>
        <name val="Calibri"/>
        <family val="2"/>
        <scheme val="none"/>
      </font>
      <numFmt numFmtId="30" formatCode="@"/>
      <alignment horizontal="center" vertical="center" textRotation="0" wrapText="1" indent="0" justifyLastLine="0" shrinkToFit="0" readingOrder="0"/>
    </dxf>
    <dxf>
      <font>
        <strike val="0"/>
        <outline val="0"/>
        <shadow val="0"/>
        <u val="none"/>
        <vertAlign val="baseline"/>
        <sz val="11"/>
        <name val="Calibri"/>
        <family val="2"/>
        <scheme val="none"/>
      </font>
      <numFmt numFmtId="30" formatCode="@"/>
      <alignment horizontal="center" vertical="center" textRotation="0" wrapText="1" indent="0" justifyLastLine="0" shrinkToFit="0" readingOrder="0"/>
    </dxf>
    <dxf>
      <font>
        <strike val="0"/>
        <outline val="0"/>
        <shadow val="0"/>
        <u val="none"/>
        <vertAlign val="baseline"/>
        <sz val="11"/>
        <name val="Calibri"/>
        <family val="2"/>
        <scheme val="none"/>
      </font>
      <alignment horizontal="left" vertical="center" textRotation="0" wrapText="1" indent="0" justifyLastLine="0" shrinkToFit="0" readingOrder="0"/>
    </dxf>
    <dxf>
      <font>
        <strike val="0"/>
        <outline val="0"/>
        <shadow val="0"/>
        <u val="none"/>
        <vertAlign val="baseline"/>
        <sz val="11"/>
        <name val="Calibri"/>
        <family val="2"/>
        <scheme val="none"/>
      </font>
      <alignment horizontal="center" vertical="center" textRotation="0" wrapText="1" indent="0" justifyLastLine="0" shrinkToFit="0" readingOrder="0"/>
    </dxf>
    <dxf>
      <font>
        <strike val="0"/>
        <outline val="0"/>
        <shadow val="0"/>
        <u val="none"/>
        <vertAlign val="baseline"/>
        <sz val="11"/>
        <name val="Calibri"/>
        <family val="2"/>
        <scheme val="none"/>
      </font>
      <alignment horizontal="center" vertical="center" textRotation="0" wrapText="1" indent="0" justifyLastLine="0" shrinkToFit="0" readingOrder="0"/>
    </dxf>
    <dxf>
      <font>
        <b/>
        <i val="0"/>
        <strike val="0"/>
        <condense val="0"/>
        <extend val="0"/>
        <outline val="0"/>
        <shadow val="0"/>
        <u val="none"/>
        <vertAlign val="baseline"/>
        <sz val="11"/>
        <color theme="0"/>
        <name val="Palatino Linotype"/>
        <family val="1"/>
        <scheme val="none"/>
      </font>
      <numFmt numFmtId="1" formatCode="0"/>
      <fill>
        <patternFill patternType="solid">
          <fgColor indexed="64"/>
          <bgColor rgb="FF80000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i val="0"/>
        <strike val="0"/>
        <condense val="0"/>
        <extend val="0"/>
        <outline val="0"/>
        <shadow val="0"/>
        <u val="none"/>
        <vertAlign val="baseline"/>
        <sz val="11"/>
        <color theme="0"/>
        <name val="Palatino Linotype"/>
        <family val="1"/>
        <scheme val="none"/>
      </font>
      <numFmt numFmtId="2" formatCode="0.00"/>
      <fill>
        <patternFill patternType="solid">
          <fgColor indexed="64"/>
          <bgColor rgb="FF80000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i val="0"/>
        <strike val="0"/>
        <condense val="0"/>
        <extend val="0"/>
        <outline val="0"/>
        <shadow val="0"/>
        <u val="none"/>
        <vertAlign val="baseline"/>
        <sz val="11"/>
        <color theme="0"/>
        <name val="Palatino Linotype"/>
        <family val="1"/>
        <scheme val="none"/>
      </font>
      <numFmt numFmtId="0" formatCode="General"/>
      <fill>
        <patternFill patternType="solid">
          <fgColor indexed="64"/>
          <bgColor rgb="FF80000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1"/>
        <color auto="1"/>
        <name val="Palatino Linotype"/>
        <family val="1"/>
        <scheme val="none"/>
      </font>
      <fill>
        <patternFill patternType="none">
          <fgColor indexed="64"/>
          <bgColor auto="1"/>
        </patternFill>
      </fill>
      <alignment horizontal="center" vertical="center" textRotation="0" wrapText="0" indent="0" justifyLastLine="0" shrinkToFit="0" readingOrder="0"/>
      <protection locked="1" hidden="0"/>
    </dxf>
    <dxf>
      <font>
        <b val="0"/>
        <i val="0"/>
        <strike val="0"/>
        <condense val="0"/>
        <extend val="0"/>
        <outline val="0"/>
        <shadow val="0"/>
        <u val="none"/>
        <vertAlign val="baseline"/>
        <sz val="11"/>
        <color auto="1"/>
        <name val="Palatino Linotype"/>
        <family val="1"/>
        <scheme val="none"/>
      </font>
      <fill>
        <patternFill patternType="solid">
          <fgColor indexed="64"/>
          <bgColor theme="6" tint="0.79998168889431442"/>
        </patternFill>
      </fill>
      <alignment horizontal="center" vertical="center" textRotation="0" wrapText="0" indent="0" justifyLastLine="0" shrinkToFit="0" readingOrder="0"/>
      <protection locked="1" hidden="0"/>
    </dxf>
    <dxf>
      <font>
        <b/>
        <i val="0"/>
        <strike val="0"/>
        <condense val="0"/>
        <extend val="0"/>
        <outline val="0"/>
        <shadow val="0"/>
        <u val="none"/>
        <vertAlign val="baseline"/>
        <sz val="11"/>
        <color auto="1"/>
        <name val="Palatino Linotype"/>
        <family val="1"/>
        <scheme val="none"/>
      </font>
      <alignment horizontal="center" vertical="center" textRotation="0" wrapText="0" indent="0" justifyLastLine="0" shrinkToFit="0" readingOrder="0"/>
      <border diagonalUp="0" diagonalDown="0" outline="0">
        <left style="thin">
          <color theme="0"/>
        </left>
        <right style="thin">
          <color theme="0"/>
        </right>
        <top/>
        <bottom/>
      </border>
      <protection locked="1" hidden="0"/>
    </dxf>
    <dxf>
      <font>
        <color rgb="FFFF0000"/>
      </font>
    </dxf>
    <dxf>
      <font>
        <strike val="0"/>
        <outline val="0"/>
        <shadow val="0"/>
        <u val="none"/>
        <vertAlign val="baseline"/>
        <sz val="11"/>
        <name val="Palatino Linotype"/>
        <family val="1"/>
        <scheme val="none"/>
      </font>
      <fill>
        <patternFill patternType="solid">
          <fgColor indexed="64"/>
          <bgColor rgb="FF99CCFF"/>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strike val="0"/>
        <outline val="0"/>
        <shadow val="0"/>
        <u val="none"/>
        <vertAlign val="baseline"/>
        <sz val="11"/>
        <name val="Palatino Linotype"/>
        <family val="1"/>
        <scheme val="none"/>
      </font>
      <fill>
        <patternFill patternType="solid">
          <fgColor indexed="64"/>
          <bgColor rgb="FF99CCFF"/>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strike val="0"/>
        <outline val="0"/>
        <shadow val="0"/>
        <u val="none"/>
        <vertAlign val="baseline"/>
        <sz val="11"/>
        <name val="Palatino Linotype"/>
        <family val="1"/>
        <scheme val="none"/>
      </font>
      <alignment horizontal="center" vertical="center" textRotation="0" wrapText="0" indent="0" justifyLastLine="0" shrinkToFit="0" readingOrder="0"/>
      <protection locked="1" hidden="0"/>
    </dxf>
    <dxf>
      <font>
        <strike val="0"/>
        <outline val="0"/>
        <shadow val="0"/>
        <u val="none"/>
        <vertAlign val="baseline"/>
        <sz val="11"/>
        <name val="Palatino Linotype"/>
        <family val="1"/>
        <scheme val="none"/>
      </font>
      <protection locked="1" hidden="0"/>
    </dxf>
    <dxf>
      <border>
        <bottom style="thin">
          <color indexed="64"/>
        </bottom>
      </border>
    </dxf>
    <dxf>
      <font>
        <b/>
        <i val="0"/>
        <strike val="0"/>
        <condense val="0"/>
        <extend val="0"/>
        <outline val="0"/>
        <shadow val="0"/>
        <u val="none"/>
        <vertAlign val="baseline"/>
        <sz val="11"/>
        <color auto="1"/>
        <name val="Palatino Linotype"/>
        <family val="1"/>
        <scheme val="none"/>
      </font>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bottom/>
        <vertical style="thin">
          <color indexed="64"/>
        </vertical>
        <horizontal style="thin">
          <color indexed="64"/>
        </horizontal>
      </border>
      <protection locked="1" hidden="0"/>
    </dxf>
    <dxf>
      <font>
        <strike val="0"/>
        <outline val="0"/>
        <shadow val="0"/>
        <u val="none"/>
        <vertAlign val="baseline"/>
        <sz val="11"/>
        <name val="Palatino Linotype"/>
        <family val="1"/>
        <scheme val="none"/>
      </font>
      <fill>
        <patternFill patternType="solid">
          <fgColor indexed="64"/>
          <bgColor rgb="FF99CCFF"/>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strike val="0"/>
        <outline val="0"/>
        <shadow val="0"/>
        <u val="none"/>
        <vertAlign val="baseline"/>
        <sz val="11"/>
        <name val="Palatino Linotype"/>
        <family val="1"/>
        <scheme val="none"/>
      </font>
      <fill>
        <patternFill patternType="solid">
          <fgColor indexed="64"/>
          <bgColor rgb="FF99CCFF"/>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strike val="0"/>
        <outline val="0"/>
        <shadow val="0"/>
        <u val="none"/>
        <vertAlign val="baseline"/>
        <sz val="11"/>
        <name val="Palatino Linotype"/>
        <family val="1"/>
        <scheme val="none"/>
      </font>
      <fill>
        <patternFill patternType="solid">
          <fgColor indexed="64"/>
          <bgColor rgb="FF99CCFF"/>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strike val="0"/>
        <outline val="0"/>
        <shadow val="0"/>
        <u val="none"/>
        <vertAlign val="baseline"/>
        <sz val="11"/>
        <name val="Palatino Linotype"/>
        <family val="1"/>
        <scheme val="none"/>
      </font>
      <fill>
        <patternFill patternType="solid">
          <fgColor indexed="64"/>
          <bgColor rgb="FF99CCFF"/>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strike val="0"/>
        <outline val="0"/>
        <shadow val="0"/>
        <u val="none"/>
        <vertAlign val="baseline"/>
        <sz val="11"/>
        <name val="Palatino Linotype"/>
        <family val="1"/>
        <scheme val="none"/>
      </font>
      <fill>
        <patternFill patternType="solid">
          <fgColor indexed="64"/>
          <bgColor rgb="FF99CCFF"/>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strike val="0"/>
        <outline val="0"/>
        <shadow val="0"/>
        <u val="none"/>
        <vertAlign val="baseline"/>
        <sz val="11"/>
        <name val="Palatino Linotype"/>
        <family val="1"/>
        <scheme val="none"/>
      </font>
      <fill>
        <patternFill patternType="none">
          <fgColor indexed="64"/>
          <bgColor indexed="65"/>
        </patternFill>
      </fill>
      <alignment horizontal="center" vertical="center" textRotation="0" wrapText="0" indent="0" justifyLastLine="0" shrinkToFit="0" readingOrder="0"/>
      <protection locked="1" hidden="0"/>
    </dxf>
    <dxf>
      <border outline="0">
        <top style="thin">
          <color indexed="64"/>
        </top>
      </border>
    </dxf>
    <dxf>
      <border outline="0">
        <left style="medium">
          <color indexed="64"/>
        </left>
        <right style="medium">
          <color indexed="64"/>
        </right>
        <top style="medium">
          <color indexed="64"/>
        </top>
        <bottom style="medium">
          <color indexed="64"/>
        </bottom>
      </border>
    </dxf>
    <dxf>
      <font>
        <strike val="0"/>
        <outline val="0"/>
        <shadow val="0"/>
        <u val="none"/>
        <vertAlign val="baseline"/>
        <sz val="11"/>
        <name val="Palatino Linotype"/>
        <family val="1"/>
        <scheme val="none"/>
      </font>
      <fill>
        <patternFill patternType="solid">
          <fgColor indexed="64"/>
          <bgColor theme="6" tint="0.79998168889431442"/>
        </patternFill>
      </fill>
      <alignment horizontal="center" vertical="center" textRotation="0" wrapText="0" indent="0" justifyLastLine="0" shrinkToFit="0" readingOrder="0"/>
      <protection locked="1" hidden="0"/>
    </dxf>
    <dxf>
      <border>
        <bottom style="thin">
          <color indexed="64"/>
        </bottom>
      </border>
    </dxf>
    <dxf>
      <font>
        <b/>
        <i val="0"/>
        <strike val="0"/>
        <condense val="0"/>
        <extend val="0"/>
        <outline val="0"/>
        <shadow val="0"/>
        <u val="none"/>
        <vertAlign val="baseline"/>
        <sz val="11"/>
        <color auto="1"/>
        <name val="Palatino Linotype"/>
        <family val="1"/>
        <scheme val="none"/>
      </font>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bottom/>
        <vertical style="thin">
          <color indexed="64"/>
        </vertical>
        <horizontal style="thin">
          <color indexed="64"/>
        </horizontal>
      </border>
      <protection locked="1" hidden="0"/>
    </dxf>
    <dxf>
      <font>
        <strike val="0"/>
        <outline val="0"/>
        <shadow val="0"/>
        <u val="none"/>
        <vertAlign val="baseline"/>
        <sz val="11"/>
        <name val="Palatino Linotype"/>
        <family val="1"/>
        <scheme val="none"/>
      </font>
      <fill>
        <patternFill patternType="solid">
          <fgColor indexed="64"/>
          <bgColor indexed="44"/>
        </patternFill>
      </fill>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strike val="0"/>
        <outline val="0"/>
        <shadow val="0"/>
        <u val="none"/>
        <vertAlign val="baseline"/>
        <sz val="11"/>
        <name val="Palatino Linotype"/>
        <family val="1"/>
        <scheme val="none"/>
      </font>
      <fill>
        <patternFill patternType="solid">
          <fgColor indexed="64"/>
          <bgColor indexed="44"/>
        </patternFill>
      </fill>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strike val="0"/>
        <outline val="0"/>
        <shadow val="0"/>
        <u val="none"/>
        <vertAlign val="baseline"/>
        <sz val="11"/>
        <name val="Palatino Linotype"/>
        <family val="1"/>
        <scheme val="none"/>
      </font>
      <fill>
        <patternFill patternType="solid">
          <fgColor indexed="64"/>
          <bgColor indexed="44"/>
        </patternFill>
      </fill>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strike val="0"/>
        <outline val="0"/>
        <shadow val="0"/>
        <u val="none"/>
        <vertAlign val="baseline"/>
        <sz val="11"/>
        <name val="Palatino Linotype"/>
        <family val="1"/>
        <scheme val="none"/>
      </font>
      <fill>
        <patternFill patternType="solid">
          <fgColor indexed="64"/>
          <bgColor indexed="44"/>
        </patternFill>
      </fill>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strike val="0"/>
        <outline val="0"/>
        <shadow val="0"/>
        <u val="none"/>
        <vertAlign val="baseline"/>
        <sz val="11"/>
        <name val="Palatino Linotype"/>
        <family val="1"/>
        <scheme val="none"/>
      </font>
      <fill>
        <patternFill patternType="solid">
          <fgColor indexed="64"/>
          <bgColor indexed="44"/>
        </patternFill>
      </fill>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strike val="0"/>
        <outline val="0"/>
        <shadow val="0"/>
        <u val="none"/>
        <vertAlign val="baseline"/>
        <sz val="11"/>
        <name val="Palatino Linotype"/>
        <family val="1"/>
        <scheme val="none"/>
      </font>
      <fill>
        <patternFill patternType="none">
          <fgColor indexed="64"/>
          <bgColor auto="1"/>
        </patternFill>
      </fill>
      <alignment horizontal="center" vertical="center" textRotation="0" wrapText="0" indent="0" justifyLastLine="0" shrinkToFit="0" readingOrder="0"/>
      <protection locked="1" hidden="0"/>
    </dxf>
    <dxf>
      <border>
        <top style="thin">
          <color indexed="64"/>
        </top>
      </border>
    </dxf>
    <dxf>
      <border diagonalUp="0" diagonalDown="0">
        <left style="medium">
          <color indexed="64"/>
        </left>
        <right style="medium">
          <color indexed="64"/>
        </right>
        <top style="medium">
          <color indexed="64"/>
        </top>
        <bottom style="medium">
          <color indexed="64"/>
        </bottom>
      </border>
    </dxf>
    <dxf>
      <font>
        <strike val="0"/>
        <outline val="0"/>
        <shadow val="0"/>
        <u val="none"/>
        <vertAlign val="baseline"/>
        <sz val="11"/>
        <name val="Palatino Linotype"/>
        <family val="1"/>
        <scheme val="none"/>
      </font>
      <fill>
        <patternFill patternType="solid">
          <fgColor indexed="64"/>
          <bgColor theme="6" tint="0.79998168889431442"/>
        </patternFill>
      </fill>
      <alignment horizontal="center" vertical="center" textRotation="0" wrapText="0" indent="0" justifyLastLine="0" shrinkToFit="0" readingOrder="0"/>
      <protection locked="1" hidden="0"/>
    </dxf>
    <dxf>
      <border>
        <bottom style="thin">
          <color indexed="64"/>
        </bottom>
      </border>
    </dxf>
    <dxf>
      <font>
        <b/>
        <i val="0"/>
        <strike val="0"/>
        <condense val="0"/>
        <extend val="0"/>
        <outline val="0"/>
        <shadow val="0"/>
        <u val="none"/>
        <vertAlign val="baseline"/>
        <sz val="11"/>
        <color auto="1"/>
        <name val="Palatino Linotype"/>
        <family val="1"/>
        <scheme val="none"/>
      </font>
      <fill>
        <patternFill patternType="solid">
          <fgColor indexed="64"/>
          <bgColor theme="0"/>
        </patternFill>
      </fill>
      <alignment horizontal="center" vertical="center" textRotation="0" wrapText="0" indent="0" justifyLastLine="0" shrinkToFit="0" readingOrder="0"/>
      <border diagonalUp="0" diagonalDown="0" outline="0">
        <left style="thin">
          <color indexed="64"/>
        </left>
        <right style="thin">
          <color indexed="64"/>
        </right>
        <top/>
        <bottom/>
      </border>
      <protection locked="1" hidden="0"/>
    </dxf>
    <dxf>
      <font>
        <strike val="0"/>
        <outline val="0"/>
        <shadow val="0"/>
        <u val="none"/>
        <vertAlign val="baseline"/>
        <sz val="11"/>
        <name val="Palatino Linotype"/>
        <family val="1"/>
        <scheme val="none"/>
      </font>
      <fill>
        <patternFill patternType="solid">
          <fgColor indexed="64"/>
          <bgColor rgb="FF99CCFF"/>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strike val="0"/>
        <outline val="0"/>
        <shadow val="0"/>
        <u val="none"/>
        <vertAlign val="baseline"/>
        <sz val="11"/>
        <name val="Palatino Linotype"/>
        <family val="1"/>
        <scheme val="none"/>
      </font>
      <fill>
        <patternFill patternType="solid">
          <fgColor indexed="64"/>
          <bgColor rgb="FF99CCFF"/>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strike val="0"/>
        <outline val="0"/>
        <shadow val="0"/>
        <u val="none"/>
        <vertAlign val="baseline"/>
        <sz val="11"/>
        <name val="Palatino Linotype"/>
        <family val="1"/>
        <scheme val="none"/>
      </font>
      <fill>
        <patternFill patternType="solid">
          <fgColor indexed="64"/>
          <bgColor rgb="FF99CCFF"/>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strike val="0"/>
        <outline val="0"/>
        <shadow val="0"/>
        <u val="none"/>
        <vertAlign val="baseline"/>
        <sz val="11"/>
        <name val="Palatino Linotype"/>
        <family val="1"/>
        <scheme val="none"/>
      </font>
      <fill>
        <patternFill patternType="solid">
          <fgColor indexed="64"/>
          <bgColor rgb="FF99CCFF"/>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strike val="0"/>
        <outline val="0"/>
        <shadow val="0"/>
        <u val="none"/>
        <vertAlign val="baseline"/>
        <sz val="11"/>
        <name val="Palatino Linotype"/>
        <family val="1"/>
        <scheme val="none"/>
      </font>
      <fill>
        <patternFill patternType="solid">
          <fgColor indexed="64"/>
          <bgColor rgb="FF99CCFF"/>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strike val="0"/>
        <outline val="0"/>
        <shadow val="0"/>
        <u val="none"/>
        <vertAlign val="baseline"/>
        <sz val="11"/>
        <name val="Palatino Linotype"/>
        <family val="1"/>
        <scheme val="none"/>
      </font>
      <fill>
        <patternFill patternType="none">
          <fgColor indexed="64"/>
          <bgColor auto="1"/>
        </patternFill>
      </fill>
      <alignment horizontal="center" vertical="center" textRotation="0" wrapText="0" indent="0" justifyLastLine="0" shrinkToFit="0" readingOrder="0"/>
      <protection locked="1" hidden="0"/>
    </dxf>
    <dxf>
      <font>
        <strike val="0"/>
        <outline val="0"/>
        <shadow val="0"/>
        <u val="none"/>
        <vertAlign val="baseline"/>
        <sz val="11"/>
        <name val="Palatino Linotype"/>
        <family val="1"/>
        <scheme val="none"/>
      </font>
      <fill>
        <patternFill patternType="solid">
          <fgColor indexed="64"/>
          <bgColor theme="6" tint="0.79998168889431442"/>
        </patternFill>
      </fill>
      <alignment horizontal="center" vertical="center" textRotation="0" wrapText="0" indent="0" justifyLastLine="0" shrinkToFit="0" readingOrder="0"/>
      <protection locked="1" hidden="0"/>
    </dxf>
    <dxf>
      <border>
        <bottom style="thin">
          <color indexed="64"/>
        </bottom>
      </border>
    </dxf>
    <dxf>
      <font>
        <b/>
        <i val="0"/>
        <strike val="0"/>
        <condense val="0"/>
        <extend val="0"/>
        <outline val="0"/>
        <shadow val="0"/>
        <u val="none"/>
        <vertAlign val="baseline"/>
        <sz val="11"/>
        <color auto="1"/>
        <name val="Palatino Linotype"/>
        <family val="1"/>
        <scheme val="none"/>
      </font>
      <fill>
        <patternFill patternType="none">
          <fgColor indexed="64"/>
          <bgColor auto="1"/>
        </patternFill>
      </fill>
      <alignment horizontal="center" vertical="center" textRotation="0" wrapText="0" indent="0" justifyLastLine="0" shrinkToFit="0" readingOrder="0"/>
      <border diagonalUp="0" diagonalDown="0">
        <left style="thin">
          <color indexed="64"/>
        </left>
        <right style="thin">
          <color indexed="64"/>
        </right>
        <top/>
        <bottom/>
        <vertical style="thin">
          <color indexed="64"/>
        </vertical>
        <horizontal style="thin">
          <color indexed="64"/>
        </horizontal>
      </border>
      <protection locked="1" hidden="0"/>
    </dxf>
    <dxf>
      <fill>
        <patternFill patternType="darkUp"/>
      </fill>
    </dxf>
    <dxf>
      <fill>
        <patternFill patternType="darkUp"/>
      </fill>
    </dxf>
    <dxf>
      <fill>
        <patternFill patternType="darkUp"/>
      </fill>
    </dxf>
    <dxf>
      <fill>
        <patternFill patternType="darkUp"/>
      </fill>
    </dxf>
    <dxf>
      <fill>
        <patternFill patternType="darkUp"/>
      </fill>
    </dxf>
    <dxf>
      <fill>
        <patternFill patternType="darkUp"/>
      </fill>
    </dxf>
    <dxf>
      <font>
        <color theme="8"/>
      </font>
    </dxf>
    <dxf>
      <font>
        <color theme="8"/>
      </font>
    </dxf>
    <dxf>
      <font>
        <color theme="8"/>
      </font>
    </dxf>
    <dxf>
      <font>
        <color theme="8"/>
      </font>
    </dxf>
    <dxf>
      <font>
        <color theme="8"/>
      </font>
    </dxf>
    <dxf>
      <font>
        <color theme="8"/>
      </font>
    </dxf>
    <dxf>
      <font>
        <color theme="8"/>
      </font>
    </dxf>
    <dxf>
      <font>
        <color theme="8"/>
      </font>
    </dxf>
    <dxf>
      <font>
        <color theme="8"/>
      </font>
    </dxf>
    <dxf>
      <font>
        <color theme="8"/>
      </font>
    </dxf>
    <dxf>
      <font>
        <color theme="8"/>
      </font>
    </dxf>
    <dxf>
      <font>
        <color theme="8"/>
      </font>
    </dxf>
    <dxf>
      <font>
        <color theme="8"/>
      </font>
    </dxf>
    <dxf>
      <font>
        <color theme="8"/>
      </font>
    </dxf>
    <dxf>
      <font>
        <color theme="8"/>
      </font>
    </dxf>
    <dxf>
      <font>
        <color theme="8"/>
      </font>
    </dxf>
    <dxf>
      <font>
        <color theme="8"/>
      </font>
    </dxf>
    <dxf>
      <font>
        <color theme="8"/>
      </font>
    </dxf>
    <dxf>
      <font>
        <color theme="8"/>
      </font>
    </dxf>
    <dxf>
      <font>
        <color theme="8"/>
      </font>
    </dxf>
    <dxf>
      <font>
        <color theme="8"/>
      </font>
    </dxf>
    <dxf>
      <font>
        <color theme="8"/>
      </font>
    </dxf>
    <dxf>
      <font>
        <color theme="8"/>
      </font>
    </dxf>
    <dxf>
      <font>
        <color theme="8"/>
      </font>
    </dxf>
    <dxf>
      <font>
        <color theme="8"/>
      </font>
    </dxf>
    <dxf>
      <font>
        <color theme="8"/>
      </font>
    </dxf>
    <dxf>
      <font>
        <color theme="8"/>
      </font>
    </dxf>
    <dxf>
      <font>
        <color theme="8"/>
      </font>
    </dxf>
    <dxf>
      <font>
        <color theme="8"/>
      </font>
    </dxf>
    <dxf>
      <font>
        <color theme="8"/>
      </font>
    </dxf>
    <dxf>
      <font>
        <color theme="8"/>
      </font>
    </dxf>
    <dxf>
      <font>
        <color theme="8"/>
      </font>
    </dxf>
    <dxf>
      <font>
        <color theme="8"/>
      </font>
    </dxf>
    <dxf>
      <font>
        <color theme="8"/>
      </font>
    </dxf>
    <dxf>
      <font>
        <color theme="8"/>
      </font>
    </dxf>
    <dxf>
      <font>
        <color theme="8"/>
      </font>
    </dxf>
    <dxf>
      <font>
        <color theme="8"/>
      </font>
    </dxf>
    <dxf>
      <font>
        <color theme="8"/>
      </font>
    </dxf>
    <dxf>
      <font>
        <color theme="8"/>
      </font>
    </dxf>
    <dxf>
      <font>
        <color theme="8"/>
      </font>
    </dxf>
    <dxf>
      <font>
        <color theme="8"/>
      </font>
    </dxf>
    <dxf>
      <font>
        <color theme="8"/>
      </font>
    </dxf>
    <dxf>
      <font>
        <color theme="8"/>
      </font>
    </dxf>
    <dxf>
      <font>
        <color theme="8"/>
      </font>
    </dxf>
    <dxf>
      <font>
        <color theme="8"/>
      </font>
    </dxf>
    <dxf>
      <font>
        <color theme="8"/>
      </font>
    </dxf>
    <dxf>
      <font>
        <color theme="8"/>
      </font>
    </dxf>
    <dxf>
      <font>
        <color theme="8"/>
      </font>
    </dxf>
    <dxf>
      <font>
        <color theme="8"/>
      </font>
    </dxf>
    <dxf>
      <font>
        <color theme="8"/>
      </font>
    </dxf>
    <dxf>
      <font>
        <color theme="8"/>
      </font>
    </dxf>
    <dxf>
      <font>
        <color theme="8"/>
      </font>
    </dxf>
    <dxf>
      <font>
        <color theme="8"/>
      </font>
    </dxf>
    <dxf>
      <font>
        <color theme="8"/>
      </font>
    </dxf>
    <dxf>
      <font>
        <color theme="8"/>
      </font>
    </dxf>
    <dxf>
      <font>
        <color theme="8"/>
      </font>
    </dxf>
    <dxf>
      <font>
        <color theme="8"/>
      </font>
    </dxf>
    <dxf>
      <font>
        <color theme="8"/>
      </font>
    </dxf>
    <dxf>
      <font>
        <color theme="8"/>
      </font>
    </dxf>
    <dxf>
      <font>
        <color theme="8"/>
      </font>
    </dxf>
    <dxf>
      <font>
        <b/>
        <i val="0"/>
        <strike val="0"/>
        <condense val="0"/>
        <extend val="0"/>
        <outline val="0"/>
        <shadow val="0"/>
        <u val="none"/>
        <vertAlign val="baseline"/>
        <sz val="11"/>
        <color theme="0"/>
        <name val="Palatino Linotype"/>
        <family val="1"/>
        <scheme val="none"/>
      </font>
      <numFmt numFmtId="1" formatCode="0"/>
      <fill>
        <patternFill patternType="solid">
          <fgColor indexed="64"/>
          <bgColor rgb="FF800000"/>
        </patternFill>
      </fill>
      <alignment horizontal="center" vertical="center" textRotation="0" wrapText="0" indent="0" justifyLastLine="0" shrinkToFit="0" readingOrder="0"/>
      <border diagonalUp="0" diagonalDown="0">
        <left style="thin">
          <color auto="1"/>
        </left>
        <right/>
        <top style="thin">
          <color auto="1"/>
        </top>
        <bottom style="thin">
          <color auto="1"/>
        </bottom>
        <vertical style="thin">
          <color auto="1"/>
        </vertical>
        <horizontal style="thin">
          <color auto="1"/>
        </horizontal>
      </border>
      <protection locked="1" hidden="0"/>
    </dxf>
    <dxf>
      <font>
        <b/>
        <i val="0"/>
        <strike val="0"/>
        <condense val="0"/>
        <extend val="0"/>
        <outline val="0"/>
        <shadow val="0"/>
        <u val="none"/>
        <vertAlign val="baseline"/>
        <sz val="11"/>
        <color theme="0"/>
        <name val="Palatino Linotype"/>
        <family val="1"/>
        <scheme val="none"/>
      </font>
      <numFmt numFmtId="2" formatCode="0.00"/>
      <fill>
        <patternFill patternType="solid">
          <fgColor indexed="64"/>
          <bgColor rgb="FF800000"/>
        </patternFill>
      </fill>
      <alignment horizontal="center" vertical="center"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protection locked="1" hidden="0"/>
    </dxf>
    <dxf>
      <font>
        <b/>
        <i val="0"/>
        <strike val="0"/>
        <condense val="0"/>
        <extend val="0"/>
        <outline val="0"/>
        <shadow val="0"/>
        <u val="none"/>
        <vertAlign val="baseline"/>
        <sz val="11"/>
        <color theme="0"/>
        <name val="Palatino Linotype"/>
        <family val="1"/>
        <scheme val="none"/>
      </font>
      <numFmt numFmtId="0" formatCode="General"/>
      <fill>
        <patternFill patternType="solid">
          <fgColor indexed="64"/>
          <bgColor rgb="FF800000"/>
        </patternFill>
      </fill>
      <alignment horizontal="center" vertical="center"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protection locked="1" hidden="0"/>
    </dxf>
    <dxf>
      <font>
        <b val="0"/>
        <i val="0"/>
        <strike val="0"/>
        <condense val="0"/>
        <extend val="0"/>
        <outline val="0"/>
        <shadow val="0"/>
        <u val="none"/>
        <vertAlign val="baseline"/>
        <sz val="11"/>
        <color auto="1"/>
        <name val="Palatino Linotype"/>
        <family val="1"/>
        <scheme val="none"/>
      </font>
      <fill>
        <patternFill patternType="none">
          <fgColor indexed="64"/>
          <bgColor auto="1"/>
        </patternFill>
      </fill>
      <alignment horizontal="center" vertical="center" textRotation="0" wrapText="0" indent="0" justifyLastLine="0" shrinkToFit="0" readingOrder="0"/>
      <border diagonalUp="0" diagonalDown="0">
        <left/>
        <right style="thin">
          <color auto="1"/>
        </right>
        <top style="thin">
          <color auto="1"/>
        </top>
        <bottom style="thin">
          <color auto="1"/>
        </bottom>
        <vertical style="thin">
          <color auto="1"/>
        </vertical>
        <horizontal style="thin">
          <color auto="1"/>
        </horizontal>
      </border>
      <protection locked="1" hidden="0"/>
    </dxf>
    <dxf>
      <border>
        <top style="thin">
          <color auto="1"/>
        </top>
      </border>
    </dxf>
    <dxf>
      <border diagonalUp="0" diagonalDown="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1"/>
        <color auto="1"/>
        <name val="Palatino Linotype"/>
        <family val="1"/>
        <scheme val="none"/>
      </font>
      <fill>
        <patternFill patternType="solid">
          <fgColor indexed="64"/>
          <bgColor theme="6" tint="0.79998168889431442"/>
        </patternFill>
      </fill>
      <alignment horizontal="center" vertical="center" textRotation="0" wrapText="0" indent="0" justifyLastLine="0" shrinkToFit="0" readingOrder="0"/>
      <protection locked="1" hidden="0"/>
    </dxf>
    <dxf>
      <border>
        <bottom style="thin">
          <color auto="1"/>
        </bottom>
      </border>
    </dxf>
    <dxf>
      <font>
        <b/>
        <i val="0"/>
        <strike val="0"/>
        <condense val="0"/>
        <extend val="0"/>
        <outline val="0"/>
        <shadow val="0"/>
        <u val="none"/>
        <vertAlign val="baseline"/>
        <sz val="11"/>
        <color auto="1"/>
        <name val="Palatino Linotype"/>
        <family val="1"/>
        <scheme val="none"/>
      </font>
      <alignment horizontal="center" vertical="center" textRotation="0" wrapText="0" indent="0" justifyLastLine="0" shrinkToFit="0" readingOrder="0"/>
      <border diagonalUp="0" diagonalDown="0">
        <left style="thin">
          <color auto="1"/>
        </left>
        <right style="thin">
          <color auto="1"/>
        </right>
        <top/>
        <bottom/>
        <vertical style="thin">
          <color auto="1"/>
        </vertical>
        <horizontal style="thin">
          <color auto="1"/>
        </horizontal>
      </border>
      <protection locked="1" hidden="0"/>
    </dxf>
    <dxf>
      <font>
        <b/>
        <i val="0"/>
        <color rgb="FFFFFFFF"/>
      </font>
      <fill>
        <patternFill>
          <bgColor rgb="FF95D600"/>
        </patternFill>
      </fill>
    </dxf>
    <dxf>
      <border>
        <top style="thin">
          <color rgb="FF95D600"/>
        </top>
        <bottom style="thin">
          <color rgb="FF95D600"/>
        </bottom>
        <horizontal style="thin">
          <color rgb="FF95D600"/>
        </horizontal>
      </border>
    </dxf>
    <dxf>
      <fill>
        <patternFill patternType="solid">
          <bgColor rgb="FFEFF9DB"/>
        </patternFill>
      </fill>
    </dxf>
    <dxf>
      <font>
        <b/>
        <i val="0"/>
        <color rgb="FFFFFFFF"/>
      </font>
      <fill>
        <patternFill>
          <bgColor rgb="FF95D600"/>
        </patternFill>
      </fill>
    </dxf>
    <dxf>
      <border>
        <top style="thin">
          <color rgb="FF95D600"/>
        </top>
        <bottom style="thin">
          <color rgb="FF95D600"/>
        </bottom>
        <horizontal style="thin">
          <color rgb="FF95D600"/>
        </horizontal>
      </border>
    </dxf>
    <dxf>
      <font>
        <b/>
        <i val="0"/>
        <color rgb="FFFFFFFF"/>
      </font>
      <fill>
        <patternFill>
          <bgColor rgb="FF555759"/>
        </patternFill>
      </fill>
      <border>
        <bottom style="medium">
          <color rgb="FF95D600"/>
        </bottom>
      </border>
    </dxf>
    <dxf>
      <border>
        <top style="thin">
          <color rgb="FFDCDDDE"/>
        </top>
        <bottom style="thin">
          <color rgb="FFDCDDDE"/>
        </bottom>
        <horizontal style="thin">
          <color rgb="FFDCDDDE"/>
        </horizontal>
      </border>
    </dxf>
    <dxf>
      <fill>
        <patternFill>
          <bgColor rgb="FFF2F2F2"/>
        </patternFill>
      </fill>
    </dxf>
    <dxf>
      <font>
        <b/>
        <i val="0"/>
        <color rgb="FFFFFFFF"/>
      </font>
      <fill>
        <patternFill>
          <bgColor rgb="FF555759"/>
        </patternFill>
      </fill>
      <border>
        <bottom style="medium">
          <color rgb="FF95D600"/>
        </bottom>
      </border>
    </dxf>
    <dxf>
      <border>
        <top style="thin">
          <color rgb="FFDCDDDE"/>
        </top>
        <bottom style="thin">
          <color rgb="FFDCDDDE"/>
        </bottom>
        <horizontal style="thin">
          <color rgb="FFDCDDDE"/>
        </horizontal>
      </border>
    </dxf>
  </dxfs>
  <tableStyles count="4" defaultTableStyle="Navigant_01" defaultPivotStyle="PivotStyleLight16">
    <tableStyle name="Navigant_01" pivot="0" count="3" xr9:uid="{00000000-0011-0000-FFFF-FFFF00000000}">
      <tableStyleElement type="wholeTable" dxfId="156"/>
      <tableStyleElement type="headerRow" dxfId="155"/>
      <tableStyleElement type="secondRowStripe" dxfId="154"/>
    </tableStyle>
    <tableStyle name="Navigant_02" pivot="0" count="2" xr9:uid="{00000000-0011-0000-FFFF-FFFF01000000}">
      <tableStyleElement type="wholeTable" dxfId="153"/>
      <tableStyleElement type="headerRow" dxfId="152"/>
    </tableStyle>
    <tableStyle name="Navigant_03" pivot="0" count="3" xr9:uid="{00000000-0011-0000-FFFF-FFFF02000000}">
      <tableStyleElement type="wholeTable" dxfId="151"/>
      <tableStyleElement type="headerRow" dxfId="150"/>
      <tableStyleElement type="secondRowStripe" dxfId="149"/>
    </tableStyle>
    <tableStyle name="Navigant_04" pivot="0" count="2" xr9:uid="{00000000-0011-0000-FFFF-FFFF03000000}">
      <tableStyleElement type="wholeTable" dxfId="148"/>
      <tableStyleElement type="headerRow" dxfId="147"/>
    </tableStyle>
  </tableStyles>
  <colors>
    <mruColors>
      <color rgb="FF0066CC"/>
      <color rgb="FF6699FF"/>
      <color rgb="FF0000FF"/>
      <color rgb="FF800000"/>
      <color rgb="FF99CCFF"/>
      <color rgb="FFB9BBBD"/>
      <color rgb="FFFFD474"/>
      <color rgb="FFFFFFFF"/>
      <color rgb="FF555759"/>
      <color rgb="FFEFF9D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4</xdr:col>
      <xdr:colOff>119824</xdr:colOff>
      <xdr:row>33</xdr:row>
      <xdr:rowOff>72357</xdr:rowOff>
    </xdr:from>
    <xdr:to>
      <xdr:col>6</xdr:col>
      <xdr:colOff>10230</xdr:colOff>
      <xdr:row>33</xdr:row>
      <xdr:rowOff>752583</xdr:rowOff>
    </xdr:to>
    <xdr:grpSp>
      <xdr:nvGrpSpPr>
        <xdr:cNvPr id="2" name="Group 1">
          <a:extLst>
            <a:ext uri="{FF2B5EF4-FFF2-40B4-BE49-F238E27FC236}">
              <a16:creationId xmlns:a16="http://schemas.microsoft.com/office/drawing/2014/main" id="{86B68422-1984-4E30-9480-F7F943E72D54}"/>
            </a:ext>
          </a:extLst>
        </xdr:cNvPr>
        <xdr:cNvGrpSpPr/>
      </xdr:nvGrpSpPr>
      <xdr:grpSpPr>
        <a:xfrm>
          <a:off x="13839906" y="7283463"/>
          <a:ext cx="4028338" cy="685669"/>
          <a:chOff x="8678740" y="3535973"/>
          <a:chExt cx="4561743" cy="726831"/>
        </a:xfrm>
      </xdr:grpSpPr>
      <xdr:pic>
        <xdr:nvPicPr>
          <xdr:cNvPr id="3" name="Picture 2">
            <a:extLst>
              <a:ext uri="{FF2B5EF4-FFF2-40B4-BE49-F238E27FC236}">
                <a16:creationId xmlns:a16="http://schemas.microsoft.com/office/drawing/2014/main" id="{6AD9C8EC-0B85-43B9-9CA3-24921157D5D4}"/>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8678740" y="3535973"/>
            <a:ext cx="4561743" cy="726831"/>
          </a:xfrm>
          <a:prstGeom prst="rect">
            <a:avLst/>
          </a:prstGeom>
          <a:noFill/>
          <a:ln>
            <a:solidFill>
              <a:schemeClr val="accent1"/>
            </a:solidFill>
          </a:ln>
          <a:extLst>
            <a:ext uri="{909E8E84-426E-40DD-AFC4-6F175D3DCCD1}">
              <a14:hiddenFill xmlns:a14="http://schemas.microsoft.com/office/drawing/2010/main">
                <a:solidFill>
                  <a:srgbClr val="FFFFFF"/>
                </a:solidFill>
              </a14:hiddenFill>
            </a:ext>
          </a:extLst>
        </xdr:spPr>
      </xdr:pic>
      <xdr:sp macro="" textlink="">
        <xdr:nvSpPr>
          <xdr:cNvPr id="4" name="Oval 3">
            <a:extLst>
              <a:ext uri="{FF2B5EF4-FFF2-40B4-BE49-F238E27FC236}">
                <a16:creationId xmlns:a16="http://schemas.microsoft.com/office/drawing/2014/main" id="{2B5DE612-A865-42A0-816E-A20B3EEA2B2D}"/>
              </a:ext>
            </a:extLst>
          </xdr:cNvPr>
          <xdr:cNvSpPr/>
        </xdr:nvSpPr>
        <xdr:spPr>
          <a:xfrm>
            <a:off x="12026265" y="3757100"/>
            <a:ext cx="27432" cy="27432"/>
          </a:xfrm>
          <a:prstGeom prst="ellipse">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grpSp>
    <xdr:clientData/>
  </xdr:twoCellAnchor>
  <xdr:twoCellAnchor editAs="oneCell">
    <xdr:from>
      <xdr:col>4</xdr:col>
      <xdr:colOff>104056</xdr:colOff>
      <xdr:row>34</xdr:row>
      <xdr:rowOff>62474</xdr:rowOff>
    </xdr:from>
    <xdr:to>
      <xdr:col>6</xdr:col>
      <xdr:colOff>8629</xdr:colOff>
      <xdr:row>34</xdr:row>
      <xdr:rowOff>788895</xdr:rowOff>
    </xdr:to>
    <xdr:pic>
      <xdr:nvPicPr>
        <xdr:cNvPr id="5" name="Picture 4">
          <a:extLst>
            <a:ext uri="{FF2B5EF4-FFF2-40B4-BE49-F238E27FC236}">
              <a16:creationId xmlns:a16="http://schemas.microsoft.com/office/drawing/2014/main" id="{5B808392-BD22-4829-8587-E3BDF88BF42A}"/>
            </a:ext>
          </a:extLst>
        </xdr:cNvPr>
        <xdr:cNvPicPr>
          <a:picLocks noChangeAspect="1"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1231497" y="6707562"/>
          <a:ext cx="3914638" cy="734584"/>
        </a:xfrm>
        <a:prstGeom prst="rect">
          <a:avLst/>
        </a:prstGeom>
        <a:noFill/>
        <a:ln>
          <a:solidFill>
            <a:schemeClr val="accent1"/>
          </a:solidFill>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131270</xdr:colOff>
      <xdr:row>35</xdr:row>
      <xdr:rowOff>54239</xdr:rowOff>
    </xdr:from>
    <xdr:to>
      <xdr:col>5</xdr:col>
      <xdr:colOff>1419090</xdr:colOff>
      <xdr:row>35</xdr:row>
      <xdr:rowOff>725152</xdr:rowOff>
    </xdr:to>
    <xdr:pic>
      <xdr:nvPicPr>
        <xdr:cNvPr id="6" name="Picture 5">
          <a:extLst>
            <a:ext uri="{FF2B5EF4-FFF2-40B4-BE49-F238E27FC236}">
              <a16:creationId xmlns:a16="http://schemas.microsoft.com/office/drawing/2014/main" id="{97CC87D3-2087-4CC2-BA9D-A045791C2B7A}"/>
            </a:ext>
          </a:extLst>
        </xdr:cNvPr>
        <xdr:cNvPicPr>
          <a:picLocks noChangeAspect="1" noChangeArrowheads="1"/>
        </xdr:cNvPicPr>
      </xdr:nvPicPr>
      <xdr:blipFill>
        <a:blip xmlns:r="http://schemas.openxmlformats.org/officeDocument/2006/relationships" r:embed="rId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1258711" y="7584592"/>
          <a:ext cx="3106796" cy="670913"/>
        </a:xfrm>
        <a:prstGeom prst="rect">
          <a:avLst/>
        </a:prstGeom>
        <a:noFill/>
        <a:ln>
          <a:solidFill>
            <a:schemeClr val="accent1"/>
          </a:solidFill>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144879</xdr:colOff>
      <xdr:row>36</xdr:row>
      <xdr:rowOff>61003</xdr:rowOff>
    </xdr:from>
    <xdr:to>
      <xdr:col>6</xdr:col>
      <xdr:colOff>1374026</xdr:colOff>
      <xdr:row>36</xdr:row>
      <xdr:rowOff>790789</xdr:rowOff>
    </xdr:to>
    <xdr:pic>
      <xdr:nvPicPr>
        <xdr:cNvPr id="7" name="Picture 6">
          <a:extLst>
            <a:ext uri="{FF2B5EF4-FFF2-40B4-BE49-F238E27FC236}">
              <a16:creationId xmlns:a16="http://schemas.microsoft.com/office/drawing/2014/main" id="{6DBF1381-977A-4E10-BEAB-F98AA5FE709A}"/>
            </a:ext>
          </a:extLst>
        </xdr:cNvPr>
        <xdr:cNvPicPr>
          <a:picLocks noChangeAspect="1" noChangeArrowheads="1"/>
        </xdr:cNvPicPr>
      </xdr:nvPicPr>
      <xdr:blipFill>
        <a:blip xmlns:r="http://schemas.openxmlformats.org/officeDocument/2006/relationships" r:embed="rId4">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1272320" y="8476621"/>
          <a:ext cx="5308989" cy="723888"/>
        </a:xfrm>
        <a:prstGeom prst="rect">
          <a:avLst/>
        </a:prstGeom>
        <a:noFill/>
        <a:ln>
          <a:solidFill>
            <a:schemeClr val="accent1"/>
          </a:solidFill>
        </a:ln>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7</xdr:col>
      <xdr:colOff>0</xdr:colOff>
      <xdr:row>39</xdr:row>
      <xdr:rowOff>0</xdr:rowOff>
    </xdr:from>
    <xdr:ext cx="1257300" cy="727498"/>
    <xdr:sp macro="" textlink="">
      <xdr:nvSpPr>
        <xdr:cNvPr id="2" name="Error_High">
          <a:extLst>
            <a:ext uri="{FF2B5EF4-FFF2-40B4-BE49-F238E27FC236}">
              <a16:creationId xmlns:a16="http://schemas.microsoft.com/office/drawing/2014/main" id="{B8890180-B7C9-4C9C-B633-93500774AB38}"/>
            </a:ext>
          </a:extLst>
        </xdr:cNvPr>
        <xdr:cNvSpPr txBox="1"/>
      </xdr:nvSpPr>
      <xdr:spPr>
        <a:xfrm>
          <a:off x="5038725" y="6153150"/>
          <a:ext cx="1257300" cy="727498"/>
        </a:xfrm>
        <a:prstGeom prst="rect">
          <a:avLst/>
        </a:prstGeom>
        <a:solidFill>
          <a:srgbClr val="E53C2E"/>
        </a:solid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lIns="36000" tIns="36000" rIns="36000" bIns="36000" rtlCol="0" anchor="t">
          <a:noAutofit/>
        </a:bodyPr>
        <a:lstStyle/>
        <a:p>
          <a:r>
            <a:rPr lang="en-GB" sz="600" b="1">
              <a:solidFill>
                <a:srgbClr val="FFFFFF"/>
              </a:solidFill>
              <a:latin typeface="Verdana" panose="020B0604030504040204" pitchFamily="34" charset="0"/>
              <a:ea typeface="Verdana" panose="020B0604030504040204" pitchFamily="34" charset="0"/>
              <a:cs typeface="Verdana" panose="020B0604030504040204" pitchFamily="34" charset="0"/>
            </a:rPr>
            <a:t>e.g. B8:B12: formula</a:t>
          </a:r>
          <a:r>
            <a:rPr lang="en-GB" sz="600" b="1" baseline="0">
              <a:solidFill>
                <a:srgbClr val="FFFFFF"/>
              </a:solidFill>
              <a:latin typeface="Verdana" panose="020B0604030504040204" pitchFamily="34" charset="0"/>
              <a:ea typeface="Verdana" panose="020B0604030504040204" pitchFamily="34" charset="0"/>
              <a:cs typeface="Verdana" panose="020B0604030504040204" pitchFamily="34" charset="0"/>
            </a:rPr>
            <a:t> is filling down incorrectly, thus returning the wrong results from row 2 onwards</a:t>
          </a:r>
          <a:endParaRPr lang="en-GB" sz="600" b="1">
            <a:solidFill>
              <a:srgbClr val="FFFFFF"/>
            </a:solidFill>
            <a:latin typeface="Verdana" panose="020B0604030504040204" pitchFamily="34" charset="0"/>
            <a:ea typeface="Verdana" panose="020B0604030504040204" pitchFamily="34" charset="0"/>
            <a:cs typeface="Verdana" panose="020B0604030504040204" pitchFamily="34" charset="0"/>
          </a:endParaRPr>
        </a:p>
      </xdr:txBody>
    </xdr:sp>
    <xdr:clientData/>
  </xdr:oneCellAnchor>
  <xdr:oneCellAnchor>
    <xdr:from>
      <xdr:col>9</xdr:col>
      <xdr:colOff>266700</xdr:colOff>
      <xdr:row>39</xdr:row>
      <xdr:rowOff>1799</xdr:rowOff>
    </xdr:from>
    <xdr:ext cx="1257300" cy="723900"/>
    <xdr:sp macro="" textlink="">
      <xdr:nvSpPr>
        <xdr:cNvPr id="3" name="Error_Low">
          <a:extLst>
            <a:ext uri="{FF2B5EF4-FFF2-40B4-BE49-F238E27FC236}">
              <a16:creationId xmlns:a16="http://schemas.microsoft.com/office/drawing/2014/main" id="{4FF6F770-BCC3-423A-8457-9CF4AD1C3744}"/>
            </a:ext>
          </a:extLst>
        </xdr:cNvPr>
        <xdr:cNvSpPr txBox="1"/>
      </xdr:nvSpPr>
      <xdr:spPr>
        <a:xfrm>
          <a:off x="6972300" y="6554999"/>
          <a:ext cx="1257300" cy="723900"/>
        </a:xfrm>
        <a:prstGeom prst="rect">
          <a:avLst/>
        </a:prstGeom>
        <a:solidFill>
          <a:srgbClr val="F07D05"/>
        </a:solid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lIns="36000" tIns="36000" rIns="36000" bIns="36000" rtlCol="0" anchor="t">
          <a:noAutofit/>
        </a:bodyPr>
        <a:lstStyle/>
        <a:p>
          <a:r>
            <a:rPr lang="en-GB" sz="600" b="1">
              <a:solidFill>
                <a:srgbClr val="FFFFFF"/>
              </a:solidFill>
              <a:latin typeface="Verdana" panose="020B0604030504040204" pitchFamily="34" charset="0"/>
              <a:ea typeface="Verdana" panose="020B0604030504040204" pitchFamily="34" charset="0"/>
              <a:cs typeface="Verdana" panose="020B0604030504040204" pitchFamily="34" charset="0"/>
            </a:rPr>
            <a:t>e.g. B9: formula is summing</a:t>
          </a:r>
          <a:r>
            <a:rPr lang="en-GB" sz="600" b="1" baseline="0">
              <a:solidFill>
                <a:srgbClr val="FFFFFF"/>
              </a:solidFill>
              <a:latin typeface="Verdana" panose="020B0604030504040204" pitchFamily="34" charset="0"/>
              <a:ea typeface="Verdana" panose="020B0604030504040204" pitchFamily="34" charset="0"/>
              <a:cs typeface="Verdana" panose="020B0604030504040204" pitchFamily="34" charset="0"/>
            </a:rPr>
            <a:t> empty cells</a:t>
          </a:r>
        </a:p>
        <a:p>
          <a:r>
            <a:rPr lang="en-GB" sz="600" b="1" baseline="0">
              <a:solidFill>
                <a:srgbClr val="FFFFFF"/>
              </a:solidFill>
              <a:latin typeface="Verdana" panose="020B0604030504040204" pitchFamily="34" charset="0"/>
              <a:ea typeface="Verdana" panose="020B0604030504040204" pitchFamily="34" charset="0"/>
              <a:cs typeface="Verdana" panose="020B0604030504040204" pitchFamily="34" charset="0"/>
            </a:rPr>
            <a:t>or B9:B12: adjacent formulae are not the same but have the same colour</a:t>
          </a:r>
          <a:endParaRPr lang="en-GB" sz="600" b="1">
            <a:solidFill>
              <a:srgbClr val="FFFFFF"/>
            </a:solidFill>
            <a:latin typeface="Verdana" panose="020B0604030504040204" pitchFamily="34" charset="0"/>
            <a:ea typeface="Verdana" panose="020B0604030504040204" pitchFamily="34" charset="0"/>
            <a:cs typeface="Verdana" panose="020B0604030504040204" pitchFamily="34" charset="0"/>
          </a:endParaRPr>
        </a:p>
      </xdr:txBody>
    </xdr:sp>
    <xdr:clientData/>
  </xdr:oneCellAnchor>
  <xdr:oneCellAnchor>
    <xdr:from>
      <xdr:col>9</xdr:col>
      <xdr:colOff>1647825</xdr:colOff>
      <xdr:row>39</xdr:row>
      <xdr:rowOff>1799</xdr:rowOff>
    </xdr:from>
    <xdr:ext cx="1257300" cy="723900"/>
    <xdr:sp macro="" textlink="">
      <xdr:nvSpPr>
        <xdr:cNvPr id="4" name="Error_None">
          <a:extLst>
            <a:ext uri="{FF2B5EF4-FFF2-40B4-BE49-F238E27FC236}">
              <a16:creationId xmlns:a16="http://schemas.microsoft.com/office/drawing/2014/main" id="{C130C9AA-CB47-424A-8B5D-C7F0D29DB17C}"/>
            </a:ext>
          </a:extLst>
        </xdr:cNvPr>
        <xdr:cNvSpPr txBox="1"/>
      </xdr:nvSpPr>
      <xdr:spPr>
        <a:xfrm>
          <a:off x="8353425" y="6554999"/>
          <a:ext cx="1257300" cy="723900"/>
        </a:xfrm>
        <a:prstGeom prst="rect">
          <a:avLst/>
        </a:prstGeom>
        <a:solidFill>
          <a:srgbClr val="FFD474"/>
        </a:solid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lIns="36000" tIns="36000" rIns="36000" bIns="36000" rtlCol="0" anchor="t">
          <a:noAutofit/>
        </a:bodyPr>
        <a:lstStyle/>
        <a:p>
          <a:r>
            <a:rPr lang="en-GB" sz="600" b="1">
              <a:solidFill>
                <a:srgbClr val="000000"/>
              </a:solidFill>
              <a:latin typeface="Verdana" panose="020B0604030504040204" pitchFamily="34" charset="0"/>
              <a:ea typeface="Verdana" panose="020B0604030504040204" pitchFamily="34" charset="0"/>
              <a:cs typeface="Verdana" panose="020B0604030504040204" pitchFamily="34" charset="0"/>
            </a:rPr>
            <a:t>e.g.</a:t>
          </a:r>
          <a:r>
            <a:rPr lang="en-GB" sz="600" b="1" baseline="0">
              <a:solidFill>
                <a:srgbClr val="000000"/>
              </a:solidFill>
              <a:latin typeface="Verdana" panose="020B0604030504040204" pitchFamily="34" charset="0"/>
              <a:ea typeface="Verdana" panose="020B0604030504040204" pitchFamily="34" charset="0"/>
              <a:cs typeface="Verdana" panose="020B0604030504040204" pitchFamily="34" charset="0"/>
            </a:rPr>
            <a:t> leave an empty row/column at the top / left for improved aesthetics and add comments</a:t>
          </a:r>
          <a:endParaRPr lang="en-GB" sz="600" b="1">
            <a:solidFill>
              <a:srgbClr val="000000"/>
            </a:solidFill>
            <a:latin typeface="Verdana" panose="020B0604030504040204" pitchFamily="34" charset="0"/>
            <a:ea typeface="Verdana" panose="020B0604030504040204" pitchFamily="34" charset="0"/>
            <a:cs typeface="Verdana" panose="020B0604030504040204" pitchFamily="34" charset="0"/>
          </a:endParaRPr>
        </a:p>
      </xdr:txBody>
    </xdr:sp>
    <xdr:clientData/>
  </xdr:oneCellAnchor>
  <xdr:twoCellAnchor editAs="oneCell">
    <xdr:from>
      <xdr:col>12</xdr:col>
      <xdr:colOff>9525</xdr:colOff>
      <xdr:row>26</xdr:row>
      <xdr:rowOff>161925</xdr:rowOff>
    </xdr:from>
    <xdr:to>
      <xdr:col>16</xdr:col>
      <xdr:colOff>199527</xdr:colOff>
      <xdr:row>34</xdr:row>
      <xdr:rowOff>174417</xdr:rowOff>
    </xdr:to>
    <xdr:pic>
      <xdr:nvPicPr>
        <xdr:cNvPr id="6" name="Picture 5">
          <a:extLst>
            <a:ext uri="{FF2B5EF4-FFF2-40B4-BE49-F238E27FC236}">
              <a16:creationId xmlns:a16="http://schemas.microsoft.com/office/drawing/2014/main" id="{EB71EF28-A4FC-4E97-9A54-1B02BF2B780E}"/>
            </a:ext>
          </a:extLst>
        </xdr:cNvPr>
        <xdr:cNvPicPr>
          <a:picLocks noChangeAspect="1"/>
        </xdr:cNvPicPr>
      </xdr:nvPicPr>
      <xdr:blipFill>
        <a:blip xmlns:r="http://schemas.openxmlformats.org/officeDocument/2006/relationships" r:embed="rId1"/>
        <a:stretch>
          <a:fillRect/>
        </a:stretch>
      </xdr:blipFill>
      <xdr:spPr>
        <a:xfrm>
          <a:off x="11868150" y="4095750"/>
          <a:ext cx="3980952" cy="166666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VAC/Space%20Heating%20-%20Residential/AFUE2%20Proposal%20TP-2019/Intertek%20TO%23129/TEST%20DATA/York%20TM8Y080B12MP11/104050632CRT-014%20104050632-14-1%20York%20FER%20Navigant%20Report.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VAC/Furnace%20Fans%20-%20Residential/DOE-BT-Appliance-Furnace%20Fan%20TP%202018/Request%20for%20Information/Furnace%20+%20Furnace%20Fan%20Testing/Furnace%20+%20Furnace%20Fans%20Test%20Template%20Jan%20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General Info and Test Results"/>
      <sheetName val="Instrumentation"/>
      <sheetName val="Photos"/>
      <sheetName val="Test Conditions"/>
      <sheetName val="FER Input Data"/>
      <sheetName val="Calculations"/>
      <sheetName val="Comments"/>
      <sheetName val="Test Report Attachments"/>
      <sheetName val="Report Sign-Off Block"/>
      <sheetName val="Drop-Downs and Tables"/>
      <sheetName val="Version Control"/>
    </sheetNames>
    <sheetDataSet>
      <sheetData sheetId="0"/>
      <sheetData sheetId="1">
        <row r="55">
          <cell r="C55" t="str">
            <v>Two-Stage Modulating</v>
          </cell>
        </row>
        <row r="64">
          <cell r="C64" t="str">
            <v>Cooling Mode</v>
          </cell>
        </row>
      </sheetData>
      <sheetData sheetId="2"/>
      <sheetData sheetId="3"/>
      <sheetData sheetId="4"/>
      <sheetData sheetId="5">
        <row r="53">
          <cell r="K53">
            <v>52384.403032702809</v>
          </cell>
        </row>
      </sheetData>
      <sheetData sheetId="6"/>
      <sheetData sheetId="7"/>
      <sheetData sheetId="8"/>
      <sheetData sheetId="9"/>
      <sheetData sheetId="10"/>
      <sheetData sheetId="1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General Info &amp; Test Results"/>
      <sheetName val="Setup &amp; Instrumentation"/>
      <sheetName val="ASHRAE 103-1993 vs CFR"/>
      <sheetName val="Test Conditions - AFUE"/>
      <sheetName val="Test Conditions - FER"/>
      <sheetName val="Steady-State &amp; Cool-Down Tests"/>
      <sheetName val="Draft Factor Test"/>
      <sheetName val="Jacket Loss Test"/>
      <sheetName val="Calculations - AFUE"/>
      <sheetName val="Calculations - FER"/>
      <sheetName val="Calculations - AFUE2"/>
      <sheetName val="Raw Data"/>
      <sheetName val="Photos"/>
      <sheetName val="Photos adding"/>
      <sheetName val="Comments"/>
      <sheetName val="Report Sign-Off Block"/>
      <sheetName val="Tables"/>
      <sheetName val="Drop-Downs"/>
      <sheetName val="Version Control"/>
    </sheetNames>
    <sheetDataSet>
      <sheetData sheetId="0" refreshError="1"/>
      <sheetData sheetId="1" refreshError="1"/>
      <sheetData sheetId="2" refreshError="1">
        <row r="12">
          <cell r="C12" t="str">
            <v>Section 35.1 through 35.5 of UL-729-1976</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4D0CF5C-E868-4A68-81F3-89B99AD5D234}" name="Airflow_Control12" displayName="Airflow_Control12" ref="E12:H15" totalsRowShown="0" headerRowDxfId="146" dataDxfId="144" headerRowBorderDxfId="145" tableBorderDxfId="143" totalsRowBorderDxfId="142" headerRowCellStyle="Normal 2" dataCellStyle="Normal 2">
  <tableColumns count="4">
    <tableColumn id="10" xr3:uid="{F9F057BE-927A-49C3-BE2E-9A5FEEAA677E}" name="FER Test Point" dataDxfId="141" dataCellStyle="Normal 2"/>
    <tableColumn id="3" xr3:uid="{D5C457A8-0FFF-4A38-B089-AF8AA895C3ED}" name="Airflow Configuration Description" dataDxfId="140" dataCellStyle="Normal 2">
      <calculatedColumnFormula>IF('FER Input Data'!G15=0,"",'FER Input Data'!G15)</calculatedColumnFormula>
    </tableColumn>
    <tableColumn id="4" xr3:uid="{AE8D28FF-A165-4FA9-8056-561561B44F02}" name="Measured ESP" dataDxfId="139" dataCellStyle="Input 3"/>
    <tableColumn id="5" xr3:uid="{5C21AB64-8439-42E6-851F-E3C9D0DFA21C}" name="Measured Watts" dataDxfId="138" dataCellStyle="Input 3"/>
  </tableColumns>
  <tableStyleInfo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91076592-379E-40C4-80AA-40FFF91EA8DE}" name="Venting_Condition" displayName="Venting_Condition" ref="A30:C34" totalsRowShown="0" headerRowDxfId="10" dataDxfId="9" headerRowCellStyle="Normal 2" dataCellStyle="Normal 2">
  <autoFilter ref="A30:C34" xr:uid="{708F1454-F4B9-4E76-8A81-E0F4C6FEB7F7}"/>
  <tableColumns count="3">
    <tableColumn id="1" xr3:uid="{11B0D19D-2AA3-40A9-91E0-59B0B1EB9D40}" name="Venting Condition" dataDxfId="8" dataCellStyle="Normal 2"/>
    <tableColumn id="2" xr3:uid="{B6E5F302-8E7B-42D8-AE64-72ED05FA4A8E}" name="Temperature Measurement Location" dataDxfId="7" dataCellStyle="Normal 2"/>
    <tableColumn id="3" xr3:uid="{ABA4D317-49BF-4EAF-A7E1-EEB37B5BD1B7}" name="Steady-State Condition (°F)" dataDxfId="6" dataCellStyle="Normal 2"/>
  </tableColumns>
  <tableStyleInfo name="TableStyleLight16"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E9D85924-AE4C-4300-9204-2F4D1512B413}" name="VersionTable" displayName="VersionTable" ref="B12:C28" totalsRowShown="0" headerRowDxfId="5" dataDxfId="3" headerRowBorderDxfId="4" tableBorderDxfId="2">
  <tableColumns count="2">
    <tableColumn id="1" xr3:uid="{D222A32F-6C66-4370-A866-69E0E4355C23}" name="Version" dataDxfId="1" dataCellStyle="Normal 4"/>
    <tableColumn id="3" xr3:uid="{9C67A9C0-0A59-4B46-A4F6-5D3FC4CB04AF}" name="Date" dataDxfId="0" dataCellStyle="Normal 4"/>
  </tableColumns>
  <tableStyleInfo name="TableStyleLight16"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2F5DE248-B53D-4959-940B-489B51509210}" name="Cold_Test_Max" displayName="Cold_Test_Max" ref="C85:H95" totalsRowShown="0" headerRowDxfId="71" dataDxfId="69" headerRowBorderDxfId="70">
  <autoFilter ref="C85:H95" xr:uid="{DBD3284B-09B5-4341-9DCC-1D8AA373FB24}"/>
  <tableColumns count="6">
    <tableColumn id="1" xr3:uid="{CAB73F5B-4D29-4E88-903E-23689F2BEBB8}" name="Test Time (Minutes)" dataDxfId="68"/>
    <tableColumn id="2" xr3:uid="{B5E1CBAC-D803-44A8-8787-0656BDD9D1CF}" name="ESP (in w.c.)" dataDxfId="67"/>
    <tableColumn id="3" xr3:uid="{6C788958-9085-4465-9593-E8240DB969AF}" name="Inlet °F" dataDxfId="66"/>
    <tableColumn id="4" xr3:uid="{C615E3B2-2CF5-45C8-BBFA-331BDC495ED4}" name="Outlet °F" dataDxfId="65"/>
    <tableColumn id="5" xr3:uid="{72186EF1-426C-4FA6-94CF-B36E27DB97DE}" name="Ambient °F" dataDxfId="64"/>
    <tableColumn id="6" xr3:uid="{8691C454-ECD5-4CFC-8FB4-A978AFEABD3D}" name="Electrical Power Watts" dataDxfId="63"/>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CB28357A-34E8-46E9-95EF-3FB092F8BEA8}" name="Hot_Test_Max" displayName="Hot_Test_Max" ref="C25:H35" totalsRowShown="0" headerRowDxfId="62" dataDxfId="60" headerRowBorderDxfId="61" tableBorderDxfId="59" totalsRowBorderDxfId="58">
  <autoFilter ref="C25:H35" xr:uid="{8472C55D-9FF3-4C2F-8150-3973A0FDDD24}"/>
  <tableColumns count="6">
    <tableColumn id="1" xr3:uid="{05047B4E-86E6-4DCB-9A04-5CDC744DBE32}" name="Test Time (Minutes)" dataDxfId="57"/>
    <tableColumn id="2" xr3:uid="{18CF4146-7DCC-4F54-8361-AAD8B19D0ACE}" name="ESP (in w.c.)" dataDxfId="56" dataCellStyle="Input 3"/>
    <tableColumn id="3" xr3:uid="{97264FAF-3FDB-4D7C-8A97-D44A7361C053}" name="Inlet °F" dataDxfId="55" dataCellStyle="Input 3"/>
    <tableColumn id="4" xr3:uid="{ECB10132-8761-4144-A5D3-E2A9D0126EC8}" name="Outlet °F" dataDxfId="54" dataCellStyle="Input 3"/>
    <tableColumn id="5" xr3:uid="{0C44558B-DBB5-4A62-9DEB-5DE3B1673F62}" name="Flue °F" dataDxfId="53" dataCellStyle="Input 3"/>
    <tableColumn id="6" xr3:uid="{6939E861-A4D1-466C-A8DC-A7DD56C2871D}" name="Electrical Power Watts" dataDxfId="52" dataCellStyle="Input 3"/>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1E3C4721-3C53-488F-9C2B-E67DD549D3F5}" name="Hot_Test_Reduced" displayName="Hot_Test_Reduced" ref="C57:H67" totalsRowShown="0" headerRowDxfId="51" dataDxfId="49" headerRowBorderDxfId="50" tableBorderDxfId="48" totalsRowBorderDxfId="47">
  <autoFilter ref="C57:H67" xr:uid="{8F16D998-F319-47BA-BF82-A09D50D7011E}"/>
  <tableColumns count="6">
    <tableColumn id="1" xr3:uid="{D13E1D25-9AE1-4E8B-831E-55B9A5F8B2B9}" name="Test Time (Minutes)" dataDxfId="46"/>
    <tableColumn id="2" xr3:uid="{915DBD9A-AD54-4A55-BD13-1EA2BBF727D1}" name="ESP (in w.c.)" dataDxfId="45"/>
    <tableColumn id="3" xr3:uid="{8DA64556-1206-4D5D-B853-B595B106607F}" name="Inlet °F" dataDxfId="44"/>
    <tableColumn id="4" xr3:uid="{84E9F6C1-9AC1-41E6-8977-F4B7E43B1F3A}" name="Outlet °F" dataDxfId="43"/>
    <tableColumn id="5" xr3:uid="{0BC18E7A-001E-45B5-9FFD-12E84B4DC315}" name="Flue °F" dataDxfId="42"/>
    <tableColumn id="6" xr3:uid="{728123EE-A4C4-48E5-BE29-4A9EFF84C1AD}" name="Electrical Power Watts" dataDxfId="41"/>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4B1A3B6C-6A8F-48AC-BD5B-2481B081121D}" name="Cold_Test_Other" displayName="Cold_Test_Other" ref="C99:E104" totalsRowShown="0" headerRowDxfId="40" dataDxfId="38" headerRowBorderDxfId="39">
  <autoFilter ref="C99:E104" xr:uid="{2DD20EE8-94AB-4006-99EB-2697DC51E8F9}"/>
  <tableColumns count="3">
    <tableColumn id="1" xr3:uid="{EB89CE69-82D8-4AB3-B53B-1C96C88A30AC}" name="Airflow Setting" dataDxfId="37"/>
    <tableColumn id="2" xr3:uid="{33734E84-41AA-46DE-B917-A53194A7A7AB}" name="ESP in w.c." dataDxfId="36"/>
    <tableColumn id="3" xr3:uid="{EAB1FE56-CA92-426E-AB1C-C6F15241C273}" name="Electrical Power Watts" dataDxfId="35"/>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30826B20-3101-4872-9AB1-BFC798F8F95B}" name="Airflow_Control" displayName="Airflow_Control" ref="B12:E15" totalsRowShown="0" headerRowDxfId="33" dataDxfId="32" headerRowCellStyle="Normal 2" dataCellStyle="Normal 2">
  <tableColumns count="4">
    <tableColumn id="10" xr3:uid="{AEEC0401-6FFA-4072-8FC2-11429F435663}" name="FER Test Point" dataDxfId="31" dataCellStyle="Normal 2"/>
    <tableColumn id="3" xr3:uid="{058B6FC1-5C7F-4215-87BC-10C9B56597F7}" name="Airflow Configuration Description" dataDxfId="30" dataCellStyle="Normal 2">
      <calculatedColumnFormula>IF('FER Input Data'!C13=0,"",'FER Input Data'!C13)</calculatedColumnFormula>
    </tableColumn>
    <tableColumn id="4" xr3:uid="{326DCBE8-A5ED-44C8-A1AF-A4FB8D5D0A54}" name="Measured ESP" dataDxfId="29" dataCellStyle="Input 3"/>
    <tableColumn id="5" xr3:uid="{03E37B80-301A-45E5-97B9-776129EF56D6}" name="Measured Watts" dataDxfId="28" dataCellStyle="Input 3"/>
  </tableColumns>
  <tableStyleInfo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1348273F-72C5-4FD6-A036-097E37809828}" name="Installation_ESP" displayName="Installation_ESP" ref="A2:D5" totalsRowShown="0" headerRowDxfId="27" dataDxfId="26">
  <autoFilter ref="A2:D5" xr:uid="{40751CFA-6996-4A5D-AAD4-9E7D7F606DB0}"/>
  <tableColumns count="4">
    <tableColumn id="1" xr3:uid="{169BF72A-7F9E-4178-982A-03FF444EE8B5}" name="Installation Type" dataDxfId="25"/>
    <tableColumn id="2" xr3:uid="{95DB9153-4A2C-407B-A35B-2FF4590703AE}" name="ESP Min (in. w.c.)" dataDxfId="24"/>
    <tableColumn id="3" xr3:uid="{6D9D383A-0801-497B-93B3-EE1EBBBA61D1}" name="ESP Max (in. w.c.)" dataDxfId="23"/>
    <tableColumn id="4" xr3:uid="{2B2C453E-CCAC-4320-B344-ADA32E3165E1}" name="Common product type(s)" dataDxfId="22"/>
  </tableColumns>
  <tableStyleInfo name="TableStyleLight16"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E17F8A9C-8F04-489B-B328-753EB5F27FB2}" name="FER_Hours" displayName="FER_Hours" ref="A9:C12" totalsRowShown="0" headerRowDxfId="21" dataDxfId="20">
  <autoFilter ref="A9:C12" xr:uid="{20C6F4B3-0342-48C8-BCC9-522D5008B64B}"/>
  <tableColumns count="3">
    <tableColumn id="1" xr3:uid="{349F3E20-78F5-4460-A6E7-62E0401A8319}" name="Operating Mode" dataDxfId="19"/>
    <tableColumn id="2" xr3:uid="{51F4C0B1-8BC2-426A-8AA1-77899726FBD2}" name="Variable" dataDxfId="18"/>
    <tableColumn id="4" xr3:uid="{31DC96B7-6F39-4E0D-A4CB-AFF7B646DACA}" name="Operating Hours" dataDxfId="17"/>
  </tableColumns>
  <tableStyleInfo name="TableStyleLight16"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A7313156-2C00-4AE6-9D4C-3677E67E4F48}" name="FER_ECS" displayName="FER_ECS" ref="A16:D26" totalsRowShown="0" headerRowDxfId="16" dataDxfId="15">
  <autoFilter ref="A16:D26" xr:uid="{D7254453-6F37-49CA-AF76-86825422131F}"/>
  <tableColumns count="4">
    <tableColumn id="1" xr3:uid="{ECC9C313-42EF-447E-95BF-BBCB94696DAE}" name="Product Class" dataDxfId="14"/>
    <tableColumn id="2" xr3:uid="{CB285FE3-7DFC-41C0-9575-71DDA1A9AF98}" name="FER Formula" dataDxfId="13"/>
    <tableColumn id="5" xr3:uid="{8B893C9A-F122-4219-A214-5C1B27393914}" name="FER Slope" dataDxfId="12">
      <calculatedColumnFormula>_xlfn.NUMBERVALUE(MID(FER_ECS[[#This Row],[FER Formula]],7,5))</calculatedColumnFormula>
    </tableColumn>
    <tableColumn id="4" xr3:uid="{759B0449-DDAA-4FA3-83FE-B109DDA51003}" name="FER Intercept" dataDxfId="11">
      <calculatedColumnFormula>_xlfn.NUMBERVALUE(RIGHT(FER_ECS[[#This Row],[FER Formula]],3))</calculatedColumnFormula>
    </tableColumn>
  </tableColumns>
  <tableStyleInfo name="TableStyleLight16" showFirstColumn="0" showLastColumn="0" showRowStripes="1" showColumnStripes="0"/>
</table>
</file>

<file path=xl/theme/theme1.xml><?xml version="1.0" encoding="utf-8"?>
<a:theme xmlns:a="http://schemas.openxmlformats.org/drawingml/2006/main" name="Office Theme">
  <a:themeElements>
    <a:clrScheme name="Navigant">
      <a:dk1>
        <a:srgbClr val="555759"/>
      </a:dk1>
      <a:lt1>
        <a:sysClr val="window" lastClr="FFFFFF"/>
      </a:lt1>
      <a:dk2>
        <a:srgbClr val="555759"/>
      </a:dk2>
      <a:lt2>
        <a:srgbClr val="FFFFFF"/>
      </a:lt2>
      <a:accent1>
        <a:srgbClr val="555759"/>
      </a:accent1>
      <a:accent2>
        <a:srgbClr val="95D600"/>
      </a:accent2>
      <a:accent3>
        <a:srgbClr val="0093C9"/>
      </a:accent3>
      <a:accent4>
        <a:srgbClr val="FFB718"/>
      </a:accent4>
      <a:accent5>
        <a:srgbClr val="E53C2E"/>
      </a:accent5>
      <a:accent6>
        <a:srgbClr val="8B189B"/>
      </a:accent6>
      <a:hlink>
        <a:srgbClr val="85D206"/>
      </a:hlink>
      <a:folHlink>
        <a:srgbClr val="648C1A"/>
      </a:folHlink>
    </a:clrScheme>
    <a:fontScheme name="Calibri">
      <a:maj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ecfr.gov/cgi-bin/retrieveECFR?gp=&amp;SID=ac85c436d908090d2493af8365f126fc&amp;mc=true&amp;n=sp10.3.430.b&amp;r=SUBPART&amp;ty=HTML"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table" Target="../tables/table8.xml"/><Relationship Id="rId2" Type="http://schemas.openxmlformats.org/officeDocument/2006/relationships/table" Target="../tables/table7.xml"/><Relationship Id="rId1" Type="http://schemas.openxmlformats.org/officeDocument/2006/relationships/printerSettings" Target="../printerSettings/printerSettings11.bin"/><Relationship Id="rId5" Type="http://schemas.openxmlformats.org/officeDocument/2006/relationships/table" Target="../tables/table10.xml"/><Relationship Id="rId4" Type="http://schemas.openxmlformats.org/officeDocument/2006/relationships/table" Target="../tables/table9.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14.bin"/><Relationship Id="rId1" Type="http://schemas.openxmlformats.org/officeDocument/2006/relationships/hyperlink" Target="https://navigant-my.sharepoint.com/personal/alexander_hammer_navigant_com/AppData/Local/NCI/NCI%20Templates/EnergyExcelToolbox.xlsx"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printerSettings" Target="../printerSettings/printerSettings6.bin"/><Relationship Id="rId5" Type="http://schemas.openxmlformats.org/officeDocument/2006/relationships/table" Target="../tables/table5.xml"/><Relationship Id="rId4" Type="http://schemas.openxmlformats.org/officeDocument/2006/relationships/table" Target="../tables/table4.xml"/></Relationships>
</file>

<file path=xl/worksheets/_rels/sheet7.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D5EC76-2998-475E-BC39-328B4B9A60FD}">
  <sheetPr codeName="Sheet2"/>
  <dimension ref="A1:F56"/>
  <sheetViews>
    <sheetView tabSelected="1" zoomScale="80" zoomScaleNormal="80" workbookViewId="0">
      <selection activeCell="B11" sqref="B11:C11"/>
    </sheetView>
  </sheetViews>
  <sheetFormatPr defaultColWidth="9.15234375" defaultRowHeight="15.9" x14ac:dyDescent="0.4"/>
  <cols>
    <col min="1" max="1" width="2.69140625" style="150" customWidth="1"/>
    <col min="2" max="2" width="37.69140625" style="150" customWidth="1"/>
    <col min="3" max="3" width="126.3828125" style="150" customWidth="1"/>
    <col min="4" max="4" width="5.84375" style="150" customWidth="1"/>
    <col min="5" max="5" width="4.15234375" style="150" customWidth="1"/>
    <col min="6" max="16384" width="9.15234375" style="150"/>
  </cols>
  <sheetData>
    <row r="1" spans="1:6" ht="16.3" thickBot="1" x14ac:dyDescent="0.45">
      <c r="B1" s="157"/>
      <c r="C1" s="157"/>
      <c r="D1" s="152"/>
      <c r="E1" s="148"/>
      <c r="F1" s="154"/>
    </row>
    <row r="2" spans="1:6" ht="16.3" thickBot="1" x14ac:dyDescent="0.45">
      <c r="A2" s="152"/>
      <c r="B2" s="520" t="s">
        <v>127</v>
      </c>
      <c r="C2" s="521"/>
      <c r="D2" s="158"/>
      <c r="E2" s="148"/>
      <c r="F2" s="154"/>
    </row>
    <row r="3" spans="1:6" s="151" customFormat="1" x14ac:dyDescent="0.4">
      <c r="A3" s="153"/>
      <c r="B3" s="162" t="s">
        <v>392</v>
      </c>
      <c r="C3" s="164" t="str">
        <f>'Version Control'!C3</f>
        <v>Furnace Fans</v>
      </c>
      <c r="D3" s="159"/>
      <c r="E3" s="149"/>
      <c r="F3" s="155"/>
    </row>
    <row r="4" spans="1:6" s="151" customFormat="1" x14ac:dyDescent="0.4">
      <c r="A4" s="153"/>
      <c r="B4" s="162" t="s">
        <v>393</v>
      </c>
      <c r="C4" s="164" t="str">
        <f>'Version Control'!C4</f>
        <v>v2.0</v>
      </c>
      <c r="D4" s="159"/>
      <c r="E4" s="149"/>
      <c r="F4" s="155"/>
    </row>
    <row r="5" spans="1:6" s="151" customFormat="1" x14ac:dyDescent="0.4">
      <c r="A5" s="153"/>
      <c r="B5" s="162" t="s">
        <v>394</v>
      </c>
      <c r="C5" s="163">
        <f>'Version Control'!C5</f>
        <v>44103</v>
      </c>
      <c r="D5" s="159"/>
      <c r="E5" s="149"/>
      <c r="F5" s="155"/>
    </row>
    <row r="6" spans="1:6" s="151" customFormat="1" x14ac:dyDescent="0.4">
      <c r="A6" s="153"/>
      <c r="B6" s="162" t="s">
        <v>395</v>
      </c>
      <c r="C6" s="164" t="str">
        <f ca="1">MID(CELL("filename",A1), FIND("]", CELL("filename", A1))+ 1, 255)</f>
        <v>Instructions</v>
      </c>
      <c r="D6" s="159"/>
      <c r="E6" s="149"/>
      <c r="F6" s="155"/>
    </row>
    <row r="7" spans="1:6" ht="16.3" thickBot="1" x14ac:dyDescent="0.45">
      <c r="A7" s="152"/>
      <c r="B7" s="165" t="s">
        <v>396</v>
      </c>
      <c r="C7" s="166" t="str">
        <f ca="1">MID(CELL("filename",A1),SEARCH("[",CELL("filename",A1))+1,SEARCH("]",CELL("filename",A1))-1-SEARCH("[",CELL("filename",A1)))</f>
        <v>Furnace Fans - v2.0.xlsx</v>
      </c>
      <c r="D7" s="158"/>
      <c r="E7" s="148"/>
      <c r="F7" s="154"/>
    </row>
    <row r="8" spans="1:6" x14ac:dyDescent="0.4">
      <c r="B8" s="160"/>
      <c r="C8" s="160"/>
      <c r="D8" s="152"/>
      <c r="E8" s="148"/>
      <c r="F8" s="154"/>
    </row>
    <row r="9" spans="1:6" ht="16.3" thickBot="1" x14ac:dyDescent="0.45">
      <c r="B9" s="161"/>
      <c r="C9" s="161"/>
      <c r="D9" s="152"/>
      <c r="E9" s="148"/>
      <c r="F9" s="154"/>
    </row>
    <row r="10" spans="1:6" ht="16.3" thickBot="1" x14ac:dyDescent="0.45">
      <c r="A10" s="152"/>
      <c r="B10" s="522" t="s">
        <v>128</v>
      </c>
      <c r="C10" s="523"/>
      <c r="D10" s="158"/>
      <c r="E10" s="148"/>
      <c r="F10" s="154"/>
    </row>
    <row r="11" spans="1:6" ht="20.25" customHeight="1" thickBot="1" x14ac:dyDescent="0.45">
      <c r="A11" s="152"/>
      <c r="B11" s="528" t="s">
        <v>129</v>
      </c>
      <c r="C11" s="529"/>
      <c r="D11" s="158"/>
      <c r="E11" s="148"/>
      <c r="F11" s="154"/>
    </row>
    <row r="12" spans="1:6" ht="16.3" thickBot="1" x14ac:dyDescent="0.45">
      <c r="B12" s="161"/>
      <c r="C12" s="161"/>
      <c r="D12" s="152"/>
      <c r="E12" s="148"/>
      <c r="F12" s="154"/>
    </row>
    <row r="13" spans="1:6" ht="16.3" thickBot="1" x14ac:dyDescent="0.45">
      <c r="A13" s="152"/>
      <c r="B13" s="524" t="s">
        <v>130</v>
      </c>
      <c r="C13" s="525"/>
      <c r="D13" s="158"/>
      <c r="E13" s="148"/>
      <c r="F13" s="154"/>
    </row>
    <row r="14" spans="1:6" x14ac:dyDescent="0.4">
      <c r="A14" s="152"/>
      <c r="B14" s="491" t="s">
        <v>131</v>
      </c>
      <c r="C14" s="492" t="s">
        <v>132</v>
      </c>
      <c r="D14" s="158"/>
      <c r="E14" s="148"/>
      <c r="F14" s="154"/>
    </row>
    <row r="15" spans="1:6" x14ac:dyDescent="0.4">
      <c r="A15" s="152"/>
      <c r="B15" s="167" t="s">
        <v>133</v>
      </c>
      <c r="C15" s="169" t="s">
        <v>134</v>
      </c>
      <c r="D15" s="158"/>
      <c r="E15" s="148"/>
      <c r="F15" s="154"/>
    </row>
    <row r="16" spans="1:6" x14ac:dyDescent="0.4">
      <c r="A16" s="152"/>
      <c r="B16" s="168" t="s">
        <v>384</v>
      </c>
      <c r="C16" s="171" t="s">
        <v>364</v>
      </c>
      <c r="D16" s="158"/>
      <c r="E16" s="148"/>
      <c r="F16" s="154"/>
    </row>
    <row r="17" spans="1:6" x14ac:dyDescent="0.4">
      <c r="A17" s="152"/>
      <c r="B17" s="168" t="s">
        <v>385</v>
      </c>
      <c r="C17" s="171" t="s">
        <v>363</v>
      </c>
      <c r="D17" s="158"/>
      <c r="E17" s="148"/>
      <c r="F17" s="154"/>
    </row>
    <row r="18" spans="1:6" x14ac:dyDescent="0.4">
      <c r="A18" s="152"/>
      <c r="B18" s="168" t="s">
        <v>135</v>
      </c>
      <c r="C18" s="171" t="s">
        <v>136</v>
      </c>
      <c r="D18" s="158"/>
      <c r="E18" s="148"/>
      <c r="F18" s="154"/>
    </row>
    <row r="19" spans="1:6" x14ac:dyDescent="0.4">
      <c r="A19" s="152"/>
      <c r="B19" s="168" t="s">
        <v>138</v>
      </c>
      <c r="C19" s="171" t="s">
        <v>139</v>
      </c>
      <c r="D19" s="158"/>
      <c r="E19" s="148"/>
      <c r="F19" s="154"/>
    </row>
    <row r="20" spans="1:6" x14ac:dyDescent="0.4">
      <c r="A20" s="152"/>
      <c r="B20" s="168" t="s">
        <v>386</v>
      </c>
      <c r="C20" s="171" t="s">
        <v>365</v>
      </c>
      <c r="D20" s="158"/>
      <c r="E20" s="148"/>
      <c r="F20" s="154"/>
    </row>
    <row r="21" spans="1:6" x14ac:dyDescent="0.4">
      <c r="A21" s="152"/>
      <c r="B21" s="168" t="s">
        <v>387</v>
      </c>
      <c r="C21" s="171" t="s">
        <v>137</v>
      </c>
      <c r="D21" s="158"/>
      <c r="E21" s="148"/>
      <c r="F21" s="154"/>
    </row>
    <row r="22" spans="1:6" x14ac:dyDescent="0.4">
      <c r="A22" s="152"/>
      <c r="B22" s="168" t="s">
        <v>140</v>
      </c>
      <c r="C22" s="171" t="s">
        <v>141</v>
      </c>
      <c r="D22" s="158"/>
      <c r="E22" s="148"/>
      <c r="F22" s="154"/>
    </row>
    <row r="23" spans="1:6" x14ac:dyDescent="0.4">
      <c r="A23" s="152"/>
      <c r="B23" s="168" t="s">
        <v>388</v>
      </c>
      <c r="C23" s="171" t="s">
        <v>389</v>
      </c>
      <c r="D23" s="158"/>
      <c r="E23" s="148"/>
      <c r="F23" s="154"/>
    </row>
    <row r="24" spans="1:6" x14ac:dyDescent="0.4">
      <c r="A24" s="152"/>
      <c r="B24" s="168" t="s">
        <v>142</v>
      </c>
      <c r="C24" s="171" t="s">
        <v>143</v>
      </c>
      <c r="D24" s="158"/>
      <c r="E24" s="148"/>
      <c r="F24" s="154"/>
    </row>
    <row r="25" spans="1:6" x14ac:dyDescent="0.4">
      <c r="A25" s="152"/>
      <c r="B25" s="168" t="s">
        <v>390</v>
      </c>
      <c r="C25" s="171" t="s">
        <v>146</v>
      </c>
      <c r="D25" s="158"/>
      <c r="E25" s="148"/>
      <c r="F25" s="154"/>
    </row>
    <row r="26" spans="1:6" x14ac:dyDescent="0.4">
      <c r="A26" s="152"/>
      <c r="B26" s="168" t="s">
        <v>144</v>
      </c>
      <c r="C26" s="171" t="s">
        <v>145</v>
      </c>
      <c r="D26" s="158"/>
      <c r="E26" s="148"/>
      <c r="F26" s="154"/>
    </row>
    <row r="27" spans="1:6" ht="16.3" thickBot="1" x14ac:dyDescent="0.45">
      <c r="A27" s="152"/>
      <c r="B27" s="183" t="s">
        <v>438</v>
      </c>
      <c r="C27" s="170" t="s">
        <v>439</v>
      </c>
      <c r="D27" s="158"/>
      <c r="E27" s="148"/>
      <c r="F27" s="154"/>
    </row>
    <row r="28" spans="1:6" ht="16.3" thickBot="1" x14ac:dyDescent="0.45">
      <c r="A28" s="152"/>
      <c r="B28" s="172"/>
      <c r="C28" s="172"/>
      <c r="D28" s="158"/>
      <c r="E28" s="148"/>
      <c r="F28" s="154"/>
    </row>
    <row r="29" spans="1:6" ht="16.3" thickBot="1" x14ac:dyDescent="0.55000000000000004">
      <c r="A29" s="152"/>
      <c r="B29" s="526" t="s">
        <v>147</v>
      </c>
      <c r="C29" s="527"/>
      <c r="D29" s="158"/>
      <c r="E29" s="148"/>
      <c r="F29" s="154"/>
    </row>
    <row r="30" spans="1:6" x14ac:dyDescent="0.4">
      <c r="B30" s="173" t="s">
        <v>148</v>
      </c>
      <c r="C30" s="176" t="s">
        <v>149</v>
      </c>
      <c r="D30" s="152"/>
      <c r="E30" s="148"/>
      <c r="F30" s="154"/>
    </row>
    <row r="31" spans="1:6" x14ac:dyDescent="0.4">
      <c r="A31" s="152"/>
      <c r="B31" s="517" t="s">
        <v>150</v>
      </c>
      <c r="C31" s="174" t="s">
        <v>151</v>
      </c>
      <c r="D31" s="158"/>
      <c r="E31" s="148"/>
      <c r="F31" s="154"/>
    </row>
    <row r="32" spans="1:6" x14ac:dyDescent="0.4">
      <c r="A32" s="152"/>
      <c r="B32" s="518"/>
      <c r="C32" s="175" t="s">
        <v>399</v>
      </c>
      <c r="D32" s="158"/>
      <c r="E32" s="148"/>
      <c r="F32" s="154"/>
    </row>
    <row r="33" spans="1:6" ht="16.5" customHeight="1" x14ac:dyDescent="0.4">
      <c r="A33" s="152"/>
      <c r="B33" s="518"/>
      <c r="C33" s="178" t="s">
        <v>397</v>
      </c>
      <c r="D33" s="158"/>
      <c r="E33" s="148"/>
      <c r="F33" s="154"/>
    </row>
    <row r="34" spans="1:6" ht="16.3" thickBot="1" x14ac:dyDescent="0.45">
      <c r="A34" s="152"/>
      <c r="B34" s="519"/>
      <c r="C34" s="177" t="s">
        <v>398</v>
      </c>
      <c r="D34" s="158"/>
      <c r="E34" s="148"/>
      <c r="F34" s="154"/>
    </row>
    <row r="35" spans="1:6" ht="16.3" thickBot="1" x14ac:dyDescent="0.45">
      <c r="A35" s="152"/>
      <c r="B35" s="172"/>
      <c r="C35" s="179"/>
      <c r="D35" s="158"/>
      <c r="E35" s="148"/>
      <c r="F35" s="154"/>
    </row>
    <row r="36" spans="1:6" ht="16.3" thickBot="1" x14ac:dyDescent="0.45">
      <c r="A36" s="152"/>
      <c r="B36" s="499" t="s">
        <v>152</v>
      </c>
      <c r="C36" s="500"/>
      <c r="D36" s="158"/>
      <c r="E36" s="148"/>
      <c r="F36" s="154"/>
    </row>
    <row r="37" spans="1:6" x14ac:dyDescent="0.4">
      <c r="B37" s="501" t="s">
        <v>153</v>
      </c>
      <c r="C37" s="502"/>
      <c r="D37" s="152"/>
      <c r="E37" s="148"/>
      <c r="F37" s="154"/>
    </row>
    <row r="38" spans="1:6" x14ac:dyDescent="0.4">
      <c r="A38" s="152"/>
      <c r="B38" s="503"/>
      <c r="C38" s="504"/>
      <c r="D38" s="158"/>
      <c r="E38" s="148"/>
      <c r="F38" s="154"/>
    </row>
    <row r="39" spans="1:6" ht="15.9" customHeight="1" thickBot="1" x14ac:dyDescent="0.45">
      <c r="A39" s="152"/>
      <c r="B39" s="505"/>
      <c r="C39" s="506"/>
      <c r="D39" s="158"/>
      <c r="E39" s="148"/>
      <c r="F39" s="154"/>
    </row>
    <row r="40" spans="1:6" ht="15.75" customHeight="1" x14ac:dyDescent="0.4">
      <c r="A40" s="152"/>
      <c r="B40" s="507" t="s">
        <v>391</v>
      </c>
      <c r="C40" s="508"/>
      <c r="D40" s="158"/>
      <c r="E40" s="148"/>
      <c r="F40" s="154"/>
    </row>
    <row r="41" spans="1:6" ht="16.3" thickBot="1" x14ac:dyDescent="0.45">
      <c r="A41" s="152"/>
      <c r="B41" s="509"/>
      <c r="C41" s="510"/>
      <c r="D41" s="158"/>
      <c r="E41" s="148"/>
      <c r="F41" s="154"/>
    </row>
    <row r="42" spans="1:6" ht="15.9" customHeight="1" x14ac:dyDescent="0.4">
      <c r="A42" s="152"/>
      <c r="B42" s="511" t="s">
        <v>154</v>
      </c>
      <c r="C42" s="514" t="s">
        <v>155</v>
      </c>
      <c r="D42" s="158"/>
      <c r="E42" s="148"/>
      <c r="F42" s="154"/>
    </row>
    <row r="43" spans="1:6" ht="27" customHeight="1" x14ac:dyDescent="0.4">
      <c r="A43" s="152"/>
      <c r="B43" s="512"/>
      <c r="C43" s="515"/>
      <c r="D43" s="158"/>
      <c r="E43" s="148"/>
      <c r="F43" s="154"/>
    </row>
    <row r="44" spans="1:6" ht="16.3" thickBot="1" x14ac:dyDescent="0.45">
      <c r="A44" s="152"/>
      <c r="B44" s="513"/>
      <c r="C44" s="516"/>
      <c r="D44" s="158"/>
      <c r="E44" s="148"/>
      <c r="F44" s="154"/>
    </row>
    <row r="45" spans="1:6" ht="16.75" x14ac:dyDescent="0.5">
      <c r="A45" s="152"/>
      <c r="B45" s="181" t="s">
        <v>156</v>
      </c>
      <c r="C45" s="436" t="s">
        <v>430</v>
      </c>
      <c r="D45" s="158"/>
      <c r="E45" s="148"/>
      <c r="F45" s="154"/>
    </row>
    <row r="46" spans="1:6" ht="16.75" x14ac:dyDescent="0.5">
      <c r="A46" s="152"/>
      <c r="B46" s="182" t="s">
        <v>157</v>
      </c>
      <c r="C46" s="437" t="s">
        <v>385</v>
      </c>
      <c r="D46" s="158"/>
      <c r="E46" s="148"/>
      <c r="F46" s="154"/>
    </row>
    <row r="47" spans="1:6" ht="18" customHeight="1" x14ac:dyDescent="0.5">
      <c r="A47" s="152"/>
      <c r="B47" s="182" t="s">
        <v>158</v>
      </c>
      <c r="C47" s="437" t="s">
        <v>135</v>
      </c>
      <c r="D47" s="158"/>
      <c r="E47" s="148"/>
      <c r="F47" s="154"/>
    </row>
    <row r="48" spans="1:6" s="151" customFormat="1" ht="15" customHeight="1" x14ac:dyDescent="0.5">
      <c r="A48" s="153"/>
      <c r="B48" s="182" t="s">
        <v>159</v>
      </c>
      <c r="C48" s="437" t="s">
        <v>138</v>
      </c>
      <c r="D48" s="159"/>
      <c r="E48" s="149"/>
      <c r="F48" s="155"/>
    </row>
    <row r="49" spans="1:6" ht="16.75" x14ac:dyDescent="0.5">
      <c r="A49" s="152"/>
      <c r="B49" s="182" t="s">
        <v>160</v>
      </c>
      <c r="C49" s="437" t="s">
        <v>386</v>
      </c>
      <c r="D49" s="158"/>
      <c r="E49" s="148"/>
      <c r="F49" s="154"/>
    </row>
    <row r="50" spans="1:6" ht="16.75" x14ac:dyDescent="0.5">
      <c r="A50" s="152"/>
      <c r="B50" s="182" t="s">
        <v>161</v>
      </c>
      <c r="C50" s="437" t="s">
        <v>387</v>
      </c>
      <c r="D50" s="158"/>
      <c r="E50" s="148"/>
      <c r="F50" s="154"/>
    </row>
    <row r="51" spans="1:6" ht="16.75" x14ac:dyDescent="0.5">
      <c r="A51" s="152"/>
      <c r="B51" s="182" t="s">
        <v>431</v>
      </c>
      <c r="C51" s="437" t="s">
        <v>140</v>
      </c>
      <c r="D51" s="158"/>
      <c r="E51" s="148"/>
      <c r="F51" s="154"/>
    </row>
    <row r="52" spans="1:6" ht="16.75" x14ac:dyDescent="0.5">
      <c r="A52" s="152"/>
      <c r="B52" s="182" t="s">
        <v>162</v>
      </c>
      <c r="C52" s="437" t="s">
        <v>388</v>
      </c>
      <c r="D52" s="158"/>
      <c r="E52" s="148"/>
      <c r="F52" s="154"/>
    </row>
    <row r="53" spans="1:6" ht="17.149999999999999" thickBot="1" x14ac:dyDescent="0.55000000000000004">
      <c r="A53" s="152"/>
      <c r="B53" s="183" t="s">
        <v>163</v>
      </c>
      <c r="C53" s="438" t="s">
        <v>142</v>
      </c>
      <c r="D53" s="158"/>
      <c r="E53" s="148"/>
      <c r="F53" s="154"/>
    </row>
    <row r="54" spans="1:6" x14ac:dyDescent="0.4">
      <c r="A54" s="152"/>
      <c r="B54" s="157"/>
      <c r="C54" s="180"/>
      <c r="D54" s="158"/>
      <c r="E54" s="148"/>
      <c r="F54" s="154"/>
    </row>
    <row r="55" spans="1:6" x14ac:dyDescent="0.4">
      <c r="A55" s="148"/>
      <c r="B55" s="148"/>
      <c r="C55" s="148"/>
      <c r="D55" s="148"/>
      <c r="E55" s="148"/>
      <c r="F55" s="154"/>
    </row>
    <row r="56" spans="1:6" x14ac:dyDescent="0.4">
      <c r="A56" s="156"/>
      <c r="B56" s="156"/>
      <c r="C56" s="156"/>
      <c r="D56" s="156"/>
      <c r="E56" s="156"/>
    </row>
  </sheetData>
  <sheetProtection algorithmName="SHA-512" hashValue="vb+Tfa06HBK2waSGzAC0nxNPblL3pH5JZUUt5fD9WSCGQi7yBoxE0DNbhtpRzLj5DYYTuj23RAbx0KlX2foO0w==" saltValue="+OZVc84OCeS3KePUQkSeCQ==" spinCount="100000" sheet="1" selectLockedCells="1"/>
  <mergeCells count="11">
    <mergeCell ref="B31:B34"/>
    <mergeCell ref="B2:C2"/>
    <mergeCell ref="B10:C10"/>
    <mergeCell ref="B13:C13"/>
    <mergeCell ref="B29:C29"/>
    <mergeCell ref="B11:C11"/>
    <mergeCell ref="B36:C36"/>
    <mergeCell ref="B37:C39"/>
    <mergeCell ref="B40:C41"/>
    <mergeCell ref="B42:B44"/>
    <mergeCell ref="C42:C44"/>
  </mergeCells>
  <hyperlinks>
    <hyperlink ref="B11" r:id="rId1" location="ap10.3.430_127.aa" xr:uid="{E11F7ECD-B824-4587-AAFB-ECEEBF89F41E}"/>
    <hyperlink ref="C45" location="'General Info and Test Results'!A1" display="General Info &amp; Test Results" xr:uid="{4E84B673-B36C-42A9-B6D9-A86862353C64}"/>
    <hyperlink ref="C46" location="Setup!A1" display="Setup" xr:uid="{4C5FF406-FAC5-4BCA-A38C-EB5F07CE3CBA}"/>
    <hyperlink ref="C47" location="Instrumentation!A1" display="Instrumentation" xr:uid="{E2844932-C6A9-4D67-B035-F0B97AB4F72D}"/>
    <hyperlink ref="C49" location="'FER Input Data'!A1" display="FER Input Data" xr:uid="{F02960ED-237E-4136-8039-C6547A5A5318}"/>
    <hyperlink ref="C50" location="Calculations!A1" display="Calculations" xr:uid="{017849A5-703E-4D76-AE78-CF93F46DBBB4}"/>
    <hyperlink ref="C51" location="Comments!A1" display="Comments" xr:uid="{2596AE1F-F07F-4E7F-AFCF-D74ED189EFBD}"/>
    <hyperlink ref="C48" location="Photos!A1" display="Photos" xr:uid="{D5C34CDD-D468-44D3-B24B-94667D3E58A6}"/>
    <hyperlink ref="C52" location="'Test Report Attachments'!A1" display="Test Report Attachments" xr:uid="{EAC142A7-E592-40C0-8431-59F5027B1C35}"/>
    <hyperlink ref="C53" location="'Report Sign-Off Block'!A1" display="Report Sign-Off Block" xr:uid="{DE19E10A-E6E9-44BA-9FF2-4E08F48AB2EB}"/>
  </hyperlinks>
  <pageMargins left="0.7" right="0.7" top="0.75" bottom="0.75" header="0.3" footer="0.3"/>
  <pageSetup orientation="portrait" horizontalDpi="200" verticalDpi="200"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EEEEA1-66E6-4FF7-BB61-721AD1BFF2A4}">
  <sheetPr codeName="Sheet9">
    <tabColor rgb="FF0070C0"/>
  </sheetPr>
  <dimension ref="A1:H21"/>
  <sheetViews>
    <sheetView zoomScale="80" zoomScaleNormal="80" workbookViewId="0">
      <selection activeCell="E15" sqref="E15"/>
    </sheetView>
  </sheetViews>
  <sheetFormatPr defaultColWidth="9.15234375" defaultRowHeight="15.9" x14ac:dyDescent="0.5"/>
  <cols>
    <col min="1" max="1" width="3.53515625" style="297" customWidth="1"/>
    <col min="2" max="2" width="30.69140625" style="297" customWidth="1"/>
    <col min="3" max="3" width="52.3046875" style="297" customWidth="1"/>
    <col min="4" max="4" width="26.3046875" style="297" customWidth="1"/>
    <col min="5" max="5" width="58.15234375" style="297" customWidth="1"/>
    <col min="6" max="6" width="5" style="297" customWidth="1"/>
    <col min="7" max="7" width="4.3046875" style="297" customWidth="1"/>
    <col min="8" max="16384" width="9.15234375" style="297"/>
  </cols>
  <sheetData>
    <row r="1" spans="1:8" ht="16.3" thickBot="1" x14ac:dyDescent="0.55000000000000004">
      <c r="A1" s="296"/>
      <c r="B1" s="308"/>
      <c r="C1" s="308"/>
      <c r="F1" s="299"/>
      <c r="G1" s="302"/>
      <c r="H1" s="300"/>
    </row>
    <row r="2" spans="1:8" ht="17.149999999999999" thickBot="1" x14ac:dyDescent="0.55000000000000004">
      <c r="A2" s="307"/>
      <c r="B2" s="520" t="s">
        <v>127</v>
      </c>
      <c r="C2" s="521"/>
      <c r="D2" s="300"/>
      <c r="E2" s="298"/>
      <c r="F2" s="299"/>
      <c r="G2" s="302"/>
      <c r="H2" s="300"/>
    </row>
    <row r="3" spans="1:8" x14ac:dyDescent="0.5">
      <c r="A3" s="307"/>
      <c r="B3" s="162" t="s">
        <v>392</v>
      </c>
      <c r="C3" s="164" t="str">
        <f>'Version Control'!C3</f>
        <v>Furnace Fans</v>
      </c>
      <c r="D3" s="300"/>
      <c r="F3" s="299"/>
      <c r="G3" s="302"/>
      <c r="H3" s="300"/>
    </row>
    <row r="4" spans="1:8" ht="16.75" x14ac:dyDescent="0.5">
      <c r="A4" s="307"/>
      <c r="B4" s="162" t="s">
        <v>393</v>
      </c>
      <c r="C4" s="164" t="str">
        <f>'Version Control'!C4</f>
        <v>v2.0</v>
      </c>
      <c r="D4" s="300"/>
      <c r="E4" s="261" t="s">
        <v>424</v>
      </c>
      <c r="F4" s="299"/>
      <c r="G4" s="302"/>
      <c r="H4" s="300"/>
    </row>
    <row r="5" spans="1:8" x14ac:dyDescent="0.5">
      <c r="A5" s="307"/>
      <c r="B5" s="162" t="s">
        <v>394</v>
      </c>
      <c r="C5" s="163">
        <f>'Version Control'!C5</f>
        <v>44103</v>
      </c>
      <c r="D5" s="300"/>
      <c r="F5" s="299"/>
      <c r="G5" s="302"/>
      <c r="H5" s="300"/>
    </row>
    <row r="6" spans="1:8" x14ac:dyDescent="0.5">
      <c r="A6" s="307"/>
      <c r="B6" s="162" t="s">
        <v>395</v>
      </c>
      <c r="C6" s="164" t="str">
        <f ca="1">MID(CELL("filename",A1), FIND("]", CELL("filename", A1))+ 1, 255)</f>
        <v>Report Sign-Off Block</v>
      </c>
      <c r="D6" s="300"/>
      <c r="F6" s="299"/>
      <c r="G6" s="302"/>
      <c r="H6" s="300"/>
    </row>
    <row r="7" spans="1:8" x14ac:dyDescent="0.5">
      <c r="A7" s="307"/>
      <c r="B7" s="162" t="s">
        <v>396</v>
      </c>
      <c r="C7" s="164" t="str">
        <f ca="1">MID(CELL("filename",A1),SEARCH("[",CELL("filename",A1))+1,SEARCH("]",CELL("filename",A1))-1-SEARCH("[",CELL("filename",A1)))</f>
        <v>Furnace Fans - v2.0.xlsx</v>
      </c>
      <c r="D7" s="300"/>
      <c r="F7" s="299"/>
      <c r="G7" s="302"/>
      <c r="H7" s="300"/>
    </row>
    <row r="8" spans="1:8" ht="16.3" thickBot="1" x14ac:dyDescent="0.55000000000000004">
      <c r="A8" s="307"/>
      <c r="B8" s="165" t="s">
        <v>413</v>
      </c>
      <c r="C8" s="309" t="str">
        <f>'Version Control'!C8</f>
        <v>[MM/DD/YYYY]</v>
      </c>
      <c r="D8" s="300"/>
      <c r="F8" s="299"/>
      <c r="G8" s="302"/>
      <c r="H8" s="300"/>
    </row>
    <row r="9" spans="1:8" x14ac:dyDescent="0.5">
      <c r="B9" s="301"/>
      <c r="C9" s="301"/>
      <c r="F9" s="299"/>
      <c r="G9" s="302"/>
      <c r="H9" s="300"/>
    </row>
    <row r="10" spans="1:8" ht="16.3" thickBot="1" x14ac:dyDescent="0.55000000000000004">
      <c r="B10" s="303"/>
      <c r="C10" s="303"/>
      <c r="D10" s="303"/>
      <c r="E10" s="303"/>
      <c r="F10" s="299"/>
      <c r="G10" s="302"/>
      <c r="H10" s="300"/>
    </row>
    <row r="11" spans="1:8" ht="16.3" thickBot="1" x14ac:dyDescent="0.55000000000000004">
      <c r="A11" s="299"/>
      <c r="B11" s="537" t="s">
        <v>229</v>
      </c>
      <c r="C11" s="561"/>
      <c r="D11" s="561"/>
      <c r="E11" s="538"/>
      <c r="F11" s="305"/>
      <c r="G11" s="302"/>
      <c r="H11" s="300"/>
    </row>
    <row r="12" spans="1:8" ht="25.5" customHeight="1" x14ac:dyDescent="0.5">
      <c r="A12" s="299"/>
      <c r="B12" s="666" t="s">
        <v>230</v>
      </c>
      <c r="C12" s="667"/>
      <c r="D12" s="667"/>
      <c r="E12" s="668"/>
      <c r="F12" s="305"/>
      <c r="G12" s="302"/>
      <c r="H12" s="300"/>
    </row>
    <row r="13" spans="1:8" ht="30" customHeight="1" x14ac:dyDescent="0.5">
      <c r="A13" s="299"/>
      <c r="B13" s="669"/>
      <c r="C13" s="670"/>
      <c r="D13" s="670"/>
      <c r="E13" s="671"/>
      <c r="F13" s="305"/>
      <c r="G13" s="302"/>
      <c r="H13" s="300"/>
    </row>
    <row r="14" spans="1:8" x14ac:dyDescent="0.5">
      <c r="A14" s="299"/>
      <c r="B14" s="672" t="s">
        <v>231</v>
      </c>
      <c r="C14" s="673"/>
      <c r="D14" s="290" t="s">
        <v>232</v>
      </c>
      <c r="E14" s="291" t="s">
        <v>233</v>
      </c>
      <c r="F14" s="305"/>
      <c r="G14" s="302"/>
      <c r="H14" s="300"/>
    </row>
    <row r="15" spans="1:8" x14ac:dyDescent="0.5">
      <c r="A15" s="299"/>
      <c r="B15" s="662" t="s">
        <v>234</v>
      </c>
      <c r="C15" s="663"/>
      <c r="D15" s="284" t="str">
        <f>'General Info and Test Results'!C17</f>
        <v>[MM/DD/YYYY]</v>
      </c>
      <c r="E15" s="293" t="s">
        <v>429</v>
      </c>
      <c r="F15" s="305"/>
      <c r="G15" s="302"/>
      <c r="H15" s="300"/>
    </row>
    <row r="16" spans="1:8" x14ac:dyDescent="0.5">
      <c r="A16" s="299"/>
      <c r="B16" s="662" t="s">
        <v>235</v>
      </c>
      <c r="C16" s="663"/>
      <c r="D16" s="292" t="s">
        <v>409</v>
      </c>
      <c r="E16" s="293" t="s">
        <v>429</v>
      </c>
      <c r="F16" s="305"/>
      <c r="G16" s="302"/>
      <c r="H16" s="300"/>
    </row>
    <row r="17" spans="1:8" x14ac:dyDescent="0.5">
      <c r="A17" s="299"/>
      <c r="B17" s="662" t="s">
        <v>236</v>
      </c>
      <c r="C17" s="663"/>
      <c r="D17" s="292" t="s">
        <v>409</v>
      </c>
      <c r="E17" s="293" t="s">
        <v>429</v>
      </c>
      <c r="F17" s="305"/>
      <c r="G17" s="302"/>
      <c r="H17" s="300"/>
    </row>
    <row r="18" spans="1:8" ht="16.3" thickBot="1" x14ac:dyDescent="0.55000000000000004">
      <c r="A18" s="299"/>
      <c r="B18" s="664" t="s">
        <v>236</v>
      </c>
      <c r="C18" s="665"/>
      <c r="D18" s="294" t="s">
        <v>409</v>
      </c>
      <c r="E18" s="295" t="s">
        <v>429</v>
      </c>
      <c r="F18" s="305"/>
      <c r="G18" s="302"/>
      <c r="H18" s="300"/>
    </row>
    <row r="19" spans="1:8" x14ac:dyDescent="0.5">
      <c r="A19" s="303"/>
      <c r="B19" s="306"/>
      <c r="C19" s="306"/>
      <c r="D19" s="306"/>
      <c r="E19" s="306"/>
      <c r="F19" s="304"/>
      <c r="G19" s="302"/>
      <c r="H19" s="300"/>
    </row>
    <row r="20" spans="1:8" x14ac:dyDescent="0.5">
      <c r="A20" s="302"/>
      <c r="B20" s="302"/>
      <c r="C20" s="302"/>
      <c r="D20" s="302"/>
      <c r="E20" s="302"/>
      <c r="F20" s="302"/>
      <c r="G20" s="302"/>
      <c r="H20" s="300"/>
    </row>
    <row r="21" spans="1:8" x14ac:dyDescent="0.5">
      <c r="A21" s="301"/>
      <c r="B21" s="301"/>
      <c r="C21" s="301"/>
      <c r="D21" s="301"/>
      <c r="E21" s="301"/>
      <c r="F21" s="301"/>
      <c r="G21" s="301"/>
    </row>
  </sheetData>
  <sheetProtection algorithmName="SHA-512" hashValue="ftyBgDPOxEPNMxN/R8knDqe1NCN3eE6ARxgee98hcj2j8FLcOVzIgk5QJzVyFzYRhUvuWDDVBoGadcNoKA9ElQ==" saltValue="q+4D+xqPKqdzM68rlIj4mg==" spinCount="100000" sheet="1" selectLockedCells="1"/>
  <mergeCells count="8">
    <mergeCell ref="B17:C17"/>
    <mergeCell ref="B18:C18"/>
    <mergeCell ref="B2:C2"/>
    <mergeCell ref="B11:E11"/>
    <mergeCell ref="B12:E13"/>
    <mergeCell ref="B14:C14"/>
    <mergeCell ref="B15:C15"/>
    <mergeCell ref="B16:C16"/>
  </mergeCells>
  <hyperlinks>
    <hyperlink ref="E4" location="Instructions!A1" display="Back to Instructions tab" xr:uid="{F6FEED23-1881-485F-9433-223C85CF8EEB}"/>
  </hyperlinks>
  <pageMargins left="0.7" right="0.7" top="0.75" bottom="0.75" header="0.3" footer="0.3"/>
  <pageSetup orientation="portrait" horizontalDpi="200" verticalDpi="2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1AA79D-9638-44FE-B70B-B4CA2C641D3D}">
  <sheetPr codeName="Sheet11">
    <tabColor theme="0" tint="-0.14999847407452621"/>
  </sheetPr>
  <dimension ref="A1:D34"/>
  <sheetViews>
    <sheetView zoomScale="70" zoomScaleNormal="70" workbookViewId="0">
      <selection activeCell="D10" sqref="D10"/>
    </sheetView>
  </sheetViews>
  <sheetFormatPr defaultColWidth="9.15234375" defaultRowHeight="14.6" x14ac:dyDescent="0.4"/>
  <cols>
    <col min="1" max="1" width="72.53515625" style="104" customWidth="1"/>
    <col min="2" max="2" width="46.53515625" style="104" customWidth="1"/>
    <col min="3" max="3" width="31.15234375" style="104" customWidth="1"/>
    <col min="4" max="4" width="33.3046875" style="104" customWidth="1"/>
    <col min="5" max="5" width="30.15234375" style="104" customWidth="1"/>
    <col min="6" max="16384" width="9.15234375" style="104"/>
  </cols>
  <sheetData>
    <row r="1" spans="1:4" ht="29.15" x14ac:dyDescent="0.4">
      <c r="A1" s="120" t="s">
        <v>252</v>
      </c>
      <c r="B1" s="120"/>
      <c r="C1" s="128"/>
      <c r="D1" s="128"/>
    </row>
    <row r="2" spans="1:4" x14ac:dyDescent="0.4">
      <c r="A2" s="129" t="s">
        <v>216</v>
      </c>
      <c r="B2" s="129" t="s">
        <v>253</v>
      </c>
      <c r="C2" s="129" t="s">
        <v>254</v>
      </c>
      <c r="D2" s="144" t="s">
        <v>289</v>
      </c>
    </row>
    <row r="3" spans="1:4" ht="29.15" x14ac:dyDescent="0.4">
      <c r="A3" s="130" t="s">
        <v>250</v>
      </c>
      <c r="B3" s="131" t="s">
        <v>255</v>
      </c>
      <c r="C3" s="131">
        <v>0.55000000000000004</v>
      </c>
      <c r="D3" s="131" t="s">
        <v>290</v>
      </c>
    </row>
    <row r="4" spans="1:4" x14ac:dyDescent="0.4">
      <c r="A4" s="130" t="s">
        <v>217</v>
      </c>
      <c r="B4" s="131">
        <v>0.65</v>
      </c>
      <c r="C4" s="131" t="s">
        <v>256</v>
      </c>
      <c r="D4" s="131" t="s">
        <v>291</v>
      </c>
    </row>
    <row r="5" spans="1:4" x14ac:dyDescent="0.4">
      <c r="A5" s="130" t="s">
        <v>251</v>
      </c>
      <c r="B5" s="131" t="s">
        <v>257</v>
      </c>
      <c r="C5" s="131">
        <v>0.35</v>
      </c>
      <c r="D5" s="131" t="s">
        <v>292</v>
      </c>
    </row>
    <row r="8" spans="1:4" x14ac:dyDescent="0.4">
      <c r="A8" s="119" t="s">
        <v>258</v>
      </c>
      <c r="B8" s="119"/>
      <c r="C8" s="119"/>
      <c r="D8" s="119"/>
    </row>
    <row r="9" spans="1:4" x14ac:dyDescent="0.4">
      <c r="A9" s="118" t="s">
        <v>259</v>
      </c>
      <c r="B9" s="118" t="s">
        <v>260</v>
      </c>
      <c r="C9" s="118" t="s">
        <v>261</v>
      </c>
    </row>
    <row r="10" spans="1:4" ht="36.75" customHeight="1" x14ac:dyDescent="0.4">
      <c r="A10" s="118" t="s">
        <v>262</v>
      </c>
      <c r="B10" s="118" t="s">
        <v>263</v>
      </c>
      <c r="C10" s="118">
        <v>830</v>
      </c>
    </row>
    <row r="11" spans="1:4" x14ac:dyDescent="0.4">
      <c r="A11" s="118" t="s">
        <v>264</v>
      </c>
      <c r="B11" s="118" t="s">
        <v>265</v>
      </c>
      <c r="C11" s="118">
        <v>640</v>
      </c>
    </row>
    <row r="12" spans="1:4" x14ac:dyDescent="0.4">
      <c r="A12" s="118" t="s">
        <v>202</v>
      </c>
      <c r="B12" s="118" t="s">
        <v>266</v>
      </c>
      <c r="C12" s="118">
        <v>400</v>
      </c>
    </row>
    <row r="15" spans="1:4" x14ac:dyDescent="0.4">
      <c r="A15" s="121" t="s">
        <v>267</v>
      </c>
      <c r="B15" s="121"/>
    </row>
    <row r="16" spans="1:4" x14ac:dyDescent="0.4">
      <c r="A16" s="117" t="s">
        <v>268</v>
      </c>
      <c r="B16" s="117" t="s">
        <v>269</v>
      </c>
      <c r="C16" s="117" t="s">
        <v>270</v>
      </c>
      <c r="D16" s="117" t="s">
        <v>271</v>
      </c>
    </row>
    <row r="17" spans="1:4" x14ac:dyDescent="0.4">
      <c r="A17" s="104" t="s">
        <v>208</v>
      </c>
      <c r="B17" s="104" t="s">
        <v>272</v>
      </c>
      <c r="C17" s="104">
        <f>_xlfn.NUMBERVALUE(MID(FER_ECS[[#This Row],[FER Formula]],7,5))</f>
        <v>4.3999999999999997E-2</v>
      </c>
      <c r="D17" s="104">
        <f>_xlfn.NUMBERVALUE(RIGHT(FER_ECS[[#This Row],[FER Formula]],3))</f>
        <v>182</v>
      </c>
    </row>
    <row r="18" spans="1:4" ht="58.5" customHeight="1" x14ac:dyDescent="0.4">
      <c r="A18" s="104" t="s">
        <v>238</v>
      </c>
      <c r="B18" s="104" t="s">
        <v>273</v>
      </c>
      <c r="C18" s="104">
        <f>_xlfn.NUMBERVALUE(MID(FER_ECS[[#This Row],[FER Formula]],7,5))</f>
        <v>4.3999999999999997E-2</v>
      </c>
      <c r="D18" s="104">
        <f>_xlfn.NUMBERVALUE(RIGHT(FER_ECS[[#This Row],[FER Formula]],3))</f>
        <v>195</v>
      </c>
    </row>
    <row r="19" spans="1:4" x14ac:dyDescent="0.4">
      <c r="A19" s="104" t="s">
        <v>239</v>
      </c>
      <c r="B19" s="104" t="s">
        <v>274</v>
      </c>
      <c r="C19" s="104">
        <f>_xlfn.NUMBERVALUE(MID(FER_ECS[[#This Row],[FER Formula]],7,5))</f>
        <v>4.3999999999999997E-2</v>
      </c>
      <c r="D19" s="104">
        <f>_xlfn.NUMBERVALUE(RIGHT(FER_ECS[[#This Row],[FER Formula]],3))</f>
        <v>199</v>
      </c>
    </row>
    <row r="20" spans="1:4" x14ac:dyDescent="0.4">
      <c r="A20" s="104" t="s">
        <v>240</v>
      </c>
      <c r="B20" s="104" t="s">
        <v>275</v>
      </c>
      <c r="C20" s="104">
        <f>_xlfn.NUMBERVALUE(MID(FER_ECS[[#This Row],[FER Formula]],7,5))</f>
        <v>7.0999999999999994E-2</v>
      </c>
      <c r="D20" s="104">
        <f>_xlfn.NUMBERVALUE(RIGHT(FER_ECS[[#This Row],[FER Formula]],3))</f>
        <v>382</v>
      </c>
    </row>
    <row r="21" spans="1:4" x14ac:dyDescent="0.4">
      <c r="A21" s="104" t="s">
        <v>241</v>
      </c>
      <c r="B21" s="104" t="s">
        <v>276</v>
      </c>
      <c r="C21" s="104">
        <f>_xlfn.NUMBERVALUE(MID(FER_ECS[[#This Row],[FER Formula]],7,5))</f>
        <v>4.3999999999999997E-2</v>
      </c>
      <c r="D21" s="104">
        <f>_xlfn.NUMBERVALUE(RIGHT(FER_ECS[[#This Row],[FER Formula]],3))</f>
        <v>165</v>
      </c>
    </row>
    <row r="22" spans="1:4" x14ac:dyDescent="0.4">
      <c r="A22" s="104" t="s">
        <v>242</v>
      </c>
      <c r="B22" s="104" t="s">
        <v>277</v>
      </c>
      <c r="C22" s="104">
        <f>_xlfn.NUMBERVALUE(MID(FER_ECS[[#This Row],[FER Formula]],7,5))</f>
        <v>7.0999999999999994E-2</v>
      </c>
      <c r="D22" s="104">
        <f>_xlfn.NUMBERVALUE(RIGHT(FER_ECS[[#This Row],[FER Formula]],3))</f>
        <v>222</v>
      </c>
    </row>
    <row r="23" spans="1:4" x14ac:dyDescent="0.4">
      <c r="A23" s="104" t="s">
        <v>243</v>
      </c>
      <c r="B23" s="104" t="s">
        <v>278</v>
      </c>
      <c r="C23" s="104">
        <f>_xlfn.NUMBERVALUE(MID(FER_ECS[[#This Row],[FER Formula]],7,5))</f>
        <v>7.0999999999999994E-2</v>
      </c>
      <c r="D23" s="104">
        <f>_xlfn.NUMBERVALUE(RIGHT(FER_ECS[[#This Row],[FER Formula]],3))</f>
        <v>240</v>
      </c>
    </row>
    <row r="24" spans="1:4" x14ac:dyDescent="0.4">
      <c r="A24" s="104" t="s">
        <v>244</v>
      </c>
      <c r="B24" s="104" t="s">
        <v>279</v>
      </c>
      <c r="C24" s="104">
        <f>_xlfn.NUMBERVALUE(MID(FER_ECS[[#This Row],[FER Formula]],7,5))</f>
        <v>4.3999999999999997E-2</v>
      </c>
      <c r="D24" s="104">
        <f>_xlfn.NUMBERVALUE(RIGHT(FER_ECS[[#This Row],[FER Formula]],3))</f>
        <v>101</v>
      </c>
    </row>
    <row r="25" spans="1:4" x14ac:dyDescent="0.4">
      <c r="A25" s="104" t="s">
        <v>280</v>
      </c>
      <c r="B25" s="104" t="s">
        <v>281</v>
      </c>
    </row>
    <row r="26" spans="1:4" x14ac:dyDescent="0.4">
      <c r="A26" s="104" t="s">
        <v>282</v>
      </c>
      <c r="B26" s="104" t="s">
        <v>281</v>
      </c>
    </row>
    <row r="29" spans="1:4" ht="43.75" x14ac:dyDescent="0.4">
      <c r="A29" s="128" t="s">
        <v>349</v>
      </c>
    </row>
    <row r="30" spans="1:4" x14ac:dyDescent="0.4">
      <c r="A30" s="117" t="s">
        <v>344</v>
      </c>
      <c r="B30" s="117" t="s">
        <v>345</v>
      </c>
      <c r="C30" s="117" t="s">
        <v>352</v>
      </c>
    </row>
    <row r="31" spans="1:4" x14ac:dyDescent="0.4">
      <c r="A31" s="137" t="s">
        <v>357</v>
      </c>
      <c r="B31" s="117" t="s">
        <v>346</v>
      </c>
      <c r="C31" s="117">
        <v>3</v>
      </c>
    </row>
    <row r="32" spans="1:4" x14ac:dyDescent="0.4">
      <c r="A32" s="137" t="s">
        <v>358</v>
      </c>
      <c r="B32" s="117" t="s">
        <v>346</v>
      </c>
      <c r="C32" s="117">
        <v>5</v>
      </c>
    </row>
    <row r="33" spans="1:3" x14ac:dyDescent="0.4">
      <c r="A33" s="137" t="s">
        <v>348</v>
      </c>
      <c r="B33" s="117" t="s">
        <v>347</v>
      </c>
      <c r="C33" s="117">
        <v>1</v>
      </c>
    </row>
    <row r="34" spans="1:3" x14ac:dyDescent="0.4">
      <c r="A34" s="138" t="s">
        <v>350</v>
      </c>
      <c r="B34" s="133" t="s">
        <v>351</v>
      </c>
      <c r="C34" s="133">
        <v>5</v>
      </c>
    </row>
  </sheetData>
  <sheetProtection algorithmName="SHA-512" hashValue="edyGsVsWQlcDW8a15Y8Oqoo00o9A2QwWl/XAOT3zdcFs6VOrr7xMzKd3ZPLPtAhbXun64zhblQmnbSUo5ruAHA==" saltValue="ZGVtpbpKLSdlp4nbwJgV9g==" spinCount="100000" sheet="1" selectLockedCells="1"/>
  <pageMargins left="0.7" right="0.7" top="0.75" bottom="0.75" header="0.3" footer="0.3"/>
  <pageSetup orientation="portrait" horizontalDpi="1200" verticalDpi="1200" r:id="rId1"/>
  <tableParts count="4">
    <tablePart r:id="rId2"/>
    <tablePart r:id="rId3"/>
    <tablePart r:id="rId4"/>
    <tablePart r:id="rId5"/>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A7308E-002C-4A48-957D-061309551769}">
  <sheetPr codeName="Sheet10">
    <tabColor theme="0" tint="-0.14999847407452621"/>
  </sheetPr>
  <dimension ref="A1:S3511"/>
  <sheetViews>
    <sheetView workbookViewId="0">
      <selection activeCell="F7" sqref="F7"/>
    </sheetView>
  </sheetViews>
  <sheetFormatPr defaultColWidth="9.15234375" defaultRowHeight="15.9" x14ac:dyDescent="0.5"/>
  <cols>
    <col min="1" max="1" width="9.15234375" style="105"/>
    <col min="2" max="2" width="87.84375" style="105" customWidth="1"/>
    <col min="3" max="3" width="6.3046875" style="105" customWidth="1"/>
    <col min="4" max="4" width="3.3046875" style="116" customWidth="1"/>
    <col min="5" max="5" width="19.53515625" style="105" customWidth="1"/>
    <col min="6" max="6" width="9.15234375" style="105"/>
    <col min="7" max="7" width="15" style="105" customWidth="1"/>
    <col min="8" max="8" width="7.3046875" style="105" customWidth="1"/>
    <col min="9" max="9" width="14.3046875" style="105" customWidth="1"/>
    <col min="10" max="16384" width="9.15234375" style="105"/>
  </cols>
  <sheetData>
    <row r="1" spans="1:19" x14ac:dyDescent="0.5">
      <c r="D1" s="106"/>
    </row>
    <row r="2" spans="1:19" x14ac:dyDescent="0.5">
      <c r="A2" s="107"/>
      <c r="B2" s="108" t="s">
        <v>237</v>
      </c>
      <c r="D2" s="106"/>
    </row>
    <row r="3" spans="1:19" x14ac:dyDescent="0.5">
      <c r="A3" s="107"/>
      <c r="B3" s="109" t="s">
        <v>208</v>
      </c>
      <c r="C3" s="107"/>
      <c r="D3" s="110"/>
      <c r="E3" s="107"/>
      <c r="F3" s="107"/>
      <c r="G3" s="107"/>
      <c r="H3" s="107"/>
      <c r="I3" s="107"/>
      <c r="J3" s="107"/>
      <c r="K3" s="107"/>
      <c r="L3" s="107"/>
      <c r="M3" s="107"/>
      <c r="N3" s="107"/>
      <c r="O3" s="107"/>
      <c r="P3" s="107"/>
      <c r="Q3" s="107"/>
    </row>
    <row r="4" spans="1:19" x14ac:dyDescent="0.5">
      <c r="A4" s="107"/>
      <c r="B4" s="111" t="s">
        <v>238</v>
      </c>
      <c r="C4" s="107"/>
      <c r="D4" s="110"/>
      <c r="E4" s="107"/>
      <c r="F4" s="107"/>
      <c r="G4" s="107"/>
      <c r="H4" s="107"/>
      <c r="I4" s="107"/>
      <c r="J4" s="107"/>
      <c r="K4" s="107"/>
      <c r="L4" s="107"/>
      <c r="M4" s="107"/>
      <c r="N4" s="107"/>
      <c r="O4" s="107"/>
      <c r="P4" s="107"/>
      <c r="Q4" s="107"/>
    </row>
    <row r="5" spans="1:19" x14ac:dyDescent="0.5">
      <c r="A5" s="107"/>
      <c r="B5" s="111" t="s">
        <v>239</v>
      </c>
      <c r="C5" s="107"/>
      <c r="D5" s="110"/>
      <c r="E5" s="112"/>
      <c r="F5" s="107"/>
      <c r="G5" s="112"/>
      <c r="H5" s="107"/>
      <c r="I5" s="107"/>
      <c r="J5" s="107"/>
      <c r="K5" s="107"/>
      <c r="L5" s="107"/>
      <c r="M5" s="107"/>
      <c r="N5" s="107"/>
      <c r="O5" s="107"/>
      <c r="P5" s="107"/>
      <c r="Q5" s="107"/>
    </row>
    <row r="6" spans="1:19" x14ac:dyDescent="0.5">
      <c r="A6" s="107"/>
      <c r="B6" s="111" t="s">
        <v>240</v>
      </c>
      <c r="C6" s="107"/>
      <c r="D6" s="110"/>
      <c r="E6" s="112"/>
      <c r="F6" s="107"/>
      <c r="O6" s="107"/>
      <c r="P6" s="107"/>
      <c r="Q6" s="107"/>
    </row>
    <row r="7" spans="1:19" x14ac:dyDescent="0.5">
      <c r="A7" s="107"/>
      <c r="B7" s="111" t="s">
        <v>241</v>
      </c>
      <c r="C7" s="107"/>
      <c r="D7" s="110"/>
      <c r="E7" s="112"/>
      <c r="F7" s="107"/>
      <c r="O7" s="107"/>
      <c r="P7" s="107"/>
      <c r="Q7" s="107"/>
    </row>
    <row r="8" spans="1:19" x14ac:dyDescent="0.5">
      <c r="A8" s="107"/>
      <c r="B8" s="111" t="s">
        <v>242</v>
      </c>
      <c r="C8" s="107"/>
      <c r="D8" s="110"/>
      <c r="E8" s="112"/>
      <c r="F8" s="107"/>
      <c r="O8" s="107"/>
      <c r="P8" s="107"/>
      <c r="Q8" s="107"/>
    </row>
    <row r="9" spans="1:19" x14ac:dyDescent="0.5">
      <c r="A9" s="107"/>
      <c r="B9" s="111" t="s">
        <v>243</v>
      </c>
      <c r="C9" s="107"/>
      <c r="D9" s="110"/>
      <c r="E9" s="112"/>
      <c r="F9" s="107"/>
      <c r="O9" s="107"/>
      <c r="P9" s="107"/>
      <c r="Q9" s="107"/>
    </row>
    <row r="10" spans="1:19" x14ac:dyDescent="0.5">
      <c r="A10" s="107"/>
      <c r="B10" s="113" t="s">
        <v>244</v>
      </c>
      <c r="C10" s="107"/>
      <c r="D10" s="110"/>
      <c r="E10" s="112"/>
      <c r="F10" s="107"/>
      <c r="O10" s="107"/>
      <c r="P10" s="107"/>
      <c r="Q10" s="107"/>
    </row>
    <row r="11" spans="1:19" x14ac:dyDescent="0.5">
      <c r="A11" s="107"/>
      <c r="B11" s="103"/>
      <c r="C11" s="107"/>
      <c r="D11" s="110"/>
      <c r="E11" s="112"/>
      <c r="F11" s="107"/>
      <c r="O11" s="107"/>
      <c r="P11" s="107"/>
      <c r="Q11" s="107"/>
    </row>
    <row r="12" spans="1:19" x14ac:dyDescent="0.5">
      <c r="A12" s="107"/>
      <c r="B12" s="103"/>
      <c r="C12" s="107"/>
      <c r="D12" s="110"/>
      <c r="E12" s="107"/>
      <c r="F12" s="107"/>
      <c r="O12" s="107"/>
      <c r="P12" s="107"/>
      <c r="Q12" s="107"/>
      <c r="R12" s="107"/>
      <c r="S12" s="107"/>
    </row>
    <row r="13" spans="1:19" x14ac:dyDescent="0.5">
      <c r="A13" s="107"/>
      <c r="B13" s="108" t="s">
        <v>245</v>
      </c>
      <c r="C13" s="107"/>
      <c r="D13" s="110"/>
      <c r="E13" s="107"/>
      <c r="F13" s="107"/>
      <c r="O13" s="107"/>
      <c r="P13" s="107"/>
      <c r="Q13" s="107"/>
      <c r="R13" s="107"/>
      <c r="S13" s="107"/>
    </row>
    <row r="14" spans="1:19" x14ac:dyDescent="0.5">
      <c r="A14" s="107"/>
      <c r="B14" s="114" t="s">
        <v>211</v>
      </c>
      <c r="C14" s="107"/>
      <c r="D14" s="110"/>
      <c r="E14" s="107"/>
      <c r="F14" s="107"/>
      <c r="O14" s="107"/>
      <c r="P14" s="107"/>
      <c r="Q14" s="107"/>
      <c r="R14" s="107"/>
      <c r="S14" s="107"/>
    </row>
    <row r="15" spans="1:19" x14ac:dyDescent="0.5">
      <c r="A15" s="107"/>
      <c r="B15" s="115" t="s">
        <v>246</v>
      </c>
      <c r="C15" s="107"/>
      <c r="D15" s="110"/>
      <c r="E15" s="107"/>
      <c r="F15" s="107"/>
      <c r="O15" s="107"/>
      <c r="P15" s="107"/>
      <c r="Q15" s="107"/>
      <c r="R15" s="107"/>
      <c r="S15" s="107"/>
    </row>
    <row r="16" spans="1:19" x14ac:dyDescent="0.5">
      <c r="A16" s="107"/>
      <c r="B16" s="132"/>
      <c r="C16" s="107"/>
      <c r="D16" s="110"/>
      <c r="E16" s="107"/>
      <c r="F16" s="107"/>
      <c r="O16" s="107"/>
      <c r="P16" s="107"/>
      <c r="Q16" s="107"/>
      <c r="R16" s="107"/>
      <c r="S16" s="107"/>
    </row>
    <row r="17" spans="1:19" x14ac:dyDescent="0.5">
      <c r="A17" s="107"/>
      <c r="B17" s="103"/>
      <c r="C17" s="107"/>
      <c r="D17" s="110"/>
      <c r="E17" s="107"/>
      <c r="F17" s="107"/>
      <c r="O17" s="107"/>
      <c r="P17" s="107"/>
      <c r="Q17" s="107"/>
      <c r="R17" s="107"/>
      <c r="S17" s="107"/>
    </row>
    <row r="18" spans="1:19" x14ac:dyDescent="0.5">
      <c r="A18" s="107"/>
      <c r="B18" s="108" t="s">
        <v>247</v>
      </c>
      <c r="C18" s="107"/>
      <c r="D18" s="110"/>
      <c r="E18" s="107"/>
      <c r="F18" s="107"/>
      <c r="O18" s="107"/>
      <c r="P18" s="107"/>
      <c r="Q18" s="107"/>
      <c r="R18" s="107"/>
      <c r="S18" s="107"/>
    </row>
    <row r="19" spans="1:19" x14ac:dyDescent="0.5">
      <c r="A19" s="107"/>
      <c r="B19" s="109"/>
      <c r="C19" s="107"/>
      <c r="D19" s="110"/>
      <c r="E19" s="107"/>
      <c r="F19" s="107"/>
      <c r="O19" s="107"/>
      <c r="P19" s="107"/>
      <c r="Q19" s="107"/>
      <c r="R19" s="107"/>
      <c r="S19" s="107"/>
    </row>
    <row r="20" spans="1:19" x14ac:dyDescent="0.5">
      <c r="A20" s="107"/>
      <c r="B20" s="111" t="s">
        <v>248</v>
      </c>
      <c r="C20" s="107"/>
      <c r="D20" s="110"/>
      <c r="E20" s="107"/>
      <c r="F20" s="107"/>
      <c r="O20" s="107"/>
      <c r="P20" s="107"/>
      <c r="Q20" s="107"/>
      <c r="R20" s="107"/>
      <c r="S20" s="107"/>
    </row>
    <row r="21" spans="1:19" x14ac:dyDescent="0.5">
      <c r="A21" s="107"/>
      <c r="B21" s="113" t="s">
        <v>206</v>
      </c>
      <c r="C21" s="107"/>
      <c r="D21" s="110"/>
      <c r="E21" s="107"/>
      <c r="F21" s="107"/>
      <c r="O21" s="107"/>
      <c r="P21" s="107"/>
      <c r="Q21" s="107"/>
      <c r="R21" s="107"/>
      <c r="S21" s="107"/>
    </row>
    <row r="22" spans="1:19" x14ac:dyDescent="0.5">
      <c r="A22" s="107"/>
      <c r="B22" s="103"/>
      <c r="C22" s="107"/>
      <c r="D22" s="110"/>
      <c r="E22" s="107"/>
      <c r="F22" s="107"/>
      <c r="O22" s="107"/>
      <c r="P22" s="107"/>
      <c r="Q22" s="107"/>
      <c r="R22" s="107"/>
      <c r="S22" s="107"/>
    </row>
    <row r="23" spans="1:19" x14ac:dyDescent="0.5">
      <c r="A23" s="107"/>
      <c r="B23" s="103"/>
      <c r="C23" s="107"/>
      <c r="D23" s="110"/>
      <c r="E23" s="107"/>
      <c r="F23" s="107"/>
      <c r="O23" s="107"/>
      <c r="P23" s="107"/>
      <c r="Q23" s="107"/>
      <c r="R23" s="107"/>
      <c r="S23" s="107"/>
    </row>
    <row r="24" spans="1:19" x14ac:dyDescent="0.5">
      <c r="A24" s="107"/>
      <c r="B24" s="108" t="s">
        <v>249</v>
      </c>
      <c r="C24" s="107"/>
      <c r="D24" s="110"/>
      <c r="E24" s="107"/>
      <c r="F24" s="107"/>
      <c r="O24" s="107"/>
      <c r="P24" s="107"/>
      <c r="Q24" s="107"/>
      <c r="R24" s="107"/>
      <c r="S24" s="107"/>
    </row>
    <row r="25" spans="1:19" x14ac:dyDescent="0.5">
      <c r="A25" s="107"/>
      <c r="B25" s="109" t="s">
        <v>250</v>
      </c>
      <c r="C25" s="107"/>
      <c r="D25" s="110"/>
      <c r="E25" s="107"/>
      <c r="F25" s="107"/>
      <c r="O25" s="107"/>
      <c r="P25" s="107"/>
      <c r="Q25" s="107"/>
      <c r="R25" s="107"/>
      <c r="S25" s="107"/>
    </row>
    <row r="26" spans="1:19" x14ac:dyDescent="0.5">
      <c r="A26" s="107"/>
      <c r="B26" s="111" t="s">
        <v>217</v>
      </c>
      <c r="C26" s="107"/>
      <c r="D26" s="110"/>
      <c r="E26" s="107"/>
      <c r="F26" s="107"/>
      <c r="O26" s="107"/>
      <c r="P26" s="107"/>
      <c r="Q26" s="107"/>
      <c r="R26" s="107"/>
      <c r="S26" s="107"/>
    </row>
    <row r="27" spans="1:19" x14ac:dyDescent="0.5">
      <c r="A27" s="107"/>
      <c r="B27" s="113" t="s">
        <v>251</v>
      </c>
      <c r="C27" s="107"/>
      <c r="D27" s="110"/>
      <c r="E27" s="107"/>
      <c r="F27" s="107"/>
      <c r="O27" s="107"/>
      <c r="P27" s="107"/>
      <c r="Q27" s="107"/>
      <c r="R27" s="107"/>
      <c r="S27" s="107"/>
    </row>
    <row r="28" spans="1:19" x14ac:dyDescent="0.5">
      <c r="A28" s="107"/>
      <c r="B28" s="134"/>
      <c r="C28" s="107"/>
      <c r="D28" s="110"/>
      <c r="E28" s="107"/>
      <c r="F28" s="107"/>
      <c r="O28" s="107"/>
      <c r="P28" s="107"/>
      <c r="Q28" s="107"/>
      <c r="R28" s="107"/>
      <c r="S28" s="107"/>
    </row>
    <row r="29" spans="1:19" x14ac:dyDescent="0.5">
      <c r="A29" s="107"/>
      <c r="B29" s="134"/>
      <c r="C29" s="107"/>
      <c r="D29" s="110"/>
      <c r="E29" s="107"/>
      <c r="F29" s="107"/>
      <c r="O29" s="107"/>
      <c r="P29" s="107"/>
      <c r="Q29" s="107"/>
      <c r="R29" s="107"/>
      <c r="S29" s="107"/>
    </row>
    <row r="30" spans="1:19" x14ac:dyDescent="0.5">
      <c r="A30" s="107"/>
      <c r="B30" s="108" t="s">
        <v>353</v>
      </c>
      <c r="C30" s="107"/>
      <c r="D30" s="110"/>
      <c r="E30" s="107"/>
      <c r="F30" s="107"/>
      <c r="O30" s="107"/>
      <c r="P30" s="107"/>
      <c r="Q30" s="107"/>
      <c r="R30" s="107"/>
      <c r="S30" s="107"/>
    </row>
    <row r="31" spans="1:19" x14ac:dyDescent="0.5">
      <c r="A31" s="107"/>
      <c r="B31" s="135" t="s">
        <v>357</v>
      </c>
      <c r="C31" s="107"/>
      <c r="D31" s="110"/>
      <c r="E31" s="107"/>
      <c r="F31" s="107"/>
      <c r="O31" s="107"/>
      <c r="P31" s="107"/>
      <c r="Q31" s="107"/>
      <c r="R31" s="107"/>
      <c r="S31" s="107"/>
    </row>
    <row r="32" spans="1:19" x14ac:dyDescent="0.5">
      <c r="A32" s="107"/>
      <c r="B32" s="136" t="s">
        <v>358</v>
      </c>
      <c r="C32" s="107"/>
      <c r="D32" s="110"/>
      <c r="E32" s="107"/>
      <c r="F32" s="107"/>
      <c r="O32" s="107"/>
      <c r="P32" s="107"/>
      <c r="Q32" s="107"/>
      <c r="R32" s="107"/>
      <c r="S32" s="107"/>
    </row>
    <row r="33" spans="1:19" x14ac:dyDescent="0.5">
      <c r="A33" s="107"/>
      <c r="B33" s="111" t="s">
        <v>348</v>
      </c>
      <c r="C33" s="107"/>
      <c r="D33" s="110"/>
      <c r="E33" s="107"/>
      <c r="F33" s="107"/>
      <c r="O33" s="107"/>
      <c r="P33" s="107"/>
      <c r="Q33" s="107"/>
      <c r="R33" s="107"/>
      <c r="S33" s="107"/>
    </row>
    <row r="34" spans="1:19" x14ac:dyDescent="0.5">
      <c r="A34" s="107"/>
      <c r="B34" s="113" t="s">
        <v>350</v>
      </c>
      <c r="C34" s="107"/>
      <c r="D34" s="110"/>
      <c r="E34" s="107"/>
      <c r="F34" s="107"/>
      <c r="O34" s="107"/>
      <c r="P34" s="107"/>
      <c r="Q34" s="107"/>
      <c r="R34" s="107"/>
      <c r="S34" s="107"/>
    </row>
    <row r="35" spans="1:19" x14ac:dyDescent="0.5">
      <c r="A35" s="107"/>
      <c r="B35" s="107"/>
      <c r="C35" s="107"/>
      <c r="D35" s="110"/>
      <c r="E35" s="107"/>
      <c r="F35" s="107"/>
      <c r="O35" s="107"/>
      <c r="P35" s="107"/>
      <c r="Q35" s="107"/>
      <c r="R35" s="107"/>
      <c r="S35" s="107"/>
    </row>
    <row r="36" spans="1:19" x14ac:dyDescent="0.5">
      <c r="A36" s="107"/>
      <c r="B36" s="107"/>
      <c r="C36" s="107"/>
      <c r="D36" s="110"/>
      <c r="E36" s="107"/>
      <c r="F36" s="107"/>
      <c r="O36" s="107"/>
      <c r="P36" s="107"/>
      <c r="Q36" s="107"/>
      <c r="R36" s="107"/>
      <c r="S36" s="107"/>
    </row>
    <row r="37" spans="1:19" s="116" customFormat="1" x14ac:dyDescent="0.5">
      <c r="A37" s="106"/>
      <c r="B37" s="106"/>
      <c r="C37" s="106"/>
      <c r="D37" s="106"/>
    </row>
    <row r="43" spans="1:19" x14ac:dyDescent="0.5">
      <c r="A43" s="112"/>
      <c r="C43" s="107"/>
      <c r="D43" s="107"/>
      <c r="E43" s="107"/>
      <c r="F43" s="107"/>
    </row>
    <row r="44" spans="1:19" x14ac:dyDescent="0.5">
      <c r="A44" s="112"/>
      <c r="B44" s="107"/>
      <c r="C44" s="107"/>
      <c r="D44" s="107"/>
      <c r="E44" s="107"/>
      <c r="F44" s="107"/>
    </row>
    <row r="45" spans="1:19" x14ac:dyDescent="0.5">
      <c r="A45" s="112"/>
      <c r="B45" s="107"/>
      <c r="C45" s="107"/>
      <c r="D45" s="107"/>
      <c r="E45" s="107"/>
      <c r="F45" s="107"/>
    </row>
    <row r="46" spans="1:19" x14ac:dyDescent="0.5">
      <c r="A46" s="112"/>
      <c r="B46" s="107"/>
      <c r="C46" s="107"/>
      <c r="D46" s="107"/>
      <c r="E46" s="107"/>
      <c r="F46" s="107"/>
    </row>
    <row r="47" spans="1:19" x14ac:dyDescent="0.5">
      <c r="A47" s="112"/>
      <c r="B47" s="107"/>
      <c r="C47" s="107"/>
      <c r="D47" s="107"/>
      <c r="E47" s="107"/>
      <c r="F47" s="107"/>
    </row>
    <row r="48" spans="1:19" x14ac:dyDescent="0.5">
      <c r="A48" s="112"/>
      <c r="B48" s="107"/>
      <c r="C48" s="107"/>
      <c r="D48" s="107"/>
      <c r="E48" s="107"/>
      <c r="F48" s="107"/>
    </row>
    <row r="49" spans="1:6" x14ac:dyDescent="0.5">
      <c r="A49" s="112"/>
      <c r="B49" s="107"/>
      <c r="C49" s="107"/>
      <c r="D49" s="107"/>
      <c r="E49" s="107"/>
      <c r="F49" s="107"/>
    </row>
    <row r="50" spans="1:6" x14ac:dyDescent="0.5">
      <c r="A50" s="112"/>
      <c r="B50" s="107"/>
      <c r="C50" s="107"/>
      <c r="D50" s="107"/>
      <c r="E50" s="107"/>
      <c r="F50" s="107"/>
    </row>
    <row r="51" spans="1:6" x14ac:dyDescent="0.5">
      <c r="A51" s="112"/>
      <c r="B51" s="107"/>
      <c r="C51" s="107"/>
      <c r="D51" s="107"/>
      <c r="E51" s="107"/>
      <c r="F51" s="107"/>
    </row>
    <row r="52" spans="1:6" x14ac:dyDescent="0.5">
      <c r="A52" s="112"/>
      <c r="B52" s="107"/>
      <c r="C52" s="107"/>
      <c r="D52" s="107"/>
      <c r="E52" s="107"/>
      <c r="F52" s="107"/>
    </row>
    <row r="53" spans="1:6" x14ac:dyDescent="0.5">
      <c r="A53" s="112"/>
      <c r="B53" s="107"/>
      <c r="C53" s="107"/>
      <c r="D53" s="107"/>
      <c r="E53" s="107"/>
      <c r="F53" s="107"/>
    </row>
    <row r="54" spans="1:6" x14ac:dyDescent="0.5">
      <c r="A54" s="112"/>
      <c r="B54" s="107"/>
      <c r="C54" s="107"/>
      <c r="D54" s="107"/>
      <c r="E54" s="107"/>
      <c r="F54" s="107"/>
    </row>
    <row r="55" spans="1:6" x14ac:dyDescent="0.5">
      <c r="A55" s="112"/>
      <c r="B55" s="107"/>
      <c r="C55" s="107"/>
      <c r="D55" s="107"/>
      <c r="E55" s="107"/>
      <c r="F55" s="107"/>
    </row>
    <row r="56" spans="1:6" x14ac:dyDescent="0.5">
      <c r="A56" s="112"/>
      <c r="B56" s="107"/>
      <c r="C56" s="107"/>
      <c r="D56" s="107"/>
      <c r="E56" s="107"/>
      <c r="F56" s="107"/>
    </row>
    <row r="57" spans="1:6" x14ac:dyDescent="0.5">
      <c r="A57" s="112"/>
      <c r="B57" s="107"/>
      <c r="C57" s="107"/>
      <c r="D57" s="107"/>
      <c r="E57" s="107"/>
      <c r="F57" s="107"/>
    </row>
    <row r="58" spans="1:6" x14ac:dyDescent="0.5">
      <c r="A58" s="112"/>
      <c r="B58" s="107"/>
      <c r="C58" s="107"/>
      <c r="D58" s="107"/>
      <c r="E58" s="107"/>
      <c r="F58" s="107"/>
    </row>
    <row r="59" spans="1:6" x14ac:dyDescent="0.5">
      <c r="A59" s="112"/>
      <c r="B59" s="107"/>
      <c r="C59" s="107"/>
      <c r="D59" s="107"/>
      <c r="E59" s="107"/>
      <c r="F59" s="107"/>
    </row>
    <row r="60" spans="1:6" x14ac:dyDescent="0.5">
      <c r="A60" s="112"/>
      <c r="B60" s="107"/>
      <c r="C60" s="107"/>
      <c r="D60" s="107"/>
      <c r="E60" s="107"/>
      <c r="F60" s="107"/>
    </row>
    <row r="61" spans="1:6" x14ac:dyDescent="0.5">
      <c r="A61" s="112"/>
      <c r="B61" s="107"/>
      <c r="C61" s="107"/>
      <c r="D61" s="107"/>
      <c r="E61" s="107"/>
      <c r="F61" s="107"/>
    </row>
    <row r="62" spans="1:6" x14ac:dyDescent="0.5">
      <c r="A62" s="112"/>
      <c r="B62" s="107"/>
      <c r="C62" s="107"/>
      <c r="D62" s="107"/>
      <c r="E62" s="107"/>
      <c r="F62" s="107"/>
    </row>
    <row r="63" spans="1:6" x14ac:dyDescent="0.5">
      <c r="A63" s="112"/>
      <c r="B63" s="107"/>
      <c r="C63" s="107"/>
      <c r="D63" s="107"/>
      <c r="E63" s="107"/>
      <c r="F63" s="107"/>
    </row>
    <row r="64" spans="1:6" x14ac:dyDescent="0.5">
      <c r="A64" s="112"/>
      <c r="B64" s="107"/>
      <c r="C64" s="107"/>
      <c r="D64" s="107"/>
      <c r="E64" s="107"/>
      <c r="F64" s="107"/>
    </row>
    <row r="65" spans="1:6" x14ac:dyDescent="0.5">
      <c r="A65" s="112"/>
      <c r="B65" s="107"/>
      <c r="C65" s="107"/>
      <c r="D65" s="107"/>
      <c r="E65" s="107"/>
      <c r="F65" s="107"/>
    </row>
    <row r="66" spans="1:6" x14ac:dyDescent="0.5">
      <c r="A66" s="112"/>
      <c r="B66" s="107"/>
      <c r="C66" s="107"/>
      <c r="D66" s="107"/>
      <c r="E66" s="107"/>
      <c r="F66" s="107"/>
    </row>
    <row r="67" spans="1:6" x14ac:dyDescent="0.5">
      <c r="A67" s="112"/>
      <c r="B67" s="107"/>
      <c r="C67" s="107"/>
      <c r="D67" s="107"/>
      <c r="E67" s="107"/>
      <c r="F67" s="107"/>
    </row>
    <row r="68" spans="1:6" x14ac:dyDescent="0.5">
      <c r="A68" s="112"/>
      <c r="B68" s="107"/>
      <c r="C68" s="107"/>
      <c r="D68" s="107"/>
      <c r="E68" s="107"/>
      <c r="F68" s="107"/>
    </row>
    <row r="69" spans="1:6" x14ac:dyDescent="0.5">
      <c r="A69" s="112"/>
      <c r="B69" s="107"/>
      <c r="C69" s="107"/>
      <c r="D69" s="107"/>
      <c r="E69" s="107"/>
      <c r="F69" s="107"/>
    </row>
    <row r="70" spans="1:6" x14ac:dyDescent="0.5">
      <c r="A70" s="116"/>
      <c r="B70" s="107"/>
      <c r="C70" s="116"/>
      <c r="E70" s="116"/>
      <c r="F70" s="116"/>
    </row>
    <row r="71" spans="1:6" x14ac:dyDescent="0.5">
      <c r="B71" s="116"/>
      <c r="D71" s="105"/>
    </row>
    <row r="72" spans="1:6" x14ac:dyDescent="0.5">
      <c r="D72" s="105"/>
    </row>
    <row r="73" spans="1:6" x14ac:dyDescent="0.5">
      <c r="D73" s="105"/>
    </row>
    <row r="74" spans="1:6" x14ac:dyDescent="0.5">
      <c r="D74" s="105"/>
    </row>
    <row r="75" spans="1:6" x14ac:dyDescent="0.5">
      <c r="D75" s="105"/>
    </row>
    <row r="76" spans="1:6" x14ac:dyDescent="0.5">
      <c r="D76" s="105"/>
    </row>
    <row r="77" spans="1:6" x14ac:dyDescent="0.5">
      <c r="D77" s="105"/>
    </row>
    <row r="78" spans="1:6" x14ac:dyDescent="0.5">
      <c r="D78" s="105"/>
    </row>
    <row r="79" spans="1:6" x14ac:dyDescent="0.5">
      <c r="D79" s="105"/>
    </row>
    <row r="80" spans="1:6" x14ac:dyDescent="0.5">
      <c r="D80" s="105"/>
    </row>
    <row r="81" spans="4:4" x14ac:dyDescent="0.5">
      <c r="D81" s="105"/>
    </row>
    <row r="82" spans="4:4" x14ac:dyDescent="0.5">
      <c r="D82" s="105"/>
    </row>
    <row r="83" spans="4:4" x14ac:dyDescent="0.5">
      <c r="D83" s="105"/>
    </row>
    <row r="84" spans="4:4" x14ac:dyDescent="0.5">
      <c r="D84" s="105"/>
    </row>
    <row r="85" spans="4:4" x14ac:dyDescent="0.5">
      <c r="D85" s="105"/>
    </row>
    <row r="86" spans="4:4" x14ac:dyDescent="0.5">
      <c r="D86" s="105"/>
    </row>
    <row r="87" spans="4:4" x14ac:dyDescent="0.5">
      <c r="D87" s="105"/>
    </row>
    <row r="88" spans="4:4" x14ac:dyDescent="0.5">
      <c r="D88" s="105"/>
    </row>
    <row r="89" spans="4:4" x14ac:dyDescent="0.5">
      <c r="D89" s="105"/>
    </row>
    <row r="90" spans="4:4" x14ac:dyDescent="0.5">
      <c r="D90" s="105"/>
    </row>
    <row r="91" spans="4:4" x14ac:dyDescent="0.5">
      <c r="D91" s="105"/>
    </row>
    <row r="92" spans="4:4" x14ac:dyDescent="0.5">
      <c r="D92" s="105"/>
    </row>
    <row r="93" spans="4:4" x14ac:dyDescent="0.5">
      <c r="D93" s="105"/>
    </row>
    <row r="94" spans="4:4" x14ac:dyDescent="0.5">
      <c r="D94" s="105"/>
    </row>
    <row r="95" spans="4:4" x14ac:dyDescent="0.5">
      <c r="D95" s="105"/>
    </row>
    <row r="96" spans="4:4" x14ac:dyDescent="0.5">
      <c r="D96" s="105"/>
    </row>
    <row r="97" spans="4:4" x14ac:dyDescent="0.5">
      <c r="D97" s="105"/>
    </row>
    <row r="98" spans="4:4" x14ac:dyDescent="0.5">
      <c r="D98" s="105"/>
    </row>
    <row r="99" spans="4:4" x14ac:dyDescent="0.5">
      <c r="D99" s="105"/>
    </row>
    <row r="100" spans="4:4" x14ac:dyDescent="0.5">
      <c r="D100" s="105"/>
    </row>
    <row r="101" spans="4:4" x14ac:dyDescent="0.5">
      <c r="D101" s="105"/>
    </row>
    <row r="102" spans="4:4" x14ac:dyDescent="0.5">
      <c r="D102" s="105"/>
    </row>
    <row r="103" spans="4:4" x14ac:dyDescent="0.5">
      <c r="D103" s="105"/>
    </row>
    <row r="104" spans="4:4" x14ac:dyDescent="0.5">
      <c r="D104" s="105"/>
    </row>
    <row r="105" spans="4:4" x14ac:dyDescent="0.5">
      <c r="D105" s="105"/>
    </row>
    <row r="106" spans="4:4" x14ac:dyDescent="0.5">
      <c r="D106" s="105"/>
    </row>
    <row r="107" spans="4:4" x14ac:dyDescent="0.5">
      <c r="D107" s="105"/>
    </row>
    <row r="108" spans="4:4" x14ac:dyDescent="0.5">
      <c r="D108" s="105"/>
    </row>
    <row r="109" spans="4:4" x14ac:dyDescent="0.5">
      <c r="D109" s="105"/>
    </row>
    <row r="110" spans="4:4" x14ac:dyDescent="0.5">
      <c r="D110" s="105"/>
    </row>
    <row r="111" spans="4:4" x14ac:dyDescent="0.5">
      <c r="D111" s="105"/>
    </row>
    <row r="112" spans="4:4" x14ac:dyDescent="0.5">
      <c r="D112" s="105"/>
    </row>
    <row r="113" spans="4:4" x14ac:dyDescent="0.5">
      <c r="D113" s="105"/>
    </row>
    <row r="114" spans="4:4" x14ac:dyDescent="0.5">
      <c r="D114" s="105"/>
    </row>
    <row r="115" spans="4:4" x14ac:dyDescent="0.5">
      <c r="D115" s="105"/>
    </row>
    <row r="116" spans="4:4" x14ac:dyDescent="0.5">
      <c r="D116" s="105"/>
    </row>
    <row r="117" spans="4:4" x14ac:dyDescent="0.5">
      <c r="D117" s="105"/>
    </row>
    <row r="118" spans="4:4" x14ac:dyDescent="0.5">
      <c r="D118" s="105"/>
    </row>
    <row r="119" spans="4:4" x14ac:dyDescent="0.5">
      <c r="D119" s="105"/>
    </row>
    <row r="120" spans="4:4" x14ac:dyDescent="0.5">
      <c r="D120" s="105"/>
    </row>
    <row r="121" spans="4:4" x14ac:dyDescent="0.5">
      <c r="D121" s="105"/>
    </row>
    <row r="122" spans="4:4" x14ac:dyDescent="0.5">
      <c r="D122" s="105"/>
    </row>
    <row r="123" spans="4:4" x14ac:dyDescent="0.5">
      <c r="D123" s="105"/>
    </row>
    <row r="124" spans="4:4" x14ac:dyDescent="0.5">
      <c r="D124" s="105"/>
    </row>
    <row r="125" spans="4:4" x14ac:dyDescent="0.5">
      <c r="D125" s="105"/>
    </row>
    <row r="126" spans="4:4" x14ac:dyDescent="0.5">
      <c r="D126" s="105"/>
    </row>
    <row r="127" spans="4:4" x14ac:dyDescent="0.5">
      <c r="D127" s="105"/>
    </row>
    <row r="128" spans="4:4" x14ac:dyDescent="0.5">
      <c r="D128" s="105"/>
    </row>
    <row r="129" spans="4:4" x14ac:dyDescent="0.5">
      <c r="D129" s="105"/>
    </row>
    <row r="130" spans="4:4" x14ac:dyDescent="0.5">
      <c r="D130" s="105"/>
    </row>
    <row r="131" spans="4:4" x14ac:dyDescent="0.5">
      <c r="D131" s="105"/>
    </row>
    <row r="132" spans="4:4" x14ac:dyDescent="0.5">
      <c r="D132" s="105"/>
    </row>
    <row r="133" spans="4:4" x14ac:dyDescent="0.5">
      <c r="D133" s="105"/>
    </row>
    <row r="134" spans="4:4" x14ac:dyDescent="0.5">
      <c r="D134" s="105"/>
    </row>
    <row r="135" spans="4:4" x14ac:dyDescent="0.5">
      <c r="D135" s="105"/>
    </row>
    <row r="136" spans="4:4" x14ac:dyDescent="0.5">
      <c r="D136" s="105"/>
    </row>
    <row r="137" spans="4:4" x14ac:dyDescent="0.5">
      <c r="D137" s="105"/>
    </row>
    <row r="138" spans="4:4" x14ac:dyDescent="0.5">
      <c r="D138" s="105"/>
    </row>
    <row r="139" spans="4:4" x14ac:dyDescent="0.5">
      <c r="D139" s="105"/>
    </row>
    <row r="140" spans="4:4" x14ac:dyDescent="0.5">
      <c r="D140" s="105"/>
    </row>
    <row r="141" spans="4:4" x14ac:dyDescent="0.5">
      <c r="D141" s="105"/>
    </row>
    <row r="142" spans="4:4" x14ac:dyDescent="0.5">
      <c r="D142" s="105"/>
    </row>
    <row r="143" spans="4:4" x14ac:dyDescent="0.5">
      <c r="D143" s="105"/>
    </row>
    <row r="144" spans="4:4" x14ac:dyDescent="0.5">
      <c r="D144" s="105"/>
    </row>
    <row r="145" spans="4:4" x14ac:dyDescent="0.5">
      <c r="D145" s="105"/>
    </row>
    <row r="146" spans="4:4" x14ac:dyDescent="0.5">
      <c r="D146" s="105"/>
    </row>
    <row r="147" spans="4:4" x14ac:dyDescent="0.5">
      <c r="D147" s="105"/>
    </row>
    <row r="148" spans="4:4" x14ac:dyDescent="0.5">
      <c r="D148" s="105"/>
    </row>
    <row r="149" spans="4:4" x14ac:dyDescent="0.5">
      <c r="D149" s="105"/>
    </row>
    <row r="150" spans="4:4" x14ac:dyDescent="0.5">
      <c r="D150" s="105"/>
    </row>
    <row r="151" spans="4:4" x14ac:dyDescent="0.5">
      <c r="D151" s="105"/>
    </row>
    <row r="152" spans="4:4" x14ac:dyDescent="0.5">
      <c r="D152" s="105"/>
    </row>
    <row r="153" spans="4:4" x14ac:dyDescent="0.5">
      <c r="D153" s="105"/>
    </row>
    <row r="154" spans="4:4" x14ac:dyDescent="0.5">
      <c r="D154" s="105"/>
    </row>
    <row r="155" spans="4:4" x14ac:dyDescent="0.5">
      <c r="D155" s="105"/>
    </row>
    <row r="156" spans="4:4" x14ac:dyDescent="0.5">
      <c r="D156" s="105"/>
    </row>
    <row r="157" spans="4:4" x14ac:dyDescent="0.5">
      <c r="D157" s="105"/>
    </row>
    <row r="158" spans="4:4" x14ac:dyDescent="0.5">
      <c r="D158" s="105"/>
    </row>
    <row r="159" spans="4:4" x14ac:dyDescent="0.5">
      <c r="D159" s="105"/>
    </row>
    <row r="160" spans="4:4" x14ac:dyDescent="0.5">
      <c r="D160" s="105"/>
    </row>
    <row r="161" spans="4:4" x14ac:dyDescent="0.5">
      <c r="D161" s="105"/>
    </row>
    <row r="162" spans="4:4" x14ac:dyDescent="0.5">
      <c r="D162" s="105"/>
    </row>
    <row r="163" spans="4:4" x14ac:dyDescent="0.5">
      <c r="D163" s="105"/>
    </row>
    <row r="164" spans="4:4" x14ac:dyDescent="0.5">
      <c r="D164" s="105"/>
    </row>
    <row r="165" spans="4:4" x14ac:dyDescent="0.5">
      <c r="D165" s="105"/>
    </row>
    <row r="166" spans="4:4" x14ac:dyDescent="0.5">
      <c r="D166" s="105"/>
    </row>
    <row r="167" spans="4:4" x14ac:dyDescent="0.5">
      <c r="D167" s="105"/>
    </row>
    <row r="168" spans="4:4" x14ac:dyDescent="0.5">
      <c r="D168" s="105"/>
    </row>
    <row r="169" spans="4:4" x14ac:dyDescent="0.5">
      <c r="D169" s="105"/>
    </row>
    <row r="170" spans="4:4" x14ac:dyDescent="0.5">
      <c r="D170" s="105"/>
    </row>
    <row r="171" spans="4:4" x14ac:dyDescent="0.5">
      <c r="D171" s="105"/>
    </row>
    <row r="172" spans="4:4" x14ac:dyDescent="0.5">
      <c r="D172" s="105"/>
    </row>
    <row r="173" spans="4:4" x14ac:dyDescent="0.5">
      <c r="D173" s="105"/>
    </row>
    <row r="174" spans="4:4" x14ac:dyDescent="0.5">
      <c r="D174" s="105"/>
    </row>
    <row r="175" spans="4:4" x14ac:dyDescent="0.5">
      <c r="D175" s="105"/>
    </row>
    <row r="176" spans="4:4" x14ac:dyDescent="0.5">
      <c r="D176" s="105"/>
    </row>
    <row r="177" spans="4:4" x14ac:dyDescent="0.5">
      <c r="D177" s="105"/>
    </row>
    <row r="178" spans="4:4" x14ac:dyDescent="0.5">
      <c r="D178" s="105"/>
    </row>
    <row r="179" spans="4:4" x14ac:dyDescent="0.5">
      <c r="D179" s="105"/>
    </row>
    <row r="180" spans="4:4" x14ac:dyDescent="0.5">
      <c r="D180" s="105"/>
    </row>
    <row r="181" spans="4:4" x14ac:dyDescent="0.5">
      <c r="D181" s="105"/>
    </row>
    <row r="182" spans="4:4" x14ac:dyDescent="0.5">
      <c r="D182" s="105"/>
    </row>
    <row r="183" spans="4:4" x14ac:dyDescent="0.5">
      <c r="D183" s="105"/>
    </row>
    <row r="184" spans="4:4" x14ac:dyDescent="0.5">
      <c r="D184" s="105"/>
    </row>
    <row r="185" spans="4:4" x14ac:dyDescent="0.5">
      <c r="D185" s="105"/>
    </row>
    <row r="186" spans="4:4" x14ac:dyDescent="0.5">
      <c r="D186" s="105"/>
    </row>
    <row r="187" spans="4:4" x14ac:dyDescent="0.5">
      <c r="D187" s="105"/>
    </row>
    <row r="188" spans="4:4" x14ac:dyDescent="0.5">
      <c r="D188" s="105"/>
    </row>
    <row r="189" spans="4:4" x14ac:dyDescent="0.5">
      <c r="D189" s="105"/>
    </row>
    <row r="190" spans="4:4" x14ac:dyDescent="0.5">
      <c r="D190" s="105"/>
    </row>
    <row r="191" spans="4:4" x14ac:dyDescent="0.5">
      <c r="D191" s="105"/>
    </row>
    <row r="192" spans="4:4" x14ac:dyDescent="0.5">
      <c r="D192" s="105"/>
    </row>
    <row r="193" spans="4:4" x14ac:dyDescent="0.5">
      <c r="D193" s="105"/>
    </row>
    <row r="194" spans="4:4" x14ac:dyDescent="0.5">
      <c r="D194" s="105"/>
    </row>
    <row r="195" spans="4:4" x14ac:dyDescent="0.5">
      <c r="D195" s="105"/>
    </row>
    <row r="196" spans="4:4" x14ac:dyDescent="0.5">
      <c r="D196" s="105"/>
    </row>
    <row r="197" spans="4:4" x14ac:dyDescent="0.5">
      <c r="D197" s="105"/>
    </row>
    <row r="198" spans="4:4" x14ac:dyDescent="0.5">
      <c r="D198" s="105"/>
    </row>
    <row r="199" spans="4:4" x14ac:dyDescent="0.5">
      <c r="D199" s="105"/>
    </row>
    <row r="200" spans="4:4" x14ac:dyDescent="0.5">
      <c r="D200" s="105"/>
    </row>
    <row r="201" spans="4:4" x14ac:dyDescent="0.5">
      <c r="D201" s="105"/>
    </row>
    <row r="202" spans="4:4" x14ac:dyDescent="0.5">
      <c r="D202" s="105"/>
    </row>
    <row r="203" spans="4:4" x14ac:dyDescent="0.5">
      <c r="D203" s="105"/>
    </row>
    <row r="204" spans="4:4" x14ac:dyDescent="0.5">
      <c r="D204" s="105"/>
    </row>
    <row r="205" spans="4:4" x14ac:dyDescent="0.5">
      <c r="D205" s="105"/>
    </row>
    <row r="206" spans="4:4" x14ac:dyDescent="0.5">
      <c r="D206" s="105"/>
    </row>
    <row r="207" spans="4:4" x14ac:dyDescent="0.5">
      <c r="D207" s="105"/>
    </row>
    <row r="208" spans="4:4" x14ac:dyDescent="0.5">
      <c r="D208" s="105"/>
    </row>
    <row r="209" spans="4:4" x14ac:dyDescent="0.5">
      <c r="D209" s="105"/>
    </row>
    <row r="210" spans="4:4" x14ac:dyDescent="0.5">
      <c r="D210" s="105"/>
    </row>
    <row r="211" spans="4:4" x14ac:dyDescent="0.5">
      <c r="D211" s="105"/>
    </row>
    <row r="212" spans="4:4" x14ac:dyDescent="0.5">
      <c r="D212" s="105"/>
    </row>
    <row r="213" spans="4:4" x14ac:dyDescent="0.5">
      <c r="D213" s="105"/>
    </row>
    <row r="214" spans="4:4" x14ac:dyDescent="0.5">
      <c r="D214" s="105"/>
    </row>
    <row r="215" spans="4:4" x14ac:dyDescent="0.5">
      <c r="D215" s="105"/>
    </row>
    <row r="216" spans="4:4" x14ac:dyDescent="0.5">
      <c r="D216" s="105"/>
    </row>
    <row r="217" spans="4:4" x14ac:dyDescent="0.5">
      <c r="D217" s="105"/>
    </row>
    <row r="218" spans="4:4" x14ac:dyDescent="0.5">
      <c r="D218" s="105"/>
    </row>
    <row r="219" spans="4:4" x14ac:dyDescent="0.5">
      <c r="D219" s="105"/>
    </row>
    <row r="220" spans="4:4" x14ac:dyDescent="0.5">
      <c r="D220" s="105"/>
    </row>
    <row r="221" spans="4:4" x14ac:dyDescent="0.5">
      <c r="D221" s="105"/>
    </row>
    <row r="222" spans="4:4" x14ac:dyDescent="0.5">
      <c r="D222" s="105"/>
    </row>
    <row r="223" spans="4:4" x14ac:dyDescent="0.5">
      <c r="D223" s="105"/>
    </row>
    <row r="224" spans="4:4" x14ac:dyDescent="0.5">
      <c r="D224" s="105"/>
    </row>
    <row r="225" spans="4:4" x14ac:dyDescent="0.5">
      <c r="D225" s="105"/>
    </row>
    <row r="226" spans="4:4" x14ac:dyDescent="0.5">
      <c r="D226" s="105"/>
    </row>
    <row r="227" spans="4:4" x14ac:dyDescent="0.5">
      <c r="D227" s="105"/>
    </row>
    <row r="228" spans="4:4" x14ac:dyDescent="0.5">
      <c r="D228" s="105"/>
    </row>
    <row r="229" spans="4:4" x14ac:dyDescent="0.5">
      <c r="D229" s="105"/>
    </row>
    <row r="230" spans="4:4" x14ac:dyDescent="0.5">
      <c r="D230" s="105"/>
    </row>
    <row r="231" spans="4:4" x14ac:dyDescent="0.5">
      <c r="D231" s="105"/>
    </row>
    <row r="232" spans="4:4" x14ac:dyDescent="0.5">
      <c r="D232" s="105"/>
    </row>
    <row r="233" spans="4:4" x14ac:dyDescent="0.5">
      <c r="D233" s="105"/>
    </row>
    <row r="234" spans="4:4" x14ac:dyDescent="0.5">
      <c r="D234" s="105"/>
    </row>
    <row r="235" spans="4:4" x14ac:dyDescent="0.5">
      <c r="D235" s="105"/>
    </row>
    <row r="236" spans="4:4" x14ac:dyDescent="0.5">
      <c r="D236" s="105"/>
    </row>
    <row r="237" spans="4:4" x14ac:dyDescent="0.5">
      <c r="D237" s="105"/>
    </row>
    <row r="238" spans="4:4" x14ac:dyDescent="0.5">
      <c r="D238" s="105"/>
    </row>
    <row r="239" spans="4:4" x14ac:dyDescent="0.5">
      <c r="D239" s="105"/>
    </row>
    <row r="240" spans="4:4" x14ac:dyDescent="0.5">
      <c r="D240" s="105"/>
    </row>
    <row r="241" spans="4:4" x14ac:dyDescent="0.5">
      <c r="D241" s="105"/>
    </row>
    <row r="242" spans="4:4" x14ac:dyDescent="0.5">
      <c r="D242" s="105"/>
    </row>
    <row r="243" spans="4:4" x14ac:dyDescent="0.5">
      <c r="D243" s="105"/>
    </row>
    <row r="244" spans="4:4" x14ac:dyDescent="0.5">
      <c r="D244" s="105"/>
    </row>
    <row r="245" spans="4:4" x14ac:dyDescent="0.5">
      <c r="D245" s="105"/>
    </row>
    <row r="246" spans="4:4" x14ac:dyDescent="0.5">
      <c r="D246" s="105"/>
    </row>
    <row r="247" spans="4:4" x14ac:dyDescent="0.5">
      <c r="D247" s="105"/>
    </row>
    <row r="248" spans="4:4" x14ac:dyDescent="0.5">
      <c r="D248" s="105"/>
    </row>
    <row r="249" spans="4:4" x14ac:dyDescent="0.5">
      <c r="D249" s="105"/>
    </row>
    <row r="250" spans="4:4" x14ac:dyDescent="0.5">
      <c r="D250" s="105"/>
    </row>
    <row r="251" spans="4:4" x14ac:dyDescent="0.5">
      <c r="D251" s="105"/>
    </row>
    <row r="252" spans="4:4" x14ac:dyDescent="0.5">
      <c r="D252" s="105"/>
    </row>
    <row r="253" spans="4:4" x14ac:dyDescent="0.5">
      <c r="D253" s="105"/>
    </row>
    <row r="254" spans="4:4" x14ac:dyDescent="0.5">
      <c r="D254" s="105"/>
    </row>
    <row r="255" spans="4:4" x14ac:dyDescent="0.5">
      <c r="D255" s="105"/>
    </row>
    <row r="256" spans="4:4" x14ac:dyDescent="0.5">
      <c r="D256" s="105"/>
    </row>
    <row r="257" spans="4:4" x14ac:dyDescent="0.5">
      <c r="D257" s="105"/>
    </row>
    <row r="258" spans="4:4" x14ac:dyDescent="0.5">
      <c r="D258" s="105"/>
    </row>
    <row r="259" spans="4:4" x14ac:dyDescent="0.5">
      <c r="D259" s="105"/>
    </row>
    <row r="260" spans="4:4" x14ac:dyDescent="0.5">
      <c r="D260" s="105"/>
    </row>
    <row r="261" spans="4:4" x14ac:dyDescent="0.5">
      <c r="D261" s="105"/>
    </row>
    <row r="262" spans="4:4" x14ac:dyDescent="0.5">
      <c r="D262" s="105"/>
    </row>
    <row r="263" spans="4:4" x14ac:dyDescent="0.5">
      <c r="D263" s="105"/>
    </row>
    <row r="264" spans="4:4" x14ac:dyDescent="0.5">
      <c r="D264" s="105"/>
    </row>
    <row r="265" spans="4:4" x14ac:dyDescent="0.5">
      <c r="D265" s="105"/>
    </row>
    <row r="266" spans="4:4" x14ac:dyDescent="0.5">
      <c r="D266" s="105"/>
    </row>
    <row r="267" spans="4:4" x14ac:dyDescent="0.5">
      <c r="D267" s="105"/>
    </row>
    <row r="268" spans="4:4" x14ac:dyDescent="0.5">
      <c r="D268" s="105"/>
    </row>
    <row r="269" spans="4:4" x14ac:dyDescent="0.5">
      <c r="D269" s="105"/>
    </row>
    <row r="270" spans="4:4" x14ac:dyDescent="0.5">
      <c r="D270" s="105"/>
    </row>
    <row r="271" spans="4:4" x14ac:dyDescent="0.5">
      <c r="D271" s="105"/>
    </row>
    <row r="272" spans="4:4" x14ac:dyDescent="0.5">
      <c r="D272" s="105"/>
    </row>
    <row r="273" spans="4:4" x14ac:dyDescent="0.5">
      <c r="D273" s="105"/>
    </row>
    <row r="274" spans="4:4" x14ac:dyDescent="0.5">
      <c r="D274" s="105"/>
    </row>
    <row r="275" spans="4:4" x14ac:dyDescent="0.5">
      <c r="D275" s="105"/>
    </row>
    <row r="276" spans="4:4" x14ac:dyDescent="0.5">
      <c r="D276" s="105"/>
    </row>
    <row r="277" spans="4:4" x14ac:dyDescent="0.5">
      <c r="D277" s="105"/>
    </row>
    <row r="278" spans="4:4" x14ac:dyDescent="0.5">
      <c r="D278" s="105"/>
    </row>
    <row r="279" spans="4:4" x14ac:dyDescent="0.5">
      <c r="D279" s="105"/>
    </row>
    <row r="280" spans="4:4" x14ac:dyDescent="0.5">
      <c r="D280" s="105"/>
    </row>
    <row r="281" spans="4:4" x14ac:dyDescent="0.5">
      <c r="D281" s="105"/>
    </row>
    <row r="282" spans="4:4" x14ac:dyDescent="0.5">
      <c r="D282" s="105"/>
    </row>
    <row r="283" spans="4:4" x14ac:dyDescent="0.5">
      <c r="D283" s="105"/>
    </row>
    <row r="284" spans="4:4" x14ac:dyDescent="0.5">
      <c r="D284" s="105"/>
    </row>
    <row r="285" spans="4:4" x14ac:dyDescent="0.5">
      <c r="D285" s="105"/>
    </row>
    <row r="286" spans="4:4" x14ac:dyDescent="0.5">
      <c r="D286" s="105"/>
    </row>
    <row r="287" spans="4:4" x14ac:dyDescent="0.5">
      <c r="D287" s="105"/>
    </row>
    <row r="288" spans="4:4" x14ac:dyDescent="0.5">
      <c r="D288" s="105"/>
    </row>
    <row r="289" spans="4:4" x14ac:dyDescent="0.5">
      <c r="D289" s="105"/>
    </row>
    <row r="290" spans="4:4" x14ac:dyDescent="0.5">
      <c r="D290" s="105"/>
    </row>
    <row r="291" spans="4:4" x14ac:dyDescent="0.5">
      <c r="D291" s="105"/>
    </row>
    <row r="292" spans="4:4" x14ac:dyDescent="0.5">
      <c r="D292" s="105"/>
    </row>
    <row r="293" spans="4:4" x14ac:dyDescent="0.5">
      <c r="D293" s="105"/>
    </row>
    <row r="294" spans="4:4" x14ac:dyDescent="0.5">
      <c r="D294" s="105"/>
    </row>
    <row r="295" spans="4:4" x14ac:dyDescent="0.5">
      <c r="D295" s="105"/>
    </row>
    <row r="296" spans="4:4" x14ac:dyDescent="0.5">
      <c r="D296" s="105"/>
    </row>
    <row r="297" spans="4:4" x14ac:dyDescent="0.5">
      <c r="D297" s="105"/>
    </row>
    <row r="298" spans="4:4" x14ac:dyDescent="0.5">
      <c r="D298" s="105"/>
    </row>
    <row r="299" spans="4:4" x14ac:dyDescent="0.5">
      <c r="D299" s="105"/>
    </row>
    <row r="300" spans="4:4" x14ac:dyDescent="0.5">
      <c r="D300" s="105"/>
    </row>
    <row r="301" spans="4:4" x14ac:dyDescent="0.5">
      <c r="D301" s="105"/>
    </row>
    <row r="302" spans="4:4" x14ac:dyDescent="0.5">
      <c r="D302" s="105"/>
    </row>
    <row r="303" spans="4:4" x14ac:dyDescent="0.5">
      <c r="D303" s="105"/>
    </row>
    <row r="304" spans="4:4" x14ac:dyDescent="0.5">
      <c r="D304" s="105"/>
    </row>
    <row r="305" spans="4:4" x14ac:dyDescent="0.5">
      <c r="D305" s="105"/>
    </row>
    <row r="306" spans="4:4" x14ac:dyDescent="0.5">
      <c r="D306" s="105"/>
    </row>
    <row r="307" spans="4:4" x14ac:dyDescent="0.5">
      <c r="D307" s="105"/>
    </row>
    <row r="308" spans="4:4" x14ac:dyDescent="0.5">
      <c r="D308" s="105"/>
    </row>
    <row r="309" spans="4:4" x14ac:dyDescent="0.5">
      <c r="D309" s="105"/>
    </row>
    <row r="310" spans="4:4" x14ac:dyDescent="0.5">
      <c r="D310" s="105"/>
    </row>
    <row r="311" spans="4:4" x14ac:dyDescent="0.5">
      <c r="D311" s="105"/>
    </row>
    <row r="312" spans="4:4" x14ac:dyDescent="0.5">
      <c r="D312" s="105"/>
    </row>
    <row r="313" spans="4:4" x14ac:dyDescent="0.5">
      <c r="D313" s="105"/>
    </row>
    <row r="314" spans="4:4" x14ac:dyDescent="0.5">
      <c r="D314" s="105"/>
    </row>
    <row r="315" spans="4:4" x14ac:dyDescent="0.5">
      <c r="D315" s="105"/>
    </row>
    <row r="316" spans="4:4" x14ac:dyDescent="0.5">
      <c r="D316" s="105"/>
    </row>
    <row r="317" spans="4:4" x14ac:dyDescent="0.5">
      <c r="D317" s="105"/>
    </row>
    <row r="318" spans="4:4" x14ac:dyDescent="0.5">
      <c r="D318" s="105"/>
    </row>
    <row r="319" spans="4:4" x14ac:dyDescent="0.5">
      <c r="D319" s="105"/>
    </row>
    <row r="320" spans="4:4" x14ac:dyDescent="0.5">
      <c r="D320" s="105"/>
    </row>
    <row r="321" spans="4:4" x14ac:dyDescent="0.5">
      <c r="D321" s="105"/>
    </row>
    <row r="322" spans="4:4" x14ac:dyDescent="0.5">
      <c r="D322" s="105"/>
    </row>
    <row r="323" spans="4:4" x14ac:dyDescent="0.5">
      <c r="D323" s="105"/>
    </row>
    <row r="324" spans="4:4" x14ac:dyDescent="0.5">
      <c r="D324" s="105"/>
    </row>
    <row r="325" spans="4:4" x14ac:dyDescent="0.5">
      <c r="D325" s="105"/>
    </row>
    <row r="326" spans="4:4" x14ac:dyDescent="0.5">
      <c r="D326" s="105"/>
    </row>
    <row r="327" spans="4:4" x14ac:dyDescent="0.5">
      <c r="D327" s="105"/>
    </row>
    <row r="328" spans="4:4" x14ac:dyDescent="0.5">
      <c r="D328" s="105"/>
    </row>
    <row r="329" spans="4:4" x14ac:dyDescent="0.5">
      <c r="D329" s="105"/>
    </row>
    <row r="330" spans="4:4" x14ac:dyDescent="0.5">
      <c r="D330" s="105"/>
    </row>
    <row r="331" spans="4:4" x14ac:dyDescent="0.5">
      <c r="D331" s="105"/>
    </row>
    <row r="332" spans="4:4" x14ac:dyDescent="0.5">
      <c r="D332" s="105"/>
    </row>
    <row r="333" spans="4:4" x14ac:dyDescent="0.5">
      <c r="D333" s="105"/>
    </row>
    <row r="334" spans="4:4" x14ac:dyDescent="0.5">
      <c r="D334" s="105"/>
    </row>
    <row r="335" spans="4:4" x14ac:dyDescent="0.5">
      <c r="D335" s="105"/>
    </row>
    <row r="336" spans="4:4" x14ac:dyDescent="0.5">
      <c r="D336" s="105"/>
    </row>
    <row r="337" spans="4:4" x14ac:dyDescent="0.5">
      <c r="D337" s="105"/>
    </row>
    <row r="338" spans="4:4" x14ac:dyDescent="0.5">
      <c r="D338" s="105"/>
    </row>
    <row r="339" spans="4:4" x14ac:dyDescent="0.5">
      <c r="D339" s="105"/>
    </row>
    <row r="340" spans="4:4" x14ac:dyDescent="0.5">
      <c r="D340" s="105"/>
    </row>
    <row r="341" spans="4:4" x14ac:dyDescent="0.5">
      <c r="D341" s="105"/>
    </row>
    <row r="342" spans="4:4" x14ac:dyDescent="0.5">
      <c r="D342" s="105"/>
    </row>
    <row r="343" spans="4:4" x14ac:dyDescent="0.5">
      <c r="D343" s="105"/>
    </row>
    <row r="344" spans="4:4" x14ac:dyDescent="0.5">
      <c r="D344" s="105"/>
    </row>
    <row r="345" spans="4:4" x14ac:dyDescent="0.5">
      <c r="D345" s="105"/>
    </row>
    <row r="346" spans="4:4" x14ac:dyDescent="0.5">
      <c r="D346" s="105"/>
    </row>
    <row r="347" spans="4:4" x14ac:dyDescent="0.5">
      <c r="D347" s="105"/>
    </row>
    <row r="348" spans="4:4" x14ac:dyDescent="0.5">
      <c r="D348" s="105"/>
    </row>
    <row r="349" spans="4:4" x14ac:dyDescent="0.5">
      <c r="D349" s="105"/>
    </row>
    <row r="350" spans="4:4" x14ac:dyDescent="0.5">
      <c r="D350" s="105"/>
    </row>
    <row r="351" spans="4:4" x14ac:dyDescent="0.5">
      <c r="D351" s="105"/>
    </row>
    <row r="352" spans="4:4" x14ac:dyDescent="0.5">
      <c r="D352" s="105"/>
    </row>
    <row r="353" spans="4:4" x14ac:dyDescent="0.5">
      <c r="D353" s="105"/>
    </row>
    <row r="354" spans="4:4" x14ac:dyDescent="0.5">
      <c r="D354" s="105"/>
    </row>
    <row r="355" spans="4:4" x14ac:dyDescent="0.5">
      <c r="D355" s="105"/>
    </row>
    <row r="356" spans="4:4" x14ac:dyDescent="0.5">
      <c r="D356" s="105"/>
    </row>
    <row r="357" spans="4:4" x14ac:dyDescent="0.5">
      <c r="D357" s="105"/>
    </row>
    <row r="358" spans="4:4" x14ac:dyDescent="0.5">
      <c r="D358" s="105"/>
    </row>
    <row r="359" spans="4:4" x14ac:dyDescent="0.5">
      <c r="D359" s="105"/>
    </row>
    <row r="360" spans="4:4" x14ac:dyDescent="0.5">
      <c r="D360" s="105"/>
    </row>
    <row r="361" spans="4:4" x14ac:dyDescent="0.5">
      <c r="D361" s="105"/>
    </row>
    <row r="362" spans="4:4" x14ac:dyDescent="0.5">
      <c r="D362" s="105"/>
    </row>
    <row r="363" spans="4:4" x14ac:dyDescent="0.5">
      <c r="D363" s="105"/>
    </row>
    <row r="364" spans="4:4" x14ac:dyDescent="0.5">
      <c r="D364" s="105"/>
    </row>
    <row r="365" spans="4:4" x14ac:dyDescent="0.5">
      <c r="D365" s="105"/>
    </row>
    <row r="366" spans="4:4" x14ac:dyDescent="0.5">
      <c r="D366" s="105"/>
    </row>
    <row r="367" spans="4:4" x14ac:dyDescent="0.5">
      <c r="D367" s="105"/>
    </row>
    <row r="368" spans="4:4" x14ac:dyDescent="0.5">
      <c r="D368" s="105"/>
    </row>
    <row r="369" spans="4:4" x14ac:dyDescent="0.5">
      <c r="D369" s="105"/>
    </row>
    <row r="370" spans="4:4" x14ac:dyDescent="0.5">
      <c r="D370" s="105"/>
    </row>
    <row r="371" spans="4:4" x14ac:dyDescent="0.5">
      <c r="D371" s="105"/>
    </row>
    <row r="372" spans="4:4" x14ac:dyDescent="0.5">
      <c r="D372" s="105"/>
    </row>
    <row r="373" spans="4:4" x14ac:dyDescent="0.5">
      <c r="D373" s="105"/>
    </row>
    <row r="374" spans="4:4" x14ac:dyDescent="0.5">
      <c r="D374" s="105"/>
    </row>
    <row r="375" spans="4:4" x14ac:dyDescent="0.5">
      <c r="D375" s="105"/>
    </row>
    <row r="376" spans="4:4" x14ac:dyDescent="0.5">
      <c r="D376" s="105"/>
    </row>
    <row r="377" spans="4:4" x14ac:dyDescent="0.5">
      <c r="D377" s="105"/>
    </row>
    <row r="378" spans="4:4" x14ac:dyDescent="0.5">
      <c r="D378" s="105"/>
    </row>
    <row r="379" spans="4:4" x14ac:dyDescent="0.5">
      <c r="D379" s="105"/>
    </row>
    <row r="380" spans="4:4" x14ac:dyDescent="0.5">
      <c r="D380" s="105"/>
    </row>
    <row r="381" spans="4:4" x14ac:dyDescent="0.5">
      <c r="D381" s="105"/>
    </row>
    <row r="382" spans="4:4" x14ac:dyDescent="0.5">
      <c r="D382" s="105"/>
    </row>
    <row r="383" spans="4:4" x14ac:dyDescent="0.5">
      <c r="D383" s="105"/>
    </row>
    <row r="384" spans="4:4" x14ac:dyDescent="0.5">
      <c r="D384" s="105"/>
    </row>
    <row r="385" spans="4:4" x14ac:dyDescent="0.5">
      <c r="D385" s="105"/>
    </row>
    <row r="386" spans="4:4" x14ac:dyDescent="0.5">
      <c r="D386" s="105"/>
    </row>
    <row r="387" spans="4:4" x14ac:dyDescent="0.5">
      <c r="D387" s="105"/>
    </row>
    <row r="388" spans="4:4" x14ac:dyDescent="0.5">
      <c r="D388" s="105"/>
    </row>
    <row r="389" spans="4:4" x14ac:dyDescent="0.5">
      <c r="D389" s="105"/>
    </row>
    <row r="390" spans="4:4" x14ac:dyDescent="0.5">
      <c r="D390" s="105"/>
    </row>
    <row r="391" spans="4:4" x14ac:dyDescent="0.5">
      <c r="D391" s="105"/>
    </row>
    <row r="392" spans="4:4" x14ac:dyDescent="0.5">
      <c r="D392" s="105"/>
    </row>
    <row r="393" spans="4:4" x14ac:dyDescent="0.5">
      <c r="D393" s="105"/>
    </row>
    <row r="394" spans="4:4" x14ac:dyDescent="0.5">
      <c r="D394" s="105"/>
    </row>
    <row r="395" spans="4:4" x14ac:dyDescent="0.5">
      <c r="D395" s="105"/>
    </row>
    <row r="396" spans="4:4" x14ac:dyDescent="0.5">
      <c r="D396" s="105"/>
    </row>
    <row r="397" spans="4:4" x14ac:dyDescent="0.5">
      <c r="D397" s="105"/>
    </row>
    <row r="398" spans="4:4" x14ac:dyDescent="0.5">
      <c r="D398" s="105"/>
    </row>
    <row r="399" spans="4:4" x14ac:dyDescent="0.5">
      <c r="D399" s="105"/>
    </row>
    <row r="400" spans="4:4" x14ac:dyDescent="0.5">
      <c r="D400" s="105"/>
    </row>
    <row r="401" spans="4:4" x14ac:dyDescent="0.5">
      <c r="D401" s="105"/>
    </row>
    <row r="402" spans="4:4" x14ac:dyDescent="0.5">
      <c r="D402" s="105"/>
    </row>
    <row r="403" spans="4:4" x14ac:dyDescent="0.5">
      <c r="D403" s="105"/>
    </row>
    <row r="404" spans="4:4" x14ac:dyDescent="0.5">
      <c r="D404" s="105"/>
    </row>
    <row r="405" spans="4:4" x14ac:dyDescent="0.5">
      <c r="D405" s="105"/>
    </row>
    <row r="406" spans="4:4" x14ac:dyDescent="0.5">
      <c r="D406" s="105"/>
    </row>
    <row r="407" spans="4:4" x14ac:dyDescent="0.5">
      <c r="D407" s="105"/>
    </row>
    <row r="408" spans="4:4" x14ac:dyDescent="0.5">
      <c r="D408" s="105"/>
    </row>
    <row r="409" spans="4:4" x14ac:dyDescent="0.5">
      <c r="D409" s="105"/>
    </row>
    <row r="410" spans="4:4" x14ac:dyDescent="0.5">
      <c r="D410" s="105"/>
    </row>
    <row r="411" spans="4:4" x14ac:dyDescent="0.5">
      <c r="D411" s="105"/>
    </row>
    <row r="412" spans="4:4" x14ac:dyDescent="0.5">
      <c r="D412" s="105"/>
    </row>
    <row r="413" spans="4:4" x14ac:dyDescent="0.5">
      <c r="D413" s="105"/>
    </row>
    <row r="414" spans="4:4" x14ac:dyDescent="0.5">
      <c r="D414" s="105"/>
    </row>
    <row r="415" spans="4:4" x14ac:dyDescent="0.5">
      <c r="D415" s="105"/>
    </row>
    <row r="416" spans="4:4" x14ac:dyDescent="0.5">
      <c r="D416" s="105"/>
    </row>
    <row r="417" spans="4:4" x14ac:dyDescent="0.5">
      <c r="D417" s="105"/>
    </row>
    <row r="418" spans="4:4" x14ac:dyDescent="0.5">
      <c r="D418" s="105"/>
    </row>
    <row r="419" spans="4:4" x14ac:dyDescent="0.5">
      <c r="D419" s="105"/>
    </row>
    <row r="420" spans="4:4" x14ac:dyDescent="0.5">
      <c r="D420" s="105"/>
    </row>
    <row r="421" spans="4:4" x14ac:dyDescent="0.5">
      <c r="D421" s="105"/>
    </row>
    <row r="422" spans="4:4" x14ac:dyDescent="0.5">
      <c r="D422" s="105"/>
    </row>
    <row r="423" spans="4:4" x14ac:dyDescent="0.5">
      <c r="D423" s="105"/>
    </row>
    <row r="424" spans="4:4" x14ac:dyDescent="0.5">
      <c r="D424" s="105"/>
    </row>
    <row r="425" spans="4:4" x14ac:dyDescent="0.5">
      <c r="D425" s="105"/>
    </row>
    <row r="426" spans="4:4" x14ac:dyDescent="0.5">
      <c r="D426" s="105"/>
    </row>
    <row r="427" spans="4:4" x14ac:dyDescent="0.5">
      <c r="D427" s="105"/>
    </row>
    <row r="428" spans="4:4" x14ac:dyDescent="0.5">
      <c r="D428" s="105"/>
    </row>
    <row r="429" spans="4:4" x14ac:dyDescent="0.5">
      <c r="D429" s="105"/>
    </row>
    <row r="430" spans="4:4" x14ac:dyDescent="0.5">
      <c r="D430" s="105"/>
    </row>
    <row r="431" spans="4:4" x14ac:dyDescent="0.5">
      <c r="D431" s="105"/>
    </row>
    <row r="432" spans="4:4" x14ac:dyDescent="0.5">
      <c r="D432" s="105"/>
    </row>
    <row r="433" spans="4:4" x14ac:dyDescent="0.5">
      <c r="D433" s="105"/>
    </row>
    <row r="434" spans="4:4" x14ac:dyDescent="0.5">
      <c r="D434" s="105"/>
    </row>
    <row r="435" spans="4:4" x14ac:dyDescent="0.5">
      <c r="D435" s="105"/>
    </row>
    <row r="436" spans="4:4" x14ac:dyDescent="0.5">
      <c r="D436" s="105"/>
    </row>
    <row r="437" spans="4:4" x14ac:dyDescent="0.5">
      <c r="D437" s="105"/>
    </row>
    <row r="438" spans="4:4" x14ac:dyDescent="0.5">
      <c r="D438" s="105"/>
    </row>
    <row r="439" spans="4:4" x14ac:dyDescent="0.5">
      <c r="D439" s="105"/>
    </row>
    <row r="440" spans="4:4" x14ac:dyDescent="0.5">
      <c r="D440" s="105"/>
    </row>
    <row r="441" spans="4:4" x14ac:dyDescent="0.5">
      <c r="D441" s="105"/>
    </row>
    <row r="442" spans="4:4" x14ac:dyDescent="0.5">
      <c r="D442" s="105"/>
    </row>
    <row r="443" spans="4:4" x14ac:dyDescent="0.5">
      <c r="D443" s="105"/>
    </row>
    <row r="444" spans="4:4" x14ac:dyDescent="0.5">
      <c r="D444" s="105"/>
    </row>
    <row r="445" spans="4:4" x14ac:dyDescent="0.5">
      <c r="D445" s="105"/>
    </row>
    <row r="446" spans="4:4" x14ac:dyDescent="0.5">
      <c r="D446" s="105"/>
    </row>
    <row r="447" spans="4:4" x14ac:dyDescent="0.5">
      <c r="D447" s="105"/>
    </row>
    <row r="448" spans="4:4" x14ac:dyDescent="0.5">
      <c r="D448" s="105"/>
    </row>
    <row r="449" spans="4:4" x14ac:dyDescent="0.5">
      <c r="D449" s="105"/>
    </row>
    <row r="450" spans="4:4" x14ac:dyDescent="0.5">
      <c r="D450" s="105"/>
    </row>
    <row r="451" spans="4:4" x14ac:dyDescent="0.5">
      <c r="D451" s="105"/>
    </row>
    <row r="452" spans="4:4" x14ac:dyDescent="0.5">
      <c r="D452" s="105"/>
    </row>
    <row r="453" spans="4:4" x14ac:dyDescent="0.5">
      <c r="D453" s="105"/>
    </row>
    <row r="454" spans="4:4" x14ac:dyDescent="0.5">
      <c r="D454" s="105"/>
    </row>
    <row r="455" spans="4:4" x14ac:dyDescent="0.5">
      <c r="D455" s="105"/>
    </row>
    <row r="456" spans="4:4" x14ac:dyDescent="0.5">
      <c r="D456" s="105"/>
    </row>
    <row r="457" spans="4:4" x14ac:dyDescent="0.5">
      <c r="D457" s="105"/>
    </row>
    <row r="458" spans="4:4" x14ac:dyDescent="0.5">
      <c r="D458" s="105"/>
    </row>
    <row r="459" spans="4:4" x14ac:dyDescent="0.5">
      <c r="D459" s="105"/>
    </row>
    <row r="460" spans="4:4" x14ac:dyDescent="0.5">
      <c r="D460" s="105"/>
    </row>
    <row r="461" spans="4:4" x14ac:dyDescent="0.5">
      <c r="D461" s="105"/>
    </row>
    <row r="462" spans="4:4" x14ac:dyDescent="0.5">
      <c r="D462" s="105"/>
    </row>
    <row r="463" spans="4:4" x14ac:dyDescent="0.5">
      <c r="D463" s="105"/>
    </row>
    <row r="464" spans="4:4" x14ac:dyDescent="0.5">
      <c r="D464" s="105"/>
    </row>
    <row r="465" spans="4:4" x14ac:dyDescent="0.5">
      <c r="D465" s="105"/>
    </row>
    <row r="466" spans="4:4" x14ac:dyDescent="0.5">
      <c r="D466" s="105"/>
    </row>
    <row r="467" spans="4:4" x14ac:dyDescent="0.5">
      <c r="D467" s="105"/>
    </row>
    <row r="468" spans="4:4" x14ac:dyDescent="0.5">
      <c r="D468" s="105"/>
    </row>
    <row r="469" spans="4:4" x14ac:dyDescent="0.5">
      <c r="D469" s="105"/>
    </row>
    <row r="470" spans="4:4" x14ac:dyDescent="0.5">
      <c r="D470" s="105"/>
    </row>
    <row r="471" spans="4:4" x14ac:dyDescent="0.5">
      <c r="D471" s="105"/>
    </row>
    <row r="472" spans="4:4" x14ac:dyDescent="0.5">
      <c r="D472" s="105"/>
    </row>
    <row r="473" spans="4:4" x14ac:dyDescent="0.5">
      <c r="D473" s="105"/>
    </row>
    <row r="474" spans="4:4" x14ac:dyDescent="0.5">
      <c r="D474" s="105"/>
    </row>
    <row r="475" spans="4:4" x14ac:dyDescent="0.5">
      <c r="D475" s="105"/>
    </row>
    <row r="476" spans="4:4" x14ac:dyDescent="0.5">
      <c r="D476" s="105"/>
    </row>
    <row r="477" spans="4:4" x14ac:dyDescent="0.5">
      <c r="D477" s="105"/>
    </row>
    <row r="478" spans="4:4" x14ac:dyDescent="0.5">
      <c r="D478" s="105"/>
    </row>
    <row r="479" spans="4:4" x14ac:dyDescent="0.5">
      <c r="D479" s="105"/>
    </row>
    <row r="480" spans="4:4" x14ac:dyDescent="0.5">
      <c r="D480" s="105"/>
    </row>
    <row r="481" spans="4:4" x14ac:dyDescent="0.5">
      <c r="D481" s="105"/>
    </row>
    <row r="482" spans="4:4" x14ac:dyDescent="0.5">
      <c r="D482" s="105"/>
    </row>
    <row r="483" spans="4:4" x14ac:dyDescent="0.5">
      <c r="D483" s="105"/>
    </row>
    <row r="484" spans="4:4" x14ac:dyDescent="0.5">
      <c r="D484" s="105"/>
    </row>
    <row r="485" spans="4:4" x14ac:dyDescent="0.5">
      <c r="D485" s="105"/>
    </row>
    <row r="486" spans="4:4" x14ac:dyDescent="0.5">
      <c r="D486" s="105"/>
    </row>
    <row r="487" spans="4:4" x14ac:dyDescent="0.5">
      <c r="D487" s="105"/>
    </row>
    <row r="488" spans="4:4" x14ac:dyDescent="0.5">
      <c r="D488" s="105"/>
    </row>
    <row r="489" spans="4:4" x14ac:dyDescent="0.5">
      <c r="D489" s="105"/>
    </row>
    <row r="490" spans="4:4" x14ac:dyDescent="0.5">
      <c r="D490" s="105"/>
    </row>
    <row r="491" spans="4:4" x14ac:dyDescent="0.5">
      <c r="D491" s="105"/>
    </row>
    <row r="492" spans="4:4" x14ac:dyDescent="0.5">
      <c r="D492" s="105"/>
    </row>
    <row r="493" spans="4:4" x14ac:dyDescent="0.5">
      <c r="D493" s="105"/>
    </row>
    <row r="494" spans="4:4" x14ac:dyDescent="0.5">
      <c r="D494" s="105"/>
    </row>
    <row r="495" spans="4:4" x14ac:dyDescent="0.5">
      <c r="D495" s="105"/>
    </row>
    <row r="496" spans="4:4" x14ac:dyDescent="0.5">
      <c r="D496" s="105"/>
    </row>
    <row r="497" spans="4:4" x14ac:dyDescent="0.5">
      <c r="D497" s="105"/>
    </row>
    <row r="498" spans="4:4" x14ac:dyDescent="0.5">
      <c r="D498" s="105"/>
    </row>
    <row r="499" spans="4:4" x14ac:dyDescent="0.5">
      <c r="D499" s="105"/>
    </row>
    <row r="500" spans="4:4" x14ac:dyDescent="0.5">
      <c r="D500" s="105"/>
    </row>
    <row r="501" spans="4:4" x14ac:dyDescent="0.5">
      <c r="D501" s="105"/>
    </row>
    <row r="502" spans="4:4" x14ac:dyDescent="0.5">
      <c r="D502" s="105"/>
    </row>
    <row r="503" spans="4:4" x14ac:dyDescent="0.5">
      <c r="D503" s="105"/>
    </row>
    <row r="504" spans="4:4" x14ac:dyDescent="0.5">
      <c r="D504" s="105"/>
    </row>
    <row r="505" spans="4:4" x14ac:dyDescent="0.5">
      <c r="D505" s="105"/>
    </row>
    <row r="506" spans="4:4" x14ac:dyDescent="0.5">
      <c r="D506" s="105"/>
    </row>
    <row r="507" spans="4:4" x14ac:dyDescent="0.5">
      <c r="D507" s="105"/>
    </row>
    <row r="508" spans="4:4" x14ac:dyDescent="0.5">
      <c r="D508" s="105"/>
    </row>
    <row r="509" spans="4:4" x14ac:dyDescent="0.5">
      <c r="D509" s="105"/>
    </row>
    <row r="510" spans="4:4" x14ac:dyDescent="0.5">
      <c r="D510" s="105"/>
    </row>
    <row r="511" spans="4:4" x14ac:dyDescent="0.5">
      <c r="D511" s="105"/>
    </row>
    <row r="512" spans="4:4" x14ac:dyDescent="0.5">
      <c r="D512" s="105"/>
    </row>
    <row r="513" spans="4:4" x14ac:dyDescent="0.5">
      <c r="D513" s="105"/>
    </row>
    <row r="514" spans="4:4" x14ac:dyDescent="0.5">
      <c r="D514" s="105"/>
    </row>
    <row r="515" spans="4:4" x14ac:dyDescent="0.5">
      <c r="D515" s="105"/>
    </row>
    <row r="516" spans="4:4" x14ac:dyDescent="0.5">
      <c r="D516" s="105"/>
    </row>
    <row r="517" spans="4:4" x14ac:dyDescent="0.5">
      <c r="D517" s="105"/>
    </row>
    <row r="518" spans="4:4" x14ac:dyDescent="0.5">
      <c r="D518" s="105"/>
    </row>
    <row r="519" spans="4:4" x14ac:dyDescent="0.5">
      <c r="D519" s="105"/>
    </row>
    <row r="520" spans="4:4" x14ac:dyDescent="0.5">
      <c r="D520" s="105"/>
    </row>
    <row r="521" spans="4:4" x14ac:dyDescent="0.5">
      <c r="D521" s="105"/>
    </row>
    <row r="522" spans="4:4" x14ac:dyDescent="0.5">
      <c r="D522" s="105"/>
    </row>
    <row r="523" spans="4:4" x14ac:dyDescent="0.5">
      <c r="D523" s="105"/>
    </row>
    <row r="524" spans="4:4" x14ac:dyDescent="0.5">
      <c r="D524" s="105"/>
    </row>
    <row r="525" spans="4:4" x14ac:dyDescent="0.5">
      <c r="D525" s="105"/>
    </row>
    <row r="526" spans="4:4" x14ac:dyDescent="0.5">
      <c r="D526" s="105"/>
    </row>
    <row r="527" spans="4:4" x14ac:dyDescent="0.5">
      <c r="D527" s="105"/>
    </row>
    <row r="528" spans="4:4" x14ac:dyDescent="0.5">
      <c r="D528" s="105"/>
    </row>
    <row r="529" spans="4:4" x14ac:dyDescent="0.5">
      <c r="D529" s="105"/>
    </row>
    <row r="530" spans="4:4" x14ac:dyDescent="0.5">
      <c r="D530" s="105"/>
    </row>
    <row r="531" spans="4:4" x14ac:dyDescent="0.5">
      <c r="D531" s="105"/>
    </row>
    <row r="532" spans="4:4" x14ac:dyDescent="0.5">
      <c r="D532" s="105"/>
    </row>
    <row r="533" spans="4:4" x14ac:dyDescent="0.5">
      <c r="D533" s="105"/>
    </row>
    <row r="534" spans="4:4" x14ac:dyDescent="0.5">
      <c r="D534" s="105"/>
    </row>
    <row r="535" spans="4:4" x14ac:dyDescent="0.5">
      <c r="D535" s="105"/>
    </row>
    <row r="536" spans="4:4" x14ac:dyDescent="0.5">
      <c r="D536" s="105"/>
    </row>
    <row r="537" spans="4:4" x14ac:dyDescent="0.5">
      <c r="D537" s="105"/>
    </row>
    <row r="538" spans="4:4" x14ac:dyDescent="0.5">
      <c r="D538" s="105"/>
    </row>
    <row r="539" spans="4:4" x14ac:dyDescent="0.5">
      <c r="D539" s="105"/>
    </row>
    <row r="540" spans="4:4" x14ac:dyDescent="0.5">
      <c r="D540" s="105"/>
    </row>
    <row r="541" spans="4:4" x14ac:dyDescent="0.5">
      <c r="D541" s="105"/>
    </row>
    <row r="542" spans="4:4" x14ac:dyDescent="0.5">
      <c r="D542" s="105"/>
    </row>
    <row r="543" spans="4:4" x14ac:dyDescent="0.5">
      <c r="D543" s="105"/>
    </row>
    <row r="544" spans="4:4" x14ac:dyDescent="0.5">
      <c r="D544" s="105"/>
    </row>
    <row r="545" spans="4:4" x14ac:dyDescent="0.5">
      <c r="D545" s="105"/>
    </row>
    <row r="546" spans="4:4" x14ac:dyDescent="0.5">
      <c r="D546" s="105"/>
    </row>
    <row r="547" spans="4:4" x14ac:dyDescent="0.5">
      <c r="D547" s="105"/>
    </row>
    <row r="548" spans="4:4" x14ac:dyDescent="0.5">
      <c r="D548" s="105"/>
    </row>
    <row r="549" spans="4:4" x14ac:dyDescent="0.5">
      <c r="D549" s="105"/>
    </row>
    <row r="550" spans="4:4" x14ac:dyDescent="0.5">
      <c r="D550" s="105"/>
    </row>
    <row r="551" spans="4:4" x14ac:dyDescent="0.5">
      <c r="D551" s="105"/>
    </row>
    <row r="552" spans="4:4" x14ac:dyDescent="0.5">
      <c r="D552" s="105"/>
    </row>
    <row r="553" spans="4:4" x14ac:dyDescent="0.5">
      <c r="D553" s="105"/>
    </row>
    <row r="554" spans="4:4" x14ac:dyDescent="0.5">
      <c r="D554" s="105"/>
    </row>
    <row r="555" spans="4:4" x14ac:dyDescent="0.5">
      <c r="D555" s="105"/>
    </row>
    <row r="556" spans="4:4" x14ac:dyDescent="0.5">
      <c r="D556" s="105"/>
    </row>
    <row r="557" spans="4:4" x14ac:dyDescent="0.5">
      <c r="D557" s="105"/>
    </row>
    <row r="558" spans="4:4" x14ac:dyDescent="0.5">
      <c r="D558" s="105"/>
    </row>
    <row r="559" spans="4:4" x14ac:dyDescent="0.5">
      <c r="D559" s="105"/>
    </row>
    <row r="560" spans="4:4" x14ac:dyDescent="0.5">
      <c r="D560" s="105"/>
    </row>
    <row r="561" spans="4:4" x14ac:dyDescent="0.5">
      <c r="D561" s="105"/>
    </row>
    <row r="562" spans="4:4" x14ac:dyDescent="0.5">
      <c r="D562" s="105"/>
    </row>
    <row r="563" spans="4:4" x14ac:dyDescent="0.5">
      <c r="D563" s="105"/>
    </row>
    <row r="564" spans="4:4" x14ac:dyDescent="0.5">
      <c r="D564" s="105"/>
    </row>
    <row r="565" spans="4:4" x14ac:dyDescent="0.5">
      <c r="D565" s="105"/>
    </row>
    <row r="566" spans="4:4" x14ac:dyDescent="0.5">
      <c r="D566" s="105"/>
    </row>
    <row r="567" spans="4:4" x14ac:dyDescent="0.5">
      <c r="D567" s="105"/>
    </row>
    <row r="568" spans="4:4" x14ac:dyDescent="0.5">
      <c r="D568" s="105"/>
    </row>
    <row r="569" spans="4:4" x14ac:dyDescent="0.5">
      <c r="D569" s="105"/>
    </row>
    <row r="570" spans="4:4" x14ac:dyDescent="0.5">
      <c r="D570" s="105"/>
    </row>
    <row r="571" spans="4:4" x14ac:dyDescent="0.5">
      <c r="D571" s="105"/>
    </row>
    <row r="572" spans="4:4" x14ac:dyDescent="0.5">
      <c r="D572" s="105"/>
    </row>
    <row r="573" spans="4:4" x14ac:dyDescent="0.5">
      <c r="D573" s="105"/>
    </row>
    <row r="574" spans="4:4" x14ac:dyDescent="0.5">
      <c r="D574" s="105"/>
    </row>
    <row r="575" spans="4:4" x14ac:dyDescent="0.5">
      <c r="D575" s="105"/>
    </row>
    <row r="576" spans="4:4" x14ac:dyDescent="0.5">
      <c r="D576" s="105"/>
    </row>
    <row r="577" spans="4:4" x14ac:dyDescent="0.5">
      <c r="D577" s="105"/>
    </row>
    <row r="578" spans="4:4" x14ac:dyDescent="0.5">
      <c r="D578" s="105"/>
    </row>
    <row r="579" spans="4:4" x14ac:dyDescent="0.5">
      <c r="D579" s="105"/>
    </row>
    <row r="580" spans="4:4" x14ac:dyDescent="0.5">
      <c r="D580" s="105"/>
    </row>
    <row r="581" spans="4:4" x14ac:dyDescent="0.5">
      <c r="D581" s="105"/>
    </row>
    <row r="582" spans="4:4" x14ac:dyDescent="0.5">
      <c r="D582" s="105"/>
    </row>
    <row r="583" spans="4:4" x14ac:dyDescent="0.5">
      <c r="D583" s="105"/>
    </row>
    <row r="584" spans="4:4" x14ac:dyDescent="0.5">
      <c r="D584" s="105"/>
    </row>
    <row r="585" spans="4:4" x14ac:dyDescent="0.5">
      <c r="D585" s="105"/>
    </row>
    <row r="586" spans="4:4" x14ac:dyDescent="0.5">
      <c r="D586" s="105"/>
    </row>
    <row r="587" spans="4:4" x14ac:dyDescent="0.5">
      <c r="D587" s="105"/>
    </row>
    <row r="588" spans="4:4" x14ac:dyDescent="0.5">
      <c r="D588" s="105"/>
    </row>
    <row r="589" spans="4:4" x14ac:dyDescent="0.5">
      <c r="D589" s="105"/>
    </row>
    <row r="590" spans="4:4" x14ac:dyDescent="0.5">
      <c r="D590" s="105"/>
    </row>
    <row r="591" spans="4:4" x14ac:dyDescent="0.5">
      <c r="D591" s="105"/>
    </row>
    <row r="592" spans="4:4" x14ac:dyDescent="0.5">
      <c r="D592" s="105"/>
    </row>
    <row r="593" spans="4:4" x14ac:dyDescent="0.5">
      <c r="D593" s="105"/>
    </row>
    <row r="594" spans="4:4" x14ac:dyDescent="0.5">
      <c r="D594" s="105"/>
    </row>
    <row r="595" spans="4:4" x14ac:dyDescent="0.5">
      <c r="D595" s="105"/>
    </row>
    <row r="596" spans="4:4" x14ac:dyDescent="0.5">
      <c r="D596" s="105"/>
    </row>
    <row r="597" spans="4:4" x14ac:dyDescent="0.5">
      <c r="D597" s="105"/>
    </row>
    <row r="598" spans="4:4" x14ac:dyDescent="0.5">
      <c r="D598" s="105"/>
    </row>
    <row r="599" spans="4:4" x14ac:dyDescent="0.5">
      <c r="D599" s="105"/>
    </row>
    <row r="600" spans="4:4" x14ac:dyDescent="0.5">
      <c r="D600" s="105"/>
    </row>
    <row r="601" spans="4:4" x14ac:dyDescent="0.5">
      <c r="D601" s="105"/>
    </row>
    <row r="602" spans="4:4" x14ac:dyDescent="0.5">
      <c r="D602" s="105"/>
    </row>
    <row r="603" spans="4:4" x14ac:dyDescent="0.5">
      <c r="D603" s="105"/>
    </row>
    <row r="604" spans="4:4" x14ac:dyDescent="0.5">
      <c r="D604" s="105"/>
    </row>
    <row r="605" spans="4:4" x14ac:dyDescent="0.5">
      <c r="D605" s="105"/>
    </row>
    <row r="606" spans="4:4" x14ac:dyDescent="0.5">
      <c r="D606" s="105"/>
    </row>
    <row r="607" spans="4:4" x14ac:dyDescent="0.5">
      <c r="D607" s="105"/>
    </row>
    <row r="608" spans="4:4" x14ac:dyDescent="0.5">
      <c r="D608" s="105"/>
    </row>
    <row r="609" spans="4:4" x14ac:dyDescent="0.5">
      <c r="D609" s="105"/>
    </row>
    <row r="610" spans="4:4" x14ac:dyDescent="0.5">
      <c r="D610" s="105"/>
    </row>
    <row r="611" spans="4:4" x14ac:dyDescent="0.5">
      <c r="D611" s="105"/>
    </row>
    <row r="612" spans="4:4" x14ac:dyDescent="0.5">
      <c r="D612" s="105"/>
    </row>
    <row r="613" spans="4:4" x14ac:dyDescent="0.5">
      <c r="D613" s="105"/>
    </row>
    <row r="614" spans="4:4" x14ac:dyDescent="0.5">
      <c r="D614" s="105"/>
    </row>
    <row r="615" spans="4:4" x14ac:dyDescent="0.5">
      <c r="D615" s="105"/>
    </row>
    <row r="616" spans="4:4" x14ac:dyDescent="0.5">
      <c r="D616" s="105"/>
    </row>
    <row r="617" spans="4:4" x14ac:dyDescent="0.5">
      <c r="D617" s="105"/>
    </row>
    <row r="618" spans="4:4" x14ac:dyDescent="0.5">
      <c r="D618" s="105"/>
    </row>
    <row r="619" spans="4:4" x14ac:dyDescent="0.5">
      <c r="D619" s="105"/>
    </row>
    <row r="620" spans="4:4" x14ac:dyDescent="0.5">
      <c r="D620" s="105"/>
    </row>
    <row r="621" spans="4:4" x14ac:dyDescent="0.5">
      <c r="D621" s="105"/>
    </row>
    <row r="622" spans="4:4" x14ac:dyDescent="0.5">
      <c r="D622" s="105"/>
    </row>
    <row r="623" spans="4:4" x14ac:dyDescent="0.5">
      <c r="D623" s="105"/>
    </row>
    <row r="624" spans="4:4" x14ac:dyDescent="0.5">
      <c r="D624" s="105"/>
    </row>
    <row r="625" spans="4:4" x14ac:dyDescent="0.5">
      <c r="D625" s="105"/>
    </row>
    <row r="626" spans="4:4" x14ac:dyDescent="0.5">
      <c r="D626" s="105"/>
    </row>
    <row r="627" spans="4:4" x14ac:dyDescent="0.5">
      <c r="D627" s="105"/>
    </row>
    <row r="628" spans="4:4" x14ac:dyDescent="0.5">
      <c r="D628" s="105"/>
    </row>
    <row r="629" spans="4:4" x14ac:dyDescent="0.5">
      <c r="D629" s="105"/>
    </row>
    <row r="630" spans="4:4" x14ac:dyDescent="0.5">
      <c r="D630" s="105"/>
    </row>
    <row r="631" spans="4:4" x14ac:dyDescent="0.5">
      <c r="D631" s="105"/>
    </row>
    <row r="632" spans="4:4" x14ac:dyDescent="0.5">
      <c r="D632" s="105"/>
    </row>
    <row r="633" spans="4:4" x14ac:dyDescent="0.5">
      <c r="D633" s="105"/>
    </row>
    <row r="634" spans="4:4" x14ac:dyDescent="0.5">
      <c r="D634" s="105"/>
    </row>
    <row r="635" spans="4:4" x14ac:dyDescent="0.5">
      <c r="D635" s="105"/>
    </row>
    <row r="636" spans="4:4" x14ac:dyDescent="0.5">
      <c r="D636" s="105"/>
    </row>
    <row r="637" spans="4:4" x14ac:dyDescent="0.5">
      <c r="D637" s="105"/>
    </row>
    <row r="638" spans="4:4" x14ac:dyDescent="0.5">
      <c r="D638" s="105"/>
    </row>
    <row r="639" spans="4:4" x14ac:dyDescent="0.5">
      <c r="D639" s="105"/>
    </row>
    <row r="640" spans="4:4" x14ac:dyDescent="0.5">
      <c r="D640" s="105"/>
    </row>
    <row r="641" spans="4:4" x14ac:dyDescent="0.5">
      <c r="D641" s="105"/>
    </row>
    <row r="642" spans="4:4" x14ac:dyDescent="0.5">
      <c r="D642" s="105"/>
    </row>
    <row r="643" spans="4:4" x14ac:dyDescent="0.5">
      <c r="D643" s="105"/>
    </row>
    <row r="644" spans="4:4" x14ac:dyDescent="0.5">
      <c r="D644" s="105"/>
    </row>
    <row r="645" spans="4:4" x14ac:dyDescent="0.5">
      <c r="D645" s="105"/>
    </row>
    <row r="646" spans="4:4" x14ac:dyDescent="0.5">
      <c r="D646" s="105"/>
    </row>
    <row r="647" spans="4:4" x14ac:dyDescent="0.5">
      <c r="D647" s="105"/>
    </row>
    <row r="648" spans="4:4" x14ac:dyDescent="0.5">
      <c r="D648" s="105"/>
    </row>
    <row r="649" spans="4:4" x14ac:dyDescent="0.5">
      <c r="D649" s="105"/>
    </row>
    <row r="650" spans="4:4" x14ac:dyDescent="0.5">
      <c r="D650" s="105"/>
    </row>
    <row r="651" spans="4:4" x14ac:dyDescent="0.5">
      <c r="D651" s="105"/>
    </row>
    <row r="652" spans="4:4" x14ac:dyDescent="0.5">
      <c r="D652" s="105"/>
    </row>
    <row r="653" spans="4:4" x14ac:dyDescent="0.5">
      <c r="D653" s="105"/>
    </row>
    <row r="654" spans="4:4" x14ac:dyDescent="0.5">
      <c r="D654" s="105"/>
    </row>
    <row r="655" spans="4:4" x14ac:dyDescent="0.5">
      <c r="D655" s="105"/>
    </row>
    <row r="656" spans="4:4" x14ac:dyDescent="0.5">
      <c r="D656" s="105"/>
    </row>
    <row r="657" spans="4:4" x14ac:dyDescent="0.5">
      <c r="D657" s="105"/>
    </row>
    <row r="658" spans="4:4" x14ac:dyDescent="0.5">
      <c r="D658" s="105"/>
    </row>
    <row r="659" spans="4:4" x14ac:dyDescent="0.5">
      <c r="D659" s="105"/>
    </row>
    <row r="660" spans="4:4" x14ac:dyDescent="0.5">
      <c r="D660" s="105"/>
    </row>
    <row r="661" spans="4:4" x14ac:dyDescent="0.5">
      <c r="D661" s="105"/>
    </row>
    <row r="662" spans="4:4" x14ac:dyDescent="0.5">
      <c r="D662" s="105"/>
    </row>
    <row r="663" spans="4:4" x14ac:dyDescent="0.5">
      <c r="D663" s="105"/>
    </row>
    <row r="664" spans="4:4" x14ac:dyDescent="0.5">
      <c r="D664" s="105"/>
    </row>
    <row r="665" spans="4:4" x14ac:dyDescent="0.5">
      <c r="D665" s="105"/>
    </row>
    <row r="666" spans="4:4" x14ac:dyDescent="0.5">
      <c r="D666" s="105"/>
    </row>
    <row r="667" spans="4:4" x14ac:dyDescent="0.5">
      <c r="D667" s="105"/>
    </row>
    <row r="668" spans="4:4" x14ac:dyDescent="0.5">
      <c r="D668" s="105"/>
    </row>
    <row r="669" spans="4:4" x14ac:dyDescent="0.5">
      <c r="D669" s="105"/>
    </row>
    <row r="670" spans="4:4" x14ac:dyDescent="0.5">
      <c r="D670" s="105"/>
    </row>
    <row r="671" spans="4:4" x14ac:dyDescent="0.5">
      <c r="D671" s="105"/>
    </row>
    <row r="672" spans="4:4" x14ac:dyDescent="0.5">
      <c r="D672" s="105"/>
    </row>
    <row r="673" spans="4:4" x14ac:dyDescent="0.5">
      <c r="D673" s="105"/>
    </row>
    <row r="674" spans="4:4" x14ac:dyDescent="0.5">
      <c r="D674" s="105"/>
    </row>
    <row r="675" spans="4:4" x14ac:dyDescent="0.5">
      <c r="D675" s="105"/>
    </row>
    <row r="676" spans="4:4" x14ac:dyDescent="0.5">
      <c r="D676" s="105"/>
    </row>
    <row r="677" spans="4:4" x14ac:dyDescent="0.5">
      <c r="D677" s="105"/>
    </row>
    <row r="678" spans="4:4" x14ac:dyDescent="0.5">
      <c r="D678" s="105"/>
    </row>
    <row r="679" spans="4:4" x14ac:dyDescent="0.5">
      <c r="D679" s="105"/>
    </row>
    <row r="680" spans="4:4" x14ac:dyDescent="0.5">
      <c r="D680" s="105"/>
    </row>
    <row r="681" spans="4:4" x14ac:dyDescent="0.5">
      <c r="D681" s="105"/>
    </row>
    <row r="682" spans="4:4" x14ac:dyDescent="0.5">
      <c r="D682" s="105"/>
    </row>
    <row r="683" spans="4:4" x14ac:dyDescent="0.5">
      <c r="D683" s="105"/>
    </row>
    <row r="684" spans="4:4" x14ac:dyDescent="0.5">
      <c r="D684" s="105"/>
    </row>
    <row r="685" spans="4:4" x14ac:dyDescent="0.5">
      <c r="D685" s="105"/>
    </row>
    <row r="686" spans="4:4" x14ac:dyDescent="0.5">
      <c r="D686" s="105"/>
    </row>
    <row r="687" spans="4:4" x14ac:dyDescent="0.5">
      <c r="D687" s="105"/>
    </row>
    <row r="688" spans="4:4" x14ac:dyDescent="0.5">
      <c r="D688" s="105"/>
    </row>
    <row r="689" spans="4:4" x14ac:dyDescent="0.5">
      <c r="D689" s="105"/>
    </row>
    <row r="690" spans="4:4" x14ac:dyDescent="0.5">
      <c r="D690" s="105"/>
    </row>
    <row r="691" spans="4:4" x14ac:dyDescent="0.5">
      <c r="D691" s="105"/>
    </row>
    <row r="692" spans="4:4" x14ac:dyDescent="0.5">
      <c r="D692" s="105"/>
    </row>
    <row r="693" spans="4:4" x14ac:dyDescent="0.5">
      <c r="D693" s="105"/>
    </row>
    <row r="694" spans="4:4" x14ac:dyDescent="0.5">
      <c r="D694" s="105"/>
    </row>
    <row r="695" spans="4:4" x14ac:dyDescent="0.5">
      <c r="D695" s="105"/>
    </row>
    <row r="696" spans="4:4" x14ac:dyDescent="0.5">
      <c r="D696" s="105"/>
    </row>
    <row r="697" spans="4:4" x14ac:dyDescent="0.5">
      <c r="D697" s="105"/>
    </row>
    <row r="698" spans="4:4" x14ac:dyDescent="0.5">
      <c r="D698" s="105"/>
    </row>
    <row r="699" spans="4:4" x14ac:dyDescent="0.5">
      <c r="D699" s="105"/>
    </row>
    <row r="700" spans="4:4" x14ac:dyDescent="0.5">
      <c r="D700" s="105"/>
    </row>
    <row r="701" spans="4:4" x14ac:dyDescent="0.5">
      <c r="D701" s="105"/>
    </row>
    <row r="702" spans="4:4" x14ac:dyDescent="0.5">
      <c r="D702" s="105"/>
    </row>
    <row r="703" spans="4:4" x14ac:dyDescent="0.5">
      <c r="D703" s="105"/>
    </row>
    <row r="704" spans="4:4" x14ac:dyDescent="0.5">
      <c r="D704" s="105"/>
    </row>
    <row r="705" spans="4:4" x14ac:dyDescent="0.5">
      <c r="D705" s="105"/>
    </row>
    <row r="706" spans="4:4" x14ac:dyDescent="0.5">
      <c r="D706" s="105"/>
    </row>
    <row r="707" spans="4:4" x14ac:dyDescent="0.5">
      <c r="D707" s="105"/>
    </row>
    <row r="708" spans="4:4" x14ac:dyDescent="0.5">
      <c r="D708" s="105"/>
    </row>
    <row r="709" spans="4:4" x14ac:dyDescent="0.5">
      <c r="D709" s="105"/>
    </row>
    <row r="710" spans="4:4" x14ac:dyDescent="0.5">
      <c r="D710" s="105"/>
    </row>
    <row r="711" spans="4:4" x14ac:dyDescent="0.5">
      <c r="D711" s="105"/>
    </row>
    <row r="712" spans="4:4" x14ac:dyDescent="0.5">
      <c r="D712" s="105"/>
    </row>
    <row r="713" spans="4:4" x14ac:dyDescent="0.5">
      <c r="D713" s="105"/>
    </row>
    <row r="714" spans="4:4" x14ac:dyDescent="0.5">
      <c r="D714" s="105"/>
    </row>
    <row r="715" spans="4:4" x14ac:dyDescent="0.5">
      <c r="D715" s="105"/>
    </row>
    <row r="716" spans="4:4" x14ac:dyDescent="0.5">
      <c r="D716" s="105"/>
    </row>
    <row r="717" spans="4:4" x14ac:dyDescent="0.5">
      <c r="D717" s="105"/>
    </row>
    <row r="718" spans="4:4" x14ac:dyDescent="0.5">
      <c r="D718" s="105"/>
    </row>
    <row r="719" spans="4:4" x14ac:dyDescent="0.5">
      <c r="D719" s="105"/>
    </row>
    <row r="720" spans="4:4" x14ac:dyDescent="0.5">
      <c r="D720" s="105"/>
    </row>
    <row r="721" spans="4:4" x14ac:dyDescent="0.5">
      <c r="D721" s="105"/>
    </row>
    <row r="722" spans="4:4" x14ac:dyDescent="0.5">
      <c r="D722" s="105"/>
    </row>
    <row r="723" spans="4:4" x14ac:dyDescent="0.5">
      <c r="D723" s="105"/>
    </row>
    <row r="724" spans="4:4" x14ac:dyDescent="0.5">
      <c r="D724" s="105"/>
    </row>
    <row r="725" spans="4:4" x14ac:dyDescent="0.5">
      <c r="D725" s="105"/>
    </row>
    <row r="726" spans="4:4" x14ac:dyDescent="0.5">
      <c r="D726" s="105"/>
    </row>
    <row r="727" spans="4:4" x14ac:dyDescent="0.5">
      <c r="D727" s="105"/>
    </row>
    <row r="728" spans="4:4" x14ac:dyDescent="0.5">
      <c r="D728" s="105"/>
    </row>
    <row r="729" spans="4:4" x14ac:dyDescent="0.5">
      <c r="D729" s="105"/>
    </row>
    <row r="730" spans="4:4" x14ac:dyDescent="0.5">
      <c r="D730" s="105"/>
    </row>
    <row r="731" spans="4:4" x14ac:dyDescent="0.5">
      <c r="D731" s="105"/>
    </row>
    <row r="732" spans="4:4" x14ac:dyDescent="0.5">
      <c r="D732" s="105"/>
    </row>
    <row r="733" spans="4:4" x14ac:dyDescent="0.5">
      <c r="D733" s="105"/>
    </row>
    <row r="734" spans="4:4" x14ac:dyDescent="0.5">
      <c r="D734" s="105"/>
    </row>
    <row r="735" spans="4:4" x14ac:dyDescent="0.5">
      <c r="D735" s="105"/>
    </row>
    <row r="736" spans="4:4" x14ac:dyDescent="0.5">
      <c r="D736" s="105"/>
    </row>
    <row r="737" spans="4:4" x14ac:dyDescent="0.5">
      <c r="D737" s="105"/>
    </row>
    <row r="738" spans="4:4" x14ac:dyDescent="0.5">
      <c r="D738" s="105"/>
    </row>
    <row r="739" spans="4:4" x14ac:dyDescent="0.5">
      <c r="D739" s="105"/>
    </row>
    <row r="740" spans="4:4" x14ac:dyDescent="0.5">
      <c r="D740" s="105"/>
    </row>
    <row r="741" spans="4:4" x14ac:dyDescent="0.5">
      <c r="D741" s="105"/>
    </row>
    <row r="742" spans="4:4" x14ac:dyDescent="0.5">
      <c r="D742" s="105"/>
    </row>
    <row r="743" spans="4:4" x14ac:dyDescent="0.5">
      <c r="D743" s="105"/>
    </row>
    <row r="744" spans="4:4" x14ac:dyDescent="0.5">
      <c r="D744" s="105"/>
    </row>
    <row r="745" spans="4:4" x14ac:dyDescent="0.5">
      <c r="D745" s="105"/>
    </row>
    <row r="746" spans="4:4" x14ac:dyDescent="0.5">
      <c r="D746" s="105"/>
    </row>
    <row r="747" spans="4:4" x14ac:dyDescent="0.5">
      <c r="D747" s="105"/>
    </row>
    <row r="748" spans="4:4" x14ac:dyDescent="0.5">
      <c r="D748" s="105"/>
    </row>
    <row r="749" spans="4:4" x14ac:dyDescent="0.5">
      <c r="D749" s="105"/>
    </row>
    <row r="750" spans="4:4" x14ac:dyDescent="0.5">
      <c r="D750" s="105"/>
    </row>
    <row r="751" spans="4:4" x14ac:dyDescent="0.5">
      <c r="D751" s="105"/>
    </row>
    <row r="752" spans="4:4" x14ac:dyDescent="0.5">
      <c r="D752" s="105"/>
    </row>
    <row r="753" spans="4:4" x14ac:dyDescent="0.5">
      <c r="D753" s="105"/>
    </row>
    <row r="754" spans="4:4" x14ac:dyDescent="0.5">
      <c r="D754" s="105"/>
    </row>
    <row r="755" spans="4:4" x14ac:dyDescent="0.5">
      <c r="D755" s="105"/>
    </row>
    <row r="756" spans="4:4" x14ac:dyDescent="0.5">
      <c r="D756" s="105"/>
    </row>
    <row r="757" spans="4:4" x14ac:dyDescent="0.5">
      <c r="D757" s="105"/>
    </row>
    <row r="758" spans="4:4" x14ac:dyDescent="0.5">
      <c r="D758" s="105"/>
    </row>
    <row r="759" spans="4:4" x14ac:dyDescent="0.5">
      <c r="D759" s="105"/>
    </row>
    <row r="760" spans="4:4" x14ac:dyDescent="0.5">
      <c r="D760" s="105"/>
    </row>
    <row r="761" spans="4:4" x14ac:dyDescent="0.5">
      <c r="D761" s="105"/>
    </row>
    <row r="762" spans="4:4" x14ac:dyDescent="0.5">
      <c r="D762" s="105"/>
    </row>
    <row r="763" spans="4:4" x14ac:dyDescent="0.5">
      <c r="D763" s="105"/>
    </row>
    <row r="764" spans="4:4" x14ac:dyDescent="0.5">
      <c r="D764" s="105"/>
    </row>
    <row r="765" spans="4:4" x14ac:dyDescent="0.5">
      <c r="D765" s="105"/>
    </row>
    <row r="766" spans="4:4" x14ac:dyDescent="0.5">
      <c r="D766" s="105"/>
    </row>
    <row r="767" spans="4:4" x14ac:dyDescent="0.5">
      <c r="D767" s="105"/>
    </row>
    <row r="768" spans="4:4" x14ac:dyDescent="0.5">
      <c r="D768" s="105"/>
    </row>
    <row r="769" spans="4:4" x14ac:dyDescent="0.5">
      <c r="D769" s="105"/>
    </row>
    <row r="770" spans="4:4" x14ac:dyDescent="0.5">
      <c r="D770" s="105"/>
    </row>
    <row r="771" spans="4:4" x14ac:dyDescent="0.5">
      <c r="D771" s="105"/>
    </row>
    <row r="772" spans="4:4" x14ac:dyDescent="0.5">
      <c r="D772" s="105"/>
    </row>
    <row r="773" spans="4:4" x14ac:dyDescent="0.5">
      <c r="D773" s="105"/>
    </row>
    <row r="774" spans="4:4" x14ac:dyDescent="0.5">
      <c r="D774" s="105"/>
    </row>
    <row r="775" spans="4:4" x14ac:dyDescent="0.5">
      <c r="D775" s="105"/>
    </row>
    <row r="776" spans="4:4" x14ac:dyDescent="0.5">
      <c r="D776" s="105"/>
    </row>
    <row r="777" spans="4:4" x14ac:dyDescent="0.5">
      <c r="D777" s="105"/>
    </row>
    <row r="778" spans="4:4" x14ac:dyDescent="0.5">
      <c r="D778" s="105"/>
    </row>
    <row r="779" spans="4:4" x14ac:dyDescent="0.5">
      <c r="D779" s="105"/>
    </row>
    <row r="780" spans="4:4" x14ac:dyDescent="0.5">
      <c r="D780" s="105"/>
    </row>
    <row r="781" spans="4:4" x14ac:dyDescent="0.5">
      <c r="D781" s="105"/>
    </row>
    <row r="782" spans="4:4" x14ac:dyDescent="0.5">
      <c r="D782" s="105"/>
    </row>
    <row r="783" spans="4:4" x14ac:dyDescent="0.5">
      <c r="D783" s="105"/>
    </row>
    <row r="784" spans="4:4" x14ac:dyDescent="0.5">
      <c r="D784" s="105"/>
    </row>
    <row r="785" spans="4:4" x14ac:dyDescent="0.5">
      <c r="D785" s="105"/>
    </row>
    <row r="786" spans="4:4" x14ac:dyDescent="0.5">
      <c r="D786" s="105"/>
    </row>
    <row r="787" spans="4:4" x14ac:dyDescent="0.5">
      <c r="D787" s="105"/>
    </row>
    <row r="788" spans="4:4" x14ac:dyDescent="0.5">
      <c r="D788" s="105"/>
    </row>
    <row r="789" spans="4:4" x14ac:dyDescent="0.5">
      <c r="D789" s="105"/>
    </row>
    <row r="790" spans="4:4" x14ac:dyDescent="0.5">
      <c r="D790" s="105"/>
    </row>
    <row r="791" spans="4:4" x14ac:dyDescent="0.5">
      <c r="D791" s="105"/>
    </row>
    <row r="792" spans="4:4" x14ac:dyDescent="0.5">
      <c r="D792" s="105"/>
    </row>
    <row r="793" spans="4:4" x14ac:dyDescent="0.5">
      <c r="D793" s="105"/>
    </row>
    <row r="794" spans="4:4" x14ac:dyDescent="0.5">
      <c r="D794" s="105"/>
    </row>
    <row r="795" spans="4:4" x14ac:dyDescent="0.5">
      <c r="D795" s="105"/>
    </row>
    <row r="796" spans="4:4" x14ac:dyDescent="0.5">
      <c r="D796" s="105"/>
    </row>
    <row r="797" spans="4:4" x14ac:dyDescent="0.5">
      <c r="D797" s="105"/>
    </row>
    <row r="798" spans="4:4" x14ac:dyDescent="0.5">
      <c r="D798" s="105"/>
    </row>
    <row r="799" spans="4:4" x14ac:dyDescent="0.5">
      <c r="D799" s="105"/>
    </row>
    <row r="800" spans="4:4" x14ac:dyDescent="0.5">
      <c r="D800" s="105"/>
    </row>
    <row r="801" spans="4:4" x14ac:dyDescent="0.5">
      <c r="D801" s="105"/>
    </row>
    <row r="802" spans="4:4" x14ac:dyDescent="0.5">
      <c r="D802" s="105"/>
    </row>
    <row r="803" spans="4:4" x14ac:dyDescent="0.5">
      <c r="D803" s="105"/>
    </row>
    <row r="804" spans="4:4" x14ac:dyDescent="0.5">
      <c r="D804" s="105"/>
    </row>
    <row r="805" spans="4:4" x14ac:dyDescent="0.5">
      <c r="D805" s="105"/>
    </row>
    <row r="806" spans="4:4" x14ac:dyDescent="0.5">
      <c r="D806" s="105"/>
    </row>
    <row r="807" spans="4:4" x14ac:dyDescent="0.5">
      <c r="D807" s="105"/>
    </row>
    <row r="808" spans="4:4" x14ac:dyDescent="0.5">
      <c r="D808" s="105"/>
    </row>
    <row r="809" spans="4:4" x14ac:dyDescent="0.5">
      <c r="D809" s="105"/>
    </row>
    <row r="810" spans="4:4" x14ac:dyDescent="0.5">
      <c r="D810" s="105"/>
    </row>
    <row r="811" spans="4:4" x14ac:dyDescent="0.5">
      <c r="D811" s="105"/>
    </row>
    <row r="812" spans="4:4" x14ac:dyDescent="0.5">
      <c r="D812" s="105"/>
    </row>
    <row r="813" spans="4:4" x14ac:dyDescent="0.5">
      <c r="D813" s="105"/>
    </row>
    <row r="814" spans="4:4" x14ac:dyDescent="0.5">
      <c r="D814" s="105"/>
    </row>
    <row r="815" spans="4:4" x14ac:dyDescent="0.5">
      <c r="D815" s="105"/>
    </row>
    <row r="816" spans="4:4" x14ac:dyDescent="0.5">
      <c r="D816" s="105"/>
    </row>
    <row r="817" spans="4:4" x14ac:dyDescent="0.5">
      <c r="D817" s="105"/>
    </row>
    <row r="818" spans="4:4" x14ac:dyDescent="0.5">
      <c r="D818" s="105"/>
    </row>
    <row r="819" spans="4:4" x14ac:dyDescent="0.5">
      <c r="D819" s="105"/>
    </row>
    <row r="820" spans="4:4" x14ac:dyDescent="0.5">
      <c r="D820" s="105"/>
    </row>
    <row r="821" spans="4:4" x14ac:dyDescent="0.5">
      <c r="D821" s="105"/>
    </row>
    <row r="822" spans="4:4" x14ac:dyDescent="0.5">
      <c r="D822" s="105"/>
    </row>
    <row r="823" spans="4:4" x14ac:dyDescent="0.5">
      <c r="D823" s="105"/>
    </row>
    <row r="824" spans="4:4" x14ac:dyDescent="0.5">
      <c r="D824" s="105"/>
    </row>
    <row r="825" spans="4:4" x14ac:dyDescent="0.5">
      <c r="D825" s="105"/>
    </row>
    <row r="826" spans="4:4" x14ac:dyDescent="0.5">
      <c r="D826" s="105"/>
    </row>
    <row r="827" spans="4:4" x14ac:dyDescent="0.5">
      <c r="D827" s="105"/>
    </row>
    <row r="828" spans="4:4" x14ac:dyDescent="0.5">
      <c r="D828" s="105"/>
    </row>
    <row r="829" spans="4:4" x14ac:dyDescent="0.5">
      <c r="D829" s="105"/>
    </row>
    <row r="830" spans="4:4" x14ac:dyDescent="0.5">
      <c r="D830" s="105"/>
    </row>
    <row r="831" spans="4:4" x14ac:dyDescent="0.5">
      <c r="D831" s="105"/>
    </row>
    <row r="832" spans="4:4" x14ac:dyDescent="0.5">
      <c r="D832" s="105"/>
    </row>
    <row r="833" spans="4:4" x14ac:dyDescent="0.5">
      <c r="D833" s="105"/>
    </row>
    <row r="834" spans="4:4" x14ac:dyDescent="0.5">
      <c r="D834" s="105"/>
    </row>
    <row r="835" spans="4:4" x14ac:dyDescent="0.5">
      <c r="D835" s="105"/>
    </row>
    <row r="836" spans="4:4" x14ac:dyDescent="0.5">
      <c r="D836" s="105"/>
    </row>
    <row r="837" spans="4:4" x14ac:dyDescent="0.5">
      <c r="D837" s="105"/>
    </row>
    <row r="838" spans="4:4" x14ac:dyDescent="0.5">
      <c r="D838" s="105"/>
    </row>
    <row r="839" spans="4:4" x14ac:dyDescent="0.5">
      <c r="D839" s="105"/>
    </row>
    <row r="840" spans="4:4" x14ac:dyDescent="0.5">
      <c r="D840" s="105"/>
    </row>
    <row r="841" spans="4:4" x14ac:dyDescent="0.5">
      <c r="D841" s="105"/>
    </row>
    <row r="842" spans="4:4" x14ac:dyDescent="0.5">
      <c r="D842" s="105"/>
    </row>
    <row r="843" spans="4:4" x14ac:dyDescent="0.5">
      <c r="D843" s="105"/>
    </row>
    <row r="844" spans="4:4" x14ac:dyDescent="0.5">
      <c r="D844" s="105"/>
    </row>
    <row r="845" spans="4:4" x14ac:dyDescent="0.5">
      <c r="D845" s="105"/>
    </row>
    <row r="846" spans="4:4" x14ac:dyDescent="0.5">
      <c r="D846" s="105"/>
    </row>
    <row r="847" spans="4:4" x14ac:dyDescent="0.5">
      <c r="D847" s="105"/>
    </row>
    <row r="848" spans="4:4" x14ac:dyDescent="0.5">
      <c r="D848" s="105"/>
    </row>
    <row r="849" spans="4:4" x14ac:dyDescent="0.5">
      <c r="D849" s="105"/>
    </row>
    <row r="850" spans="4:4" x14ac:dyDescent="0.5">
      <c r="D850" s="105"/>
    </row>
    <row r="851" spans="4:4" x14ac:dyDescent="0.5">
      <c r="D851" s="105"/>
    </row>
    <row r="852" spans="4:4" x14ac:dyDescent="0.5">
      <c r="D852" s="105"/>
    </row>
    <row r="853" spans="4:4" x14ac:dyDescent="0.5">
      <c r="D853" s="105"/>
    </row>
    <row r="854" spans="4:4" x14ac:dyDescent="0.5">
      <c r="D854" s="105"/>
    </row>
    <row r="855" spans="4:4" x14ac:dyDescent="0.5">
      <c r="D855" s="105"/>
    </row>
    <row r="856" spans="4:4" x14ac:dyDescent="0.5">
      <c r="D856" s="105"/>
    </row>
    <row r="857" spans="4:4" x14ac:dyDescent="0.5">
      <c r="D857" s="105"/>
    </row>
    <row r="858" spans="4:4" x14ac:dyDescent="0.5">
      <c r="D858" s="105"/>
    </row>
    <row r="859" spans="4:4" x14ac:dyDescent="0.5">
      <c r="D859" s="105"/>
    </row>
    <row r="860" spans="4:4" x14ac:dyDescent="0.5">
      <c r="D860" s="105"/>
    </row>
    <row r="861" spans="4:4" x14ac:dyDescent="0.5">
      <c r="D861" s="105"/>
    </row>
    <row r="862" spans="4:4" x14ac:dyDescent="0.5">
      <c r="D862" s="105"/>
    </row>
    <row r="863" spans="4:4" x14ac:dyDescent="0.5">
      <c r="D863" s="105"/>
    </row>
    <row r="864" spans="4:4" x14ac:dyDescent="0.5">
      <c r="D864" s="105"/>
    </row>
    <row r="865" spans="4:4" x14ac:dyDescent="0.5">
      <c r="D865" s="105"/>
    </row>
    <row r="866" spans="4:4" x14ac:dyDescent="0.5">
      <c r="D866" s="105"/>
    </row>
    <row r="867" spans="4:4" x14ac:dyDescent="0.5">
      <c r="D867" s="105"/>
    </row>
    <row r="868" spans="4:4" x14ac:dyDescent="0.5">
      <c r="D868" s="105"/>
    </row>
    <row r="869" spans="4:4" x14ac:dyDescent="0.5">
      <c r="D869" s="105"/>
    </row>
    <row r="870" spans="4:4" x14ac:dyDescent="0.5">
      <c r="D870" s="105"/>
    </row>
    <row r="871" spans="4:4" x14ac:dyDescent="0.5">
      <c r="D871" s="105"/>
    </row>
    <row r="872" spans="4:4" x14ac:dyDescent="0.5">
      <c r="D872" s="105"/>
    </row>
    <row r="873" spans="4:4" x14ac:dyDescent="0.5">
      <c r="D873" s="105"/>
    </row>
    <row r="874" spans="4:4" x14ac:dyDescent="0.5">
      <c r="D874" s="105"/>
    </row>
    <row r="875" spans="4:4" x14ac:dyDescent="0.5">
      <c r="D875" s="105"/>
    </row>
    <row r="876" spans="4:4" x14ac:dyDescent="0.5">
      <c r="D876" s="105"/>
    </row>
    <row r="877" spans="4:4" x14ac:dyDescent="0.5">
      <c r="D877" s="105"/>
    </row>
    <row r="878" spans="4:4" x14ac:dyDescent="0.5">
      <c r="D878" s="105"/>
    </row>
    <row r="879" spans="4:4" x14ac:dyDescent="0.5">
      <c r="D879" s="105"/>
    </row>
    <row r="880" spans="4:4" x14ac:dyDescent="0.5">
      <c r="D880" s="105"/>
    </row>
    <row r="881" spans="4:4" x14ac:dyDescent="0.5">
      <c r="D881" s="105"/>
    </row>
    <row r="882" spans="4:4" x14ac:dyDescent="0.5">
      <c r="D882" s="105"/>
    </row>
    <row r="883" spans="4:4" x14ac:dyDescent="0.5">
      <c r="D883" s="105"/>
    </row>
    <row r="884" spans="4:4" x14ac:dyDescent="0.5">
      <c r="D884" s="105"/>
    </row>
    <row r="885" spans="4:4" x14ac:dyDescent="0.5">
      <c r="D885" s="105"/>
    </row>
    <row r="886" spans="4:4" x14ac:dyDescent="0.5">
      <c r="D886" s="105"/>
    </row>
    <row r="887" spans="4:4" x14ac:dyDescent="0.5">
      <c r="D887" s="105"/>
    </row>
    <row r="888" spans="4:4" x14ac:dyDescent="0.5">
      <c r="D888" s="105"/>
    </row>
    <row r="889" spans="4:4" x14ac:dyDescent="0.5">
      <c r="D889" s="105"/>
    </row>
    <row r="890" spans="4:4" x14ac:dyDescent="0.5">
      <c r="D890" s="105"/>
    </row>
    <row r="891" spans="4:4" x14ac:dyDescent="0.5">
      <c r="D891" s="105"/>
    </row>
    <row r="892" spans="4:4" x14ac:dyDescent="0.5">
      <c r="D892" s="105"/>
    </row>
    <row r="893" spans="4:4" x14ac:dyDescent="0.5">
      <c r="D893" s="105"/>
    </row>
    <row r="894" spans="4:4" x14ac:dyDescent="0.5">
      <c r="D894" s="105"/>
    </row>
    <row r="895" spans="4:4" x14ac:dyDescent="0.5">
      <c r="D895" s="105"/>
    </row>
    <row r="896" spans="4:4" x14ac:dyDescent="0.5">
      <c r="D896" s="105"/>
    </row>
    <row r="897" spans="4:4" x14ac:dyDescent="0.5">
      <c r="D897" s="105"/>
    </row>
    <row r="898" spans="4:4" x14ac:dyDescent="0.5">
      <c r="D898" s="105"/>
    </row>
    <row r="899" spans="4:4" x14ac:dyDescent="0.5">
      <c r="D899" s="105"/>
    </row>
    <row r="900" spans="4:4" x14ac:dyDescent="0.5">
      <c r="D900" s="105"/>
    </row>
    <row r="901" spans="4:4" x14ac:dyDescent="0.5">
      <c r="D901" s="105"/>
    </row>
    <row r="902" spans="4:4" x14ac:dyDescent="0.5">
      <c r="D902" s="105"/>
    </row>
    <row r="903" spans="4:4" x14ac:dyDescent="0.5">
      <c r="D903" s="105"/>
    </row>
    <row r="904" spans="4:4" x14ac:dyDescent="0.5">
      <c r="D904" s="105"/>
    </row>
    <row r="905" spans="4:4" x14ac:dyDescent="0.5">
      <c r="D905" s="105"/>
    </row>
    <row r="906" spans="4:4" x14ac:dyDescent="0.5">
      <c r="D906" s="105"/>
    </row>
    <row r="907" spans="4:4" x14ac:dyDescent="0.5">
      <c r="D907" s="105"/>
    </row>
    <row r="908" spans="4:4" x14ac:dyDescent="0.5">
      <c r="D908" s="105"/>
    </row>
    <row r="909" spans="4:4" x14ac:dyDescent="0.5">
      <c r="D909" s="105"/>
    </row>
    <row r="910" spans="4:4" x14ac:dyDescent="0.5">
      <c r="D910" s="105"/>
    </row>
    <row r="911" spans="4:4" x14ac:dyDescent="0.5">
      <c r="D911" s="105"/>
    </row>
    <row r="912" spans="4:4" x14ac:dyDescent="0.5">
      <c r="D912" s="105"/>
    </row>
    <row r="913" spans="4:4" x14ac:dyDescent="0.5">
      <c r="D913" s="105"/>
    </row>
    <row r="914" spans="4:4" x14ac:dyDescent="0.5">
      <c r="D914" s="105"/>
    </row>
    <row r="915" spans="4:4" x14ac:dyDescent="0.5">
      <c r="D915" s="105"/>
    </row>
    <row r="916" spans="4:4" x14ac:dyDescent="0.5">
      <c r="D916" s="105"/>
    </row>
    <row r="917" spans="4:4" x14ac:dyDescent="0.5">
      <c r="D917" s="105"/>
    </row>
    <row r="918" spans="4:4" x14ac:dyDescent="0.5">
      <c r="D918" s="105"/>
    </row>
    <row r="919" spans="4:4" x14ac:dyDescent="0.5">
      <c r="D919" s="105"/>
    </row>
    <row r="920" spans="4:4" x14ac:dyDescent="0.5">
      <c r="D920" s="105"/>
    </row>
    <row r="921" spans="4:4" x14ac:dyDescent="0.5">
      <c r="D921" s="105"/>
    </row>
    <row r="922" spans="4:4" x14ac:dyDescent="0.5">
      <c r="D922" s="105"/>
    </row>
    <row r="923" spans="4:4" x14ac:dyDescent="0.5">
      <c r="D923" s="105"/>
    </row>
    <row r="924" spans="4:4" x14ac:dyDescent="0.5">
      <c r="D924" s="105"/>
    </row>
    <row r="925" spans="4:4" x14ac:dyDescent="0.5">
      <c r="D925" s="105"/>
    </row>
    <row r="926" spans="4:4" x14ac:dyDescent="0.5">
      <c r="D926" s="105"/>
    </row>
    <row r="927" spans="4:4" x14ac:dyDescent="0.5">
      <c r="D927" s="105"/>
    </row>
    <row r="928" spans="4:4" x14ac:dyDescent="0.5">
      <c r="D928" s="105"/>
    </row>
    <row r="929" spans="4:4" x14ac:dyDescent="0.5">
      <c r="D929" s="105"/>
    </row>
    <row r="930" spans="4:4" x14ac:dyDescent="0.5">
      <c r="D930" s="105"/>
    </row>
    <row r="931" spans="4:4" x14ac:dyDescent="0.5">
      <c r="D931" s="105"/>
    </row>
    <row r="932" spans="4:4" x14ac:dyDescent="0.5">
      <c r="D932" s="105"/>
    </row>
    <row r="933" spans="4:4" x14ac:dyDescent="0.5">
      <c r="D933" s="105"/>
    </row>
    <row r="934" spans="4:4" x14ac:dyDescent="0.5">
      <c r="D934" s="105"/>
    </row>
    <row r="935" spans="4:4" x14ac:dyDescent="0.5">
      <c r="D935" s="105"/>
    </row>
    <row r="936" spans="4:4" x14ac:dyDescent="0.5">
      <c r="D936" s="105"/>
    </row>
    <row r="937" spans="4:4" x14ac:dyDescent="0.5">
      <c r="D937" s="105"/>
    </row>
    <row r="938" spans="4:4" x14ac:dyDescent="0.5">
      <c r="D938" s="105"/>
    </row>
    <row r="939" spans="4:4" x14ac:dyDescent="0.5">
      <c r="D939" s="105"/>
    </row>
    <row r="940" spans="4:4" x14ac:dyDescent="0.5">
      <c r="D940" s="105"/>
    </row>
    <row r="941" spans="4:4" x14ac:dyDescent="0.5">
      <c r="D941" s="105"/>
    </row>
    <row r="942" spans="4:4" x14ac:dyDescent="0.5">
      <c r="D942" s="105"/>
    </row>
    <row r="943" spans="4:4" x14ac:dyDescent="0.5">
      <c r="D943" s="105"/>
    </row>
    <row r="944" spans="4:4" x14ac:dyDescent="0.5">
      <c r="D944" s="105"/>
    </row>
    <row r="945" spans="4:4" x14ac:dyDescent="0.5">
      <c r="D945" s="105"/>
    </row>
    <row r="946" spans="4:4" x14ac:dyDescent="0.5">
      <c r="D946" s="105"/>
    </row>
    <row r="947" spans="4:4" x14ac:dyDescent="0.5">
      <c r="D947" s="105"/>
    </row>
    <row r="948" spans="4:4" x14ac:dyDescent="0.5">
      <c r="D948" s="105"/>
    </row>
    <row r="949" spans="4:4" x14ac:dyDescent="0.5">
      <c r="D949" s="105"/>
    </row>
    <row r="950" spans="4:4" x14ac:dyDescent="0.5">
      <c r="D950" s="105"/>
    </row>
    <row r="951" spans="4:4" x14ac:dyDescent="0.5">
      <c r="D951" s="105"/>
    </row>
    <row r="952" spans="4:4" x14ac:dyDescent="0.5">
      <c r="D952" s="105"/>
    </row>
    <row r="953" spans="4:4" x14ac:dyDescent="0.5">
      <c r="D953" s="105"/>
    </row>
    <row r="954" spans="4:4" x14ac:dyDescent="0.5">
      <c r="D954" s="105"/>
    </row>
    <row r="955" spans="4:4" x14ac:dyDescent="0.5">
      <c r="D955" s="105"/>
    </row>
    <row r="956" spans="4:4" x14ac:dyDescent="0.5">
      <c r="D956" s="105"/>
    </row>
    <row r="957" spans="4:4" x14ac:dyDescent="0.5">
      <c r="D957" s="105"/>
    </row>
    <row r="958" spans="4:4" x14ac:dyDescent="0.5">
      <c r="D958" s="105"/>
    </row>
    <row r="959" spans="4:4" x14ac:dyDescent="0.5">
      <c r="D959" s="105"/>
    </row>
    <row r="960" spans="4:4" x14ac:dyDescent="0.5">
      <c r="D960" s="105"/>
    </row>
    <row r="961" spans="4:4" x14ac:dyDescent="0.5">
      <c r="D961" s="105"/>
    </row>
    <row r="962" spans="4:4" x14ac:dyDescent="0.5">
      <c r="D962" s="105"/>
    </row>
    <row r="963" spans="4:4" x14ac:dyDescent="0.5">
      <c r="D963" s="105"/>
    </row>
    <row r="964" spans="4:4" x14ac:dyDescent="0.5">
      <c r="D964" s="105"/>
    </row>
    <row r="965" spans="4:4" x14ac:dyDescent="0.5">
      <c r="D965" s="105"/>
    </row>
    <row r="966" spans="4:4" x14ac:dyDescent="0.5">
      <c r="D966" s="105"/>
    </row>
    <row r="967" spans="4:4" x14ac:dyDescent="0.5">
      <c r="D967" s="105"/>
    </row>
    <row r="968" spans="4:4" x14ac:dyDescent="0.5">
      <c r="D968" s="105"/>
    </row>
    <row r="969" spans="4:4" x14ac:dyDescent="0.5">
      <c r="D969" s="105"/>
    </row>
    <row r="970" spans="4:4" x14ac:dyDescent="0.5">
      <c r="D970" s="105"/>
    </row>
    <row r="971" spans="4:4" x14ac:dyDescent="0.5">
      <c r="D971" s="105"/>
    </row>
    <row r="972" spans="4:4" x14ac:dyDescent="0.5">
      <c r="D972" s="105"/>
    </row>
    <row r="973" spans="4:4" x14ac:dyDescent="0.5">
      <c r="D973" s="105"/>
    </row>
    <row r="974" spans="4:4" x14ac:dyDescent="0.5">
      <c r="D974" s="105"/>
    </row>
    <row r="975" spans="4:4" x14ac:dyDescent="0.5">
      <c r="D975" s="105"/>
    </row>
    <row r="976" spans="4:4" x14ac:dyDescent="0.5">
      <c r="D976" s="105"/>
    </row>
    <row r="977" spans="4:4" x14ac:dyDescent="0.5">
      <c r="D977" s="105"/>
    </row>
    <row r="978" spans="4:4" x14ac:dyDescent="0.5">
      <c r="D978" s="105"/>
    </row>
    <row r="979" spans="4:4" x14ac:dyDescent="0.5">
      <c r="D979" s="105"/>
    </row>
    <row r="980" spans="4:4" x14ac:dyDescent="0.5">
      <c r="D980" s="105"/>
    </row>
    <row r="981" spans="4:4" x14ac:dyDescent="0.5">
      <c r="D981" s="105"/>
    </row>
    <row r="982" spans="4:4" x14ac:dyDescent="0.5">
      <c r="D982" s="105"/>
    </row>
    <row r="983" spans="4:4" x14ac:dyDescent="0.5">
      <c r="D983" s="105"/>
    </row>
    <row r="984" spans="4:4" x14ac:dyDescent="0.5">
      <c r="D984" s="105"/>
    </row>
    <row r="985" spans="4:4" x14ac:dyDescent="0.5">
      <c r="D985" s="105"/>
    </row>
    <row r="986" spans="4:4" x14ac:dyDescent="0.5">
      <c r="D986" s="105"/>
    </row>
    <row r="987" spans="4:4" x14ac:dyDescent="0.5">
      <c r="D987" s="105"/>
    </row>
    <row r="988" spans="4:4" x14ac:dyDescent="0.5">
      <c r="D988" s="105"/>
    </row>
    <row r="989" spans="4:4" x14ac:dyDescent="0.5">
      <c r="D989" s="105"/>
    </row>
    <row r="990" spans="4:4" x14ac:dyDescent="0.5">
      <c r="D990" s="105"/>
    </row>
    <row r="991" spans="4:4" x14ac:dyDescent="0.5">
      <c r="D991" s="105"/>
    </row>
    <row r="992" spans="4:4" x14ac:dyDescent="0.5">
      <c r="D992" s="105"/>
    </row>
    <row r="993" spans="4:4" x14ac:dyDescent="0.5">
      <c r="D993" s="105"/>
    </row>
    <row r="994" spans="4:4" x14ac:dyDescent="0.5">
      <c r="D994" s="105"/>
    </row>
    <row r="995" spans="4:4" x14ac:dyDescent="0.5">
      <c r="D995" s="105"/>
    </row>
    <row r="996" spans="4:4" x14ac:dyDescent="0.5">
      <c r="D996" s="105"/>
    </row>
    <row r="997" spans="4:4" x14ac:dyDescent="0.5">
      <c r="D997" s="105"/>
    </row>
    <row r="998" spans="4:4" x14ac:dyDescent="0.5">
      <c r="D998" s="105"/>
    </row>
    <row r="999" spans="4:4" x14ac:dyDescent="0.5">
      <c r="D999" s="105"/>
    </row>
    <row r="1000" spans="4:4" x14ac:dyDescent="0.5">
      <c r="D1000" s="105"/>
    </row>
    <row r="1001" spans="4:4" x14ac:dyDescent="0.5">
      <c r="D1001" s="105"/>
    </row>
    <row r="1002" spans="4:4" x14ac:dyDescent="0.5">
      <c r="D1002" s="105"/>
    </row>
    <row r="1003" spans="4:4" x14ac:dyDescent="0.5">
      <c r="D1003" s="105"/>
    </row>
    <row r="1004" spans="4:4" x14ac:dyDescent="0.5">
      <c r="D1004" s="105"/>
    </row>
    <row r="1005" spans="4:4" x14ac:dyDescent="0.5">
      <c r="D1005" s="105"/>
    </row>
    <row r="1006" spans="4:4" x14ac:dyDescent="0.5">
      <c r="D1006" s="105"/>
    </row>
    <row r="1007" spans="4:4" x14ac:dyDescent="0.5">
      <c r="D1007" s="105"/>
    </row>
    <row r="1008" spans="4:4" x14ac:dyDescent="0.5">
      <c r="D1008" s="105"/>
    </row>
    <row r="1009" spans="4:4" x14ac:dyDescent="0.5">
      <c r="D1009" s="105"/>
    </row>
    <row r="1010" spans="4:4" x14ac:dyDescent="0.5">
      <c r="D1010" s="105"/>
    </row>
    <row r="1011" spans="4:4" x14ac:dyDescent="0.5">
      <c r="D1011" s="105"/>
    </row>
    <row r="1012" spans="4:4" x14ac:dyDescent="0.5">
      <c r="D1012" s="105"/>
    </row>
    <row r="1013" spans="4:4" x14ac:dyDescent="0.5">
      <c r="D1013" s="105"/>
    </row>
    <row r="1014" spans="4:4" x14ac:dyDescent="0.5">
      <c r="D1014" s="105"/>
    </row>
    <row r="1015" spans="4:4" x14ac:dyDescent="0.5">
      <c r="D1015" s="105"/>
    </row>
    <row r="1016" spans="4:4" x14ac:dyDescent="0.5">
      <c r="D1016" s="105"/>
    </row>
    <row r="1017" spans="4:4" x14ac:dyDescent="0.5">
      <c r="D1017" s="105"/>
    </row>
    <row r="1018" spans="4:4" x14ac:dyDescent="0.5">
      <c r="D1018" s="105"/>
    </row>
    <row r="1019" spans="4:4" x14ac:dyDescent="0.5">
      <c r="D1019" s="105"/>
    </row>
    <row r="1020" spans="4:4" x14ac:dyDescent="0.5">
      <c r="D1020" s="105"/>
    </row>
    <row r="1021" spans="4:4" x14ac:dyDescent="0.5">
      <c r="D1021" s="105"/>
    </row>
    <row r="1022" spans="4:4" x14ac:dyDescent="0.5">
      <c r="D1022" s="105"/>
    </row>
    <row r="1023" spans="4:4" x14ac:dyDescent="0.5">
      <c r="D1023" s="105"/>
    </row>
    <row r="1024" spans="4:4" x14ac:dyDescent="0.5">
      <c r="D1024" s="105"/>
    </row>
    <row r="1025" spans="4:4" x14ac:dyDescent="0.5">
      <c r="D1025" s="105"/>
    </row>
    <row r="1026" spans="4:4" x14ac:dyDescent="0.5">
      <c r="D1026" s="105"/>
    </row>
    <row r="1027" spans="4:4" x14ac:dyDescent="0.5">
      <c r="D1027" s="105"/>
    </row>
    <row r="1028" spans="4:4" x14ac:dyDescent="0.5">
      <c r="D1028" s="105"/>
    </row>
    <row r="1029" spans="4:4" x14ac:dyDescent="0.5">
      <c r="D1029" s="105"/>
    </row>
    <row r="1030" spans="4:4" x14ac:dyDescent="0.5">
      <c r="D1030" s="105"/>
    </row>
    <row r="1031" spans="4:4" x14ac:dyDescent="0.5">
      <c r="D1031" s="105"/>
    </row>
    <row r="1032" spans="4:4" x14ac:dyDescent="0.5">
      <c r="D1032" s="105"/>
    </row>
    <row r="1033" spans="4:4" x14ac:dyDescent="0.5">
      <c r="D1033" s="105"/>
    </row>
    <row r="1034" spans="4:4" x14ac:dyDescent="0.5">
      <c r="D1034" s="105"/>
    </row>
    <row r="1035" spans="4:4" x14ac:dyDescent="0.5">
      <c r="D1035" s="105"/>
    </row>
    <row r="1036" spans="4:4" x14ac:dyDescent="0.5">
      <c r="D1036" s="105"/>
    </row>
    <row r="1037" spans="4:4" x14ac:dyDescent="0.5">
      <c r="D1037" s="105"/>
    </row>
    <row r="1038" spans="4:4" x14ac:dyDescent="0.5">
      <c r="D1038" s="105"/>
    </row>
    <row r="1039" spans="4:4" x14ac:dyDescent="0.5">
      <c r="D1039" s="105"/>
    </row>
    <row r="1040" spans="4:4" x14ac:dyDescent="0.5">
      <c r="D1040" s="105"/>
    </row>
    <row r="1041" spans="4:4" x14ac:dyDescent="0.5">
      <c r="D1041" s="105"/>
    </row>
    <row r="1042" spans="4:4" x14ac:dyDescent="0.5">
      <c r="D1042" s="105"/>
    </row>
    <row r="1043" spans="4:4" x14ac:dyDescent="0.5">
      <c r="D1043" s="105"/>
    </row>
    <row r="1044" spans="4:4" x14ac:dyDescent="0.5">
      <c r="D1044" s="105"/>
    </row>
    <row r="1045" spans="4:4" x14ac:dyDescent="0.5">
      <c r="D1045" s="105"/>
    </row>
    <row r="1046" spans="4:4" x14ac:dyDescent="0.5">
      <c r="D1046" s="105"/>
    </row>
    <row r="1047" spans="4:4" x14ac:dyDescent="0.5">
      <c r="D1047" s="105"/>
    </row>
    <row r="1048" spans="4:4" x14ac:dyDescent="0.5">
      <c r="D1048" s="105"/>
    </row>
    <row r="1049" spans="4:4" x14ac:dyDescent="0.5">
      <c r="D1049" s="105"/>
    </row>
    <row r="1050" spans="4:4" x14ac:dyDescent="0.5">
      <c r="D1050" s="105"/>
    </row>
    <row r="1051" spans="4:4" x14ac:dyDescent="0.5">
      <c r="D1051" s="105"/>
    </row>
    <row r="1052" spans="4:4" x14ac:dyDescent="0.5">
      <c r="D1052" s="105"/>
    </row>
    <row r="1053" spans="4:4" x14ac:dyDescent="0.5">
      <c r="D1053" s="105"/>
    </row>
    <row r="1054" spans="4:4" x14ac:dyDescent="0.5">
      <c r="D1054" s="105"/>
    </row>
    <row r="1055" spans="4:4" x14ac:dyDescent="0.5">
      <c r="D1055" s="105"/>
    </row>
    <row r="1056" spans="4:4" x14ac:dyDescent="0.5">
      <c r="D1056" s="105"/>
    </row>
    <row r="1057" spans="4:4" x14ac:dyDescent="0.5">
      <c r="D1057" s="105"/>
    </row>
    <row r="1058" spans="4:4" x14ac:dyDescent="0.5">
      <c r="D1058" s="105"/>
    </row>
    <row r="1059" spans="4:4" x14ac:dyDescent="0.5">
      <c r="D1059" s="105"/>
    </row>
    <row r="1060" spans="4:4" x14ac:dyDescent="0.5">
      <c r="D1060" s="105"/>
    </row>
    <row r="1061" spans="4:4" x14ac:dyDescent="0.5">
      <c r="D1061" s="105"/>
    </row>
    <row r="1062" spans="4:4" x14ac:dyDescent="0.5">
      <c r="D1062" s="105"/>
    </row>
    <row r="1063" spans="4:4" x14ac:dyDescent="0.5">
      <c r="D1063" s="105"/>
    </row>
    <row r="1064" spans="4:4" x14ac:dyDescent="0.5">
      <c r="D1064" s="105"/>
    </row>
    <row r="1065" spans="4:4" x14ac:dyDescent="0.5">
      <c r="D1065" s="105"/>
    </row>
    <row r="1066" spans="4:4" x14ac:dyDescent="0.5">
      <c r="D1066" s="105"/>
    </row>
    <row r="1067" spans="4:4" x14ac:dyDescent="0.5">
      <c r="D1067" s="105"/>
    </row>
    <row r="1068" spans="4:4" x14ac:dyDescent="0.5">
      <c r="D1068" s="105"/>
    </row>
    <row r="1069" spans="4:4" x14ac:dyDescent="0.5">
      <c r="D1069" s="105"/>
    </row>
    <row r="1070" spans="4:4" x14ac:dyDescent="0.5">
      <c r="D1070" s="105"/>
    </row>
    <row r="1071" spans="4:4" x14ac:dyDescent="0.5">
      <c r="D1071" s="105"/>
    </row>
    <row r="1072" spans="4:4" x14ac:dyDescent="0.5">
      <c r="D1072" s="105"/>
    </row>
    <row r="1073" spans="4:4" x14ac:dyDescent="0.5">
      <c r="D1073" s="105"/>
    </row>
    <row r="1074" spans="4:4" x14ac:dyDescent="0.5">
      <c r="D1074" s="105"/>
    </row>
    <row r="1075" spans="4:4" x14ac:dyDescent="0.5">
      <c r="D1075" s="105"/>
    </row>
    <row r="1076" spans="4:4" x14ac:dyDescent="0.5">
      <c r="D1076" s="105"/>
    </row>
    <row r="1077" spans="4:4" x14ac:dyDescent="0.5">
      <c r="D1077" s="105"/>
    </row>
    <row r="1078" spans="4:4" x14ac:dyDescent="0.5">
      <c r="D1078" s="105"/>
    </row>
    <row r="1079" spans="4:4" x14ac:dyDescent="0.5">
      <c r="D1079" s="105"/>
    </row>
    <row r="1080" spans="4:4" x14ac:dyDescent="0.5">
      <c r="D1080" s="105"/>
    </row>
    <row r="1081" spans="4:4" x14ac:dyDescent="0.5">
      <c r="D1081" s="105"/>
    </row>
    <row r="1082" spans="4:4" x14ac:dyDescent="0.5">
      <c r="D1082" s="105"/>
    </row>
    <row r="1083" spans="4:4" x14ac:dyDescent="0.5">
      <c r="D1083" s="105"/>
    </row>
    <row r="1084" spans="4:4" x14ac:dyDescent="0.5">
      <c r="D1084" s="105"/>
    </row>
    <row r="1085" spans="4:4" x14ac:dyDescent="0.5">
      <c r="D1085" s="105"/>
    </row>
    <row r="1086" spans="4:4" x14ac:dyDescent="0.5">
      <c r="D1086" s="105"/>
    </row>
    <row r="1087" spans="4:4" x14ac:dyDescent="0.5">
      <c r="D1087" s="105"/>
    </row>
    <row r="1088" spans="4:4" x14ac:dyDescent="0.5">
      <c r="D1088" s="105"/>
    </row>
    <row r="1089" spans="4:4" x14ac:dyDescent="0.5">
      <c r="D1089" s="105"/>
    </row>
    <row r="1090" spans="4:4" x14ac:dyDescent="0.5">
      <c r="D1090" s="105"/>
    </row>
    <row r="1091" spans="4:4" x14ac:dyDescent="0.5">
      <c r="D1091" s="105"/>
    </row>
    <row r="1092" spans="4:4" x14ac:dyDescent="0.5">
      <c r="D1092" s="105"/>
    </row>
    <row r="1093" spans="4:4" x14ac:dyDescent="0.5">
      <c r="D1093" s="105"/>
    </row>
    <row r="1094" spans="4:4" x14ac:dyDescent="0.5">
      <c r="D1094" s="105"/>
    </row>
    <row r="1095" spans="4:4" x14ac:dyDescent="0.5">
      <c r="D1095" s="105"/>
    </row>
    <row r="1096" spans="4:4" x14ac:dyDescent="0.5">
      <c r="D1096" s="105"/>
    </row>
    <row r="1097" spans="4:4" x14ac:dyDescent="0.5">
      <c r="D1097" s="105"/>
    </row>
    <row r="1098" spans="4:4" x14ac:dyDescent="0.5">
      <c r="D1098" s="105"/>
    </row>
    <row r="1099" spans="4:4" x14ac:dyDescent="0.5">
      <c r="D1099" s="105"/>
    </row>
    <row r="1100" spans="4:4" x14ac:dyDescent="0.5">
      <c r="D1100" s="105"/>
    </row>
    <row r="1101" spans="4:4" x14ac:dyDescent="0.5">
      <c r="D1101" s="105"/>
    </row>
    <row r="1102" spans="4:4" x14ac:dyDescent="0.5">
      <c r="D1102" s="105"/>
    </row>
    <row r="1103" spans="4:4" x14ac:dyDescent="0.5">
      <c r="D1103" s="105"/>
    </row>
    <row r="1104" spans="4:4" x14ac:dyDescent="0.5">
      <c r="D1104" s="105"/>
    </row>
    <row r="1105" spans="4:4" x14ac:dyDescent="0.5">
      <c r="D1105" s="105"/>
    </row>
    <row r="1106" spans="4:4" x14ac:dyDescent="0.5">
      <c r="D1106" s="105"/>
    </row>
    <row r="1107" spans="4:4" x14ac:dyDescent="0.5">
      <c r="D1107" s="105"/>
    </row>
    <row r="1108" spans="4:4" x14ac:dyDescent="0.5">
      <c r="D1108" s="105"/>
    </row>
    <row r="1109" spans="4:4" x14ac:dyDescent="0.5">
      <c r="D1109" s="105"/>
    </row>
    <row r="1110" spans="4:4" x14ac:dyDescent="0.5">
      <c r="D1110" s="105"/>
    </row>
    <row r="1111" spans="4:4" x14ac:dyDescent="0.5">
      <c r="D1111" s="105"/>
    </row>
    <row r="1112" spans="4:4" x14ac:dyDescent="0.5">
      <c r="D1112" s="105"/>
    </row>
    <row r="1113" spans="4:4" x14ac:dyDescent="0.5">
      <c r="D1113" s="105"/>
    </row>
    <row r="1114" spans="4:4" x14ac:dyDescent="0.5">
      <c r="D1114" s="105"/>
    </row>
    <row r="1115" spans="4:4" x14ac:dyDescent="0.5">
      <c r="D1115" s="105"/>
    </row>
    <row r="1116" spans="4:4" x14ac:dyDescent="0.5">
      <c r="D1116" s="105"/>
    </row>
    <row r="1117" spans="4:4" x14ac:dyDescent="0.5">
      <c r="D1117" s="105"/>
    </row>
    <row r="1118" spans="4:4" x14ac:dyDescent="0.5">
      <c r="D1118" s="105"/>
    </row>
    <row r="1119" spans="4:4" x14ac:dyDescent="0.5">
      <c r="D1119" s="105"/>
    </row>
    <row r="1120" spans="4:4" x14ac:dyDescent="0.5">
      <c r="D1120" s="105"/>
    </row>
    <row r="1121" spans="4:4" x14ac:dyDescent="0.5">
      <c r="D1121" s="105"/>
    </row>
    <row r="1122" spans="4:4" x14ac:dyDescent="0.5">
      <c r="D1122" s="105"/>
    </row>
    <row r="1123" spans="4:4" x14ac:dyDescent="0.5">
      <c r="D1123" s="105"/>
    </row>
    <row r="1124" spans="4:4" x14ac:dyDescent="0.5">
      <c r="D1124" s="105"/>
    </row>
    <row r="1125" spans="4:4" x14ac:dyDescent="0.5">
      <c r="D1125" s="105"/>
    </row>
    <row r="1126" spans="4:4" x14ac:dyDescent="0.5">
      <c r="D1126" s="105"/>
    </row>
    <row r="1127" spans="4:4" x14ac:dyDescent="0.5">
      <c r="D1127" s="105"/>
    </row>
    <row r="1128" spans="4:4" x14ac:dyDescent="0.5">
      <c r="D1128" s="105"/>
    </row>
    <row r="1129" spans="4:4" x14ac:dyDescent="0.5">
      <c r="D1129" s="105"/>
    </row>
    <row r="1130" spans="4:4" x14ac:dyDescent="0.5">
      <c r="D1130" s="105"/>
    </row>
    <row r="1131" spans="4:4" x14ac:dyDescent="0.5">
      <c r="D1131" s="105"/>
    </row>
    <row r="1132" spans="4:4" x14ac:dyDescent="0.5">
      <c r="D1132" s="105"/>
    </row>
    <row r="1133" spans="4:4" x14ac:dyDescent="0.5">
      <c r="D1133" s="105"/>
    </row>
    <row r="1134" spans="4:4" x14ac:dyDescent="0.5">
      <c r="D1134" s="105"/>
    </row>
    <row r="1135" spans="4:4" x14ac:dyDescent="0.5">
      <c r="D1135" s="105"/>
    </row>
    <row r="1136" spans="4:4" x14ac:dyDescent="0.5">
      <c r="D1136" s="105"/>
    </row>
    <row r="1137" spans="4:4" x14ac:dyDescent="0.5">
      <c r="D1137" s="105"/>
    </row>
    <row r="1138" spans="4:4" x14ac:dyDescent="0.5">
      <c r="D1138" s="105"/>
    </row>
    <row r="1139" spans="4:4" x14ac:dyDescent="0.5">
      <c r="D1139" s="105"/>
    </row>
    <row r="1140" spans="4:4" x14ac:dyDescent="0.5">
      <c r="D1140" s="105"/>
    </row>
    <row r="1141" spans="4:4" x14ac:dyDescent="0.5">
      <c r="D1141" s="105"/>
    </row>
    <row r="1142" spans="4:4" x14ac:dyDescent="0.5">
      <c r="D1142" s="105"/>
    </row>
    <row r="1143" spans="4:4" x14ac:dyDescent="0.5">
      <c r="D1143" s="105"/>
    </row>
    <row r="1144" spans="4:4" x14ac:dyDescent="0.5">
      <c r="D1144" s="105"/>
    </row>
    <row r="1145" spans="4:4" x14ac:dyDescent="0.5">
      <c r="D1145" s="105"/>
    </row>
    <row r="1146" spans="4:4" x14ac:dyDescent="0.5">
      <c r="D1146" s="105"/>
    </row>
    <row r="1147" spans="4:4" x14ac:dyDescent="0.5">
      <c r="D1147" s="105"/>
    </row>
    <row r="1148" spans="4:4" x14ac:dyDescent="0.5">
      <c r="D1148" s="105"/>
    </row>
    <row r="1149" spans="4:4" x14ac:dyDescent="0.5">
      <c r="D1149" s="105"/>
    </row>
    <row r="1150" spans="4:4" x14ac:dyDescent="0.5">
      <c r="D1150" s="105"/>
    </row>
    <row r="1151" spans="4:4" x14ac:dyDescent="0.5">
      <c r="D1151" s="105"/>
    </row>
    <row r="1152" spans="4:4" x14ac:dyDescent="0.5">
      <c r="D1152" s="105"/>
    </row>
    <row r="1153" spans="4:4" x14ac:dyDescent="0.5">
      <c r="D1153" s="105"/>
    </row>
    <row r="1154" spans="4:4" x14ac:dyDescent="0.5">
      <c r="D1154" s="105"/>
    </row>
    <row r="1155" spans="4:4" x14ac:dyDescent="0.5">
      <c r="D1155" s="105"/>
    </row>
    <row r="1156" spans="4:4" x14ac:dyDescent="0.5">
      <c r="D1156" s="105"/>
    </row>
    <row r="1157" spans="4:4" x14ac:dyDescent="0.5">
      <c r="D1157" s="105"/>
    </row>
    <row r="1158" spans="4:4" x14ac:dyDescent="0.5">
      <c r="D1158" s="105"/>
    </row>
    <row r="1159" spans="4:4" x14ac:dyDescent="0.5">
      <c r="D1159" s="105"/>
    </row>
    <row r="1160" spans="4:4" x14ac:dyDescent="0.5">
      <c r="D1160" s="105"/>
    </row>
    <row r="1161" spans="4:4" x14ac:dyDescent="0.5">
      <c r="D1161" s="105"/>
    </row>
    <row r="1162" spans="4:4" x14ac:dyDescent="0.5">
      <c r="D1162" s="105"/>
    </row>
    <row r="1163" spans="4:4" x14ac:dyDescent="0.5">
      <c r="D1163" s="105"/>
    </row>
    <row r="1164" spans="4:4" x14ac:dyDescent="0.5">
      <c r="D1164" s="105"/>
    </row>
    <row r="1165" spans="4:4" x14ac:dyDescent="0.5">
      <c r="D1165" s="105"/>
    </row>
    <row r="1166" spans="4:4" x14ac:dyDescent="0.5">
      <c r="D1166" s="105"/>
    </row>
    <row r="1167" spans="4:4" x14ac:dyDescent="0.5">
      <c r="D1167" s="105"/>
    </row>
    <row r="1168" spans="4:4" x14ac:dyDescent="0.5">
      <c r="D1168" s="105"/>
    </row>
    <row r="1169" spans="4:4" x14ac:dyDescent="0.5">
      <c r="D1169" s="105"/>
    </row>
    <row r="1170" spans="4:4" x14ac:dyDescent="0.5">
      <c r="D1170" s="105"/>
    </row>
    <row r="1171" spans="4:4" x14ac:dyDescent="0.5">
      <c r="D1171" s="105"/>
    </row>
    <row r="1172" spans="4:4" x14ac:dyDescent="0.5">
      <c r="D1172" s="105"/>
    </row>
    <row r="1173" spans="4:4" x14ac:dyDescent="0.5">
      <c r="D1173" s="105"/>
    </row>
    <row r="1174" spans="4:4" x14ac:dyDescent="0.5">
      <c r="D1174" s="105"/>
    </row>
    <row r="1175" spans="4:4" x14ac:dyDescent="0.5">
      <c r="D1175" s="105"/>
    </row>
    <row r="1176" spans="4:4" x14ac:dyDescent="0.5">
      <c r="D1176" s="105"/>
    </row>
    <row r="1177" spans="4:4" x14ac:dyDescent="0.5">
      <c r="D1177" s="105"/>
    </row>
    <row r="1178" spans="4:4" x14ac:dyDescent="0.5">
      <c r="D1178" s="105"/>
    </row>
    <row r="1179" spans="4:4" x14ac:dyDescent="0.5">
      <c r="D1179" s="105"/>
    </row>
    <row r="1180" spans="4:4" x14ac:dyDescent="0.5">
      <c r="D1180" s="105"/>
    </row>
    <row r="1181" spans="4:4" x14ac:dyDescent="0.5">
      <c r="D1181" s="105"/>
    </row>
    <row r="1182" spans="4:4" x14ac:dyDescent="0.5">
      <c r="D1182" s="105"/>
    </row>
    <row r="1183" spans="4:4" x14ac:dyDescent="0.5">
      <c r="D1183" s="105"/>
    </row>
    <row r="1184" spans="4:4" x14ac:dyDescent="0.5">
      <c r="D1184" s="105"/>
    </row>
    <row r="1185" spans="4:4" x14ac:dyDescent="0.5">
      <c r="D1185" s="105"/>
    </row>
    <row r="1186" spans="4:4" x14ac:dyDescent="0.5">
      <c r="D1186" s="105"/>
    </row>
    <row r="1187" spans="4:4" x14ac:dyDescent="0.5">
      <c r="D1187" s="105"/>
    </row>
    <row r="1188" spans="4:4" x14ac:dyDescent="0.5">
      <c r="D1188" s="105"/>
    </row>
    <row r="1189" spans="4:4" x14ac:dyDescent="0.5">
      <c r="D1189" s="105"/>
    </row>
    <row r="1190" spans="4:4" x14ac:dyDescent="0.5">
      <c r="D1190" s="105"/>
    </row>
    <row r="1191" spans="4:4" x14ac:dyDescent="0.5">
      <c r="D1191" s="105"/>
    </row>
    <row r="1192" spans="4:4" x14ac:dyDescent="0.5">
      <c r="D1192" s="105"/>
    </row>
    <row r="1193" spans="4:4" x14ac:dyDescent="0.5">
      <c r="D1193" s="105"/>
    </row>
    <row r="1194" spans="4:4" x14ac:dyDescent="0.5">
      <c r="D1194" s="105"/>
    </row>
    <row r="1195" spans="4:4" x14ac:dyDescent="0.5">
      <c r="D1195" s="105"/>
    </row>
    <row r="1196" spans="4:4" x14ac:dyDescent="0.5">
      <c r="D1196" s="105"/>
    </row>
    <row r="1197" spans="4:4" x14ac:dyDescent="0.5">
      <c r="D1197" s="105"/>
    </row>
    <row r="1198" spans="4:4" x14ac:dyDescent="0.5">
      <c r="D1198" s="105"/>
    </row>
    <row r="1199" spans="4:4" x14ac:dyDescent="0.5">
      <c r="D1199" s="105"/>
    </row>
    <row r="1200" spans="4:4" x14ac:dyDescent="0.5">
      <c r="D1200" s="105"/>
    </row>
    <row r="1201" spans="4:4" x14ac:dyDescent="0.5">
      <c r="D1201" s="105"/>
    </row>
    <row r="1202" spans="4:4" x14ac:dyDescent="0.5">
      <c r="D1202" s="105"/>
    </row>
    <row r="1203" spans="4:4" x14ac:dyDescent="0.5">
      <c r="D1203" s="105"/>
    </row>
    <row r="1204" spans="4:4" x14ac:dyDescent="0.5">
      <c r="D1204" s="105"/>
    </row>
    <row r="1205" spans="4:4" x14ac:dyDescent="0.5">
      <c r="D1205" s="105"/>
    </row>
    <row r="1206" spans="4:4" x14ac:dyDescent="0.5">
      <c r="D1206" s="105"/>
    </row>
    <row r="1207" spans="4:4" x14ac:dyDescent="0.5">
      <c r="D1207" s="105"/>
    </row>
    <row r="1208" spans="4:4" x14ac:dyDescent="0.5">
      <c r="D1208" s="105"/>
    </row>
    <row r="1209" spans="4:4" x14ac:dyDescent="0.5">
      <c r="D1209" s="105"/>
    </row>
    <row r="1210" spans="4:4" x14ac:dyDescent="0.5">
      <c r="D1210" s="105"/>
    </row>
    <row r="1211" spans="4:4" x14ac:dyDescent="0.5">
      <c r="D1211" s="105"/>
    </row>
    <row r="1212" spans="4:4" x14ac:dyDescent="0.5">
      <c r="D1212" s="105"/>
    </row>
    <row r="1213" spans="4:4" x14ac:dyDescent="0.5">
      <c r="D1213" s="105"/>
    </row>
    <row r="1214" spans="4:4" x14ac:dyDescent="0.5">
      <c r="D1214" s="105"/>
    </row>
    <row r="1215" spans="4:4" x14ac:dyDescent="0.5">
      <c r="D1215" s="105"/>
    </row>
    <row r="1216" spans="4:4" x14ac:dyDescent="0.5">
      <c r="D1216" s="105"/>
    </row>
    <row r="1217" spans="4:4" x14ac:dyDescent="0.5">
      <c r="D1217" s="105"/>
    </row>
    <row r="1218" spans="4:4" x14ac:dyDescent="0.5">
      <c r="D1218" s="105"/>
    </row>
    <row r="1219" spans="4:4" x14ac:dyDescent="0.5">
      <c r="D1219" s="105"/>
    </row>
    <row r="1220" spans="4:4" x14ac:dyDescent="0.5">
      <c r="D1220" s="105"/>
    </row>
    <row r="1221" spans="4:4" x14ac:dyDescent="0.5">
      <c r="D1221" s="105"/>
    </row>
    <row r="1222" spans="4:4" x14ac:dyDescent="0.5">
      <c r="D1222" s="105"/>
    </row>
    <row r="1223" spans="4:4" x14ac:dyDescent="0.5">
      <c r="D1223" s="105"/>
    </row>
    <row r="1224" spans="4:4" x14ac:dyDescent="0.5">
      <c r="D1224" s="105"/>
    </row>
    <row r="1225" spans="4:4" x14ac:dyDescent="0.5">
      <c r="D1225" s="105"/>
    </row>
    <row r="1226" spans="4:4" x14ac:dyDescent="0.5">
      <c r="D1226" s="105"/>
    </row>
    <row r="1227" spans="4:4" x14ac:dyDescent="0.5">
      <c r="D1227" s="105"/>
    </row>
    <row r="1228" spans="4:4" x14ac:dyDescent="0.5">
      <c r="D1228" s="105"/>
    </row>
    <row r="1229" spans="4:4" x14ac:dyDescent="0.5">
      <c r="D1229" s="105"/>
    </row>
    <row r="1230" spans="4:4" x14ac:dyDescent="0.5">
      <c r="D1230" s="105"/>
    </row>
    <row r="1231" spans="4:4" x14ac:dyDescent="0.5">
      <c r="D1231" s="105"/>
    </row>
    <row r="1232" spans="4:4" x14ac:dyDescent="0.5">
      <c r="D1232" s="105"/>
    </row>
    <row r="1233" spans="4:4" x14ac:dyDescent="0.5">
      <c r="D1233" s="105"/>
    </row>
    <row r="1234" spans="4:4" x14ac:dyDescent="0.5">
      <c r="D1234" s="105"/>
    </row>
    <row r="1235" spans="4:4" x14ac:dyDescent="0.5">
      <c r="D1235" s="105"/>
    </row>
    <row r="1236" spans="4:4" x14ac:dyDescent="0.5">
      <c r="D1236" s="105"/>
    </row>
    <row r="1237" spans="4:4" x14ac:dyDescent="0.5">
      <c r="D1237" s="105"/>
    </row>
    <row r="1238" spans="4:4" x14ac:dyDescent="0.5">
      <c r="D1238" s="105"/>
    </row>
    <row r="1239" spans="4:4" x14ac:dyDescent="0.5">
      <c r="D1239" s="105"/>
    </row>
    <row r="1240" spans="4:4" x14ac:dyDescent="0.5">
      <c r="D1240" s="105"/>
    </row>
    <row r="1241" spans="4:4" x14ac:dyDescent="0.5">
      <c r="D1241" s="105"/>
    </row>
    <row r="1242" spans="4:4" x14ac:dyDescent="0.5">
      <c r="D1242" s="105"/>
    </row>
    <row r="1243" spans="4:4" x14ac:dyDescent="0.5">
      <c r="D1243" s="105"/>
    </row>
    <row r="1244" spans="4:4" x14ac:dyDescent="0.5">
      <c r="D1244" s="105"/>
    </row>
    <row r="1245" spans="4:4" x14ac:dyDescent="0.5">
      <c r="D1245" s="105"/>
    </row>
    <row r="1246" spans="4:4" x14ac:dyDescent="0.5">
      <c r="D1246" s="105"/>
    </row>
    <row r="1247" spans="4:4" x14ac:dyDescent="0.5">
      <c r="D1247" s="105"/>
    </row>
    <row r="1248" spans="4:4" x14ac:dyDescent="0.5">
      <c r="D1248" s="105"/>
    </row>
    <row r="1249" spans="4:4" x14ac:dyDescent="0.5">
      <c r="D1249" s="105"/>
    </row>
    <row r="1250" spans="4:4" x14ac:dyDescent="0.5">
      <c r="D1250" s="105"/>
    </row>
    <row r="1251" spans="4:4" x14ac:dyDescent="0.5">
      <c r="D1251" s="105"/>
    </row>
    <row r="1252" spans="4:4" x14ac:dyDescent="0.5">
      <c r="D1252" s="105"/>
    </row>
    <row r="1253" spans="4:4" x14ac:dyDescent="0.5">
      <c r="D1253" s="105"/>
    </row>
    <row r="1254" spans="4:4" x14ac:dyDescent="0.5">
      <c r="D1254" s="105"/>
    </row>
    <row r="1255" spans="4:4" x14ac:dyDescent="0.5">
      <c r="D1255" s="105"/>
    </row>
    <row r="1256" spans="4:4" x14ac:dyDescent="0.5">
      <c r="D1256" s="105"/>
    </row>
    <row r="1257" spans="4:4" x14ac:dyDescent="0.5">
      <c r="D1257" s="105"/>
    </row>
    <row r="1258" spans="4:4" x14ac:dyDescent="0.5">
      <c r="D1258" s="105"/>
    </row>
    <row r="1259" spans="4:4" x14ac:dyDescent="0.5">
      <c r="D1259" s="105"/>
    </row>
    <row r="1260" spans="4:4" x14ac:dyDescent="0.5">
      <c r="D1260" s="105"/>
    </row>
    <row r="1261" spans="4:4" x14ac:dyDescent="0.5">
      <c r="D1261" s="105"/>
    </row>
    <row r="1262" spans="4:4" x14ac:dyDescent="0.5">
      <c r="D1262" s="105"/>
    </row>
    <row r="1263" spans="4:4" x14ac:dyDescent="0.5">
      <c r="D1263" s="105"/>
    </row>
    <row r="1264" spans="4:4" x14ac:dyDescent="0.5">
      <c r="D1264" s="105"/>
    </row>
    <row r="1265" spans="4:4" x14ac:dyDescent="0.5">
      <c r="D1265" s="105"/>
    </row>
    <row r="1266" spans="4:4" x14ac:dyDescent="0.5">
      <c r="D1266" s="105"/>
    </row>
    <row r="1267" spans="4:4" x14ac:dyDescent="0.5">
      <c r="D1267" s="105"/>
    </row>
    <row r="1268" spans="4:4" x14ac:dyDescent="0.5">
      <c r="D1268" s="105"/>
    </row>
    <row r="1269" spans="4:4" x14ac:dyDescent="0.5">
      <c r="D1269" s="105"/>
    </row>
    <row r="1270" spans="4:4" x14ac:dyDescent="0.5">
      <c r="D1270" s="105"/>
    </row>
    <row r="1271" spans="4:4" x14ac:dyDescent="0.5">
      <c r="D1271" s="105"/>
    </row>
    <row r="1272" spans="4:4" x14ac:dyDescent="0.5">
      <c r="D1272" s="105"/>
    </row>
    <row r="1273" spans="4:4" x14ac:dyDescent="0.5">
      <c r="D1273" s="105"/>
    </row>
    <row r="1274" spans="4:4" x14ac:dyDescent="0.5">
      <c r="D1274" s="105"/>
    </row>
    <row r="1275" spans="4:4" x14ac:dyDescent="0.5">
      <c r="D1275" s="105"/>
    </row>
    <row r="1276" spans="4:4" x14ac:dyDescent="0.5">
      <c r="D1276" s="105"/>
    </row>
    <row r="1277" spans="4:4" x14ac:dyDescent="0.5">
      <c r="D1277" s="105"/>
    </row>
    <row r="1278" spans="4:4" x14ac:dyDescent="0.5">
      <c r="D1278" s="105"/>
    </row>
    <row r="1279" spans="4:4" x14ac:dyDescent="0.5">
      <c r="D1279" s="105"/>
    </row>
    <row r="1280" spans="4:4" x14ac:dyDescent="0.5">
      <c r="D1280" s="105"/>
    </row>
    <row r="1281" spans="4:4" x14ac:dyDescent="0.5">
      <c r="D1281" s="105"/>
    </row>
    <row r="1282" spans="4:4" x14ac:dyDescent="0.5">
      <c r="D1282" s="105"/>
    </row>
    <row r="1283" spans="4:4" x14ac:dyDescent="0.5">
      <c r="D1283" s="105"/>
    </row>
    <row r="1284" spans="4:4" x14ac:dyDescent="0.5">
      <c r="D1284" s="105"/>
    </row>
    <row r="1285" spans="4:4" x14ac:dyDescent="0.5">
      <c r="D1285" s="105"/>
    </row>
    <row r="1286" spans="4:4" x14ac:dyDescent="0.5">
      <c r="D1286" s="105"/>
    </row>
    <row r="1287" spans="4:4" x14ac:dyDescent="0.5">
      <c r="D1287" s="105"/>
    </row>
    <row r="1288" spans="4:4" x14ac:dyDescent="0.5">
      <c r="D1288" s="105"/>
    </row>
    <row r="1289" spans="4:4" x14ac:dyDescent="0.5">
      <c r="D1289" s="105"/>
    </row>
    <row r="1290" spans="4:4" x14ac:dyDescent="0.5">
      <c r="D1290" s="105"/>
    </row>
    <row r="1291" spans="4:4" x14ac:dyDescent="0.5">
      <c r="D1291" s="105"/>
    </row>
    <row r="1292" spans="4:4" x14ac:dyDescent="0.5">
      <c r="D1292" s="105"/>
    </row>
    <row r="1293" spans="4:4" x14ac:dyDescent="0.5">
      <c r="D1293" s="105"/>
    </row>
    <row r="1294" spans="4:4" x14ac:dyDescent="0.5">
      <c r="D1294" s="105"/>
    </row>
    <row r="1295" spans="4:4" x14ac:dyDescent="0.5">
      <c r="D1295" s="105"/>
    </row>
    <row r="1296" spans="4:4" x14ac:dyDescent="0.5">
      <c r="D1296" s="105"/>
    </row>
    <row r="1297" spans="4:4" x14ac:dyDescent="0.5">
      <c r="D1297" s="105"/>
    </row>
    <row r="1298" spans="4:4" x14ac:dyDescent="0.5">
      <c r="D1298" s="105"/>
    </row>
    <row r="1299" spans="4:4" x14ac:dyDescent="0.5">
      <c r="D1299" s="105"/>
    </row>
    <row r="1300" spans="4:4" x14ac:dyDescent="0.5">
      <c r="D1300" s="105"/>
    </row>
    <row r="1301" spans="4:4" x14ac:dyDescent="0.5">
      <c r="D1301" s="105"/>
    </row>
    <row r="1302" spans="4:4" x14ac:dyDescent="0.5">
      <c r="D1302" s="105"/>
    </row>
    <row r="1303" spans="4:4" x14ac:dyDescent="0.5">
      <c r="D1303" s="105"/>
    </row>
    <row r="1304" spans="4:4" x14ac:dyDescent="0.5">
      <c r="D1304" s="105"/>
    </row>
    <row r="1305" spans="4:4" x14ac:dyDescent="0.5">
      <c r="D1305" s="105"/>
    </row>
    <row r="1306" spans="4:4" x14ac:dyDescent="0.5">
      <c r="D1306" s="105"/>
    </row>
    <row r="1307" spans="4:4" x14ac:dyDescent="0.5">
      <c r="D1307" s="105"/>
    </row>
    <row r="1308" spans="4:4" x14ac:dyDescent="0.5">
      <c r="D1308" s="105"/>
    </row>
    <row r="1309" spans="4:4" x14ac:dyDescent="0.5">
      <c r="D1309" s="105"/>
    </row>
    <row r="1310" spans="4:4" x14ac:dyDescent="0.5">
      <c r="D1310" s="105"/>
    </row>
    <row r="1311" spans="4:4" x14ac:dyDescent="0.5">
      <c r="D1311" s="105"/>
    </row>
    <row r="1312" spans="4:4" x14ac:dyDescent="0.5">
      <c r="D1312" s="105"/>
    </row>
    <row r="1313" spans="4:4" x14ac:dyDescent="0.5">
      <c r="D1313" s="105"/>
    </row>
    <row r="1314" spans="4:4" x14ac:dyDescent="0.5">
      <c r="D1314" s="105"/>
    </row>
    <row r="1315" spans="4:4" x14ac:dyDescent="0.5">
      <c r="D1315" s="105"/>
    </row>
    <row r="1316" spans="4:4" x14ac:dyDescent="0.5">
      <c r="D1316" s="105"/>
    </row>
    <row r="1317" spans="4:4" x14ac:dyDescent="0.5">
      <c r="D1317" s="105"/>
    </row>
    <row r="1318" spans="4:4" x14ac:dyDescent="0.5">
      <c r="D1318" s="105"/>
    </row>
    <row r="1319" spans="4:4" x14ac:dyDescent="0.5">
      <c r="D1319" s="105"/>
    </row>
    <row r="1320" spans="4:4" x14ac:dyDescent="0.5">
      <c r="D1320" s="105"/>
    </row>
    <row r="1321" spans="4:4" x14ac:dyDescent="0.5">
      <c r="D1321" s="105"/>
    </row>
    <row r="1322" spans="4:4" x14ac:dyDescent="0.5">
      <c r="D1322" s="105"/>
    </row>
    <row r="1323" spans="4:4" x14ac:dyDescent="0.5">
      <c r="D1323" s="105"/>
    </row>
    <row r="1324" spans="4:4" x14ac:dyDescent="0.5">
      <c r="D1324" s="105"/>
    </row>
    <row r="1325" spans="4:4" x14ac:dyDescent="0.5">
      <c r="D1325" s="105"/>
    </row>
    <row r="1326" spans="4:4" x14ac:dyDescent="0.5">
      <c r="D1326" s="105"/>
    </row>
    <row r="1327" spans="4:4" x14ac:dyDescent="0.5">
      <c r="D1327" s="105"/>
    </row>
    <row r="1328" spans="4:4" x14ac:dyDescent="0.5">
      <c r="D1328" s="105"/>
    </row>
    <row r="1329" spans="4:4" x14ac:dyDescent="0.5">
      <c r="D1329" s="105"/>
    </row>
    <row r="1330" spans="4:4" x14ac:dyDescent="0.5">
      <c r="D1330" s="105"/>
    </row>
    <row r="1331" spans="4:4" x14ac:dyDescent="0.5">
      <c r="D1331" s="105"/>
    </row>
    <row r="1332" spans="4:4" x14ac:dyDescent="0.5">
      <c r="D1332" s="105"/>
    </row>
    <row r="1333" spans="4:4" x14ac:dyDescent="0.5">
      <c r="D1333" s="105"/>
    </row>
    <row r="1334" spans="4:4" x14ac:dyDescent="0.5">
      <c r="D1334" s="105"/>
    </row>
    <row r="1335" spans="4:4" x14ac:dyDescent="0.5">
      <c r="D1335" s="105"/>
    </row>
    <row r="1336" spans="4:4" x14ac:dyDescent="0.5">
      <c r="D1336" s="105"/>
    </row>
    <row r="1337" spans="4:4" x14ac:dyDescent="0.5">
      <c r="D1337" s="105"/>
    </row>
    <row r="1338" spans="4:4" x14ac:dyDescent="0.5">
      <c r="D1338" s="105"/>
    </row>
    <row r="1339" spans="4:4" x14ac:dyDescent="0.5">
      <c r="D1339" s="105"/>
    </row>
    <row r="1340" spans="4:4" x14ac:dyDescent="0.5">
      <c r="D1340" s="105"/>
    </row>
    <row r="1341" spans="4:4" x14ac:dyDescent="0.5">
      <c r="D1341" s="105"/>
    </row>
    <row r="1342" spans="4:4" x14ac:dyDescent="0.5">
      <c r="D1342" s="105"/>
    </row>
    <row r="1343" spans="4:4" x14ac:dyDescent="0.5">
      <c r="D1343" s="105"/>
    </row>
    <row r="1344" spans="4:4" x14ac:dyDescent="0.5">
      <c r="D1344" s="105"/>
    </row>
    <row r="1345" spans="4:4" x14ac:dyDescent="0.5">
      <c r="D1345" s="105"/>
    </row>
    <row r="1346" spans="4:4" x14ac:dyDescent="0.5">
      <c r="D1346" s="105"/>
    </row>
    <row r="1347" spans="4:4" x14ac:dyDescent="0.5">
      <c r="D1347" s="105"/>
    </row>
    <row r="1348" spans="4:4" x14ac:dyDescent="0.5">
      <c r="D1348" s="105"/>
    </row>
    <row r="1349" spans="4:4" x14ac:dyDescent="0.5">
      <c r="D1349" s="105"/>
    </row>
    <row r="1350" spans="4:4" x14ac:dyDescent="0.5">
      <c r="D1350" s="105"/>
    </row>
    <row r="1351" spans="4:4" x14ac:dyDescent="0.5">
      <c r="D1351" s="105"/>
    </row>
    <row r="1352" spans="4:4" x14ac:dyDescent="0.5">
      <c r="D1352" s="105"/>
    </row>
    <row r="1353" spans="4:4" x14ac:dyDescent="0.5">
      <c r="D1353" s="105"/>
    </row>
    <row r="1354" spans="4:4" x14ac:dyDescent="0.5">
      <c r="D1354" s="105"/>
    </row>
    <row r="1355" spans="4:4" x14ac:dyDescent="0.5">
      <c r="D1355" s="105"/>
    </row>
    <row r="1356" spans="4:4" x14ac:dyDescent="0.5">
      <c r="D1356" s="105"/>
    </row>
    <row r="1357" spans="4:4" x14ac:dyDescent="0.5">
      <c r="D1357" s="105"/>
    </row>
    <row r="1358" spans="4:4" x14ac:dyDescent="0.5">
      <c r="D1358" s="105"/>
    </row>
    <row r="1359" spans="4:4" x14ac:dyDescent="0.5">
      <c r="D1359" s="105"/>
    </row>
    <row r="1360" spans="4:4" x14ac:dyDescent="0.5">
      <c r="D1360" s="105"/>
    </row>
    <row r="1361" spans="4:4" x14ac:dyDescent="0.5">
      <c r="D1361" s="105"/>
    </row>
    <row r="1362" spans="4:4" x14ac:dyDescent="0.5">
      <c r="D1362" s="105"/>
    </row>
    <row r="1363" spans="4:4" x14ac:dyDescent="0.5">
      <c r="D1363" s="105"/>
    </row>
    <row r="1364" spans="4:4" x14ac:dyDescent="0.5">
      <c r="D1364" s="105"/>
    </row>
    <row r="1365" spans="4:4" x14ac:dyDescent="0.5">
      <c r="D1365" s="105"/>
    </row>
    <row r="1366" spans="4:4" x14ac:dyDescent="0.5">
      <c r="D1366" s="105"/>
    </row>
    <row r="1367" spans="4:4" x14ac:dyDescent="0.5">
      <c r="D1367" s="105"/>
    </row>
    <row r="1368" spans="4:4" x14ac:dyDescent="0.5">
      <c r="D1368" s="105"/>
    </row>
    <row r="1369" spans="4:4" x14ac:dyDescent="0.5">
      <c r="D1369" s="105"/>
    </row>
    <row r="1370" spans="4:4" x14ac:dyDescent="0.5">
      <c r="D1370" s="105"/>
    </row>
    <row r="1371" spans="4:4" x14ac:dyDescent="0.5">
      <c r="D1371" s="105"/>
    </row>
    <row r="1372" spans="4:4" x14ac:dyDescent="0.5">
      <c r="D1372" s="105"/>
    </row>
    <row r="1373" spans="4:4" x14ac:dyDescent="0.5">
      <c r="D1373" s="105"/>
    </row>
    <row r="1374" spans="4:4" x14ac:dyDescent="0.5">
      <c r="D1374" s="105"/>
    </row>
    <row r="1375" spans="4:4" x14ac:dyDescent="0.5">
      <c r="D1375" s="105"/>
    </row>
    <row r="1376" spans="4:4" x14ac:dyDescent="0.5">
      <c r="D1376" s="105"/>
    </row>
    <row r="1377" spans="4:4" x14ac:dyDescent="0.5">
      <c r="D1377" s="105"/>
    </row>
    <row r="1378" spans="4:4" x14ac:dyDescent="0.5">
      <c r="D1378" s="105"/>
    </row>
    <row r="1379" spans="4:4" x14ac:dyDescent="0.5">
      <c r="D1379" s="105"/>
    </row>
    <row r="1380" spans="4:4" x14ac:dyDescent="0.5">
      <c r="D1380" s="105"/>
    </row>
    <row r="1381" spans="4:4" x14ac:dyDescent="0.5">
      <c r="D1381" s="105"/>
    </row>
    <row r="1382" spans="4:4" x14ac:dyDescent="0.5">
      <c r="D1382" s="105"/>
    </row>
    <row r="1383" spans="4:4" x14ac:dyDescent="0.5">
      <c r="D1383" s="105"/>
    </row>
    <row r="1384" spans="4:4" x14ac:dyDescent="0.5">
      <c r="D1384" s="105"/>
    </row>
    <row r="1385" spans="4:4" x14ac:dyDescent="0.5">
      <c r="D1385" s="105"/>
    </row>
    <row r="1386" spans="4:4" x14ac:dyDescent="0.5">
      <c r="D1386" s="105"/>
    </row>
    <row r="1387" spans="4:4" x14ac:dyDescent="0.5">
      <c r="D1387" s="105"/>
    </row>
    <row r="1388" spans="4:4" x14ac:dyDescent="0.5">
      <c r="D1388" s="105"/>
    </row>
    <row r="1389" spans="4:4" x14ac:dyDescent="0.5">
      <c r="D1389" s="105"/>
    </row>
    <row r="1390" spans="4:4" x14ac:dyDescent="0.5">
      <c r="D1390" s="105"/>
    </row>
    <row r="1391" spans="4:4" x14ac:dyDescent="0.5">
      <c r="D1391" s="105"/>
    </row>
    <row r="1392" spans="4:4" x14ac:dyDescent="0.5">
      <c r="D1392" s="105"/>
    </row>
    <row r="1393" spans="4:4" x14ac:dyDescent="0.5">
      <c r="D1393" s="105"/>
    </row>
    <row r="1394" spans="4:4" x14ac:dyDescent="0.5">
      <c r="D1394" s="105"/>
    </row>
    <row r="1395" spans="4:4" x14ac:dyDescent="0.5">
      <c r="D1395" s="105"/>
    </row>
    <row r="1396" spans="4:4" x14ac:dyDescent="0.5">
      <c r="D1396" s="105"/>
    </row>
    <row r="1397" spans="4:4" x14ac:dyDescent="0.5">
      <c r="D1397" s="105"/>
    </row>
    <row r="1398" spans="4:4" x14ac:dyDescent="0.5">
      <c r="D1398" s="105"/>
    </row>
    <row r="1399" spans="4:4" x14ac:dyDescent="0.5">
      <c r="D1399" s="105"/>
    </row>
    <row r="1400" spans="4:4" x14ac:dyDescent="0.5">
      <c r="D1400" s="105"/>
    </row>
    <row r="1401" spans="4:4" x14ac:dyDescent="0.5">
      <c r="D1401" s="105"/>
    </row>
    <row r="1402" spans="4:4" x14ac:dyDescent="0.5">
      <c r="D1402" s="105"/>
    </row>
    <row r="1403" spans="4:4" x14ac:dyDescent="0.5">
      <c r="D1403" s="105"/>
    </row>
    <row r="1404" spans="4:4" x14ac:dyDescent="0.5">
      <c r="D1404" s="105"/>
    </row>
    <row r="1405" spans="4:4" x14ac:dyDescent="0.5">
      <c r="D1405" s="105"/>
    </row>
    <row r="1406" spans="4:4" x14ac:dyDescent="0.5">
      <c r="D1406" s="105"/>
    </row>
    <row r="1407" spans="4:4" x14ac:dyDescent="0.5">
      <c r="D1407" s="105"/>
    </row>
    <row r="1408" spans="4:4" x14ac:dyDescent="0.5">
      <c r="D1408" s="105"/>
    </row>
    <row r="1409" spans="4:4" x14ac:dyDescent="0.5">
      <c r="D1409" s="105"/>
    </row>
    <row r="1410" spans="4:4" x14ac:dyDescent="0.5">
      <c r="D1410" s="105"/>
    </row>
    <row r="1411" spans="4:4" x14ac:dyDescent="0.5">
      <c r="D1411" s="105"/>
    </row>
    <row r="1412" spans="4:4" x14ac:dyDescent="0.5">
      <c r="D1412" s="105"/>
    </row>
    <row r="1413" spans="4:4" x14ac:dyDescent="0.5">
      <c r="D1413" s="105"/>
    </row>
    <row r="1414" spans="4:4" x14ac:dyDescent="0.5">
      <c r="D1414" s="105"/>
    </row>
    <row r="1415" spans="4:4" x14ac:dyDescent="0.5">
      <c r="D1415" s="105"/>
    </row>
    <row r="1416" spans="4:4" x14ac:dyDescent="0.5">
      <c r="D1416" s="105"/>
    </row>
    <row r="1417" spans="4:4" x14ac:dyDescent="0.5">
      <c r="D1417" s="105"/>
    </row>
    <row r="1418" spans="4:4" x14ac:dyDescent="0.5">
      <c r="D1418" s="105"/>
    </row>
    <row r="1419" spans="4:4" x14ac:dyDescent="0.5">
      <c r="D1419" s="105"/>
    </row>
    <row r="1420" spans="4:4" x14ac:dyDescent="0.5">
      <c r="D1420" s="105"/>
    </row>
    <row r="1421" spans="4:4" x14ac:dyDescent="0.5">
      <c r="D1421" s="105"/>
    </row>
    <row r="1422" spans="4:4" x14ac:dyDescent="0.5">
      <c r="D1422" s="105"/>
    </row>
    <row r="1423" spans="4:4" x14ac:dyDescent="0.5">
      <c r="D1423" s="105"/>
    </row>
    <row r="1424" spans="4:4" x14ac:dyDescent="0.5">
      <c r="D1424" s="105"/>
    </row>
    <row r="1425" spans="4:4" x14ac:dyDescent="0.5">
      <c r="D1425" s="105"/>
    </row>
    <row r="1426" spans="4:4" x14ac:dyDescent="0.5">
      <c r="D1426" s="105"/>
    </row>
    <row r="1427" spans="4:4" x14ac:dyDescent="0.5">
      <c r="D1427" s="105"/>
    </row>
    <row r="1428" spans="4:4" x14ac:dyDescent="0.5">
      <c r="D1428" s="105"/>
    </row>
    <row r="1429" spans="4:4" x14ac:dyDescent="0.5">
      <c r="D1429" s="105"/>
    </row>
    <row r="1430" spans="4:4" x14ac:dyDescent="0.5">
      <c r="D1430" s="105"/>
    </row>
    <row r="1431" spans="4:4" x14ac:dyDescent="0.5">
      <c r="D1431" s="105"/>
    </row>
    <row r="1432" spans="4:4" x14ac:dyDescent="0.5">
      <c r="D1432" s="105"/>
    </row>
    <row r="1433" spans="4:4" x14ac:dyDescent="0.5">
      <c r="D1433" s="105"/>
    </row>
    <row r="1434" spans="4:4" x14ac:dyDescent="0.5">
      <c r="D1434" s="105"/>
    </row>
    <row r="1435" spans="4:4" x14ac:dyDescent="0.5">
      <c r="D1435" s="105"/>
    </row>
    <row r="1436" spans="4:4" x14ac:dyDescent="0.5">
      <c r="D1436" s="105"/>
    </row>
    <row r="1437" spans="4:4" x14ac:dyDescent="0.5">
      <c r="D1437" s="105"/>
    </row>
    <row r="1438" spans="4:4" x14ac:dyDescent="0.5">
      <c r="D1438" s="105"/>
    </row>
    <row r="1439" spans="4:4" x14ac:dyDescent="0.5">
      <c r="D1439" s="105"/>
    </row>
    <row r="1440" spans="4:4" x14ac:dyDescent="0.5">
      <c r="D1440" s="105"/>
    </row>
    <row r="1441" spans="4:4" x14ac:dyDescent="0.5">
      <c r="D1441" s="105"/>
    </row>
    <row r="1442" spans="4:4" x14ac:dyDescent="0.5">
      <c r="D1442" s="105"/>
    </row>
    <row r="1443" spans="4:4" x14ac:dyDescent="0.5">
      <c r="D1443" s="105"/>
    </row>
    <row r="1444" spans="4:4" x14ac:dyDescent="0.5">
      <c r="D1444" s="105"/>
    </row>
    <row r="1445" spans="4:4" x14ac:dyDescent="0.5">
      <c r="D1445" s="105"/>
    </row>
    <row r="1446" spans="4:4" x14ac:dyDescent="0.5">
      <c r="D1446" s="105"/>
    </row>
    <row r="1447" spans="4:4" x14ac:dyDescent="0.5">
      <c r="D1447" s="105"/>
    </row>
    <row r="1448" spans="4:4" x14ac:dyDescent="0.5">
      <c r="D1448" s="105"/>
    </row>
    <row r="1449" spans="4:4" x14ac:dyDescent="0.5">
      <c r="D1449" s="105"/>
    </row>
    <row r="1450" spans="4:4" x14ac:dyDescent="0.5">
      <c r="D1450" s="105"/>
    </row>
    <row r="1451" spans="4:4" x14ac:dyDescent="0.5">
      <c r="D1451" s="105"/>
    </row>
    <row r="1452" spans="4:4" x14ac:dyDescent="0.5">
      <c r="D1452" s="105"/>
    </row>
    <row r="1453" spans="4:4" x14ac:dyDescent="0.5">
      <c r="D1453" s="105"/>
    </row>
    <row r="1454" spans="4:4" x14ac:dyDescent="0.5">
      <c r="D1454" s="105"/>
    </row>
    <row r="1455" spans="4:4" x14ac:dyDescent="0.5">
      <c r="D1455" s="105"/>
    </row>
    <row r="1456" spans="4:4" x14ac:dyDescent="0.5">
      <c r="D1456" s="105"/>
    </row>
    <row r="1457" spans="4:4" x14ac:dyDescent="0.5">
      <c r="D1457" s="105"/>
    </row>
    <row r="1458" spans="4:4" x14ac:dyDescent="0.5">
      <c r="D1458" s="105"/>
    </row>
    <row r="1459" spans="4:4" x14ac:dyDescent="0.5">
      <c r="D1459" s="105"/>
    </row>
    <row r="1460" spans="4:4" x14ac:dyDescent="0.5">
      <c r="D1460" s="105"/>
    </row>
    <row r="1461" spans="4:4" x14ac:dyDescent="0.5">
      <c r="D1461" s="105"/>
    </row>
    <row r="1462" spans="4:4" x14ac:dyDescent="0.5">
      <c r="D1462" s="105"/>
    </row>
    <row r="1463" spans="4:4" x14ac:dyDescent="0.5">
      <c r="D1463" s="105"/>
    </row>
    <row r="1464" spans="4:4" x14ac:dyDescent="0.5">
      <c r="D1464" s="105"/>
    </row>
    <row r="1465" spans="4:4" x14ac:dyDescent="0.5">
      <c r="D1465" s="105"/>
    </row>
    <row r="1466" spans="4:4" x14ac:dyDescent="0.5">
      <c r="D1466" s="105"/>
    </row>
    <row r="1467" spans="4:4" x14ac:dyDescent="0.5">
      <c r="D1467" s="105"/>
    </row>
    <row r="1468" spans="4:4" x14ac:dyDescent="0.5">
      <c r="D1468" s="105"/>
    </row>
    <row r="1469" spans="4:4" x14ac:dyDescent="0.5">
      <c r="D1469" s="105"/>
    </row>
    <row r="1470" spans="4:4" x14ac:dyDescent="0.5">
      <c r="D1470" s="105"/>
    </row>
    <row r="1471" spans="4:4" x14ac:dyDescent="0.5">
      <c r="D1471" s="105"/>
    </row>
    <row r="1472" spans="4:4" x14ac:dyDescent="0.5">
      <c r="D1472" s="105"/>
    </row>
    <row r="1473" spans="4:4" x14ac:dyDescent="0.5">
      <c r="D1473" s="105"/>
    </row>
    <row r="1474" spans="4:4" x14ac:dyDescent="0.5">
      <c r="D1474" s="105"/>
    </row>
    <row r="1475" spans="4:4" x14ac:dyDescent="0.5">
      <c r="D1475" s="105"/>
    </row>
    <row r="1476" spans="4:4" x14ac:dyDescent="0.5">
      <c r="D1476" s="105"/>
    </row>
    <row r="1477" spans="4:4" x14ac:dyDescent="0.5">
      <c r="D1477" s="105"/>
    </row>
    <row r="1478" spans="4:4" x14ac:dyDescent="0.5">
      <c r="D1478" s="105"/>
    </row>
    <row r="1479" spans="4:4" x14ac:dyDescent="0.5">
      <c r="D1479" s="105"/>
    </row>
    <row r="1480" spans="4:4" x14ac:dyDescent="0.5">
      <c r="D1480" s="105"/>
    </row>
    <row r="1481" spans="4:4" x14ac:dyDescent="0.5">
      <c r="D1481" s="105"/>
    </row>
    <row r="1482" spans="4:4" x14ac:dyDescent="0.5">
      <c r="D1482" s="105"/>
    </row>
    <row r="1483" spans="4:4" x14ac:dyDescent="0.5">
      <c r="D1483" s="105"/>
    </row>
    <row r="1484" spans="4:4" x14ac:dyDescent="0.5">
      <c r="D1484" s="105"/>
    </row>
    <row r="1485" spans="4:4" x14ac:dyDescent="0.5">
      <c r="D1485" s="105"/>
    </row>
    <row r="1486" spans="4:4" x14ac:dyDescent="0.5">
      <c r="D1486" s="105"/>
    </row>
    <row r="1487" spans="4:4" x14ac:dyDescent="0.5">
      <c r="D1487" s="105"/>
    </row>
    <row r="1488" spans="4:4" x14ac:dyDescent="0.5">
      <c r="D1488" s="105"/>
    </row>
    <row r="1489" spans="4:4" x14ac:dyDescent="0.5">
      <c r="D1489" s="105"/>
    </row>
    <row r="1490" spans="4:4" x14ac:dyDescent="0.5">
      <c r="D1490" s="105"/>
    </row>
    <row r="1491" spans="4:4" x14ac:dyDescent="0.5">
      <c r="D1491" s="105"/>
    </row>
    <row r="1492" spans="4:4" x14ac:dyDescent="0.5">
      <c r="D1492" s="105"/>
    </row>
    <row r="1493" spans="4:4" x14ac:dyDescent="0.5">
      <c r="D1493" s="105"/>
    </row>
    <row r="1494" spans="4:4" x14ac:dyDescent="0.5">
      <c r="D1494" s="105"/>
    </row>
    <row r="1495" spans="4:4" x14ac:dyDescent="0.5">
      <c r="D1495" s="105"/>
    </row>
    <row r="1496" spans="4:4" x14ac:dyDescent="0.5">
      <c r="D1496" s="105"/>
    </row>
    <row r="1497" spans="4:4" x14ac:dyDescent="0.5">
      <c r="D1497" s="105"/>
    </row>
    <row r="1498" spans="4:4" x14ac:dyDescent="0.5">
      <c r="D1498" s="105"/>
    </row>
    <row r="1499" spans="4:4" x14ac:dyDescent="0.5">
      <c r="D1499" s="105"/>
    </row>
    <row r="1500" spans="4:4" x14ac:dyDescent="0.5">
      <c r="D1500" s="105"/>
    </row>
    <row r="1501" spans="4:4" x14ac:dyDescent="0.5">
      <c r="D1501" s="105"/>
    </row>
    <row r="1502" spans="4:4" x14ac:dyDescent="0.5">
      <c r="D1502" s="105"/>
    </row>
    <row r="1503" spans="4:4" x14ac:dyDescent="0.5">
      <c r="D1503" s="105"/>
    </row>
    <row r="1504" spans="4:4" x14ac:dyDescent="0.5">
      <c r="D1504" s="105"/>
    </row>
    <row r="1505" spans="4:4" x14ac:dyDescent="0.5">
      <c r="D1505" s="105"/>
    </row>
    <row r="1506" spans="4:4" x14ac:dyDescent="0.5">
      <c r="D1506" s="105"/>
    </row>
    <row r="1507" spans="4:4" x14ac:dyDescent="0.5">
      <c r="D1507" s="105"/>
    </row>
    <row r="1508" spans="4:4" x14ac:dyDescent="0.5">
      <c r="D1508" s="105"/>
    </row>
    <row r="1509" spans="4:4" x14ac:dyDescent="0.5">
      <c r="D1509" s="105"/>
    </row>
    <row r="1510" spans="4:4" x14ac:dyDescent="0.5">
      <c r="D1510" s="105"/>
    </row>
    <row r="1511" spans="4:4" x14ac:dyDescent="0.5">
      <c r="D1511" s="105"/>
    </row>
    <row r="1512" spans="4:4" x14ac:dyDescent="0.5">
      <c r="D1512" s="105"/>
    </row>
    <row r="1513" spans="4:4" x14ac:dyDescent="0.5">
      <c r="D1513" s="105"/>
    </row>
    <row r="1514" spans="4:4" x14ac:dyDescent="0.5">
      <c r="D1514" s="105"/>
    </row>
    <row r="1515" spans="4:4" x14ac:dyDescent="0.5">
      <c r="D1515" s="105"/>
    </row>
    <row r="1516" spans="4:4" x14ac:dyDescent="0.5">
      <c r="D1516" s="105"/>
    </row>
    <row r="1517" spans="4:4" x14ac:dyDescent="0.5">
      <c r="D1517" s="105"/>
    </row>
    <row r="1518" spans="4:4" x14ac:dyDescent="0.5">
      <c r="D1518" s="105"/>
    </row>
    <row r="1519" spans="4:4" x14ac:dyDescent="0.5">
      <c r="D1519" s="105"/>
    </row>
    <row r="1520" spans="4:4" x14ac:dyDescent="0.5">
      <c r="D1520" s="105"/>
    </row>
    <row r="1521" spans="4:4" x14ac:dyDescent="0.5">
      <c r="D1521" s="105"/>
    </row>
    <row r="1522" spans="4:4" x14ac:dyDescent="0.5">
      <c r="D1522" s="105"/>
    </row>
    <row r="1523" spans="4:4" x14ac:dyDescent="0.5">
      <c r="D1523" s="105"/>
    </row>
    <row r="1524" spans="4:4" x14ac:dyDescent="0.5">
      <c r="D1524" s="105"/>
    </row>
    <row r="1525" spans="4:4" x14ac:dyDescent="0.5">
      <c r="D1525" s="105"/>
    </row>
    <row r="1526" spans="4:4" x14ac:dyDescent="0.5">
      <c r="D1526" s="105"/>
    </row>
    <row r="1527" spans="4:4" x14ac:dyDescent="0.5">
      <c r="D1527" s="105"/>
    </row>
    <row r="1528" spans="4:4" x14ac:dyDescent="0.5">
      <c r="D1528" s="105"/>
    </row>
    <row r="1529" spans="4:4" x14ac:dyDescent="0.5">
      <c r="D1529" s="105"/>
    </row>
    <row r="1530" spans="4:4" x14ac:dyDescent="0.5">
      <c r="D1530" s="105"/>
    </row>
    <row r="1531" spans="4:4" x14ac:dyDescent="0.5">
      <c r="D1531" s="105"/>
    </row>
    <row r="1532" spans="4:4" x14ac:dyDescent="0.5">
      <c r="D1532" s="105"/>
    </row>
    <row r="1533" spans="4:4" x14ac:dyDescent="0.5">
      <c r="D1533" s="105"/>
    </row>
    <row r="1534" spans="4:4" x14ac:dyDescent="0.5">
      <c r="D1534" s="105"/>
    </row>
    <row r="1535" spans="4:4" x14ac:dyDescent="0.5">
      <c r="D1535" s="105"/>
    </row>
    <row r="1536" spans="4:4" x14ac:dyDescent="0.5">
      <c r="D1536" s="105"/>
    </row>
    <row r="1537" spans="4:4" x14ac:dyDescent="0.5">
      <c r="D1537" s="105"/>
    </row>
    <row r="1538" spans="4:4" x14ac:dyDescent="0.5">
      <c r="D1538" s="105"/>
    </row>
    <row r="1539" spans="4:4" x14ac:dyDescent="0.5">
      <c r="D1539" s="105"/>
    </row>
    <row r="1540" spans="4:4" x14ac:dyDescent="0.5">
      <c r="D1540" s="105"/>
    </row>
    <row r="1541" spans="4:4" x14ac:dyDescent="0.5">
      <c r="D1541" s="105"/>
    </row>
    <row r="1542" spans="4:4" x14ac:dyDescent="0.5">
      <c r="D1542" s="105"/>
    </row>
    <row r="1543" spans="4:4" x14ac:dyDescent="0.5">
      <c r="D1543" s="105"/>
    </row>
    <row r="1544" spans="4:4" x14ac:dyDescent="0.5">
      <c r="D1544" s="105"/>
    </row>
    <row r="1545" spans="4:4" x14ac:dyDescent="0.5">
      <c r="D1545" s="105"/>
    </row>
    <row r="1546" spans="4:4" x14ac:dyDescent="0.5">
      <c r="D1546" s="105"/>
    </row>
    <row r="1547" spans="4:4" x14ac:dyDescent="0.5">
      <c r="D1547" s="105"/>
    </row>
    <row r="1548" spans="4:4" x14ac:dyDescent="0.5">
      <c r="D1548" s="105"/>
    </row>
    <row r="1549" spans="4:4" x14ac:dyDescent="0.5">
      <c r="D1549" s="105"/>
    </row>
    <row r="1550" spans="4:4" x14ac:dyDescent="0.5">
      <c r="D1550" s="105"/>
    </row>
    <row r="1551" spans="4:4" x14ac:dyDescent="0.5">
      <c r="D1551" s="105"/>
    </row>
    <row r="1552" spans="4:4" x14ac:dyDescent="0.5">
      <c r="D1552" s="105"/>
    </row>
    <row r="1553" spans="4:4" x14ac:dyDescent="0.5">
      <c r="D1553" s="105"/>
    </row>
    <row r="1554" spans="4:4" x14ac:dyDescent="0.5">
      <c r="D1554" s="105"/>
    </row>
    <row r="1555" spans="4:4" x14ac:dyDescent="0.5">
      <c r="D1555" s="105"/>
    </row>
    <row r="1556" spans="4:4" x14ac:dyDescent="0.5">
      <c r="D1556" s="105"/>
    </row>
    <row r="1557" spans="4:4" x14ac:dyDescent="0.5">
      <c r="D1557" s="105"/>
    </row>
    <row r="1558" spans="4:4" x14ac:dyDescent="0.5">
      <c r="D1558" s="105"/>
    </row>
    <row r="1559" spans="4:4" x14ac:dyDescent="0.5">
      <c r="D1559" s="105"/>
    </row>
    <row r="1560" spans="4:4" x14ac:dyDescent="0.5">
      <c r="D1560" s="105"/>
    </row>
    <row r="1561" spans="4:4" x14ac:dyDescent="0.5">
      <c r="D1561" s="105"/>
    </row>
    <row r="1562" spans="4:4" x14ac:dyDescent="0.5">
      <c r="D1562" s="105"/>
    </row>
    <row r="1563" spans="4:4" x14ac:dyDescent="0.5">
      <c r="D1563" s="105"/>
    </row>
    <row r="1564" spans="4:4" x14ac:dyDescent="0.5">
      <c r="D1564" s="105"/>
    </row>
    <row r="1565" spans="4:4" x14ac:dyDescent="0.5">
      <c r="D1565" s="105"/>
    </row>
    <row r="1566" spans="4:4" x14ac:dyDescent="0.5">
      <c r="D1566" s="105"/>
    </row>
    <row r="1567" spans="4:4" x14ac:dyDescent="0.5">
      <c r="D1567" s="105"/>
    </row>
    <row r="1568" spans="4:4" x14ac:dyDescent="0.5">
      <c r="D1568" s="105"/>
    </row>
    <row r="1569" spans="4:4" x14ac:dyDescent="0.5">
      <c r="D1569" s="105"/>
    </row>
    <row r="1570" spans="4:4" x14ac:dyDescent="0.5">
      <c r="D1570" s="105"/>
    </row>
    <row r="1571" spans="4:4" x14ac:dyDescent="0.5">
      <c r="D1571" s="105"/>
    </row>
    <row r="1572" spans="4:4" x14ac:dyDescent="0.5">
      <c r="D1572" s="105"/>
    </row>
    <row r="1573" spans="4:4" x14ac:dyDescent="0.5">
      <c r="D1573" s="105"/>
    </row>
    <row r="1574" spans="4:4" x14ac:dyDescent="0.5">
      <c r="D1574" s="105"/>
    </row>
    <row r="1575" spans="4:4" x14ac:dyDescent="0.5">
      <c r="D1575" s="105"/>
    </row>
    <row r="1576" spans="4:4" x14ac:dyDescent="0.5">
      <c r="D1576" s="105"/>
    </row>
    <row r="1577" spans="4:4" x14ac:dyDescent="0.5">
      <c r="D1577" s="105"/>
    </row>
    <row r="1578" spans="4:4" x14ac:dyDescent="0.5">
      <c r="D1578" s="105"/>
    </row>
    <row r="1579" spans="4:4" x14ac:dyDescent="0.5">
      <c r="D1579" s="105"/>
    </row>
    <row r="1580" spans="4:4" x14ac:dyDescent="0.5">
      <c r="D1580" s="105"/>
    </row>
    <row r="1581" spans="4:4" x14ac:dyDescent="0.5">
      <c r="D1581" s="105"/>
    </row>
    <row r="1582" spans="4:4" x14ac:dyDescent="0.5">
      <c r="D1582" s="105"/>
    </row>
    <row r="1583" spans="4:4" x14ac:dyDescent="0.5">
      <c r="D1583" s="105"/>
    </row>
    <row r="1584" spans="4:4" x14ac:dyDescent="0.5">
      <c r="D1584" s="105"/>
    </row>
    <row r="1585" spans="4:4" x14ac:dyDescent="0.5">
      <c r="D1585" s="105"/>
    </row>
    <row r="1586" spans="4:4" x14ac:dyDescent="0.5">
      <c r="D1586" s="105"/>
    </row>
    <row r="1587" spans="4:4" x14ac:dyDescent="0.5">
      <c r="D1587" s="105"/>
    </row>
    <row r="1588" spans="4:4" x14ac:dyDescent="0.5">
      <c r="D1588" s="105"/>
    </row>
    <row r="1589" spans="4:4" x14ac:dyDescent="0.5">
      <c r="D1589" s="105"/>
    </row>
    <row r="1590" spans="4:4" x14ac:dyDescent="0.5">
      <c r="D1590" s="105"/>
    </row>
    <row r="1591" spans="4:4" x14ac:dyDescent="0.5">
      <c r="D1591" s="105"/>
    </row>
    <row r="1592" spans="4:4" x14ac:dyDescent="0.5">
      <c r="D1592" s="105"/>
    </row>
    <row r="1593" spans="4:4" x14ac:dyDescent="0.5">
      <c r="D1593" s="105"/>
    </row>
    <row r="1594" spans="4:4" x14ac:dyDescent="0.5">
      <c r="D1594" s="105"/>
    </row>
    <row r="1595" spans="4:4" x14ac:dyDescent="0.5">
      <c r="D1595" s="105"/>
    </row>
    <row r="1596" spans="4:4" x14ac:dyDescent="0.5">
      <c r="D1596" s="105"/>
    </row>
    <row r="1597" spans="4:4" x14ac:dyDescent="0.5">
      <c r="D1597" s="105"/>
    </row>
    <row r="1598" spans="4:4" x14ac:dyDescent="0.5">
      <c r="D1598" s="105"/>
    </row>
    <row r="1599" spans="4:4" x14ac:dyDescent="0.5">
      <c r="D1599" s="105"/>
    </row>
    <row r="1600" spans="4:4" x14ac:dyDescent="0.5">
      <c r="D1600" s="105"/>
    </row>
    <row r="1601" spans="4:4" x14ac:dyDescent="0.5">
      <c r="D1601" s="105"/>
    </row>
    <row r="1602" spans="4:4" x14ac:dyDescent="0.5">
      <c r="D1602" s="105"/>
    </row>
    <row r="1603" spans="4:4" x14ac:dyDescent="0.5">
      <c r="D1603" s="105"/>
    </row>
    <row r="1604" spans="4:4" x14ac:dyDescent="0.5">
      <c r="D1604" s="105"/>
    </row>
    <row r="1605" spans="4:4" x14ac:dyDescent="0.5">
      <c r="D1605" s="105"/>
    </row>
    <row r="1606" spans="4:4" x14ac:dyDescent="0.5">
      <c r="D1606" s="105"/>
    </row>
    <row r="1607" spans="4:4" x14ac:dyDescent="0.5">
      <c r="D1607" s="105"/>
    </row>
    <row r="1608" spans="4:4" x14ac:dyDescent="0.5">
      <c r="D1608" s="105"/>
    </row>
    <row r="1609" spans="4:4" x14ac:dyDescent="0.5">
      <c r="D1609" s="105"/>
    </row>
    <row r="1610" spans="4:4" x14ac:dyDescent="0.5">
      <c r="D1610" s="105"/>
    </row>
    <row r="1611" spans="4:4" x14ac:dyDescent="0.5">
      <c r="D1611" s="105"/>
    </row>
    <row r="1612" spans="4:4" x14ac:dyDescent="0.5">
      <c r="D1612" s="105"/>
    </row>
    <row r="1613" spans="4:4" x14ac:dyDescent="0.5">
      <c r="D1613" s="105"/>
    </row>
    <row r="1614" spans="4:4" x14ac:dyDescent="0.5">
      <c r="D1614" s="105"/>
    </row>
    <row r="1615" spans="4:4" x14ac:dyDescent="0.5">
      <c r="D1615" s="105"/>
    </row>
    <row r="1616" spans="4:4" x14ac:dyDescent="0.5">
      <c r="D1616" s="105"/>
    </row>
    <row r="1617" spans="4:4" x14ac:dyDescent="0.5">
      <c r="D1617" s="105"/>
    </row>
    <row r="1618" spans="4:4" x14ac:dyDescent="0.5">
      <c r="D1618" s="105"/>
    </row>
    <row r="1619" spans="4:4" x14ac:dyDescent="0.5">
      <c r="D1619" s="105"/>
    </row>
    <row r="1620" spans="4:4" x14ac:dyDescent="0.5">
      <c r="D1620" s="105"/>
    </row>
    <row r="1621" spans="4:4" x14ac:dyDescent="0.5">
      <c r="D1621" s="105"/>
    </row>
    <row r="1622" spans="4:4" x14ac:dyDescent="0.5">
      <c r="D1622" s="105"/>
    </row>
    <row r="1623" spans="4:4" x14ac:dyDescent="0.5">
      <c r="D1623" s="105"/>
    </row>
    <row r="1624" spans="4:4" x14ac:dyDescent="0.5">
      <c r="D1624" s="105"/>
    </row>
    <row r="1625" spans="4:4" x14ac:dyDescent="0.5">
      <c r="D1625" s="105"/>
    </row>
    <row r="1626" spans="4:4" x14ac:dyDescent="0.5">
      <c r="D1626" s="105"/>
    </row>
    <row r="1627" spans="4:4" x14ac:dyDescent="0.5">
      <c r="D1627" s="105"/>
    </row>
    <row r="1628" spans="4:4" x14ac:dyDescent="0.5">
      <c r="D1628" s="105"/>
    </row>
    <row r="1629" spans="4:4" x14ac:dyDescent="0.5">
      <c r="D1629" s="105"/>
    </row>
    <row r="1630" spans="4:4" x14ac:dyDescent="0.5">
      <c r="D1630" s="105"/>
    </row>
    <row r="1631" spans="4:4" x14ac:dyDescent="0.5">
      <c r="D1631" s="105"/>
    </row>
    <row r="1632" spans="4:4" x14ac:dyDescent="0.5">
      <c r="D1632" s="105"/>
    </row>
    <row r="1633" spans="4:4" x14ac:dyDescent="0.5">
      <c r="D1633" s="105"/>
    </row>
    <row r="1634" spans="4:4" x14ac:dyDescent="0.5">
      <c r="D1634" s="105"/>
    </row>
    <row r="1635" spans="4:4" x14ac:dyDescent="0.5">
      <c r="D1635" s="105"/>
    </row>
    <row r="1636" spans="4:4" x14ac:dyDescent="0.5">
      <c r="D1636" s="105"/>
    </row>
    <row r="1637" spans="4:4" x14ac:dyDescent="0.5">
      <c r="D1637" s="105"/>
    </row>
    <row r="1638" spans="4:4" x14ac:dyDescent="0.5">
      <c r="D1638" s="105"/>
    </row>
    <row r="1639" spans="4:4" x14ac:dyDescent="0.5">
      <c r="D1639" s="105"/>
    </row>
    <row r="1640" spans="4:4" x14ac:dyDescent="0.5">
      <c r="D1640" s="105"/>
    </row>
    <row r="1641" spans="4:4" x14ac:dyDescent="0.5">
      <c r="D1641" s="105"/>
    </row>
    <row r="1642" spans="4:4" x14ac:dyDescent="0.5">
      <c r="D1642" s="105"/>
    </row>
    <row r="1643" spans="4:4" x14ac:dyDescent="0.5">
      <c r="D1643" s="105"/>
    </row>
    <row r="1644" spans="4:4" x14ac:dyDescent="0.5">
      <c r="D1644" s="105"/>
    </row>
    <row r="1645" spans="4:4" x14ac:dyDescent="0.5">
      <c r="D1645" s="105"/>
    </row>
    <row r="1646" spans="4:4" x14ac:dyDescent="0.5">
      <c r="D1646" s="105"/>
    </row>
    <row r="1647" spans="4:4" x14ac:dyDescent="0.5">
      <c r="D1647" s="105"/>
    </row>
    <row r="1648" spans="4:4" x14ac:dyDescent="0.5">
      <c r="D1648" s="105"/>
    </row>
    <row r="1649" spans="4:4" x14ac:dyDescent="0.5">
      <c r="D1649" s="105"/>
    </row>
    <row r="1650" spans="4:4" x14ac:dyDescent="0.5">
      <c r="D1650" s="105"/>
    </row>
    <row r="1651" spans="4:4" x14ac:dyDescent="0.5">
      <c r="D1651" s="105"/>
    </row>
    <row r="1652" spans="4:4" x14ac:dyDescent="0.5">
      <c r="D1652" s="105"/>
    </row>
    <row r="1653" spans="4:4" x14ac:dyDescent="0.5">
      <c r="D1653" s="105"/>
    </row>
    <row r="1654" spans="4:4" x14ac:dyDescent="0.5">
      <c r="D1654" s="105"/>
    </row>
    <row r="1655" spans="4:4" x14ac:dyDescent="0.5">
      <c r="D1655" s="105"/>
    </row>
    <row r="1656" spans="4:4" x14ac:dyDescent="0.5">
      <c r="D1656" s="105"/>
    </row>
    <row r="1657" spans="4:4" x14ac:dyDescent="0.5">
      <c r="D1657" s="105"/>
    </row>
    <row r="1658" spans="4:4" x14ac:dyDescent="0.5">
      <c r="D1658" s="105"/>
    </row>
    <row r="1659" spans="4:4" x14ac:dyDescent="0.5">
      <c r="D1659" s="105"/>
    </row>
    <row r="1660" spans="4:4" x14ac:dyDescent="0.5">
      <c r="D1660" s="105"/>
    </row>
    <row r="1661" spans="4:4" x14ac:dyDescent="0.5">
      <c r="D1661" s="105"/>
    </row>
    <row r="1662" spans="4:4" x14ac:dyDescent="0.5">
      <c r="D1662" s="105"/>
    </row>
    <row r="1663" spans="4:4" x14ac:dyDescent="0.5">
      <c r="D1663" s="105"/>
    </row>
    <row r="1664" spans="4:4" x14ac:dyDescent="0.5">
      <c r="D1664" s="105"/>
    </row>
    <row r="1665" spans="4:4" x14ac:dyDescent="0.5">
      <c r="D1665" s="105"/>
    </row>
    <row r="1666" spans="4:4" x14ac:dyDescent="0.5">
      <c r="D1666" s="105"/>
    </row>
    <row r="1667" spans="4:4" x14ac:dyDescent="0.5">
      <c r="D1667" s="105"/>
    </row>
    <row r="1668" spans="4:4" x14ac:dyDescent="0.5">
      <c r="D1668" s="105"/>
    </row>
    <row r="1669" spans="4:4" x14ac:dyDescent="0.5">
      <c r="D1669" s="105"/>
    </row>
    <row r="1670" spans="4:4" x14ac:dyDescent="0.5">
      <c r="D1670" s="105"/>
    </row>
    <row r="1671" spans="4:4" x14ac:dyDescent="0.5">
      <c r="D1671" s="105"/>
    </row>
    <row r="1672" spans="4:4" x14ac:dyDescent="0.5">
      <c r="D1672" s="105"/>
    </row>
    <row r="1673" spans="4:4" x14ac:dyDescent="0.5">
      <c r="D1673" s="105"/>
    </row>
    <row r="1674" spans="4:4" x14ac:dyDescent="0.5">
      <c r="D1674" s="105"/>
    </row>
    <row r="1675" spans="4:4" x14ac:dyDescent="0.5">
      <c r="D1675" s="105"/>
    </row>
    <row r="1676" spans="4:4" x14ac:dyDescent="0.5">
      <c r="D1676" s="105"/>
    </row>
    <row r="1677" spans="4:4" x14ac:dyDescent="0.5">
      <c r="D1677" s="105"/>
    </row>
    <row r="1678" spans="4:4" x14ac:dyDescent="0.5">
      <c r="D1678" s="105"/>
    </row>
    <row r="1679" spans="4:4" x14ac:dyDescent="0.5">
      <c r="D1679" s="105"/>
    </row>
    <row r="1680" spans="4:4" x14ac:dyDescent="0.5">
      <c r="D1680" s="105"/>
    </row>
    <row r="1681" spans="4:4" x14ac:dyDescent="0.5">
      <c r="D1681" s="105"/>
    </row>
    <row r="1682" spans="4:4" x14ac:dyDescent="0.5">
      <c r="D1682" s="105"/>
    </row>
    <row r="1683" spans="4:4" x14ac:dyDescent="0.5">
      <c r="D1683" s="105"/>
    </row>
    <row r="1684" spans="4:4" x14ac:dyDescent="0.5">
      <c r="D1684" s="105"/>
    </row>
    <row r="1685" spans="4:4" x14ac:dyDescent="0.5">
      <c r="D1685" s="105"/>
    </row>
    <row r="1686" spans="4:4" x14ac:dyDescent="0.5">
      <c r="D1686" s="105"/>
    </row>
    <row r="1687" spans="4:4" x14ac:dyDescent="0.5">
      <c r="D1687" s="105"/>
    </row>
    <row r="1688" spans="4:4" x14ac:dyDescent="0.5">
      <c r="D1688" s="105"/>
    </row>
    <row r="1689" spans="4:4" x14ac:dyDescent="0.5">
      <c r="D1689" s="105"/>
    </row>
    <row r="1690" spans="4:4" x14ac:dyDescent="0.5">
      <c r="D1690" s="105"/>
    </row>
    <row r="1691" spans="4:4" x14ac:dyDescent="0.5">
      <c r="D1691" s="105"/>
    </row>
    <row r="1692" spans="4:4" x14ac:dyDescent="0.5">
      <c r="D1692" s="105"/>
    </row>
    <row r="1693" spans="4:4" x14ac:dyDescent="0.5">
      <c r="D1693" s="105"/>
    </row>
    <row r="1694" spans="4:4" x14ac:dyDescent="0.5">
      <c r="D1694" s="105"/>
    </row>
    <row r="1695" spans="4:4" x14ac:dyDescent="0.5">
      <c r="D1695" s="105"/>
    </row>
    <row r="1696" spans="4:4" x14ac:dyDescent="0.5">
      <c r="D1696" s="105"/>
    </row>
    <row r="1697" spans="4:4" x14ac:dyDescent="0.5">
      <c r="D1697" s="105"/>
    </row>
    <row r="1698" spans="4:4" x14ac:dyDescent="0.5">
      <c r="D1698" s="105"/>
    </row>
    <row r="1699" spans="4:4" x14ac:dyDescent="0.5">
      <c r="D1699" s="105"/>
    </row>
    <row r="1700" spans="4:4" x14ac:dyDescent="0.5">
      <c r="D1700" s="105"/>
    </row>
    <row r="1701" spans="4:4" x14ac:dyDescent="0.5">
      <c r="D1701" s="105"/>
    </row>
    <row r="1702" spans="4:4" x14ac:dyDescent="0.5">
      <c r="D1702" s="105"/>
    </row>
    <row r="1703" spans="4:4" x14ac:dyDescent="0.5">
      <c r="D1703" s="105"/>
    </row>
    <row r="1704" spans="4:4" x14ac:dyDescent="0.5">
      <c r="D1704" s="105"/>
    </row>
    <row r="1705" spans="4:4" x14ac:dyDescent="0.5">
      <c r="D1705" s="105"/>
    </row>
    <row r="1706" spans="4:4" x14ac:dyDescent="0.5">
      <c r="D1706" s="105"/>
    </row>
    <row r="1707" spans="4:4" x14ac:dyDescent="0.5">
      <c r="D1707" s="105"/>
    </row>
    <row r="1708" spans="4:4" x14ac:dyDescent="0.5">
      <c r="D1708" s="105"/>
    </row>
    <row r="1709" spans="4:4" x14ac:dyDescent="0.5">
      <c r="D1709" s="105"/>
    </row>
    <row r="1710" spans="4:4" x14ac:dyDescent="0.5">
      <c r="D1710" s="105"/>
    </row>
    <row r="1711" spans="4:4" x14ac:dyDescent="0.5">
      <c r="D1711" s="105"/>
    </row>
    <row r="1712" spans="4:4" x14ac:dyDescent="0.5">
      <c r="D1712" s="105"/>
    </row>
    <row r="1713" spans="4:4" x14ac:dyDescent="0.5">
      <c r="D1713" s="105"/>
    </row>
    <row r="1714" spans="4:4" x14ac:dyDescent="0.5">
      <c r="D1714" s="105"/>
    </row>
    <row r="1715" spans="4:4" x14ac:dyDescent="0.5">
      <c r="D1715" s="105"/>
    </row>
    <row r="1716" spans="4:4" x14ac:dyDescent="0.5">
      <c r="D1716" s="105"/>
    </row>
    <row r="1717" spans="4:4" x14ac:dyDescent="0.5">
      <c r="D1717" s="105"/>
    </row>
    <row r="1718" spans="4:4" x14ac:dyDescent="0.5">
      <c r="D1718" s="105"/>
    </row>
    <row r="1719" spans="4:4" x14ac:dyDescent="0.5">
      <c r="D1719" s="105"/>
    </row>
    <row r="1720" spans="4:4" x14ac:dyDescent="0.5">
      <c r="D1720" s="105"/>
    </row>
    <row r="1721" spans="4:4" x14ac:dyDescent="0.5">
      <c r="D1721" s="105"/>
    </row>
    <row r="1722" spans="4:4" x14ac:dyDescent="0.5">
      <c r="D1722" s="105"/>
    </row>
    <row r="1723" spans="4:4" x14ac:dyDescent="0.5">
      <c r="D1723" s="105"/>
    </row>
    <row r="1724" spans="4:4" x14ac:dyDescent="0.5">
      <c r="D1724" s="105"/>
    </row>
    <row r="1725" spans="4:4" x14ac:dyDescent="0.5">
      <c r="D1725" s="105"/>
    </row>
    <row r="1726" spans="4:4" x14ac:dyDescent="0.5">
      <c r="D1726" s="105"/>
    </row>
    <row r="1727" spans="4:4" x14ac:dyDescent="0.5">
      <c r="D1727" s="105"/>
    </row>
    <row r="1728" spans="4:4" x14ac:dyDescent="0.5">
      <c r="D1728" s="105"/>
    </row>
    <row r="1729" spans="4:4" x14ac:dyDescent="0.5">
      <c r="D1729" s="105"/>
    </row>
    <row r="1730" spans="4:4" x14ac:dyDescent="0.5">
      <c r="D1730" s="105"/>
    </row>
    <row r="1731" spans="4:4" x14ac:dyDescent="0.5">
      <c r="D1731" s="105"/>
    </row>
    <row r="1732" spans="4:4" x14ac:dyDescent="0.5">
      <c r="D1732" s="105"/>
    </row>
    <row r="1733" spans="4:4" x14ac:dyDescent="0.5">
      <c r="D1733" s="105"/>
    </row>
    <row r="1734" spans="4:4" x14ac:dyDescent="0.5">
      <c r="D1734" s="105"/>
    </row>
    <row r="1735" spans="4:4" x14ac:dyDescent="0.5">
      <c r="D1735" s="105"/>
    </row>
    <row r="1736" spans="4:4" x14ac:dyDescent="0.5">
      <c r="D1736" s="105"/>
    </row>
    <row r="1737" spans="4:4" x14ac:dyDescent="0.5">
      <c r="D1737" s="105"/>
    </row>
    <row r="1738" spans="4:4" x14ac:dyDescent="0.5">
      <c r="D1738" s="105"/>
    </row>
    <row r="1739" spans="4:4" x14ac:dyDescent="0.5">
      <c r="D1739" s="105"/>
    </row>
    <row r="1740" spans="4:4" x14ac:dyDescent="0.5">
      <c r="D1740" s="105"/>
    </row>
    <row r="1741" spans="4:4" x14ac:dyDescent="0.5">
      <c r="D1741" s="105"/>
    </row>
    <row r="1742" spans="4:4" x14ac:dyDescent="0.5">
      <c r="D1742" s="105"/>
    </row>
    <row r="1743" spans="4:4" x14ac:dyDescent="0.5">
      <c r="D1743" s="105"/>
    </row>
    <row r="1744" spans="4:4" x14ac:dyDescent="0.5">
      <c r="D1744" s="105"/>
    </row>
    <row r="1745" spans="4:4" x14ac:dyDescent="0.5">
      <c r="D1745" s="105"/>
    </row>
    <row r="1746" spans="4:4" x14ac:dyDescent="0.5">
      <c r="D1746" s="105"/>
    </row>
    <row r="1747" spans="4:4" x14ac:dyDescent="0.5">
      <c r="D1747" s="105"/>
    </row>
    <row r="1748" spans="4:4" x14ac:dyDescent="0.5">
      <c r="D1748" s="105"/>
    </row>
    <row r="1749" spans="4:4" x14ac:dyDescent="0.5">
      <c r="D1749" s="105"/>
    </row>
    <row r="1750" spans="4:4" x14ac:dyDescent="0.5">
      <c r="D1750" s="105"/>
    </row>
    <row r="1751" spans="4:4" x14ac:dyDescent="0.5">
      <c r="D1751" s="105"/>
    </row>
    <row r="1752" spans="4:4" x14ac:dyDescent="0.5">
      <c r="D1752" s="105"/>
    </row>
    <row r="1753" spans="4:4" x14ac:dyDescent="0.5">
      <c r="D1753" s="105"/>
    </row>
    <row r="1754" spans="4:4" x14ac:dyDescent="0.5">
      <c r="D1754" s="105"/>
    </row>
    <row r="1755" spans="4:4" x14ac:dyDescent="0.5">
      <c r="D1755" s="105"/>
    </row>
    <row r="1756" spans="4:4" x14ac:dyDescent="0.5">
      <c r="D1756" s="105"/>
    </row>
    <row r="1757" spans="4:4" x14ac:dyDescent="0.5">
      <c r="D1757" s="105"/>
    </row>
    <row r="1758" spans="4:4" x14ac:dyDescent="0.5">
      <c r="D1758" s="105"/>
    </row>
    <row r="1759" spans="4:4" x14ac:dyDescent="0.5">
      <c r="D1759" s="105"/>
    </row>
    <row r="1760" spans="4:4" x14ac:dyDescent="0.5">
      <c r="D1760" s="105"/>
    </row>
    <row r="1761" spans="4:4" x14ac:dyDescent="0.5">
      <c r="D1761" s="105"/>
    </row>
    <row r="1762" spans="4:4" x14ac:dyDescent="0.5">
      <c r="D1762" s="105"/>
    </row>
    <row r="1763" spans="4:4" x14ac:dyDescent="0.5">
      <c r="D1763" s="105"/>
    </row>
    <row r="1764" spans="4:4" x14ac:dyDescent="0.5">
      <c r="D1764" s="105"/>
    </row>
    <row r="1765" spans="4:4" x14ac:dyDescent="0.5">
      <c r="D1765" s="105"/>
    </row>
    <row r="1766" spans="4:4" x14ac:dyDescent="0.5">
      <c r="D1766" s="105"/>
    </row>
    <row r="1767" spans="4:4" x14ac:dyDescent="0.5">
      <c r="D1767" s="105"/>
    </row>
    <row r="1768" spans="4:4" x14ac:dyDescent="0.5">
      <c r="D1768" s="105"/>
    </row>
    <row r="1769" spans="4:4" x14ac:dyDescent="0.5">
      <c r="D1769" s="105"/>
    </row>
    <row r="1770" spans="4:4" x14ac:dyDescent="0.5">
      <c r="D1770" s="105"/>
    </row>
    <row r="1771" spans="4:4" x14ac:dyDescent="0.5">
      <c r="D1771" s="105"/>
    </row>
    <row r="1772" spans="4:4" x14ac:dyDescent="0.5">
      <c r="D1772" s="105"/>
    </row>
    <row r="1773" spans="4:4" x14ac:dyDescent="0.5">
      <c r="D1773" s="105"/>
    </row>
    <row r="1774" spans="4:4" x14ac:dyDescent="0.5">
      <c r="D1774" s="105"/>
    </row>
    <row r="1775" spans="4:4" x14ac:dyDescent="0.5">
      <c r="D1775" s="105"/>
    </row>
    <row r="1776" spans="4:4" x14ac:dyDescent="0.5">
      <c r="D1776" s="105"/>
    </row>
    <row r="1777" spans="4:4" x14ac:dyDescent="0.5">
      <c r="D1777" s="105"/>
    </row>
    <row r="1778" spans="4:4" x14ac:dyDescent="0.5">
      <c r="D1778" s="105"/>
    </row>
    <row r="1779" spans="4:4" x14ac:dyDescent="0.5">
      <c r="D1779" s="105"/>
    </row>
    <row r="1780" spans="4:4" x14ac:dyDescent="0.5">
      <c r="D1780" s="105"/>
    </row>
    <row r="1781" spans="4:4" x14ac:dyDescent="0.5">
      <c r="D1781" s="105"/>
    </row>
    <row r="1782" spans="4:4" x14ac:dyDescent="0.5">
      <c r="D1782" s="105"/>
    </row>
    <row r="1783" spans="4:4" x14ac:dyDescent="0.5">
      <c r="D1783" s="105"/>
    </row>
    <row r="1784" spans="4:4" x14ac:dyDescent="0.5">
      <c r="D1784" s="105"/>
    </row>
    <row r="1785" spans="4:4" x14ac:dyDescent="0.5">
      <c r="D1785" s="105"/>
    </row>
    <row r="1786" spans="4:4" x14ac:dyDescent="0.5">
      <c r="D1786" s="105"/>
    </row>
    <row r="1787" spans="4:4" x14ac:dyDescent="0.5">
      <c r="D1787" s="105"/>
    </row>
    <row r="1788" spans="4:4" x14ac:dyDescent="0.5">
      <c r="D1788" s="105"/>
    </row>
    <row r="1789" spans="4:4" x14ac:dyDescent="0.5">
      <c r="D1789" s="105"/>
    </row>
    <row r="1790" spans="4:4" x14ac:dyDescent="0.5">
      <c r="D1790" s="105"/>
    </row>
    <row r="1791" spans="4:4" x14ac:dyDescent="0.5">
      <c r="D1791" s="105"/>
    </row>
    <row r="1792" spans="4:4" x14ac:dyDescent="0.5">
      <c r="D1792" s="105"/>
    </row>
    <row r="1793" spans="4:4" x14ac:dyDescent="0.5">
      <c r="D1793" s="105"/>
    </row>
    <row r="1794" spans="4:4" x14ac:dyDescent="0.5">
      <c r="D1794" s="105"/>
    </row>
    <row r="1795" spans="4:4" x14ac:dyDescent="0.5">
      <c r="D1795" s="105"/>
    </row>
    <row r="1796" spans="4:4" x14ac:dyDescent="0.5">
      <c r="D1796" s="105"/>
    </row>
    <row r="1797" spans="4:4" x14ac:dyDescent="0.5">
      <c r="D1797" s="105"/>
    </row>
    <row r="1798" spans="4:4" x14ac:dyDescent="0.5">
      <c r="D1798" s="105"/>
    </row>
    <row r="1799" spans="4:4" x14ac:dyDescent="0.5">
      <c r="D1799" s="105"/>
    </row>
    <row r="1800" spans="4:4" x14ac:dyDescent="0.5">
      <c r="D1800" s="105"/>
    </row>
    <row r="1801" spans="4:4" x14ac:dyDescent="0.5">
      <c r="D1801" s="105"/>
    </row>
    <row r="1802" spans="4:4" x14ac:dyDescent="0.5">
      <c r="D1802" s="105"/>
    </row>
    <row r="1803" spans="4:4" x14ac:dyDescent="0.5">
      <c r="D1803" s="105"/>
    </row>
    <row r="1804" spans="4:4" x14ac:dyDescent="0.5">
      <c r="D1804" s="105"/>
    </row>
    <row r="1805" spans="4:4" x14ac:dyDescent="0.5">
      <c r="D1805" s="105"/>
    </row>
    <row r="1806" spans="4:4" x14ac:dyDescent="0.5">
      <c r="D1806" s="105"/>
    </row>
    <row r="1807" spans="4:4" x14ac:dyDescent="0.5">
      <c r="D1807" s="105"/>
    </row>
    <row r="1808" spans="4:4" x14ac:dyDescent="0.5">
      <c r="D1808" s="105"/>
    </row>
    <row r="1809" spans="4:4" x14ac:dyDescent="0.5">
      <c r="D1809" s="105"/>
    </row>
    <row r="1810" spans="4:4" x14ac:dyDescent="0.5">
      <c r="D1810" s="105"/>
    </row>
    <row r="1811" spans="4:4" x14ac:dyDescent="0.5">
      <c r="D1811" s="105"/>
    </row>
    <row r="1812" spans="4:4" x14ac:dyDescent="0.5">
      <c r="D1812" s="105"/>
    </row>
    <row r="1813" spans="4:4" x14ac:dyDescent="0.5">
      <c r="D1813" s="105"/>
    </row>
    <row r="1814" spans="4:4" x14ac:dyDescent="0.5">
      <c r="D1814" s="105"/>
    </row>
    <row r="1815" spans="4:4" x14ac:dyDescent="0.5">
      <c r="D1815" s="105"/>
    </row>
    <row r="1816" spans="4:4" x14ac:dyDescent="0.5">
      <c r="D1816" s="105"/>
    </row>
    <row r="1817" spans="4:4" x14ac:dyDescent="0.5">
      <c r="D1817" s="105"/>
    </row>
    <row r="1818" spans="4:4" x14ac:dyDescent="0.5">
      <c r="D1818" s="105"/>
    </row>
    <row r="1819" spans="4:4" x14ac:dyDescent="0.5">
      <c r="D1819" s="105"/>
    </row>
    <row r="1820" spans="4:4" x14ac:dyDescent="0.5">
      <c r="D1820" s="105"/>
    </row>
    <row r="1821" spans="4:4" x14ac:dyDescent="0.5">
      <c r="D1821" s="105"/>
    </row>
    <row r="1822" spans="4:4" x14ac:dyDescent="0.5">
      <c r="D1822" s="105"/>
    </row>
    <row r="1823" spans="4:4" x14ac:dyDescent="0.5">
      <c r="D1823" s="105"/>
    </row>
    <row r="1824" spans="4:4" x14ac:dyDescent="0.5">
      <c r="D1824" s="105"/>
    </row>
    <row r="1825" spans="4:4" x14ac:dyDescent="0.5">
      <c r="D1825" s="105"/>
    </row>
    <row r="1826" spans="4:4" x14ac:dyDescent="0.5">
      <c r="D1826" s="105"/>
    </row>
    <row r="1827" spans="4:4" x14ac:dyDescent="0.5">
      <c r="D1827" s="105"/>
    </row>
    <row r="1828" spans="4:4" x14ac:dyDescent="0.5">
      <c r="D1828" s="105"/>
    </row>
    <row r="1829" spans="4:4" x14ac:dyDescent="0.5">
      <c r="D1829" s="105"/>
    </row>
    <row r="1830" spans="4:4" x14ac:dyDescent="0.5">
      <c r="D1830" s="105"/>
    </row>
    <row r="1831" spans="4:4" x14ac:dyDescent="0.5">
      <c r="D1831" s="105"/>
    </row>
    <row r="1832" spans="4:4" x14ac:dyDescent="0.5">
      <c r="D1832" s="105"/>
    </row>
    <row r="1833" spans="4:4" x14ac:dyDescent="0.5">
      <c r="D1833" s="105"/>
    </row>
    <row r="1834" spans="4:4" x14ac:dyDescent="0.5">
      <c r="D1834" s="105"/>
    </row>
    <row r="1835" spans="4:4" x14ac:dyDescent="0.5">
      <c r="D1835" s="105"/>
    </row>
    <row r="1836" spans="4:4" x14ac:dyDescent="0.5">
      <c r="D1836" s="105"/>
    </row>
    <row r="1837" spans="4:4" x14ac:dyDescent="0.5">
      <c r="D1837" s="105"/>
    </row>
    <row r="1838" spans="4:4" x14ac:dyDescent="0.5">
      <c r="D1838" s="105"/>
    </row>
    <row r="1839" spans="4:4" x14ac:dyDescent="0.5">
      <c r="D1839" s="105"/>
    </row>
    <row r="1840" spans="4:4" x14ac:dyDescent="0.5">
      <c r="D1840" s="105"/>
    </row>
    <row r="1841" spans="4:4" x14ac:dyDescent="0.5">
      <c r="D1841" s="105"/>
    </row>
    <row r="1842" spans="4:4" x14ac:dyDescent="0.5">
      <c r="D1842" s="105"/>
    </row>
    <row r="1843" spans="4:4" x14ac:dyDescent="0.5">
      <c r="D1843" s="105"/>
    </row>
    <row r="1844" spans="4:4" x14ac:dyDescent="0.5">
      <c r="D1844" s="105"/>
    </row>
    <row r="1845" spans="4:4" x14ac:dyDescent="0.5">
      <c r="D1845" s="105"/>
    </row>
    <row r="1846" spans="4:4" x14ac:dyDescent="0.5">
      <c r="D1846" s="105"/>
    </row>
    <row r="1847" spans="4:4" x14ac:dyDescent="0.5">
      <c r="D1847" s="105"/>
    </row>
    <row r="1848" spans="4:4" x14ac:dyDescent="0.5">
      <c r="D1848" s="105"/>
    </row>
    <row r="1849" spans="4:4" x14ac:dyDescent="0.5">
      <c r="D1849" s="105"/>
    </row>
    <row r="1850" spans="4:4" x14ac:dyDescent="0.5">
      <c r="D1850" s="105"/>
    </row>
    <row r="1851" spans="4:4" x14ac:dyDescent="0.5">
      <c r="D1851" s="105"/>
    </row>
    <row r="1852" spans="4:4" x14ac:dyDescent="0.5">
      <c r="D1852" s="105"/>
    </row>
    <row r="1853" spans="4:4" x14ac:dyDescent="0.5">
      <c r="D1853" s="105"/>
    </row>
    <row r="1854" spans="4:4" x14ac:dyDescent="0.5">
      <c r="D1854" s="105"/>
    </row>
    <row r="1855" spans="4:4" x14ac:dyDescent="0.5">
      <c r="D1855" s="105"/>
    </row>
    <row r="1856" spans="4:4" x14ac:dyDescent="0.5">
      <c r="D1856" s="105"/>
    </row>
    <row r="1857" spans="4:4" x14ac:dyDescent="0.5">
      <c r="D1857" s="105"/>
    </row>
    <row r="1858" spans="4:4" x14ac:dyDescent="0.5">
      <c r="D1858" s="105"/>
    </row>
    <row r="1859" spans="4:4" x14ac:dyDescent="0.5">
      <c r="D1859" s="105"/>
    </row>
    <row r="1860" spans="4:4" x14ac:dyDescent="0.5">
      <c r="D1860" s="105"/>
    </row>
    <row r="1861" spans="4:4" x14ac:dyDescent="0.5">
      <c r="D1861" s="105"/>
    </row>
    <row r="1862" spans="4:4" x14ac:dyDescent="0.5">
      <c r="D1862" s="105"/>
    </row>
    <row r="1863" spans="4:4" x14ac:dyDescent="0.5">
      <c r="D1863" s="105"/>
    </row>
    <row r="1864" spans="4:4" x14ac:dyDescent="0.5">
      <c r="D1864" s="105"/>
    </row>
    <row r="1865" spans="4:4" x14ac:dyDescent="0.5">
      <c r="D1865" s="105"/>
    </row>
    <row r="1866" spans="4:4" x14ac:dyDescent="0.5">
      <c r="D1866" s="105"/>
    </row>
    <row r="1867" spans="4:4" x14ac:dyDescent="0.5">
      <c r="D1867" s="105"/>
    </row>
    <row r="1868" spans="4:4" x14ac:dyDescent="0.5">
      <c r="D1868" s="105"/>
    </row>
    <row r="1869" spans="4:4" x14ac:dyDescent="0.5">
      <c r="D1869" s="105"/>
    </row>
    <row r="1870" spans="4:4" x14ac:dyDescent="0.5">
      <c r="D1870" s="105"/>
    </row>
    <row r="1871" spans="4:4" x14ac:dyDescent="0.5">
      <c r="D1871" s="105"/>
    </row>
    <row r="1872" spans="4:4" x14ac:dyDescent="0.5">
      <c r="D1872" s="105"/>
    </row>
    <row r="1873" spans="4:4" x14ac:dyDescent="0.5">
      <c r="D1873" s="105"/>
    </row>
    <row r="1874" spans="4:4" x14ac:dyDescent="0.5">
      <c r="D1874" s="105"/>
    </row>
    <row r="1875" spans="4:4" x14ac:dyDescent="0.5">
      <c r="D1875" s="105"/>
    </row>
    <row r="1876" spans="4:4" x14ac:dyDescent="0.5">
      <c r="D1876" s="105"/>
    </row>
    <row r="1877" spans="4:4" x14ac:dyDescent="0.5">
      <c r="D1877" s="105"/>
    </row>
    <row r="1878" spans="4:4" x14ac:dyDescent="0.5">
      <c r="D1878" s="105"/>
    </row>
    <row r="1879" spans="4:4" x14ac:dyDescent="0.5">
      <c r="D1879" s="105"/>
    </row>
    <row r="1880" spans="4:4" x14ac:dyDescent="0.5">
      <c r="D1880" s="105"/>
    </row>
    <row r="1881" spans="4:4" x14ac:dyDescent="0.5">
      <c r="D1881" s="105"/>
    </row>
    <row r="1882" spans="4:4" x14ac:dyDescent="0.5">
      <c r="D1882" s="105"/>
    </row>
    <row r="1883" spans="4:4" x14ac:dyDescent="0.5">
      <c r="D1883" s="105"/>
    </row>
    <row r="1884" spans="4:4" x14ac:dyDescent="0.5">
      <c r="D1884" s="105"/>
    </row>
    <row r="1885" spans="4:4" x14ac:dyDescent="0.5">
      <c r="D1885" s="105"/>
    </row>
    <row r="1886" spans="4:4" x14ac:dyDescent="0.5">
      <c r="D1886" s="105"/>
    </row>
    <row r="1887" spans="4:4" x14ac:dyDescent="0.5">
      <c r="D1887" s="105"/>
    </row>
    <row r="1888" spans="4:4" x14ac:dyDescent="0.5">
      <c r="D1888" s="105"/>
    </row>
    <row r="1889" spans="4:4" x14ac:dyDescent="0.5">
      <c r="D1889" s="105"/>
    </row>
    <row r="1890" spans="4:4" x14ac:dyDescent="0.5">
      <c r="D1890" s="105"/>
    </row>
    <row r="1891" spans="4:4" x14ac:dyDescent="0.5">
      <c r="D1891" s="105"/>
    </row>
    <row r="1892" spans="4:4" x14ac:dyDescent="0.5">
      <c r="D1892" s="105"/>
    </row>
    <row r="1893" spans="4:4" x14ac:dyDescent="0.5">
      <c r="D1893" s="105"/>
    </row>
    <row r="1894" spans="4:4" x14ac:dyDescent="0.5">
      <c r="D1894" s="105"/>
    </row>
    <row r="1895" spans="4:4" x14ac:dyDescent="0.5">
      <c r="D1895" s="105"/>
    </row>
    <row r="1896" spans="4:4" x14ac:dyDescent="0.5">
      <c r="D1896" s="105"/>
    </row>
    <row r="1897" spans="4:4" x14ac:dyDescent="0.5">
      <c r="D1897" s="105"/>
    </row>
    <row r="1898" spans="4:4" x14ac:dyDescent="0.5">
      <c r="D1898" s="105"/>
    </row>
    <row r="1899" spans="4:4" x14ac:dyDescent="0.5">
      <c r="D1899" s="105"/>
    </row>
    <row r="1900" spans="4:4" x14ac:dyDescent="0.5">
      <c r="D1900" s="105"/>
    </row>
    <row r="1901" spans="4:4" x14ac:dyDescent="0.5">
      <c r="D1901" s="105"/>
    </row>
    <row r="1902" spans="4:4" x14ac:dyDescent="0.5">
      <c r="D1902" s="105"/>
    </row>
    <row r="1903" spans="4:4" x14ac:dyDescent="0.5">
      <c r="D1903" s="105"/>
    </row>
    <row r="1904" spans="4:4" x14ac:dyDescent="0.5">
      <c r="D1904" s="105"/>
    </row>
    <row r="1905" spans="4:4" x14ac:dyDescent="0.5">
      <c r="D1905" s="105"/>
    </row>
    <row r="1906" spans="4:4" x14ac:dyDescent="0.5">
      <c r="D1906" s="105"/>
    </row>
    <row r="1907" spans="4:4" x14ac:dyDescent="0.5">
      <c r="D1907" s="105"/>
    </row>
    <row r="1908" spans="4:4" x14ac:dyDescent="0.5">
      <c r="D1908" s="105"/>
    </row>
    <row r="1909" spans="4:4" x14ac:dyDescent="0.5">
      <c r="D1909" s="105"/>
    </row>
    <row r="1910" spans="4:4" x14ac:dyDescent="0.5">
      <c r="D1910" s="105"/>
    </row>
    <row r="1911" spans="4:4" x14ac:dyDescent="0.5">
      <c r="D1911" s="105"/>
    </row>
    <row r="1912" spans="4:4" x14ac:dyDescent="0.5">
      <c r="D1912" s="105"/>
    </row>
    <row r="1913" spans="4:4" x14ac:dyDescent="0.5">
      <c r="D1913" s="105"/>
    </row>
    <row r="1914" spans="4:4" x14ac:dyDescent="0.5">
      <c r="D1914" s="105"/>
    </row>
    <row r="1915" spans="4:4" x14ac:dyDescent="0.5">
      <c r="D1915" s="105"/>
    </row>
    <row r="1916" spans="4:4" x14ac:dyDescent="0.5">
      <c r="D1916" s="105"/>
    </row>
    <row r="1917" spans="4:4" x14ac:dyDescent="0.5">
      <c r="D1917" s="105"/>
    </row>
    <row r="1918" spans="4:4" x14ac:dyDescent="0.5">
      <c r="D1918" s="105"/>
    </row>
    <row r="1919" spans="4:4" x14ac:dyDescent="0.5">
      <c r="D1919" s="105"/>
    </row>
    <row r="1920" spans="4:4" x14ac:dyDescent="0.5">
      <c r="D1920" s="105"/>
    </row>
    <row r="1921" spans="4:4" x14ac:dyDescent="0.5">
      <c r="D1921" s="105"/>
    </row>
    <row r="1922" spans="4:4" x14ac:dyDescent="0.5">
      <c r="D1922" s="105"/>
    </row>
    <row r="1923" spans="4:4" x14ac:dyDescent="0.5">
      <c r="D1923" s="105"/>
    </row>
    <row r="1924" spans="4:4" x14ac:dyDescent="0.5">
      <c r="D1924" s="105"/>
    </row>
    <row r="1925" spans="4:4" x14ac:dyDescent="0.5">
      <c r="D1925" s="105"/>
    </row>
    <row r="1926" spans="4:4" x14ac:dyDescent="0.5">
      <c r="D1926" s="105"/>
    </row>
    <row r="1927" spans="4:4" x14ac:dyDescent="0.5">
      <c r="D1927" s="105"/>
    </row>
    <row r="1928" spans="4:4" x14ac:dyDescent="0.5">
      <c r="D1928" s="105"/>
    </row>
    <row r="1929" spans="4:4" x14ac:dyDescent="0.5">
      <c r="D1929" s="105"/>
    </row>
    <row r="1930" spans="4:4" x14ac:dyDescent="0.5">
      <c r="D1930" s="105"/>
    </row>
    <row r="1931" spans="4:4" x14ac:dyDescent="0.5">
      <c r="D1931" s="105"/>
    </row>
    <row r="1932" spans="4:4" x14ac:dyDescent="0.5">
      <c r="D1932" s="105"/>
    </row>
    <row r="1933" spans="4:4" x14ac:dyDescent="0.5">
      <c r="D1933" s="105"/>
    </row>
    <row r="1934" spans="4:4" x14ac:dyDescent="0.5">
      <c r="D1934" s="105"/>
    </row>
    <row r="1935" spans="4:4" x14ac:dyDescent="0.5">
      <c r="D1935" s="105"/>
    </row>
    <row r="1936" spans="4:4" x14ac:dyDescent="0.5">
      <c r="D1936" s="105"/>
    </row>
    <row r="1937" spans="4:4" x14ac:dyDescent="0.5">
      <c r="D1937" s="105"/>
    </row>
    <row r="1938" spans="4:4" x14ac:dyDescent="0.5">
      <c r="D1938" s="105"/>
    </row>
    <row r="1939" spans="4:4" x14ac:dyDescent="0.5">
      <c r="D1939" s="105"/>
    </row>
    <row r="1940" spans="4:4" x14ac:dyDescent="0.5">
      <c r="D1940" s="105"/>
    </row>
    <row r="1941" spans="4:4" x14ac:dyDescent="0.5">
      <c r="D1941" s="105"/>
    </row>
    <row r="1942" spans="4:4" x14ac:dyDescent="0.5">
      <c r="D1942" s="105"/>
    </row>
    <row r="1943" spans="4:4" x14ac:dyDescent="0.5">
      <c r="D1943" s="105"/>
    </row>
    <row r="1944" spans="4:4" x14ac:dyDescent="0.5">
      <c r="D1944" s="105"/>
    </row>
    <row r="1945" spans="4:4" x14ac:dyDescent="0.5">
      <c r="D1945" s="105"/>
    </row>
    <row r="1946" spans="4:4" x14ac:dyDescent="0.5">
      <c r="D1946" s="105"/>
    </row>
    <row r="1947" spans="4:4" x14ac:dyDescent="0.5">
      <c r="D1947" s="105"/>
    </row>
    <row r="1948" spans="4:4" x14ac:dyDescent="0.5">
      <c r="D1948" s="105"/>
    </row>
    <row r="1949" spans="4:4" x14ac:dyDescent="0.5">
      <c r="D1949" s="105"/>
    </row>
    <row r="1950" spans="4:4" x14ac:dyDescent="0.5">
      <c r="D1950" s="105"/>
    </row>
    <row r="1951" spans="4:4" x14ac:dyDescent="0.5">
      <c r="D1951" s="105"/>
    </row>
    <row r="1952" spans="4:4" x14ac:dyDescent="0.5">
      <c r="D1952" s="105"/>
    </row>
    <row r="1953" spans="4:4" x14ac:dyDescent="0.5">
      <c r="D1953" s="105"/>
    </row>
    <row r="1954" spans="4:4" x14ac:dyDescent="0.5">
      <c r="D1954" s="105"/>
    </row>
    <row r="1955" spans="4:4" x14ac:dyDescent="0.5">
      <c r="D1955" s="105"/>
    </row>
    <row r="1956" spans="4:4" x14ac:dyDescent="0.5">
      <c r="D1956" s="105"/>
    </row>
    <row r="1957" spans="4:4" x14ac:dyDescent="0.5">
      <c r="D1957" s="105"/>
    </row>
    <row r="1958" spans="4:4" x14ac:dyDescent="0.5">
      <c r="D1958" s="105"/>
    </row>
    <row r="1959" spans="4:4" x14ac:dyDescent="0.5">
      <c r="D1959" s="105"/>
    </row>
    <row r="1960" spans="4:4" x14ac:dyDescent="0.5">
      <c r="D1960" s="105"/>
    </row>
    <row r="1961" spans="4:4" x14ac:dyDescent="0.5">
      <c r="D1961" s="105"/>
    </row>
    <row r="1962" spans="4:4" x14ac:dyDescent="0.5">
      <c r="D1962" s="105"/>
    </row>
    <row r="1963" spans="4:4" x14ac:dyDescent="0.5">
      <c r="D1963" s="105"/>
    </row>
    <row r="1964" spans="4:4" x14ac:dyDescent="0.5">
      <c r="D1964" s="105"/>
    </row>
    <row r="1965" spans="4:4" x14ac:dyDescent="0.5">
      <c r="D1965" s="105"/>
    </row>
    <row r="1966" spans="4:4" x14ac:dyDescent="0.5">
      <c r="D1966" s="105"/>
    </row>
    <row r="1967" spans="4:4" x14ac:dyDescent="0.5">
      <c r="D1967" s="105"/>
    </row>
    <row r="1968" spans="4:4" x14ac:dyDescent="0.5">
      <c r="D1968" s="105"/>
    </row>
    <row r="1969" spans="4:4" x14ac:dyDescent="0.5">
      <c r="D1969" s="105"/>
    </row>
    <row r="1970" spans="4:4" x14ac:dyDescent="0.5">
      <c r="D1970" s="105"/>
    </row>
    <row r="1971" spans="4:4" x14ac:dyDescent="0.5">
      <c r="D1971" s="105"/>
    </row>
    <row r="1972" spans="4:4" x14ac:dyDescent="0.5">
      <c r="D1972" s="105"/>
    </row>
    <row r="1973" spans="4:4" x14ac:dyDescent="0.5">
      <c r="D1973" s="105"/>
    </row>
    <row r="1974" spans="4:4" x14ac:dyDescent="0.5">
      <c r="D1974" s="105"/>
    </row>
    <row r="1975" spans="4:4" x14ac:dyDescent="0.5">
      <c r="D1975" s="105"/>
    </row>
    <row r="1976" spans="4:4" x14ac:dyDescent="0.5">
      <c r="D1976" s="105"/>
    </row>
    <row r="1977" spans="4:4" x14ac:dyDescent="0.5">
      <c r="D1977" s="105"/>
    </row>
    <row r="1978" spans="4:4" x14ac:dyDescent="0.5">
      <c r="D1978" s="105"/>
    </row>
    <row r="1979" spans="4:4" x14ac:dyDescent="0.5">
      <c r="D1979" s="105"/>
    </row>
    <row r="1980" spans="4:4" x14ac:dyDescent="0.5">
      <c r="D1980" s="105"/>
    </row>
    <row r="1981" spans="4:4" x14ac:dyDescent="0.5">
      <c r="D1981" s="105"/>
    </row>
    <row r="1982" spans="4:4" x14ac:dyDescent="0.5">
      <c r="D1982" s="105"/>
    </row>
    <row r="1983" spans="4:4" x14ac:dyDescent="0.5">
      <c r="D1983" s="105"/>
    </row>
    <row r="1984" spans="4:4" x14ac:dyDescent="0.5">
      <c r="D1984" s="105"/>
    </row>
    <row r="1985" spans="4:4" x14ac:dyDescent="0.5">
      <c r="D1985" s="105"/>
    </row>
    <row r="1986" spans="4:4" x14ac:dyDescent="0.5">
      <c r="D1986" s="105"/>
    </row>
    <row r="1987" spans="4:4" x14ac:dyDescent="0.5">
      <c r="D1987" s="105"/>
    </row>
    <row r="1988" spans="4:4" x14ac:dyDescent="0.5">
      <c r="D1988" s="105"/>
    </row>
    <row r="1989" spans="4:4" x14ac:dyDescent="0.5">
      <c r="D1989" s="105"/>
    </row>
    <row r="1990" spans="4:4" x14ac:dyDescent="0.5">
      <c r="D1990" s="105"/>
    </row>
    <row r="1991" spans="4:4" x14ac:dyDescent="0.5">
      <c r="D1991" s="105"/>
    </row>
    <row r="1992" spans="4:4" x14ac:dyDescent="0.5">
      <c r="D1992" s="105"/>
    </row>
    <row r="1993" spans="4:4" x14ac:dyDescent="0.5">
      <c r="D1993" s="105"/>
    </row>
    <row r="1994" spans="4:4" x14ac:dyDescent="0.5">
      <c r="D1994" s="105"/>
    </row>
    <row r="1995" spans="4:4" x14ac:dyDescent="0.5">
      <c r="D1995" s="105"/>
    </row>
    <row r="1996" spans="4:4" x14ac:dyDescent="0.5">
      <c r="D1996" s="105"/>
    </row>
    <row r="1997" spans="4:4" x14ac:dyDescent="0.5">
      <c r="D1997" s="105"/>
    </row>
    <row r="1998" spans="4:4" x14ac:dyDescent="0.5">
      <c r="D1998" s="105"/>
    </row>
    <row r="1999" spans="4:4" x14ac:dyDescent="0.5">
      <c r="D1999" s="105"/>
    </row>
    <row r="2000" spans="4:4" x14ac:dyDescent="0.5">
      <c r="D2000" s="105"/>
    </row>
    <row r="2001" spans="4:4" x14ac:dyDescent="0.5">
      <c r="D2001" s="105"/>
    </row>
    <row r="2002" spans="4:4" x14ac:dyDescent="0.5">
      <c r="D2002" s="105"/>
    </row>
    <row r="2003" spans="4:4" x14ac:dyDescent="0.5">
      <c r="D2003" s="105"/>
    </row>
    <row r="2004" spans="4:4" x14ac:dyDescent="0.5">
      <c r="D2004" s="105"/>
    </row>
    <row r="2005" spans="4:4" x14ac:dyDescent="0.5">
      <c r="D2005" s="105"/>
    </row>
    <row r="2006" spans="4:4" x14ac:dyDescent="0.5">
      <c r="D2006" s="105"/>
    </row>
    <row r="2007" spans="4:4" x14ac:dyDescent="0.5">
      <c r="D2007" s="105"/>
    </row>
    <row r="2008" spans="4:4" x14ac:dyDescent="0.5">
      <c r="D2008" s="105"/>
    </row>
    <row r="2009" spans="4:4" x14ac:dyDescent="0.5">
      <c r="D2009" s="105"/>
    </row>
    <row r="2010" spans="4:4" x14ac:dyDescent="0.5">
      <c r="D2010" s="105"/>
    </row>
    <row r="2011" spans="4:4" x14ac:dyDescent="0.5">
      <c r="D2011" s="105"/>
    </row>
    <row r="2012" spans="4:4" x14ac:dyDescent="0.5">
      <c r="D2012" s="105"/>
    </row>
    <row r="2013" spans="4:4" x14ac:dyDescent="0.5">
      <c r="D2013" s="105"/>
    </row>
    <row r="2014" spans="4:4" x14ac:dyDescent="0.5">
      <c r="D2014" s="105"/>
    </row>
    <row r="2015" spans="4:4" x14ac:dyDescent="0.5">
      <c r="D2015" s="105"/>
    </row>
    <row r="2016" spans="4:4" x14ac:dyDescent="0.5">
      <c r="D2016" s="105"/>
    </row>
    <row r="2017" spans="4:4" x14ac:dyDescent="0.5">
      <c r="D2017" s="105"/>
    </row>
    <row r="2018" spans="4:4" x14ac:dyDescent="0.5">
      <c r="D2018" s="105"/>
    </row>
    <row r="2019" spans="4:4" x14ac:dyDescent="0.5">
      <c r="D2019" s="105"/>
    </row>
    <row r="2020" spans="4:4" x14ac:dyDescent="0.5">
      <c r="D2020" s="105"/>
    </row>
    <row r="2021" spans="4:4" x14ac:dyDescent="0.5">
      <c r="D2021" s="105"/>
    </row>
    <row r="2022" spans="4:4" x14ac:dyDescent="0.5">
      <c r="D2022" s="105"/>
    </row>
    <row r="2023" spans="4:4" x14ac:dyDescent="0.5">
      <c r="D2023" s="105"/>
    </row>
    <row r="2024" spans="4:4" x14ac:dyDescent="0.5">
      <c r="D2024" s="105"/>
    </row>
    <row r="2025" spans="4:4" x14ac:dyDescent="0.5">
      <c r="D2025" s="105"/>
    </row>
    <row r="2026" spans="4:4" x14ac:dyDescent="0.5">
      <c r="D2026" s="105"/>
    </row>
    <row r="2027" spans="4:4" x14ac:dyDescent="0.5">
      <c r="D2027" s="105"/>
    </row>
    <row r="2028" spans="4:4" x14ac:dyDescent="0.5">
      <c r="D2028" s="105"/>
    </row>
    <row r="2029" spans="4:4" x14ac:dyDescent="0.5">
      <c r="D2029" s="105"/>
    </row>
    <row r="2030" spans="4:4" x14ac:dyDescent="0.5">
      <c r="D2030" s="105"/>
    </row>
    <row r="2031" spans="4:4" x14ac:dyDescent="0.5">
      <c r="D2031" s="105"/>
    </row>
    <row r="2032" spans="4:4" x14ac:dyDescent="0.5">
      <c r="D2032" s="105"/>
    </row>
    <row r="2033" spans="4:4" x14ac:dyDescent="0.5">
      <c r="D2033" s="105"/>
    </row>
    <row r="2034" spans="4:4" x14ac:dyDescent="0.5">
      <c r="D2034" s="105"/>
    </row>
    <row r="2035" spans="4:4" x14ac:dyDescent="0.5">
      <c r="D2035" s="105"/>
    </row>
    <row r="2036" spans="4:4" x14ac:dyDescent="0.5">
      <c r="D2036" s="105"/>
    </row>
    <row r="2037" spans="4:4" x14ac:dyDescent="0.5">
      <c r="D2037" s="105"/>
    </row>
    <row r="2038" spans="4:4" x14ac:dyDescent="0.5">
      <c r="D2038" s="105"/>
    </row>
    <row r="2039" spans="4:4" x14ac:dyDescent="0.5">
      <c r="D2039" s="105"/>
    </row>
    <row r="2040" spans="4:4" x14ac:dyDescent="0.5">
      <c r="D2040" s="105"/>
    </row>
    <row r="2041" spans="4:4" x14ac:dyDescent="0.5">
      <c r="D2041" s="105"/>
    </row>
    <row r="2042" spans="4:4" x14ac:dyDescent="0.5">
      <c r="D2042" s="105"/>
    </row>
    <row r="2043" spans="4:4" x14ac:dyDescent="0.5">
      <c r="D2043" s="105"/>
    </row>
    <row r="2044" spans="4:4" x14ac:dyDescent="0.5">
      <c r="D2044" s="105"/>
    </row>
    <row r="2045" spans="4:4" x14ac:dyDescent="0.5">
      <c r="D2045" s="105"/>
    </row>
    <row r="2046" spans="4:4" x14ac:dyDescent="0.5">
      <c r="D2046" s="105"/>
    </row>
    <row r="2047" spans="4:4" x14ac:dyDescent="0.5">
      <c r="D2047" s="105"/>
    </row>
    <row r="2048" spans="4:4" x14ac:dyDescent="0.5">
      <c r="D2048" s="105"/>
    </row>
    <row r="2049" spans="4:4" x14ac:dyDescent="0.5">
      <c r="D2049" s="105"/>
    </row>
    <row r="2050" spans="4:4" x14ac:dyDescent="0.5">
      <c r="D2050" s="105"/>
    </row>
    <row r="2051" spans="4:4" x14ac:dyDescent="0.5">
      <c r="D2051" s="105"/>
    </row>
    <row r="2052" spans="4:4" x14ac:dyDescent="0.5">
      <c r="D2052" s="105"/>
    </row>
    <row r="2053" spans="4:4" x14ac:dyDescent="0.5">
      <c r="D2053" s="105"/>
    </row>
    <row r="2054" spans="4:4" x14ac:dyDescent="0.5">
      <c r="D2054" s="105"/>
    </row>
    <row r="2055" spans="4:4" x14ac:dyDescent="0.5">
      <c r="D2055" s="105"/>
    </row>
    <row r="2056" spans="4:4" x14ac:dyDescent="0.5">
      <c r="D2056" s="105"/>
    </row>
    <row r="2057" spans="4:4" x14ac:dyDescent="0.5">
      <c r="D2057" s="105"/>
    </row>
    <row r="2058" spans="4:4" x14ac:dyDescent="0.5">
      <c r="D2058" s="105"/>
    </row>
    <row r="2059" spans="4:4" x14ac:dyDescent="0.5">
      <c r="D2059" s="105"/>
    </row>
    <row r="2060" spans="4:4" x14ac:dyDescent="0.5">
      <c r="D2060" s="105"/>
    </row>
    <row r="2061" spans="4:4" x14ac:dyDescent="0.5">
      <c r="D2061" s="105"/>
    </row>
    <row r="2062" spans="4:4" x14ac:dyDescent="0.5">
      <c r="D2062" s="105"/>
    </row>
    <row r="2063" spans="4:4" x14ac:dyDescent="0.5">
      <c r="D2063" s="105"/>
    </row>
    <row r="2064" spans="4:4" x14ac:dyDescent="0.5">
      <c r="D2064" s="105"/>
    </row>
    <row r="2065" spans="4:4" x14ac:dyDescent="0.5">
      <c r="D2065" s="105"/>
    </row>
    <row r="2066" spans="4:4" x14ac:dyDescent="0.5">
      <c r="D2066" s="105"/>
    </row>
    <row r="2067" spans="4:4" x14ac:dyDescent="0.5">
      <c r="D2067" s="105"/>
    </row>
    <row r="2068" spans="4:4" x14ac:dyDescent="0.5">
      <c r="D2068" s="105"/>
    </row>
    <row r="2069" spans="4:4" x14ac:dyDescent="0.5">
      <c r="D2069" s="105"/>
    </row>
    <row r="2070" spans="4:4" x14ac:dyDescent="0.5">
      <c r="D2070" s="105"/>
    </row>
    <row r="2071" spans="4:4" x14ac:dyDescent="0.5">
      <c r="D2071" s="105"/>
    </row>
    <row r="2072" spans="4:4" x14ac:dyDescent="0.5">
      <c r="D2072" s="105"/>
    </row>
    <row r="2073" spans="4:4" x14ac:dyDescent="0.5">
      <c r="D2073" s="105"/>
    </row>
    <row r="2074" spans="4:4" x14ac:dyDescent="0.5">
      <c r="D2074" s="105"/>
    </row>
    <row r="2075" spans="4:4" x14ac:dyDescent="0.5">
      <c r="D2075" s="105"/>
    </row>
    <row r="2076" spans="4:4" x14ac:dyDescent="0.5">
      <c r="D2076" s="105"/>
    </row>
    <row r="2077" spans="4:4" x14ac:dyDescent="0.5">
      <c r="D2077" s="105"/>
    </row>
    <row r="2078" spans="4:4" x14ac:dyDescent="0.5">
      <c r="D2078" s="105"/>
    </row>
    <row r="2079" spans="4:4" x14ac:dyDescent="0.5">
      <c r="D2079" s="105"/>
    </row>
    <row r="2080" spans="4:4" x14ac:dyDescent="0.5">
      <c r="D2080" s="105"/>
    </row>
    <row r="2081" spans="4:4" x14ac:dyDescent="0.5">
      <c r="D2081" s="105"/>
    </row>
    <row r="2082" spans="4:4" x14ac:dyDescent="0.5">
      <c r="D2082" s="105"/>
    </row>
    <row r="2083" spans="4:4" x14ac:dyDescent="0.5">
      <c r="D2083" s="105"/>
    </row>
    <row r="2084" spans="4:4" x14ac:dyDescent="0.5">
      <c r="D2084" s="105"/>
    </row>
    <row r="2085" spans="4:4" x14ac:dyDescent="0.5">
      <c r="D2085" s="105"/>
    </row>
    <row r="2086" spans="4:4" x14ac:dyDescent="0.5">
      <c r="D2086" s="105"/>
    </row>
    <row r="2087" spans="4:4" x14ac:dyDescent="0.5">
      <c r="D2087" s="105"/>
    </row>
    <row r="2088" spans="4:4" x14ac:dyDescent="0.5">
      <c r="D2088" s="105"/>
    </row>
    <row r="2089" spans="4:4" x14ac:dyDescent="0.5">
      <c r="D2089" s="105"/>
    </row>
    <row r="2090" spans="4:4" x14ac:dyDescent="0.5">
      <c r="D2090" s="105"/>
    </row>
    <row r="2091" spans="4:4" x14ac:dyDescent="0.5">
      <c r="D2091" s="105"/>
    </row>
    <row r="2092" spans="4:4" x14ac:dyDescent="0.5">
      <c r="D2092" s="105"/>
    </row>
    <row r="2093" spans="4:4" x14ac:dyDescent="0.5">
      <c r="D2093" s="105"/>
    </row>
    <row r="2094" spans="4:4" x14ac:dyDescent="0.5">
      <c r="D2094" s="105"/>
    </row>
    <row r="2095" spans="4:4" x14ac:dyDescent="0.5">
      <c r="D2095" s="105"/>
    </row>
    <row r="2096" spans="4:4" x14ac:dyDescent="0.5">
      <c r="D2096" s="105"/>
    </row>
    <row r="2097" spans="4:4" x14ac:dyDescent="0.5">
      <c r="D2097" s="105"/>
    </row>
    <row r="2098" spans="4:4" x14ac:dyDescent="0.5">
      <c r="D2098" s="105"/>
    </row>
    <row r="2099" spans="4:4" x14ac:dyDescent="0.5">
      <c r="D2099" s="105"/>
    </row>
    <row r="2100" spans="4:4" x14ac:dyDescent="0.5">
      <c r="D2100" s="105"/>
    </row>
    <row r="2101" spans="4:4" x14ac:dyDescent="0.5">
      <c r="D2101" s="105"/>
    </row>
    <row r="2102" spans="4:4" x14ac:dyDescent="0.5">
      <c r="D2102" s="105"/>
    </row>
    <row r="2103" spans="4:4" x14ac:dyDescent="0.5">
      <c r="D2103" s="105"/>
    </row>
    <row r="2104" spans="4:4" x14ac:dyDescent="0.5">
      <c r="D2104" s="105"/>
    </row>
    <row r="2105" spans="4:4" x14ac:dyDescent="0.5">
      <c r="D2105" s="105"/>
    </row>
    <row r="2106" spans="4:4" x14ac:dyDescent="0.5">
      <c r="D2106" s="105"/>
    </row>
    <row r="2107" spans="4:4" x14ac:dyDescent="0.5">
      <c r="D2107" s="105"/>
    </row>
    <row r="2108" spans="4:4" x14ac:dyDescent="0.5">
      <c r="D2108" s="105"/>
    </row>
    <row r="2109" spans="4:4" x14ac:dyDescent="0.5">
      <c r="D2109" s="105"/>
    </row>
    <row r="2110" spans="4:4" x14ac:dyDescent="0.5">
      <c r="D2110" s="105"/>
    </row>
    <row r="2111" spans="4:4" x14ac:dyDescent="0.5">
      <c r="D2111" s="105"/>
    </row>
    <row r="2112" spans="4:4" x14ac:dyDescent="0.5">
      <c r="D2112" s="105"/>
    </row>
    <row r="2113" spans="4:4" x14ac:dyDescent="0.5">
      <c r="D2113" s="105"/>
    </row>
    <row r="2114" spans="4:4" x14ac:dyDescent="0.5">
      <c r="D2114" s="105"/>
    </row>
    <row r="2115" spans="4:4" x14ac:dyDescent="0.5">
      <c r="D2115" s="105"/>
    </row>
    <row r="2116" spans="4:4" x14ac:dyDescent="0.5">
      <c r="D2116" s="105"/>
    </row>
    <row r="2117" spans="4:4" x14ac:dyDescent="0.5">
      <c r="D2117" s="105"/>
    </row>
    <row r="2118" spans="4:4" x14ac:dyDescent="0.5">
      <c r="D2118" s="105"/>
    </row>
    <row r="2119" spans="4:4" x14ac:dyDescent="0.5">
      <c r="D2119" s="105"/>
    </row>
    <row r="2120" spans="4:4" x14ac:dyDescent="0.5">
      <c r="D2120" s="105"/>
    </row>
    <row r="2121" spans="4:4" x14ac:dyDescent="0.5">
      <c r="D2121" s="105"/>
    </row>
    <row r="2122" spans="4:4" x14ac:dyDescent="0.5">
      <c r="D2122" s="105"/>
    </row>
    <row r="2123" spans="4:4" x14ac:dyDescent="0.5">
      <c r="D2123" s="105"/>
    </row>
    <row r="2124" spans="4:4" x14ac:dyDescent="0.5">
      <c r="D2124" s="105"/>
    </row>
    <row r="2125" spans="4:4" x14ac:dyDescent="0.5">
      <c r="D2125" s="105"/>
    </row>
    <row r="2126" spans="4:4" x14ac:dyDescent="0.5">
      <c r="D2126" s="105"/>
    </row>
    <row r="2127" spans="4:4" x14ac:dyDescent="0.5">
      <c r="D2127" s="105"/>
    </row>
    <row r="2128" spans="4:4" x14ac:dyDescent="0.5">
      <c r="D2128" s="105"/>
    </row>
    <row r="2129" spans="4:4" x14ac:dyDescent="0.5">
      <c r="D2129" s="105"/>
    </row>
    <row r="2130" spans="4:4" x14ac:dyDescent="0.5">
      <c r="D2130" s="105"/>
    </row>
    <row r="2131" spans="4:4" x14ac:dyDescent="0.5">
      <c r="D2131" s="105"/>
    </row>
    <row r="2132" spans="4:4" x14ac:dyDescent="0.5">
      <c r="D2132" s="105"/>
    </row>
    <row r="2133" spans="4:4" x14ac:dyDescent="0.5">
      <c r="D2133" s="105"/>
    </row>
    <row r="2134" spans="4:4" x14ac:dyDescent="0.5">
      <c r="D2134" s="105"/>
    </row>
    <row r="2135" spans="4:4" x14ac:dyDescent="0.5">
      <c r="D2135" s="105"/>
    </row>
    <row r="2136" spans="4:4" x14ac:dyDescent="0.5">
      <c r="D2136" s="105"/>
    </row>
    <row r="2137" spans="4:4" x14ac:dyDescent="0.5">
      <c r="D2137" s="105"/>
    </row>
    <row r="2138" spans="4:4" x14ac:dyDescent="0.5">
      <c r="D2138" s="105"/>
    </row>
    <row r="2139" spans="4:4" x14ac:dyDescent="0.5">
      <c r="D2139" s="105"/>
    </row>
    <row r="2140" spans="4:4" x14ac:dyDescent="0.5">
      <c r="D2140" s="105"/>
    </row>
    <row r="2141" spans="4:4" x14ac:dyDescent="0.5">
      <c r="D2141" s="105"/>
    </row>
    <row r="2142" spans="4:4" x14ac:dyDescent="0.5">
      <c r="D2142" s="105"/>
    </row>
    <row r="2143" spans="4:4" x14ac:dyDescent="0.5">
      <c r="D2143" s="105"/>
    </row>
    <row r="2144" spans="4:4" x14ac:dyDescent="0.5">
      <c r="D2144" s="105"/>
    </row>
    <row r="2145" spans="4:4" x14ac:dyDescent="0.5">
      <c r="D2145" s="105"/>
    </row>
    <row r="2146" spans="4:4" x14ac:dyDescent="0.5">
      <c r="D2146" s="105"/>
    </row>
    <row r="2147" spans="4:4" x14ac:dyDescent="0.5">
      <c r="D2147" s="105"/>
    </row>
    <row r="2148" spans="4:4" x14ac:dyDescent="0.5">
      <c r="D2148" s="105"/>
    </row>
    <row r="2149" spans="4:4" x14ac:dyDescent="0.5">
      <c r="D2149" s="105"/>
    </row>
    <row r="2150" spans="4:4" x14ac:dyDescent="0.5">
      <c r="D2150" s="105"/>
    </row>
    <row r="2151" spans="4:4" x14ac:dyDescent="0.5">
      <c r="D2151" s="105"/>
    </row>
    <row r="2152" spans="4:4" x14ac:dyDescent="0.5">
      <c r="D2152" s="105"/>
    </row>
    <row r="2153" spans="4:4" x14ac:dyDescent="0.5">
      <c r="D2153" s="105"/>
    </row>
    <row r="2154" spans="4:4" x14ac:dyDescent="0.5">
      <c r="D2154" s="105"/>
    </row>
    <row r="2155" spans="4:4" x14ac:dyDescent="0.5">
      <c r="D2155" s="105"/>
    </row>
    <row r="2156" spans="4:4" x14ac:dyDescent="0.5">
      <c r="D2156" s="105"/>
    </row>
    <row r="2157" spans="4:4" x14ac:dyDescent="0.5">
      <c r="D2157" s="105"/>
    </row>
    <row r="2158" spans="4:4" x14ac:dyDescent="0.5">
      <c r="D2158" s="105"/>
    </row>
    <row r="2159" spans="4:4" x14ac:dyDescent="0.5">
      <c r="D2159" s="105"/>
    </row>
    <row r="2160" spans="4:4" x14ac:dyDescent="0.5">
      <c r="D2160" s="105"/>
    </row>
    <row r="2161" spans="4:4" x14ac:dyDescent="0.5">
      <c r="D2161" s="105"/>
    </row>
    <row r="2162" spans="4:4" x14ac:dyDescent="0.5">
      <c r="D2162" s="105"/>
    </row>
    <row r="2163" spans="4:4" x14ac:dyDescent="0.5">
      <c r="D2163" s="105"/>
    </row>
    <row r="2164" spans="4:4" x14ac:dyDescent="0.5">
      <c r="D2164" s="105"/>
    </row>
    <row r="2165" spans="4:4" x14ac:dyDescent="0.5">
      <c r="D2165" s="105"/>
    </row>
    <row r="2166" spans="4:4" x14ac:dyDescent="0.5">
      <c r="D2166" s="105"/>
    </row>
    <row r="2167" spans="4:4" x14ac:dyDescent="0.5">
      <c r="D2167" s="105"/>
    </row>
    <row r="2168" spans="4:4" x14ac:dyDescent="0.5">
      <c r="D2168" s="105"/>
    </row>
    <row r="2169" spans="4:4" x14ac:dyDescent="0.5">
      <c r="D2169" s="105"/>
    </row>
    <row r="2170" spans="4:4" x14ac:dyDescent="0.5">
      <c r="D2170" s="105"/>
    </row>
    <row r="2171" spans="4:4" x14ac:dyDescent="0.5">
      <c r="D2171" s="105"/>
    </row>
    <row r="2172" spans="4:4" x14ac:dyDescent="0.5">
      <c r="D2172" s="105"/>
    </row>
    <row r="2173" spans="4:4" x14ac:dyDescent="0.5">
      <c r="D2173" s="105"/>
    </row>
    <row r="2174" spans="4:4" x14ac:dyDescent="0.5">
      <c r="D2174" s="105"/>
    </row>
    <row r="2175" spans="4:4" x14ac:dyDescent="0.5">
      <c r="D2175" s="105"/>
    </row>
    <row r="2176" spans="4:4" x14ac:dyDescent="0.5">
      <c r="D2176" s="105"/>
    </row>
    <row r="2177" spans="4:4" x14ac:dyDescent="0.5">
      <c r="D2177" s="105"/>
    </row>
    <row r="2178" spans="4:4" x14ac:dyDescent="0.5">
      <c r="D2178" s="105"/>
    </row>
    <row r="2179" spans="4:4" x14ac:dyDescent="0.5">
      <c r="D2179" s="105"/>
    </row>
    <row r="2180" spans="4:4" x14ac:dyDescent="0.5">
      <c r="D2180" s="105"/>
    </row>
    <row r="2181" spans="4:4" x14ac:dyDescent="0.5">
      <c r="D2181" s="105"/>
    </row>
    <row r="2182" spans="4:4" x14ac:dyDescent="0.5">
      <c r="D2182" s="105"/>
    </row>
    <row r="2183" spans="4:4" x14ac:dyDescent="0.5">
      <c r="D2183" s="105"/>
    </row>
    <row r="2184" spans="4:4" x14ac:dyDescent="0.5">
      <c r="D2184" s="105"/>
    </row>
    <row r="2185" spans="4:4" x14ac:dyDescent="0.5">
      <c r="D2185" s="105"/>
    </row>
    <row r="2186" spans="4:4" x14ac:dyDescent="0.5">
      <c r="D2186" s="105"/>
    </row>
    <row r="2187" spans="4:4" x14ac:dyDescent="0.5">
      <c r="D2187" s="105"/>
    </row>
    <row r="2188" spans="4:4" x14ac:dyDescent="0.5">
      <c r="D2188" s="105"/>
    </row>
    <row r="2189" spans="4:4" x14ac:dyDescent="0.5">
      <c r="D2189" s="105"/>
    </row>
    <row r="2190" spans="4:4" x14ac:dyDescent="0.5">
      <c r="D2190" s="105"/>
    </row>
    <row r="2191" spans="4:4" x14ac:dyDescent="0.5">
      <c r="D2191" s="105"/>
    </row>
    <row r="2192" spans="4:4" x14ac:dyDescent="0.5">
      <c r="D2192" s="105"/>
    </row>
    <row r="2193" spans="4:4" x14ac:dyDescent="0.5">
      <c r="D2193" s="105"/>
    </row>
    <row r="2194" spans="4:4" x14ac:dyDescent="0.5">
      <c r="D2194" s="105"/>
    </row>
    <row r="2195" spans="4:4" x14ac:dyDescent="0.5">
      <c r="D2195" s="105"/>
    </row>
    <row r="2196" spans="4:4" x14ac:dyDescent="0.5">
      <c r="D2196" s="105"/>
    </row>
    <row r="2197" spans="4:4" x14ac:dyDescent="0.5">
      <c r="D2197" s="105"/>
    </row>
    <row r="2198" spans="4:4" x14ac:dyDescent="0.5">
      <c r="D2198" s="105"/>
    </row>
    <row r="2199" spans="4:4" x14ac:dyDescent="0.5">
      <c r="D2199" s="105"/>
    </row>
    <row r="2200" spans="4:4" x14ac:dyDescent="0.5">
      <c r="D2200" s="105"/>
    </row>
    <row r="2201" spans="4:4" x14ac:dyDescent="0.5">
      <c r="D2201" s="105"/>
    </row>
    <row r="2202" spans="4:4" x14ac:dyDescent="0.5">
      <c r="D2202" s="105"/>
    </row>
    <row r="2203" spans="4:4" x14ac:dyDescent="0.5">
      <c r="D2203" s="105"/>
    </row>
    <row r="2204" spans="4:4" x14ac:dyDescent="0.5">
      <c r="D2204" s="105"/>
    </row>
    <row r="2205" spans="4:4" x14ac:dyDescent="0.5">
      <c r="D2205" s="105"/>
    </row>
    <row r="2206" spans="4:4" x14ac:dyDescent="0.5">
      <c r="D2206" s="105"/>
    </row>
    <row r="2207" spans="4:4" x14ac:dyDescent="0.5">
      <c r="D2207" s="105"/>
    </row>
    <row r="2208" spans="4:4" x14ac:dyDescent="0.5">
      <c r="D2208" s="105"/>
    </row>
    <row r="2209" spans="4:4" x14ac:dyDescent="0.5">
      <c r="D2209" s="105"/>
    </row>
    <row r="2210" spans="4:4" x14ac:dyDescent="0.5">
      <c r="D2210" s="105"/>
    </row>
    <row r="2211" spans="4:4" x14ac:dyDescent="0.5">
      <c r="D2211" s="105"/>
    </row>
    <row r="2212" spans="4:4" x14ac:dyDescent="0.5">
      <c r="D2212" s="105"/>
    </row>
    <row r="2213" spans="4:4" x14ac:dyDescent="0.5">
      <c r="D2213" s="105"/>
    </row>
    <row r="2214" spans="4:4" x14ac:dyDescent="0.5">
      <c r="D2214" s="105"/>
    </row>
    <row r="2215" spans="4:4" x14ac:dyDescent="0.5">
      <c r="D2215" s="105"/>
    </row>
    <row r="2216" spans="4:4" x14ac:dyDescent="0.5">
      <c r="D2216" s="105"/>
    </row>
    <row r="2217" spans="4:4" x14ac:dyDescent="0.5">
      <c r="D2217" s="105"/>
    </row>
    <row r="2218" spans="4:4" x14ac:dyDescent="0.5">
      <c r="D2218" s="105"/>
    </row>
    <row r="2219" spans="4:4" x14ac:dyDescent="0.5">
      <c r="D2219" s="105"/>
    </row>
    <row r="2220" spans="4:4" x14ac:dyDescent="0.5">
      <c r="D2220" s="105"/>
    </row>
    <row r="2221" spans="4:4" x14ac:dyDescent="0.5">
      <c r="D2221" s="105"/>
    </row>
    <row r="2222" spans="4:4" x14ac:dyDescent="0.5">
      <c r="D2222" s="105"/>
    </row>
    <row r="2223" spans="4:4" x14ac:dyDescent="0.5">
      <c r="D2223" s="105"/>
    </row>
    <row r="2224" spans="4:4" x14ac:dyDescent="0.5">
      <c r="D2224" s="105"/>
    </row>
    <row r="2225" spans="4:4" x14ac:dyDescent="0.5">
      <c r="D2225" s="105"/>
    </row>
    <row r="2226" spans="4:4" x14ac:dyDescent="0.5">
      <c r="D2226" s="105"/>
    </row>
    <row r="2227" spans="4:4" x14ac:dyDescent="0.5">
      <c r="D2227" s="105"/>
    </row>
    <row r="2228" spans="4:4" x14ac:dyDescent="0.5">
      <c r="D2228" s="105"/>
    </row>
    <row r="2229" spans="4:4" x14ac:dyDescent="0.5">
      <c r="D2229" s="105"/>
    </row>
    <row r="2230" spans="4:4" x14ac:dyDescent="0.5">
      <c r="D2230" s="105"/>
    </row>
    <row r="2231" spans="4:4" x14ac:dyDescent="0.5">
      <c r="D2231" s="105"/>
    </row>
    <row r="2232" spans="4:4" x14ac:dyDescent="0.5">
      <c r="D2232" s="105"/>
    </row>
    <row r="2233" spans="4:4" x14ac:dyDescent="0.5">
      <c r="D2233" s="105"/>
    </row>
    <row r="2234" spans="4:4" x14ac:dyDescent="0.5">
      <c r="D2234" s="105"/>
    </row>
    <row r="2235" spans="4:4" x14ac:dyDescent="0.5">
      <c r="D2235" s="105"/>
    </row>
    <row r="2236" spans="4:4" x14ac:dyDescent="0.5">
      <c r="D2236" s="105"/>
    </row>
    <row r="2237" spans="4:4" x14ac:dyDescent="0.5">
      <c r="D2237" s="105"/>
    </row>
    <row r="2238" spans="4:4" x14ac:dyDescent="0.5">
      <c r="D2238" s="105"/>
    </row>
    <row r="2239" spans="4:4" x14ac:dyDescent="0.5">
      <c r="D2239" s="105"/>
    </row>
    <row r="2240" spans="4:4" x14ac:dyDescent="0.5">
      <c r="D2240" s="105"/>
    </row>
    <row r="2241" spans="4:4" x14ac:dyDescent="0.5">
      <c r="D2241" s="105"/>
    </row>
    <row r="2242" spans="4:4" x14ac:dyDescent="0.5">
      <c r="D2242" s="105"/>
    </row>
    <row r="2243" spans="4:4" x14ac:dyDescent="0.5">
      <c r="D2243" s="105"/>
    </row>
    <row r="2244" spans="4:4" x14ac:dyDescent="0.5">
      <c r="D2244" s="105"/>
    </row>
    <row r="2245" spans="4:4" x14ac:dyDescent="0.5">
      <c r="D2245" s="105"/>
    </row>
    <row r="2246" spans="4:4" x14ac:dyDescent="0.5">
      <c r="D2246" s="105"/>
    </row>
    <row r="2247" spans="4:4" x14ac:dyDescent="0.5">
      <c r="D2247" s="105"/>
    </row>
    <row r="2248" spans="4:4" x14ac:dyDescent="0.5">
      <c r="D2248" s="105"/>
    </row>
    <row r="2249" spans="4:4" x14ac:dyDescent="0.5">
      <c r="D2249" s="105"/>
    </row>
    <row r="2250" spans="4:4" x14ac:dyDescent="0.5">
      <c r="D2250" s="105"/>
    </row>
    <row r="2251" spans="4:4" x14ac:dyDescent="0.5">
      <c r="D2251" s="105"/>
    </row>
    <row r="2252" spans="4:4" x14ac:dyDescent="0.5">
      <c r="D2252" s="105"/>
    </row>
    <row r="2253" spans="4:4" x14ac:dyDescent="0.5">
      <c r="D2253" s="105"/>
    </row>
    <row r="2254" spans="4:4" x14ac:dyDescent="0.5">
      <c r="D2254" s="105"/>
    </row>
    <row r="2255" spans="4:4" x14ac:dyDescent="0.5">
      <c r="D2255" s="105"/>
    </row>
    <row r="2256" spans="4:4" x14ac:dyDescent="0.5">
      <c r="D2256" s="105"/>
    </row>
    <row r="2257" spans="4:4" x14ac:dyDescent="0.5">
      <c r="D2257" s="105"/>
    </row>
    <row r="2258" spans="4:4" x14ac:dyDescent="0.5">
      <c r="D2258" s="105"/>
    </row>
    <row r="2259" spans="4:4" x14ac:dyDescent="0.5">
      <c r="D2259" s="105"/>
    </row>
    <row r="2260" spans="4:4" x14ac:dyDescent="0.5">
      <c r="D2260" s="105"/>
    </row>
    <row r="2261" spans="4:4" x14ac:dyDescent="0.5">
      <c r="D2261" s="105"/>
    </row>
    <row r="2262" spans="4:4" x14ac:dyDescent="0.5">
      <c r="D2262" s="105"/>
    </row>
    <row r="2263" spans="4:4" x14ac:dyDescent="0.5">
      <c r="D2263" s="105"/>
    </row>
    <row r="2264" spans="4:4" x14ac:dyDescent="0.5">
      <c r="D2264" s="105"/>
    </row>
    <row r="2265" spans="4:4" x14ac:dyDescent="0.5">
      <c r="D2265" s="105"/>
    </row>
    <row r="2266" spans="4:4" x14ac:dyDescent="0.5">
      <c r="D2266" s="105"/>
    </row>
    <row r="2267" spans="4:4" x14ac:dyDescent="0.5">
      <c r="D2267" s="105"/>
    </row>
    <row r="2268" spans="4:4" x14ac:dyDescent="0.5">
      <c r="D2268" s="105"/>
    </row>
    <row r="2269" spans="4:4" x14ac:dyDescent="0.5">
      <c r="D2269" s="105"/>
    </row>
    <row r="2270" spans="4:4" x14ac:dyDescent="0.5">
      <c r="D2270" s="105"/>
    </row>
    <row r="2271" spans="4:4" x14ac:dyDescent="0.5">
      <c r="D2271" s="105"/>
    </row>
    <row r="2272" spans="4:4" x14ac:dyDescent="0.5">
      <c r="D2272" s="105"/>
    </row>
    <row r="2273" spans="4:4" x14ac:dyDescent="0.5">
      <c r="D2273" s="105"/>
    </row>
    <row r="2274" spans="4:4" x14ac:dyDescent="0.5">
      <c r="D2274" s="105"/>
    </row>
    <row r="2275" spans="4:4" x14ac:dyDescent="0.5">
      <c r="D2275" s="105"/>
    </row>
    <row r="2276" spans="4:4" x14ac:dyDescent="0.5">
      <c r="D2276" s="105"/>
    </row>
    <row r="2277" spans="4:4" x14ac:dyDescent="0.5">
      <c r="D2277" s="105"/>
    </row>
    <row r="2278" spans="4:4" x14ac:dyDescent="0.5">
      <c r="D2278" s="105"/>
    </row>
    <row r="2279" spans="4:4" x14ac:dyDescent="0.5">
      <c r="D2279" s="105"/>
    </row>
    <row r="2280" spans="4:4" x14ac:dyDescent="0.5">
      <c r="D2280" s="105"/>
    </row>
    <row r="2281" spans="4:4" x14ac:dyDescent="0.5">
      <c r="D2281" s="105"/>
    </row>
    <row r="2282" spans="4:4" x14ac:dyDescent="0.5">
      <c r="D2282" s="105"/>
    </row>
    <row r="2283" spans="4:4" x14ac:dyDescent="0.5">
      <c r="D2283" s="105"/>
    </row>
    <row r="2284" spans="4:4" x14ac:dyDescent="0.5">
      <c r="D2284" s="105"/>
    </row>
    <row r="2285" spans="4:4" x14ac:dyDescent="0.5">
      <c r="D2285" s="105"/>
    </row>
    <row r="2286" spans="4:4" x14ac:dyDescent="0.5">
      <c r="D2286" s="105"/>
    </row>
    <row r="2287" spans="4:4" x14ac:dyDescent="0.5">
      <c r="D2287" s="105"/>
    </row>
    <row r="2288" spans="4:4" x14ac:dyDescent="0.5">
      <c r="D2288" s="105"/>
    </row>
    <row r="2289" spans="4:4" x14ac:dyDescent="0.5">
      <c r="D2289" s="105"/>
    </row>
    <row r="2290" spans="4:4" x14ac:dyDescent="0.5">
      <c r="D2290" s="105"/>
    </row>
    <row r="2291" spans="4:4" x14ac:dyDescent="0.5">
      <c r="D2291" s="105"/>
    </row>
    <row r="2292" spans="4:4" x14ac:dyDescent="0.5">
      <c r="D2292" s="105"/>
    </row>
    <row r="2293" spans="4:4" x14ac:dyDescent="0.5">
      <c r="D2293" s="105"/>
    </row>
    <row r="2294" spans="4:4" x14ac:dyDescent="0.5">
      <c r="D2294" s="105"/>
    </row>
    <row r="2295" spans="4:4" x14ac:dyDescent="0.5">
      <c r="D2295" s="105"/>
    </row>
    <row r="2296" spans="4:4" x14ac:dyDescent="0.5">
      <c r="D2296" s="105"/>
    </row>
    <row r="2297" spans="4:4" x14ac:dyDescent="0.5">
      <c r="D2297" s="105"/>
    </row>
    <row r="2298" spans="4:4" x14ac:dyDescent="0.5">
      <c r="D2298" s="105"/>
    </row>
    <row r="2299" spans="4:4" x14ac:dyDescent="0.5">
      <c r="D2299" s="105"/>
    </row>
    <row r="2300" spans="4:4" x14ac:dyDescent="0.5">
      <c r="D2300" s="105"/>
    </row>
    <row r="2301" spans="4:4" x14ac:dyDescent="0.5">
      <c r="D2301" s="105"/>
    </row>
    <row r="2302" spans="4:4" x14ac:dyDescent="0.5">
      <c r="D2302" s="105"/>
    </row>
    <row r="2303" spans="4:4" x14ac:dyDescent="0.5">
      <c r="D2303" s="105"/>
    </row>
    <row r="2304" spans="4:4" x14ac:dyDescent="0.5">
      <c r="D2304" s="105"/>
    </row>
    <row r="2305" spans="4:4" x14ac:dyDescent="0.5">
      <c r="D2305" s="105"/>
    </row>
    <row r="2306" spans="4:4" x14ac:dyDescent="0.5">
      <c r="D2306" s="105"/>
    </row>
    <row r="2307" spans="4:4" x14ac:dyDescent="0.5">
      <c r="D2307" s="105"/>
    </row>
    <row r="2308" spans="4:4" x14ac:dyDescent="0.5">
      <c r="D2308" s="105"/>
    </row>
    <row r="2309" spans="4:4" x14ac:dyDescent="0.5">
      <c r="D2309" s="105"/>
    </row>
    <row r="2310" spans="4:4" x14ac:dyDescent="0.5">
      <c r="D2310" s="105"/>
    </row>
    <row r="2311" spans="4:4" x14ac:dyDescent="0.5">
      <c r="D2311" s="105"/>
    </row>
    <row r="2312" spans="4:4" x14ac:dyDescent="0.5">
      <c r="D2312" s="105"/>
    </row>
    <row r="2313" spans="4:4" x14ac:dyDescent="0.5">
      <c r="D2313" s="105"/>
    </row>
    <row r="2314" spans="4:4" x14ac:dyDescent="0.5">
      <c r="D2314" s="105"/>
    </row>
    <row r="2315" spans="4:4" x14ac:dyDescent="0.5">
      <c r="D2315" s="105"/>
    </row>
    <row r="2316" spans="4:4" x14ac:dyDescent="0.5">
      <c r="D2316" s="105"/>
    </row>
    <row r="2317" spans="4:4" x14ac:dyDescent="0.5">
      <c r="D2317" s="105"/>
    </row>
    <row r="2318" spans="4:4" x14ac:dyDescent="0.5">
      <c r="D2318" s="105"/>
    </row>
    <row r="2319" spans="4:4" x14ac:dyDescent="0.5">
      <c r="D2319" s="105"/>
    </row>
    <row r="2320" spans="4:4" x14ac:dyDescent="0.5">
      <c r="D2320" s="105"/>
    </row>
    <row r="2321" spans="4:4" x14ac:dyDescent="0.5">
      <c r="D2321" s="105"/>
    </row>
    <row r="2322" spans="4:4" x14ac:dyDescent="0.5">
      <c r="D2322" s="105"/>
    </row>
    <row r="2323" spans="4:4" x14ac:dyDescent="0.5">
      <c r="D2323" s="105"/>
    </row>
    <row r="2324" spans="4:4" x14ac:dyDescent="0.5">
      <c r="D2324" s="105"/>
    </row>
    <row r="2325" spans="4:4" x14ac:dyDescent="0.5">
      <c r="D2325" s="105"/>
    </row>
    <row r="2326" spans="4:4" x14ac:dyDescent="0.5">
      <c r="D2326" s="105"/>
    </row>
    <row r="2327" spans="4:4" x14ac:dyDescent="0.5">
      <c r="D2327" s="105"/>
    </row>
    <row r="2328" spans="4:4" x14ac:dyDescent="0.5">
      <c r="D2328" s="105"/>
    </row>
    <row r="2329" spans="4:4" x14ac:dyDescent="0.5">
      <c r="D2329" s="105"/>
    </row>
    <row r="2330" spans="4:4" x14ac:dyDescent="0.5">
      <c r="D2330" s="105"/>
    </row>
    <row r="2331" spans="4:4" x14ac:dyDescent="0.5">
      <c r="D2331" s="105"/>
    </row>
    <row r="2332" spans="4:4" x14ac:dyDescent="0.5">
      <c r="D2332" s="105"/>
    </row>
    <row r="2333" spans="4:4" x14ac:dyDescent="0.5">
      <c r="D2333" s="105"/>
    </row>
    <row r="2334" spans="4:4" x14ac:dyDescent="0.5">
      <c r="D2334" s="105"/>
    </row>
    <row r="2335" spans="4:4" x14ac:dyDescent="0.5">
      <c r="D2335" s="105"/>
    </row>
    <row r="2336" spans="4:4" x14ac:dyDescent="0.5">
      <c r="D2336" s="105"/>
    </row>
    <row r="2337" spans="4:4" x14ac:dyDescent="0.5">
      <c r="D2337" s="105"/>
    </row>
    <row r="2338" spans="4:4" x14ac:dyDescent="0.5">
      <c r="D2338" s="105"/>
    </row>
    <row r="2339" spans="4:4" x14ac:dyDescent="0.5">
      <c r="D2339" s="105"/>
    </row>
    <row r="2340" spans="4:4" x14ac:dyDescent="0.5">
      <c r="D2340" s="105"/>
    </row>
    <row r="2341" spans="4:4" x14ac:dyDescent="0.5">
      <c r="D2341" s="105"/>
    </row>
    <row r="2342" spans="4:4" x14ac:dyDescent="0.5">
      <c r="D2342" s="105"/>
    </row>
    <row r="2343" spans="4:4" x14ac:dyDescent="0.5">
      <c r="D2343" s="105"/>
    </row>
    <row r="2344" spans="4:4" x14ac:dyDescent="0.5">
      <c r="D2344" s="105"/>
    </row>
    <row r="2345" spans="4:4" x14ac:dyDescent="0.5">
      <c r="D2345" s="105"/>
    </row>
    <row r="2346" spans="4:4" x14ac:dyDescent="0.5">
      <c r="D2346" s="105"/>
    </row>
    <row r="2347" spans="4:4" x14ac:dyDescent="0.5">
      <c r="D2347" s="105"/>
    </row>
    <row r="2348" spans="4:4" x14ac:dyDescent="0.5">
      <c r="D2348" s="105"/>
    </row>
    <row r="2349" spans="4:4" x14ac:dyDescent="0.5">
      <c r="D2349" s="105"/>
    </row>
    <row r="2350" spans="4:4" x14ac:dyDescent="0.5">
      <c r="D2350" s="105"/>
    </row>
    <row r="2351" spans="4:4" x14ac:dyDescent="0.5">
      <c r="D2351" s="105"/>
    </row>
    <row r="2352" spans="4:4" x14ac:dyDescent="0.5">
      <c r="D2352" s="105"/>
    </row>
    <row r="2353" spans="4:4" x14ac:dyDescent="0.5">
      <c r="D2353" s="105"/>
    </row>
    <row r="2354" spans="4:4" x14ac:dyDescent="0.5">
      <c r="D2354" s="105"/>
    </row>
    <row r="2355" spans="4:4" x14ac:dyDescent="0.5">
      <c r="D2355" s="105"/>
    </row>
    <row r="2356" spans="4:4" x14ac:dyDescent="0.5">
      <c r="D2356" s="105"/>
    </row>
    <row r="2357" spans="4:4" x14ac:dyDescent="0.5">
      <c r="D2357" s="105"/>
    </row>
    <row r="2358" spans="4:4" x14ac:dyDescent="0.5">
      <c r="D2358" s="105"/>
    </row>
    <row r="2359" spans="4:4" x14ac:dyDescent="0.5">
      <c r="D2359" s="105"/>
    </row>
    <row r="2360" spans="4:4" x14ac:dyDescent="0.5">
      <c r="D2360" s="105"/>
    </row>
    <row r="2361" spans="4:4" x14ac:dyDescent="0.5">
      <c r="D2361" s="105"/>
    </row>
    <row r="2362" spans="4:4" x14ac:dyDescent="0.5">
      <c r="D2362" s="105"/>
    </row>
    <row r="2363" spans="4:4" x14ac:dyDescent="0.5">
      <c r="D2363" s="105"/>
    </row>
    <row r="2364" spans="4:4" x14ac:dyDescent="0.5">
      <c r="D2364" s="105"/>
    </row>
    <row r="2365" spans="4:4" x14ac:dyDescent="0.5">
      <c r="D2365" s="105"/>
    </row>
    <row r="2366" spans="4:4" x14ac:dyDescent="0.5">
      <c r="D2366" s="105"/>
    </row>
    <row r="2367" spans="4:4" x14ac:dyDescent="0.5">
      <c r="D2367" s="105"/>
    </row>
    <row r="2368" spans="4:4" x14ac:dyDescent="0.5">
      <c r="D2368" s="105"/>
    </row>
    <row r="2369" spans="4:4" x14ac:dyDescent="0.5">
      <c r="D2369" s="105"/>
    </row>
    <row r="2370" spans="4:4" x14ac:dyDescent="0.5">
      <c r="D2370" s="105"/>
    </row>
    <row r="2371" spans="4:4" x14ac:dyDescent="0.5">
      <c r="D2371" s="105"/>
    </row>
    <row r="2372" spans="4:4" x14ac:dyDescent="0.5">
      <c r="D2372" s="105"/>
    </row>
    <row r="2373" spans="4:4" x14ac:dyDescent="0.5">
      <c r="D2373" s="105"/>
    </row>
    <row r="2374" spans="4:4" x14ac:dyDescent="0.5">
      <c r="D2374" s="105"/>
    </row>
    <row r="2375" spans="4:4" x14ac:dyDescent="0.5">
      <c r="D2375" s="105"/>
    </row>
    <row r="2376" spans="4:4" x14ac:dyDescent="0.5">
      <c r="D2376" s="105"/>
    </row>
    <row r="2377" spans="4:4" x14ac:dyDescent="0.5">
      <c r="D2377" s="105"/>
    </row>
    <row r="2378" spans="4:4" x14ac:dyDescent="0.5">
      <c r="D2378" s="105"/>
    </row>
    <row r="2379" spans="4:4" x14ac:dyDescent="0.5">
      <c r="D2379" s="105"/>
    </row>
    <row r="2380" spans="4:4" x14ac:dyDescent="0.5">
      <c r="D2380" s="105"/>
    </row>
    <row r="2381" spans="4:4" x14ac:dyDescent="0.5">
      <c r="D2381" s="105"/>
    </row>
    <row r="2382" spans="4:4" x14ac:dyDescent="0.5">
      <c r="D2382" s="105"/>
    </row>
    <row r="2383" spans="4:4" x14ac:dyDescent="0.5">
      <c r="D2383" s="105"/>
    </row>
    <row r="2384" spans="4:4" x14ac:dyDescent="0.5">
      <c r="D2384" s="105"/>
    </row>
    <row r="2385" spans="4:4" x14ac:dyDescent="0.5">
      <c r="D2385" s="105"/>
    </row>
    <row r="2386" spans="4:4" x14ac:dyDescent="0.5">
      <c r="D2386" s="105"/>
    </row>
    <row r="2387" spans="4:4" x14ac:dyDescent="0.5">
      <c r="D2387" s="105"/>
    </row>
    <row r="2388" spans="4:4" x14ac:dyDescent="0.5">
      <c r="D2388" s="105"/>
    </row>
    <row r="2389" spans="4:4" x14ac:dyDescent="0.5">
      <c r="D2389" s="105"/>
    </row>
    <row r="2390" spans="4:4" x14ac:dyDescent="0.5">
      <c r="D2390" s="105"/>
    </row>
    <row r="2391" spans="4:4" x14ac:dyDescent="0.5">
      <c r="D2391" s="105"/>
    </row>
    <row r="2392" spans="4:4" x14ac:dyDescent="0.5">
      <c r="D2392" s="105"/>
    </row>
    <row r="2393" spans="4:4" x14ac:dyDescent="0.5">
      <c r="D2393" s="105"/>
    </row>
    <row r="2394" spans="4:4" x14ac:dyDescent="0.5">
      <c r="D2394" s="105"/>
    </row>
    <row r="2395" spans="4:4" x14ac:dyDescent="0.5">
      <c r="D2395" s="105"/>
    </row>
    <row r="2396" spans="4:4" x14ac:dyDescent="0.5">
      <c r="D2396" s="105"/>
    </row>
    <row r="2397" spans="4:4" x14ac:dyDescent="0.5">
      <c r="D2397" s="105"/>
    </row>
    <row r="2398" spans="4:4" x14ac:dyDescent="0.5">
      <c r="D2398" s="105"/>
    </row>
    <row r="2399" spans="4:4" x14ac:dyDescent="0.5">
      <c r="D2399" s="105"/>
    </row>
    <row r="2400" spans="4:4" x14ac:dyDescent="0.5">
      <c r="D2400" s="105"/>
    </row>
    <row r="2401" spans="4:4" x14ac:dyDescent="0.5">
      <c r="D2401" s="105"/>
    </row>
    <row r="2402" spans="4:4" x14ac:dyDescent="0.5">
      <c r="D2402" s="105"/>
    </row>
    <row r="2403" spans="4:4" x14ac:dyDescent="0.5">
      <c r="D2403" s="105"/>
    </row>
    <row r="2404" spans="4:4" x14ac:dyDescent="0.5">
      <c r="D2404" s="105"/>
    </row>
    <row r="2405" spans="4:4" x14ac:dyDescent="0.5">
      <c r="D2405" s="105"/>
    </row>
    <row r="2406" spans="4:4" x14ac:dyDescent="0.5">
      <c r="D2406" s="105"/>
    </row>
    <row r="2407" spans="4:4" x14ac:dyDescent="0.5">
      <c r="D2407" s="105"/>
    </row>
    <row r="2408" spans="4:4" x14ac:dyDescent="0.5">
      <c r="D2408" s="105"/>
    </row>
    <row r="2409" spans="4:4" x14ac:dyDescent="0.5">
      <c r="D2409" s="105"/>
    </row>
    <row r="2410" spans="4:4" x14ac:dyDescent="0.5">
      <c r="D2410" s="105"/>
    </row>
    <row r="2411" spans="4:4" x14ac:dyDescent="0.5">
      <c r="D2411" s="105"/>
    </row>
    <row r="2412" spans="4:4" x14ac:dyDescent="0.5">
      <c r="D2412" s="105"/>
    </row>
    <row r="2413" spans="4:4" x14ac:dyDescent="0.5">
      <c r="D2413" s="105"/>
    </row>
    <row r="2414" spans="4:4" x14ac:dyDescent="0.5">
      <c r="D2414" s="105"/>
    </row>
    <row r="2415" spans="4:4" x14ac:dyDescent="0.5">
      <c r="D2415" s="105"/>
    </row>
    <row r="2416" spans="4:4" x14ac:dyDescent="0.5">
      <c r="D2416" s="105"/>
    </row>
    <row r="2417" spans="4:4" x14ac:dyDescent="0.5">
      <c r="D2417" s="105"/>
    </row>
    <row r="2418" spans="4:4" x14ac:dyDescent="0.5">
      <c r="D2418" s="105"/>
    </row>
    <row r="2419" spans="4:4" x14ac:dyDescent="0.5">
      <c r="D2419" s="105"/>
    </row>
    <row r="2420" spans="4:4" x14ac:dyDescent="0.5">
      <c r="D2420" s="105"/>
    </row>
    <row r="2421" spans="4:4" x14ac:dyDescent="0.5">
      <c r="D2421" s="105"/>
    </row>
    <row r="2422" spans="4:4" x14ac:dyDescent="0.5">
      <c r="D2422" s="105"/>
    </row>
    <row r="2423" spans="4:4" x14ac:dyDescent="0.5">
      <c r="D2423" s="105"/>
    </row>
    <row r="2424" spans="4:4" x14ac:dyDescent="0.5">
      <c r="D2424" s="105"/>
    </row>
    <row r="2425" spans="4:4" x14ac:dyDescent="0.5">
      <c r="D2425" s="105"/>
    </row>
    <row r="2426" spans="4:4" x14ac:dyDescent="0.5">
      <c r="D2426" s="105"/>
    </row>
    <row r="2427" spans="4:4" x14ac:dyDescent="0.5">
      <c r="D2427" s="105"/>
    </row>
    <row r="2428" spans="4:4" x14ac:dyDescent="0.5">
      <c r="D2428" s="105"/>
    </row>
    <row r="2429" spans="4:4" x14ac:dyDescent="0.5">
      <c r="D2429" s="105"/>
    </row>
    <row r="2430" spans="4:4" x14ac:dyDescent="0.5">
      <c r="D2430" s="105"/>
    </row>
    <row r="2431" spans="4:4" x14ac:dyDescent="0.5">
      <c r="D2431" s="105"/>
    </row>
    <row r="2432" spans="4:4" x14ac:dyDescent="0.5">
      <c r="D2432" s="105"/>
    </row>
    <row r="2433" spans="4:4" x14ac:dyDescent="0.5">
      <c r="D2433" s="105"/>
    </row>
    <row r="2434" spans="4:4" x14ac:dyDescent="0.5">
      <c r="D2434" s="105"/>
    </row>
    <row r="2435" spans="4:4" x14ac:dyDescent="0.5">
      <c r="D2435" s="105"/>
    </row>
    <row r="2436" spans="4:4" x14ac:dyDescent="0.5">
      <c r="D2436" s="105"/>
    </row>
    <row r="2437" spans="4:4" x14ac:dyDescent="0.5">
      <c r="D2437" s="105"/>
    </row>
    <row r="2438" spans="4:4" x14ac:dyDescent="0.5">
      <c r="D2438" s="105"/>
    </row>
    <row r="2439" spans="4:4" x14ac:dyDescent="0.5">
      <c r="D2439" s="105"/>
    </row>
    <row r="2440" spans="4:4" x14ac:dyDescent="0.5">
      <c r="D2440" s="105"/>
    </row>
    <row r="2441" spans="4:4" x14ac:dyDescent="0.5">
      <c r="D2441" s="105"/>
    </row>
    <row r="2442" spans="4:4" x14ac:dyDescent="0.5">
      <c r="D2442" s="105"/>
    </row>
    <row r="2443" spans="4:4" x14ac:dyDescent="0.5">
      <c r="D2443" s="105"/>
    </row>
    <row r="2444" spans="4:4" x14ac:dyDescent="0.5">
      <c r="D2444" s="105"/>
    </row>
    <row r="2445" spans="4:4" x14ac:dyDescent="0.5">
      <c r="D2445" s="105"/>
    </row>
    <row r="2446" spans="4:4" x14ac:dyDescent="0.5">
      <c r="D2446" s="105"/>
    </row>
    <row r="2447" spans="4:4" x14ac:dyDescent="0.5">
      <c r="D2447" s="105"/>
    </row>
    <row r="2448" spans="4:4" x14ac:dyDescent="0.5">
      <c r="D2448" s="105"/>
    </row>
    <row r="2449" spans="4:4" x14ac:dyDescent="0.5">
      <c r="D2449" s="105"/>
    </row>
    <row r="2450" spans="4:4" x14ac:dyDescent="0.5">
      <c r="D2450" s="105"/>
    </row>
    <row r="2451" spans="4:4" x14ac:dyDescent="0.5">
      <c r="D2451" s="105"/>
    </row>
    <row r="2452" spans="4:4" x14ac:dyDescent="0.5">
      <c r="D2452" s="105"/>
    </row>
    <row r="2453" spans="4:4" x14ac:dyDescent="0.5">
      <c r="D2453" s="105"/>
    </row>
    <row r="2454" spans="4:4" x14ac:dyDescent="0.5">
      <c r="D2454" s="105"/>
    </row>
    <row r="2455" spans="4:4" x14ac:dyDescent="0.5">
      <c r="D2455" s="105"/>
    </row>
    <row r="2456" spans="4:4" x14ac:dyDescent="0.5">
      <c r="D2456" s="105"/>
    </row>
    <row r="2457" spans="4:4" x14ac:dyDescent="0.5">
      <c r="D2457" s="105"/>
    </row>
    <row r="2458" spans="4:4" x14ac:dyDescent="0.5">
      <c r="D2458" s="105"/>
    </row>
    <row r="2459" spans="4:4" x14ac:dyDescent="0.5">
      <c r="D2459" s="105"/>
    </row>
    <row r="2460" spans="4:4" x14ac:dyDescent="0.5">
      <c r="D2460" s="105"/>
    </row>
    <row r="2461" spans="4:4" x14ac:dyDescent="0.5">
      <c r="D2461" s="105"/>
    </row>
    <row r="2462" spans="4:4" x14ac:dyDescent="0.5">
      <c r="D2462" s="105"/>
    </row>
    <row r="2463" spans="4:4" x14ac:dyDescent="0.5">
      <c r="D2463" s="105"/>
    </row>
    <row r="2464" spans="4:4" x14ac:dyDescent="0.5">
      <c r="D2464" s="105"/>
    </row>
    <row r="2465" spans="4:4" x14ac:dyDescent="0.5">
      <c r="D2465" s="105"/>
    </row>
    <row r="2466" spans="4:4" x14ac:dyDescent="0.5">
      <c r="D2466" s="105"/>
    </row>
    <row r="2467" spans="4:4" x14ac:dyDescent="0.5">
      <c r="D2467" s="105"/>
    </row>
    <row r="2468" spans="4:4" x14ac:dyDescent="0.5">
      <c r="D2468" s="105"/>
    </row>
    <row r="2469" spans="4:4" x14ac:dyDescent="0.5">
      <c r="D2469" s="105"/>
    </row>
    <row r="2470" spans="4:4" x14ac:dyDescent="0.5">
      <c r="D2470" s="105"/>
    </row>
    <row r="2471" spans="4:4" x14ac:dyDescent="0.5">
      <c r="D2471" s="105"/>
    </row>
    <row r="2472" spans="4:4" x14ac:dyDescent="0.5">
      <c r="D2472" s="105"/>
    </row>
    <row r="2473" spans="4:4" x14ac:dyDescent="0.5">
      <c r="D2473" s="105"/>
    </row>
    <row r="2474" spans="4:4" x14ac:dyDescent="0.5">
      <c r="D2474" s="105"/>
    </row>
    <row r="2475" spans="4:4" x14ac:dyDescent="0.5">
      <c r="D2475" s="105"/>
    </row>
    <row r="2476" spans="4:4" x14ac:dyDescent="0.5">
      <c r="D2476" s="105"/>
    </row>
    <row r="2477" spans="4:4" x14ac:dyDescent="0.5">
      <c r="D2477" s="105"/>
    </row>
    <row r="2478" spans="4:4" x14ac:dyDescent="0.5">
      <c r="D2478" s="105"/>
    </row>
    <row r="2479" spans="4:4" x14ac:dyDescent="0.5">
      <c r="D2479" s="105"/>
    </row>
    <row r="2480" spans="4:4" x14ac:dyDescent="0.5">
      <c r="D2480" s="105"/>
    </row>
    <row r="2481" spans="4:4" x14ac:dyDescent="0.5">
      <c r="D2481" s="105"/>
    </row>
    <row r="2482" spans="4:4" x14ac:dyDescent="0.5">
      <c r="D2482" s="105"/>
    </row>
    <row r="2483" spans="4:4" x14ac:dyDescent="0.5">
      <c r="D2483" s="105"/>
    </row>
    <row r="2484" spans="4:4" x14ac:dyDescent="0.5">
      <c r="D2484" s="105"/>
    </row>
    <row r="2485" spans="4:4" x14ac:dyDescent="0.5">
      <c r="D2485" s="105"/>
    </row>
    <row r="2486" spans="4:4" x14ac:dyDescent="0.5">
      <c r="D2486" s="105"/>
    </row>
    <row r="2487" spans="4:4" x14ac:dyDescent="0.5">
      <c r="D2487" s="105"/>
    </row>
    <row r="2488" spans="4:4" x14ac:dyDescent="0.5">
      <c r="D2488" s="105"/>
    </row>
    <row r="2489" spans="4:4" x14ac:dyDescent="0.5">
      <c r="D2489" s="105"/>
    </row>
    <row r="2490" spans="4:4" x14ac:dyDescent="0.5">
      <c r="D2490" s="105"/>
    </row>
    <row r="2491" spans="4:4" x14ac:dyDescent="0.5">
      <c r="D2491" s="105"/>
    </row>
    <row r="2492" spans="4:4" x14ac:dyDescent="0.5">
      <c r="D2492" s="105"/>
    </row>
    <row r="2493" spans="4:4" x14ac:dyDescent="0.5">
      <c r="D2493" s="105"/>
    </row>
    <row r="2494" spans="4:4" x14ac:dyDescent="0.5">
      <c r="D2494" s="105"/>
    </row>
    <row r="2495" spans="4:4" x14ac:dyDescent="0.5">
      <c r="D2495" s="105"/>
    </row>
    <row r="2496" spans="4:4" x14ac:dyDescent="0.5">
      <c r="D2496" s="105"/>
    </row>
    <row r="2497" spans="4:4" x14ac:dyDescent="0.5">
      <c r="D2497" s="105"/>
    </row>
    <row r="2498" spans="4:4" x14ac:dyDescent="0.5">
      <c r="D2498" s="105"/>
    </row>
    <row r="2499" spans="4:4" x14ac:dyDescent="0.5">
      <c r="D2499" s="105"/>
    </row>
    <row r="2500" spans="4:4" x14ac:dyDescent="0.5">
      <c r="D2500" s="105"/>
    </row>
    <row r="2501" spans="4:4" x14ac:dyDescent="0.5">
      <c r="D2501" s="105"/>
    </row>
    <row r="2502" spans="4:4" x14ac:dyDescent="0.5">
      <c r="D2502" s="105"/>
    </row>
    <row r="2503" spans="4:4" x14ac:dyDescent="0.5">
      <c r="D2503" s="105"/>
    </row>
    <row r="2504" spans="4:4" x14ac:dyDescent="0.5">
      <c r="D2504" s="105"/>
    </row>
    <row r="2505" spans="4:4" x14ac:dyDescent="0.5">
      <c r="D2505" s="105"/>
    </row>
    <row r="2506" spans="4:4" x14ac:dyDescent="0.5">
      <c r="D2506" s="105"/>
    </row>
    <row r="2507" spans="4:4" x14ac:dyDescent="0.5">
      <c r="D2507" s="105"/>
    </row>
    <row r="2508" spans="4:4" x14ac:dyDescent="0.5">
      <c r="D2508" s="105"/>
    </row>
    <row r="2509" spans="4:4" x14ac:dyDescent="0.5">
      <c r="D2509" s="105"/>
    </row>
    <row r="2510" spans="4:4" x14ac:dyDescent="0.5">
      <c r="D2510" s="105"/>
    </row>
    <row r="2511" spans="4:4" x14ac:dyDescent="0.5">
      <c r="D2511" s="105"/>
    </row>
    <row r="2512" spans="4:4" x14ac:dyDescent="0.5">
      <c r="D2512" s="105"/>
    </row>
    <row r="2513" spans="4:4" x14ac:dyDescent="0.5">
      <c r="D2513" s="105"/>
    </row>
    <row r="2514" spans="4:4" x14ac:dyDescent="0.5">
      <c r="D2514" s="105"/>
    </row>
    <row r="2515" spans="4:4" x14ac:dyDescent="0.5">
      <c r="D2515" s="105"/>
    </row>
    <row r="2516" spans="4:4" x14ac:dyDescent="0.5">
      <c r="D2516" s="105"/>
    </row>
    <row r="2517" spans="4:4" x14ac:dyDescent="0.5">
      <c r="D2517" s="105"/>
    </row>
    <row r="2518" spans="4:4" x14ac:dyDescent="0.5">
      <c r="D2518" s="105"/>
    </row>
    <row r="2519" spans="4:4" x14ac:dyDescent="0.5">
      <c r="D2519" s="105"/>
    </row>
    <row r="2520" spans="4:4" x14ac:dyDescent="0.5">
      <c r="D2520" s="105"/>
    </row>
    <row r="2521" spans="4:4" x14ac:dyDescent="0.5">
      <c r="D2521" s="105"/>
    </row>
    <row r="2522" spans="4:4" x14ac:dyDescent="0.5">
      <c r="D2522" s="105"/>
    </row>
    <row r="2523" spans="4:4" x14ac:dyDescent="0.5">
      <c r="D2523" s="105"/>
    </row>
    <row r="2524" spans="4:4" x14ac:dyDescent="0.5">
      <c r="D2524" s="105"/>
    </row>
    <row r="2525" spans="4:4" x14ac:dyDescent="0.5">
      <c r="D2525" s="105"/>
    </row>
    <row r="2526" spans="4:4" x14ac:dyDescent="0.5">
      <c r="D2526" s="105"/>
    </row>
    <row r="2527" spans="4:4" x14ac:dyDescent="0.5">
      <c r="D2527" s="105"/>
    </row>
    <row r="2528" spans="4:4" x14ac:dyDescent="0.5">
      <c r="D2528" s="105"/>
    </row>
    <row r="2529" spans="4:4" x14ac:dyDescent="0.5">
      <c r="D2529" s="105"/>
    </row>
    <row r="2530" spans="4:4" x14ac:dyDescent="0.5">
      <c r="D2530" s="105"/>
    </row>
    <row r="2531" spans="4:4" x14ac:dyDescent="0.5">
      <c r="D2531" s="105"/>
    </row>
    <row r="2532" spans="4:4" x14ac:dyDescent="0.5">
      <c r="D2532" s="105"/>
    </row>
    <row r="2533" spans="4:4" x14ac:dyDescent="0.5">
      <c r="D2533" s="105"/>
    </row>
    <row r="2534" spans="4:4" x14ac:dyDescent="0.5">
      <c r="D2534" s="105"/>
    </row>
    <row r="2535" spans="4:4" x14ac:dyDescent="0.5">
      <c r="D2535" s="105"/>
    </row>
    <row r="2536" spans="4:4" x14ac:dyDescent="0.5">
      <c r="D2536" s="105"/>
    </row>
    <row r="2537" spans="4:4" x14ac:dyDescent="0.5">
      <c r="D2537" s="105"/>
    </row>
    <row r="2538" spans="4:4" x14ac:dyDescent="0.5">
      <c r="D2538" s="105"/>
    </row>
    <row r="2539" spans="4:4" x14ac:dyDescent="0.5">
      <c r="D2539" s="105"/>
    </row>
    <row r="2540" spans="4:4" x14ac:dyDescent="0.5">
      <c r="D2540" s="105"/>
    </row>
    <row r="2541" spans="4:4" x14ac:dyDescent="0.5">
      <c r="D2541" s="105"/>
    </row>
    <row r="2542" spans="4:4" x14ac:dyDescent="0.5">
      <c r="D2542" s="105"/>
    </row>
    <row r="2543" spans="4:4" x14ac:dyDescent="0.5">
      <c r="D2543" s="105"/>
    </row>
    <row r="2544" spans="4:4" x14ac:dyDescent="0.5">
      <c r="D2544" s="105"/>
    </row>
    <row r="2545" spans="4:4" x14ac:dyDescent="0.5">
      <c r="D2545" s="105"/>
    </row>
    <row r="2546" spans="4:4" x14ac:dyDescent="0.5">
      <c r="D2546" s="105"/>
    </row>
    <row r="2547" spans="4:4" x14ac:dyDescent="0.5">
      <c r="D2547" s="105"/>
    </row>
    <row r="2548" spans="4:4" x14ac:dyDescent="0.5">
      <c r="D2548" s="105"/>
    </row>
    <row r="2549" spans="4:4" x14ac:dyDescent="0.5">
      <c r="D2549" s="105"/>
    </row>
    <row r="2550" spans="4:4" x14ac:dyDescent="0.5">
      <c r="D2550" s="105"/>
    </row>
    <row r="2551" spans="4:4" x14ac:dyDescent="0.5">
      <c r="D2551" s="105"/>
    </row>
    <row r="2552" spans="4:4" x14ac:dyDescent="0.5">
      <c r="D2552" s="105"/>
    </row>
    <row r="2553" spans="4:4" x14ac:dyDescent="0.5">
      <c r="D2553" s="105"/>
    </row>
    <row r="2554" spans="4:4" x14ac:dyDescent="0.5">
      <c r="D2554" s="105"/>
    </row>
    <row r="2555" spans="4:4" x14ac:dyDescent="0.5">
      <c r="D2555" s="105"/>
    </row>
    <row r="2556" spans="4:4" x14ac:dyDescent="0.5">
      <c r="D2556" s="105"/>
    </row>
    <row r="2557" spans="4:4" x14ac:dyDescent="0.5">
      <c r="D2557" s="105"/>
    </row>
    <row r="2558" spans="4:4" x14ac:dyDescent="0.5">
      <c r="D2558" s="105"/>
    </row>
    <row r="2559" spans="4:4" x14ac:dyDescent="0.5">
      <c r="D2559" s="105"/>
    </row>
    <row r="2560" spans="4:4" x14ac:dyDescent="0.5">
      <c r="D2560" s="105"/>
    </row>
    <row r="2561" spans="4:4" x14ac:dyDescent="0.5">
      <c r="D2561" s="105"/>
    </row>
    <row r="2562" spans="4:4" x14ac:dyDescent="0.5">
      <c r="D2562" s="105"/>
    </row>
    <row r="2563" spans="4:4" x14ac:dyDescent="0.5">
      <c r="D2563" s="105"/>
    </row>
    <row r="2564" spans="4:4" x14ac:dyDescent="0.5">
      <c r="D2564" s="105"/>
    </row>
    <row r="2565" spans="4:4" x14ac:dyDescent="0.5">
      <c r="D2565" s="105"/>
    </row>
    <row r="2566" spans="4:4" x14ac:dyDescent="0.5">
      <c r="D2566" s="105"/>
    </row>
    <row r="2567" spans="4:4" x14ac:dyDescent="0.5">
      <c r="D2567" s="105"/>
    </row>
    <row r="2568" spans="4:4" x14ac:dyDescent="0.5">
      <c r="D2568" s="105"/>
    </row>
    <row r="2569" spans="4:4" x14ac:dyDescent="0.5">
      <c r="D2569" s="105"/>
    </row>
    <row r="2570" spans="4:4" x14ac:dyDescent="0.5">
      <c r="D2570" s="105"/>
    </row>
    <row r="2571" spans="4:4" x14ac:dyDescent="0.5">
      <c r="D2571" s="105"/>
    </row>
    <row r="2572" spans="4:4" x14ac:dyDescent="0.5">
      <c r="D2572" s="105"/>
    </row>
    <row r="2573" spans="4:4" x14ac:dyDescent="0.5">
      <c r="D2573" s="105"/>
    </row>
    <row r="2574" spans="4:4" x14ac:dyDescent="0.5">
      <c r="D2574" s="105"/>
    </row>
    <row r="2575" spans="4:4" x14ac:dyDescent="0.5">
      <c r="D2575" s="105"/>
    </row>
    <row r="2576" spans="4:4" x14ac:dyDescent="0.5">
      <c r="D2576" s="105"/>
    </row>
    <row r="2577" spans="4:4" x14ac:dyDescent="0.5">
      <c r="D2577" s="105"/>
    </row>
    <row r="2578" spans="4:4" x14ac:dyDescent="0.5">
      <c r="D2578" s="105"/>
    </row>
    <row r="2579" spans="4:4" x14ac:dyDescent="0.5">
      <c r="D2579" s="105"/>
    </row>
    <row r="2580" spans="4:4" x14ac:dyDescent="0.5">
      <c r="D2580" s="105"/>
    </row>
    <row r="2581" spans="4:4" x14ac:dyDescent="0.5">
      <c r="D2581" s="105"/>
    </row>
    <row r="2582" spans="4:4" x14ac:dyDescent="0.5">
      <c r="D2582" s="105"/>
    </row>
    <row r="2583" spans="4:4" x14ac:dyDescent="0.5">
      <c r="D2583" s="105"/>
    </row>
    <row r="2584" spans="4:4" x14ac:dyDescent="0.5">
      <c r="D2584" s="105"/>
    </row>
    <row r="2585" spans="4:4" x14ac:dyDescent="0.5">
      <c r="D2585" s="105"/>
    </row>
    <row r="2586" spans="4:4" x14ac:dyDescent="0.5">
      <c r="D2586" s="105"/>
    </row>
    <row r="2587" spans="4:4" x14ac:dyDescent="0.5">
      <c r="D2587" s="105"/>
    </row>
    <row r="2588" spans="4:4" x14ac:dyDescent="0.5">
      <c r="D2588" s="105"/>
    </row>
    <row r="2589" spans="4:4" x14ac:dyDescent="0.5">
      <c r="D2589" s="105"/>
    </row>
    <row r="2590" spans="4:4" x14ac:dyDescent="0.5">
      <c r="D2590" s="105"/>
    </row>
    <row r="2591" spans="4:4" x14ac:dyDescent="0.5">
      <c r="D2591" s="105"/>
    </row>
    <row r="2592" spans="4:4" x14ac:dyDescent="0.5">
      <c r="D2592" s="105"/>
    </row>
    <row r="2593" spans="4:4" x14ac:dyDescent="0.5">
      <c r="D2593" s="105"/>
    </row>
    <row r="2594" spans="4:4" x14ac:dyDescent="0.5">
      <c r="D2594" s="105"/>
    </row>
    <row r="2595" spans="4:4" x14ac:dyDescent="0.5">
      <c r="D2595" s="105"/>
    </row>
    <row r="2596" spans="4:4" x14ac:dyDescent="0.5">
      <c r="D2596" s="105"/>
    </row>
    <row r="2597" spans="4:4" x14ac:dyDescent="0.5">
      <c r="D2597" s="105"/>
    </row>
    <row r="2598" spans="4:4" x14ac:dyDescent="0.5">
      <c r="D2598" s="105"/>
    </row>
    <row r="2599" spans="4:4" x14ac:dyDescent="0.5">
      <c r="D2599" s="105"/>
    </row>
    <row r="2600" spans="4:4" x14ac:dyDescent="0.5">
      <c r="D2600" s="105"/>
    </row>
    <row r="2601" spans="4:4" x14ac:dyDescent="0.5">
      <c r="D2601" s="105"/>
    </row>
    <row r="2602" spans="4:4" x14ac:dyDescent="0.5">
      <c r="D2602" s="105"/>
    </row>
    <row r="2603" spans="4:4" x14ac:dyDescent="0.5">
      <c r="D2603" s="105"/>
    </row>
    <row r="2604" spans="4:4" x14ac:dyDescent="0.5">
      <c r="D2604" s="105"/>
    </row>
    <row r="2605" spans="4:4" x14ac:dyDescent="0.5">
      <c r="D2605" s="105"/>
    </row>
    <row r="2606" spans="4:4" x14ac:dyDescent="0.5">
      <c r="D2606" s="105"/>
    </row>
    <row r="2607" spans="4:4" x14ac:dyDescent="0.5">
      <c r="D2607" s="105"/>
    </row>
    <row r="2608" spans="4:4" x14ac:dyDescent="0.5">
      <c r="D2608" s="105"/>
    </row>
    <row r="2609" spans="4:4" x14ac:dyDescent="0.5">
      <c r="D2609" s="105"/>
    </row>
    <row r="2610" spans="4:4" x14ac:dyDescent="0.5">
      <c r="D2610" s="105"/>
    </row>
    <row r="2611" spans="4:4" x14ac:dyDescent="0.5">
      <c r="D2611" s="105"/>
    </row>
    <row r="2612" spans="4:4" x14ac:dyDescent="0.5">
      <c r="D2612" s="105"/>
    </row>
    <row r="2613" spans="4:4" x14ac:dyDescent="0.5">
      <c r="D2613" s="105"/>
    </row>
    <row r="2614" spans="4:4" x14ac:dyDescent="0.5">
      <c r="D2614" s="105"/>
    </row>
    <row r="2615" spans="4:4" x14ac:dyDescent="0.5">
      <c r="D2615" s="105"/>
    </row>
    <row r="2616" spans="4:4" x14ac:dyDescent="0.5">
      <c r="D2616" s="105"/>
    </row>
    <row r="2617" spans="4:4" x14ac:dyDescent="0.5">
      <c r="D2617" s="105"/>
    </row>
    <row r="2618" spans="4:4" x14ac:dyDescent="0.5">
      <c r="D2618" s="105"/>
    </row>
    <row r="2619" spans="4:4" x14ac:dyDescent="0.5">
      <c r="D2619" s="105"/>
    </row>
    <row r="2620" spans="4:4" x14ac:dyDescent="0.5">
      <c r="D2620" s="105"/>
    </row>
    <row r="2621" spans="4:4" x14ac:dyDescent="0.5">
      <c r="D2621" s="105"/>
    </row>
    <row r="2622" spans="4:4" x14ac:dyDescent="0.5">
      <c r="D2622" s="105"/>
    </row>
    <row r="2623" spans="4:4" x14ac:dyDescent="0.5">
      <c r="D2623" s="105"/>
    </row>
    <row r="2624" spans="4:4" x14ac:dyDescent="0.5">
      <c r="D2624" s="105"/>
    </row>
    <row r="2625" spans="4:4" x14ac:dyDescent="0.5">
      <c r="D2625" s="105"/>
    </row>
    <row r="2626" spans="4:4" x14ac:dyDescent="0.5">
      <c r="D2626" s="105"/>
    </row>
    <row r="2627" spans="4:4" x14ac:dyDescent="0.5">
      <c r="D2627" s="105"/>
    </row>
    <row r="2628" spans="4:4" x14ac:dyDescent="0.5">
      <c r="D2628" s="105"/>
    </row>
    <row r="2629" spans="4:4" x14ac:dyDescent="0.5">
      <c r="D2629" s="105"/>
    </row>
    <row r="2630" spans="4:4" x14ac:dyDescent="0.5">
      <c r="D2630" s="105"/>
    </row>
    <row r="2631" spans="4:4" x14ac:dyDescent="0.5">
      <c r="D2631" s="105"/>
    </row>
    <row r="2632" spans="4:4" x14ac:dyDescent="0.5">
      <c r="D2632" s="105"/>
    </row>
    <row r="2633" spans="4:4" x14ac:dyDescent="0.5">
      <c r="D2633" s="105"/>
    </row>
    <row r="2634" spans="4:4" x14ac:dyDescent="0.5">
      <c r="D2634" s="105"/>
    </row>
    <row r="2635" spans="4:4" x14ac:dyDescent="0.5">
      <c r="D2635" s="105"/>
    </row>
    <row r="2636" spans="4:4" x14ac:dyDescent="0.5">
      <c r="D2636" s="105"/>
    </row>
    <row r="2637" spans="4:4" x14ac:dyDescent="0.5">
      <c r="D2637" s="105"/>
    </row>
    <row r="2638" spans="4:4" x14ac:dyDescent="0.5">
      <c r="D2638" s="105"/>
    </row>
    <row r="2639" spans="4:4" x14ac:dyDescent="0.5">
      <c r="D2639" s="105"/>
    </row>
    <row r="2640" spans="4:4" x14ac:dyDescent="0.5">
      <c r="D2640" s="105"/>
    </row>
    <row r="2641" spans="4:4" x14ac:dyDescent="0.5">
      <c r="D2641" s="105"/>
    </row>
    <row r="2642" spans="4:4" x14ac:dyDescent="0.5">
      <c r="D2642" s="105"/>
    </row>
    <row r="2643" spans="4:4" x14ac:dyDescent="0.5">
      <c r="D2643" s="105"/>
    </row>
    <row r="2644" spans="4:4" x14ac:dyDescent="0.5">
      <c r="D2644" s="105"/>
    </row>
    <row r="2645" spans="4:4" x14ac:dyDescent="0.5">
      <c r="D2645" s="105"/>
    </row>
    <row r="2646" spans="4:4" x14ac:dyDescent="0.5">
      <c r="D2646" s="105"/>
    </row>
    <row r="2647" spans="4:4" x14ac:dyDescent="0.5">
      <c r="D2647" s="105"/>
    </row>
    <row r="2648" spans="4:4" x14ac:dyDescent="0.5">
      <c r="D2648" s="105"/>
    </row>
    <row r="2649" spans="4:4" x14ac:dyDescent="0.5">
      <c r="D2649" s="105"/>
    </row>
    <row r="2650" spans="4:4" x14ac:dyDescent="0.5">
      <c r="D2650" s="105"/>
    </row>
    <row r="2651" spans="4:4" x14ac:dyDescent="0.5">
      <c r="D2651" s="105"/>
    </row>
    <row r="2652" spans="4:4" x14ac:dyDescent="0.5">
      <c r="D2652" s="105"/>
    </row>
    <row r="2653" spans="4:4" x14ac:dyDescent="0.5">
      <c r="D2653" s="105"/>
    </row>
    <row r="2654" spans="4:4" x14ac:dyDescent="0.5">
      <c r="D2654" s="105"/>
    </row>
    <row r="2655" spans="4:4" x14ac:dyDescent="0.5">
      <c r="D2655" s="105"/>
    </row>
    <row r="2656" spans="4:4" x14ac:dyDescent="0.5">
      <c r="D2656" s="105"/>
    </row>
    <row r="2657" spans="4:4" x14ac:dyDescent="0.5">
      <c r="D2657" s="105"/>
    </row>
    <row r="2658" spans="4:4" x14ac:dyDescent="0.5">
      <c r="D2658" s="105"/>
    </row>
    <row r="2659" spans="4:4" x14ac:dyDescent="0.5">
      <c r="D2659" s="105"/>
    </row>
    <row r="2660" spans="4:4" x14ac:dyDescent="0.5">
      <c r="D2660" s="105"/>
    </row>
    <row r="2661" spans="4:4" x14ac:dyDescent="0.5">
      <c r="D2661" s="105"/>
    </row>
    <row r="2662" spans="4:4" x14ac:dyDescent="0.5">
      <c r="D2662" s="105"/>
    </row>
    <row r="2663" spans="4:4" x14ac:dyDescent="0.5">
      <c r="D2663" s="105"/>
    </row>
    <row r="2664" spans="4:4" x14ac:dyDescent="0.5">
      <c r="D2664" s="105"/>
    </row>
    <row r="2665" spans="4:4" x14ac:dyDescent="0.5">
      <c r="D2665" s="105"/>
    </row>
    <row r="2666" spans="4:4" x14ac:dyDescent="0.5">
      <c r="D2666" s="105"/>
    </row>
    <row r="2667" spans="4:4" x14ac:dyDescent="0.5">
      <c r="D2667" s="105"/>
    </row>
    <row r="2668" spans="4:4" x14ac:dyDescent="0.5">
      <c r="D2668" s="105"/>
    </row>
    <row r="2669" spans="4:4" x14ac:dyDescent="0.5">
      <c r="D2669" s="105"/>
    </row>
    <row r="2670" spans="4:4" x14ac:dyDescent="0.5">
      <c r="D2670" s="105"/>
    </row>
    <row r="2671" spans="4:4" x14ac:dyDescent="0.5">
      <c r="D2671" s="105"/>
    </row>
    <row r="2672" spans="4:4" x14ac:dyDescent="0.5">
      <c r="D2672" s="105"/>
    </row>
    <row r="2673" spans="4:4" x14ac:dyDescent="0.5">
      <c r="D2673" s="105"/>
    </row>
    <row r="2674" spans="4:4" x14ac:dyDescent="0.5">
      <c r="D2674" s="105"/>
    </row>
    <row r="2675" spans="4:4" x14ac:dyDescent="0.5">
      <c r="D2675" s="105"/>
    </row>
    <row r="2676" spans="4:4" x14ac:dyDescent="0.5">
      <c r="D2676" s="105"/>
    </row>
    <row r="2677" spans="4:4" x14ac:dyDescent="0.5">
      <c r="D2677" s="105"/>
    </row>
    <row r="2678" spans="4:4" x14ac:dyDescent="0.5">
      <c r="D2678" s="105"/>
    </row>
    <row r="2679" spans="4:4" x14ac:dyDescent="0.5">
      <c r="D2679" s="105"/>
    </row>
    <row r="2680" spans="4:4" x14ac:dyDescent="0.5">
      <c r="D2680" s="105"/>
    </row>
    <row r="2681" spans="4:4" x14ac:dyDescent="0.5">
      <c r="D2681" s="105"/>
    </row>
    <row r="2682" spans="4:4" x14ac:dyDescent="0.5">
      <c r="D2682" s="105"/>
    </row>
    <row r="2683" spans="4:4" x14ac:dyDescent="0.5">
      <c r="D2683" s="105"/>
    </row>
    <row r="2684" spans="4:4" x14ac:dyDescent="0.5">
      <c r="D2684" s="105"/>
    </row>
    <row r="2685" spans="4:4" x14ac:dyDescent="0.5">
      <c r="D2685" s="105"/>
    </row>
    <row r="2686" spans="4:4" x14ac:dyDescent="0.5">
      <c r="D2686" s="105"/>
    </row>
    <row r="2687" spans="4:4" x14ac:dyDescent="0.5">
      <c r="D2687" s="105"/>
    </row>
    <row r="2688" spans="4:4" x14ac:dyDescent="0.5">
      <c r="D2688" s="105"/>
    </row>
    <row r="2689" spans="4:4" x14ac:dyDescent="0.5">
      <c r="D2689" s="105"/>
    </row>
    <row r="2690" spans="4:4" x14ac:dyDescent="0.5">
      <c r="D2690" s="105"/>
    </row>
    <row r="2691" spans="4:4" x14ac:dyDescent="0.5">
      <c r="D2691" s="105"/>
    </row>
    <row r="2692" spans="4:4" x14ac:dyDescent="0.5">
      <c r="D2692" s="105"/>
    </row>
    <row r="2693" spans="4:4" x14ac:dyDescent="0.5">
      <c r="D2693" s="105"/>
    </row>
    <row r="2694" spans="4:4" x14ac:dyDescent="0.5">
      <c r="D2694" s="105"/>
    </row>
    <row r="2695" spans="4:4" x14ac:dyDescent="0.5">
      <c r="D2695" s="105"/>
    </row>
    <row r="2696" spans="4:4" x14ac:dyDescent="0.5">
      <c r="D2696" s="105"/>
    </row>
    <row r="2697" spans="4:4" x14ac:dyDescent="0.5">
      <c r="D2697" s="105"/>
    </row>
    <row r="2698" spans="4:4" x14ac:dyDescent="0.5">
      <c r="D2698" s="105"/>
    </row>
    <row r="2699" spans="4:4" x14ac:dyDescent="0.5">
      <c r="D2699" s="105"/>
    </row>
    <row r="2700" spans="4:4" x14ac:dyDescent="0.5">
      <c r="D2700" s="105"/>
    </row>
    <row r="2701" spans="4:4" x14ac:dyDescent="0.5">
      <c r="D2701" s="105"/>
    </row>
    <row r="2702" spans="4:4" x14ac:dyDescent="0.5">
      <c r="D2702" s="105"/>
    </row>
    <row r="2703" spans="4:4" x14ac:dyDescent="0.5">
      <c r="D2703" s="105"/>
    </row>
    <row r="2704" spans="4:4" x14ac:dyDescent="0.5">
      <c r="D2704" s="105"/>
    </row>
    <row r="2705" spans="4:4" x14ac:dyDescent="0.5">
      <c r="D2705" s="105"/>
    </row>
    <row r="2706" spans="4:4" x14ac:dyDescent="0.5">
      <c r="D2706" s="105"/>
    </row>
    <row r="2707" spans="4:4" x14ac:dyDescent="0.5">
      <c r="D2707" s="105"/>
    </row>
    <row r="2708" spans="4:4" x14ac:dyDescent="0.5">
      <c r="D2708" s="105"/>
    </row>
    <row r="2709" spans="4:4" x14ac:dyDescent="0.5">
      <c r="D2709" s="105"/>
    </row>
    <row r="2710" spans="4:4" x14ac:dyDescent="0.5">
      <c r="D2710" s="105"/>
    </row>
    <row r="2711" spans="4:4" x14ac:dyDescent="0.5">
      <c r="D2711" s="105"/>
    </row>
    <row r="2712" spans="4:4" x14ac:dyDescent="0.5">
      <c r="D2712" s="105"/>
    </row>
    <row r="2713" spans="4:4" x14ac:dyDescent="0.5">
      <c r="D2713" s="105"/>
    </row>
    <row r="2714" spans="4:4" x14ac:dyDescent="0.5">
      <c r="D2714" s="105"/>
    </row>
    <row r="2715" spans="4:4" x14ac:dyDescent="0.5">
      <c r="D2715" s="105"/>
    </row>
    <row r="2716" spans="4:4" x14ac:dyDescent="0.5">
      <c r="D2716" s="105"/>
    </row>
    <row r="2717" spans="4:4" x14ac:dyDescent="0.5">
      <c r="D2717" s="105"/>
    </row>
    <row r="2718" spans="4:4" x14ac:dyDescent="0.5">
      <c r="D2718" s="105"/>
    </row>
    <row r="2719" spans="4:4" x14ac:dyDescent="0.5">
      <c r="D2719" s="105"/>
    </row>
    <row r="2720" spans="4:4" x14ac:dyDescent="0.5">
      <c r="D2720" s="105"/>
    </row>
    <row r="2721" spans="4:4" x14ac:dyDescent="0.5">
      <c r="D2721" s="105"/>
    </row>
    <row r="2722" spans="4:4" x14ac:dyDescent="0.5">
      <c r="D2722" s="105"/>
    </row>
    <row r="2723" spans="4:4" x14ac:dyDescent="0.5">
      <c r="D2723" s="105"/>
    </row>
    <row r="2724" spans="4:4" x14ac:dyDescent="0.5">
      <c r="D2724" s="105"/>
    </row>
    <row r="2725" spans="4:4" x14ac:dyDescent="0.5">
      <c r="D2725" s="105"/>
    </row>
    <row r="2726" spans="4:4" x14ac:dyDescent="0.5">
      <c r="D2726" s="105"/>
    </row>
    <row r="2727" spans="4:4" x14ac:dyDescent="0.5">
      <c r="D2727" s="105"/>
    </row>
    <row r="2728" spans="4:4" x14ac:dyDescent="0.5">
      <c r="D2728" s="105"/>
    </row>
    <row r="2729" spans="4:4" x14ac:dyDescent="0.5">
      <c r="D2729" s="105"/>
    </row>
    <row r="2730" spans="4:4" x14ac:dyDescent="0.5">
      <c r="D2730" s="105"/>
    </row>
    <row r="2731" spans="4:4" x14ac:dyDescent="0.5">
      <c r="D2731" s="105"/>
    </row>
    <row r="2732" spans="4:4" x14ac:dyDescent="0.5">
      <c r="D2732" s="105"/>
    </row>
    <row r="2733" spans="4:4" x14ac:dyDescent="0.5">
      <c r="D2733" s="105"/>
    </row>
    <row r="2734" spans="4:4" x14ac:dyDescent="0.5">
      <c r="D2734" s="105"/>
    </row>
    <row r="2735" spans="4:4" x14ac:dyDescent="0.5">
      <c r="D2735" s="105"/>
    </row>
    <row r="2736" spans="4:4" x14ac:dyDescent="0.5">
      <c r="D2736" s="105"/>
    </row>
    <row r="2737" spans="4:4" x14ac:dyDescent="0.5">
      <c r="D2737" s="105"/>
    </row>
    <row r="2738" spans="4:4" x14ac:dyDescent="0.5">
      <c r="D2738" s="105"/>
    </row>
    <row r="2739" spans="4:4" x14ac:dyDescent="0.5">
      <c r="D2739" s="105"/>
    </row>
    <row r="2740" spans="4:4" x14ac:dyDescent="0.5">
      <c r="D2740" s="105"/>
    </row>
    <row r="2741" spans="4:4" x14ac:dyDescent="0.5">
      <c r="D2741" s="105"/>
    </row>
    <row r="2742" spans="4:4" x14ac:dyDescent="0.5">
      <c r="D2742" s="105"/>
    </row>
    <row r="2743" spans="4:4" x14ac:dyDescent="0.5">
      <c r="D2743" s="105"/>
    </row>
    <row r="2744" spans="4:4" x14ac:dyDescent="0.5">
      <c r="D2744" s="105"/>
    </row>
    <row r="2745" spans="4:4" x14ac:dyDescent="0.5">
      <c r="D2745" s="105"/>
    </row>
    <row r="2746" spans="4:4" x14ac:dyDescent="0.5">
      <c r="D2746" s="105"/>
    </row>
    <row r="2747" spans="4:4" x14ac:dyDescent="0.5">
      <c r="D2747" s="105"/>
    </row>
    <row r="2748" spans="4:4" x14ac:dyDescent="0.5">
      <c r="D2748" s="105"/>
    </row>
    <row r="2749" spans="4:4" x14ac:dyDescent="0.5">
      <c r="D2749" s="105"/>
    </row>
    <row r="2750" spans="4:4" x14ac:dyDescent="0.5">
      <c r="D2750" s="105"/>
    </row>
    <row r="2751" spans="4:4" x14ac:dyDescent="0.5">
      <c r="D2751" s="105"/>
    </row>
    <row r="2752" spans="4:4" x14ac:dyDescent="0.5">
      <c r="D2752" s="105"/>
    </row>
    <row r="2753" spans="4:4" x14ac:dyDescent="0.5">
      <c r="D2753" s="105"/>
    </row>
    <row r="2754" spans="4:4" x14ac:dyDescent="0.5">
      <c r="D2754" s="105"/>
    </row>
    <row r="2755" spans="4:4" x14ac:dyDescent="0.5">
      <c r="D2755" s="105"/>
    </row>
    <row r="2756" spans="4:4" x14ac:dyDescent="0.5">
      <c r="D2756" s="105"/>
    </row>
    <row r="2757" spans="4:4" x14ac:dyDescent="0.5">
      <c r="D2757" s="105"/>
    </row>
    <row r="2758" spans="4:4" x14ac:dyDescent="0.5">
      <c r="D2758" s="105"/>
    </row>
    <row r="2759" spans="4:4" x14ac:dyDescent="0.5">
      <c r="D2759" s="105"/>
    </row>
    <row r="2760" spans="4:4" x14ac:dyDescent="0.5">
      <c r="D2760" s="105"/>
    </row>
    <row r="2761" spans="4:4" x14ac:dyDescent="0.5">
      <c r="D2761" s="105"/>
    </row>
    <row r="2762" spans="4:4" x14ac:dyDescent="0.5">
      <c r="D2762" s="105"/>
    </row>
    <row r="2763" spans="4:4" x14ac:dyDescent="0.5">
      <c r="D2763" s="105"/>
    </row>
    <row r="2764" spans="4:4" x14ac:dyDescent="0.5">
      <c r="D2764" s="105"/>
    </row>
    <row r="2765" spans="4:4" x14ac:dyDescent="0.5">
      <c r="D2765" s="105"/>
    </row>
    <row r="2766" spans="4:4" x14ac:dyDescent="0.5">
      <c r="D2766" s="105"/>
    </row>
    <row r="2767" spans="4:4" x14ac:dyDescent="0.5">
      <c r="D2767" s="105"/>
    </row>
    <row r="2768" spans="4:4" x14ac:dyDescent="0.5">
      <c r="D2768" s="105"/>
    </row>
    <row r="2769" spans="4:4" x14ac:dyDescent="0.5">
      <c r="D2769" s="105"/>
    </row>
    <row r="2770" spans="4:4" x14ac:dyDescent="0.5">
      <c r="D2770" s="105"/>
    </row>
    <row r="2771" spans="4:4" x14ac:dyDescent="0.5">
      <c r="D2771" s="105"/>
    </row>
    <row r="2772" spans="4:4" x14ac:dyDescent="0.5">
      <c r="D2772" s="105"/>
    </row>
    <row r="2773" spans="4:4" x14ac:dyDescent="0.5">
      <c r="D2773" s="105"/>
    </row>
    <row r="2774" spans="4:4" x14ac:dyDescent="0.5">
      <c r="D2774" s="105"/>
    </row>
    <row r="2775" spans="4:4" x14ac:dyDescent="0.5">
      <c r="D2775" s="105"/>
    </row>
    <row r="2776" spans="4:4" x14ac:dyDescent="0.5">
      <c r="D2776" s="105"/>
    </row>
    <row r="2777" spans="4:4" x14ac:dyDescent="0.5">
      <c r="D2777" s="105"/>
    </row>
    <row r="2778" spans="4:4" x14ac:dyDescent="0.5">
      <c r="D2778" s="105"/>
    </row>
    <row r="2779" spans="4:4" x14ac:dyDescent="0.5">
      <c r="D2779" s="105"/>
    </row>
    <row r="2780" spans="4:4" x14ac:dyDescent="0.5">
      <c r="D2780" s="105"/>
    </row>
    <row r="2781" spans="4:4" x14ac:dyDescent="0.5">
      <c r="D2781" s="105"/>
    </row>
    <row r="2782" spans="4:4" x14ac:dyDescent="0.5">
      <c r="D2782" s="105"/>
    </row>
    <row r="2783" spans="4:4" x14ac:dyDescent="0.5">
      <c r="D2783" s="105"/>
    </row>
    <row r="2784" spans="4:4" x14ac:dyDescent="0.5">
      <c r="D2784" s="105"/>
    </row>
    <row r="2785" spans="4:4" x14ac:dyDescent="0.5">
      <c r="D2785" s="105"/>
    </row>
    <row r="2786" spans="4:4" x14ac:dyDescent="0.5">
      <c r="D2786" s="105"/>
    </row>
    <row r="2787" spans="4:4" x14ac:dyDescent="0.5">
      <c r="D2787" s="105"/>
    </row>
    <row r="2788" spans="4:4" x14ac:dyDescent="0.5">
      <c r="D2788" s="105"/>
    </row>
    <row r="2789" spans="4:4" x14ac:dyDescent="0.5">
      <c r="D2789" s="105"/>
    </row>
    <row r="2790" spans="4:4" x14ac:dyDescent="0.5">
      <c r="D2790" s="105"/>
    </row>
    <row r="2791" spans="4:4" x14ac:dyDescent="0.5">
      <c r="D2791" s="105"/>
    </row>
    <row r="2792" spans="4:4" x14ac:dyDescent="0.5">
      <c r="D2792" s="105"/>
    </row>
    <row r="2793" spans="4:4" x14ac:dyDescent="0.5">
      <c r="D2793" s="105"/>
    </row>
    <row r="2794" spans="4:4" x14ac:dyDescent="0.5">
      <c r="D2794" s="105"/>
    </row>
    <row r="2795" spans="4:4" x14ac:dyDescent="0.5">
      <c r="D2795" s="105"/>
    </row>
    <row r="2796" spans="4:4" x14ac:dyDescent="0.5">
      <c r="D2796" s="105"/>
    </row>
    <row r="2797" spans="4:4" x14ac:dyDescent="0.5">
      <c r="D2797" s="105"/>
    </row>
    <row r="2798" spans="4:4" x14ac:dyDescent="0.5">
      <c r="D2798" s="105"/>
    </row>
    <row r="2799" spans="4:4" x14ac:dyDescent="0.5">
      <c r="D2799" s="105"/>
    </row>
    <row r="2800" spans="4:4" x14ac:dyDescent="0.5">
      <c r="D2800" s="105"/>
    </row>
    <row r="2801" spans="4:4" x14ac:dyDescent="0.5">
      <c r="D2801" s="105"/>
    </row>
    <row r="2802" spans="4:4" x14ac:dyDescent="0.5">
      <c r="D2802" s="105"/>
    </row>
    <row r="2803" spans="4:4" x14ac:dyDescent="0.5">
      <c r="D2803" s="105"/>
    </row>
    <row r="2804" spans="4:4" x14ac:dyDescent="0.5">
      <c r="D2804" s="105"/>
    </row>
    <row r="2805" spans="4:4" x14ac:dyDescent="0.5">
      <c r="D2805" s="105"/>
    </row>
    <row r="2806" spans="4:4" x14ac:dyDescent="0.5">
      <c r="D2806" s="105"/>
    </row>
    <row r="2807" spans="4:4" x14ac:dyDescent="0.5">
      <c r="D2807" s="105"/>
    </row>
    <row r="2808" spans="4:4" x14ac:dyDescent="0.5">
      <c r="D2808" s="105"/>
    </row>
    <row r="2809" spans="4:4" x14ac:dyDescent="0.5">
      <c r="D2809" s="105"/>
    </row>
    <row r="2810" spans="4:4" x14ac:dyDescent="0.5">
      <c r="D2810" s="105"/>
    </row>
    <row r="2811" spans="4:4" x14ac:dyDescent="0.5">
      <c r="D2811" s="105"/>
    </row>
    <row r="2812" spans="4:4" x14ac:dyDescent="0.5">
      <c r="D2812" s="105"/>
    </row>
    <row r="2813" spans="4:4" x14ac:dyDescent="0.5">
      <c r="D2813" s="105"/>
    </row>
    <row r="2814" spans="4:4" x14ac:dyDescent="0.5">
      <c r="D2814" s="105"/>
    </row>
    <row r="2815" spans="4:4" x14ac:dyDescent="0.5">
      <c r="D2815" s="105"/>
    </row>
    <row r="2816" spans="4:4" x14ac:dyDescent="0.5">
      <c r="D2816" s="105"/>
    </row>
    <row r="2817" spans="4:4" x14ac:dyDescent="0.5">
      <c r="D2817" s="105"/>
    </row>
    <row r="2818" spans="4:4" x14ac:dyDescent="0.5">
      <c r="D2818" s="105"/>
    </row>
    <row r="2819" spans="4:4" x14ac:dyDescent="0.5">
      <c r="D2819" s="105"/>
    </row>
    <row r="2820" spans="4:4" x14ac:dyDescent="0.5">
      <c r="D2820" s="105"/>
    </row>
    <row r="2821" spans="4:4" x14ac:dyDescent="0.5">
      <c r="D2821" s="105"/>
    </row>
    <row r="2822" spans="4:4" x14ac:dyDescent="0.5">
      <c r="D2822" s="105"/>
    </row>
    <row r="2823" spans="4:4" x14ac:dyDescent="0.5">
      <c r="D2823" s="105"/>
    </row>
    <row r="2824" spans="4:4" x14ac:dyDescent="0.5">
      <c r="D2824" s="105"/>
    </row>
    <row r="2825" spans="4:4" x14ac:dyDescent="0.5">
      <c r="D2825" s="105"/>
    </row>
    <row r="2826" spans="4:4" x14ac:dyDescent="0.5">
      <c r="D2826" s="105"/>
    </row>
    <row r="2827" spans="4:4" x14ac:dyDescent="0.5">
      <c r="D2827" s="105"/>
    </row>
    <row r="2828" spans="4:4" x14ac:dyDescent="0.5">
      <c r="D2828" s="105"/>
    </row>
    <row r="2829" spans="4:4" x14ac:dyDescent="0.5">
      <c r="D2829" s="105"/>
    </row>
    <row r="2830" spans="4:4" x14ac:dyDescent="0.5">
      <c r="D2830" s="105"/>
    </row>
    <row r="2831" spans="4:4" x14ac:dyDescent="0.5">
      <c r="D2831" s="105"/>
    </row>
    <row r="2832" spans="4:4" x14ac:dyDescent="0.5">
      <c r="D2832" s="105"/>
    </row>
    <row r="2833" spans="4:4" x14ac:dyDescent="0.5">
      <c r="D2833" s="105"/>
    </row>
    <row r="2834" spans="4:4" x14ac:dyDescent="0.5">
      <c r="D2834" s="105"/>
    </row>
    <row r="2835" spans="4:4" x14ac:dyDescent="0.5">
      <c r="D2835" s="105"/>
    </row>
    <row r="2836" spans="4:4" x14ac:dyDescent="0.5">
      <c r="D2836" s="105"/>
    </row>
    <row r="2837" spans="4:4" x14ac:dyDescent="0.5">
      <c r="D2837" s="105"/>
    </row>
    <row r="2838" spans="4:4" x14ac:dyDescent="0.5">
      <c r="D2838" s="105"/>
    </row>
    <row r="2839" spans="4:4" x14ac:dyDescent="0.5">
      <c r="D2839" s="105"/>
    </row>
    <row r="2840" spans="4:4" x14ac:dyDescent="0.5">
      <c r="D2840" s="105"/>
    </row>
    <row r="2841" spans="4:4" x14ac:dyDescent="0.5">
      <c r="D2841" s="105"/>
    </row>
    <row r="2842" spans="4:4" x14ac:dyDescent="0.5">
      <c r="D2842" s="105"/>
    </row>
    <row r="2843" spans="4:4" x14ac:dyDescent="0.5">
      <c r="D2843" s="105"/>
    </row>
    <row r="2844" spans="4:4" x14ac:dyDescent="0.5">
      <c r="D2844" s="105"/>
    </row>
    <row r="2845" spans="4:4" x14ac:dyDescent="0.5">
      <c r="D2845" s="105"/>
    </row>
    <row r="2846" spans="4:4" x14ac:dyDescent="0.5">
      <c r="D2846" s="105"/>
    </row>
    <row r="2847" spans="4:4" x14ac:dyDescent="0.5">
      <c r="D2847" s="105"/>
    </row>
    <row r="2848" spans="4:4" x14ac:dyDescent="0.5">
      <c r="D2848" s="105"/>
    </row>
    <row r="2849" spans="4:4" x14ac:dyDescent="0.5">
      <c r="D2849" s="105"/>
    </row>
    <row r="2850" spans="4:4" x14ac:dyDescent="0.5">
      <c r="D2850" s="105"/>
    </row>
    <row r="2851" spans="4:4" x14ac:dyDescent="0.5">
      <c r="D2851" s="105"/>
    </row>
    <row r="2852" spans="4:4" x14ac:dyDescent="0.5">
      <c r="D2852" s="105"/>
    </row>
    <row r="2853" spans="4:4" x14ac:dyDescent="0.5">
      <c r="D2853" s="105"/>
    </row>
    <row r="2854" spans="4:4" x14ac:dyDescent="0.5">
      <c r="D2854" s="105"/>
    </row>
    <row r="2855" spans="4:4" x14ac:dyDescent="0.5">
      <c r="D2855" s="105"/>
    </row>
    <row r="2856" spans="4:4" x14ac:dyDescent="0.5">
      <c r="D2856" s="105"/>
    </row>
    <row r="2857" spans="4:4" x14ac:dyDescent="0.5">
      <c r="D2857" s="105"/>
    </row>
    <row r="2858" spans="4:4" x14ac:dyDescent="0.5">
      <c r="D2858" s="105"/>
    </row>
    <row r="2859" spans="4:4" x14ac:dyDescent="0.5">
      <c r="D2859" s="105"/>
    </row>
    <row r="2860" spans="4:4" x14ac:dyDescent="0.5">
      <c r="D2860" s="105"/>
    </row>
    <row r="2861" spans="4:4" x14ac:dyDescent="0.5">
      <c r="D2861" s="105"/>
    </row>
    <row r="2862" spans="4:4" x14ac:dyDescent="0.5">
      <c r="D2862" s="105"/>
    </row>
    <row r="2863" spans="4:4" x14ac:dyDescent="0.5">
      <c r="D2863" s="105"/>
    </row>
    <row r="2864" spans="4:4" x14ac:dyDescent="0.5">
      <c r="D2864" s="105"/>
    </row>
    <row r="2865" spans="4:4" x14ac:dyDescent="0.5">
      <c r="D2865" s="105"/>
    </row>
    <row r="2866" spans="4:4" x14ac:dyDescent="0.5">
      <c r="D2866" s="105"/>
    </row>
    <row r="2867" spans="4:4" x14ac:dyDescent="0.5">
      <c r="D2867" s="105"/>
    </row>
    <row r="2868" spans="4:4" x14ac:dyDescent="0.5">
      <c r="D2868" s="105"/>
    </row>
    <row r="2869" spans="4:4" x14ac:dyDescent="0.5">
      <c r="D2869" s="105"/>
    </row>
    <row r="2870" spans="4:4" x14ac:dyDescent="0.5">
      <c r="D2870" s="105"/>
    </row>
    <row r="2871" spans="4:4" x14ac:dyDescent="0.5">
      <c r="D2871" s="105"/>
    </row>
    <row r="2872" spans="4:4" x14ac:dyDescent="0.5">
      <c r="D2872" s="105"/>
    </row>
    <row r="2873" spans="4:4" x14ac:dyDescent="0.5">
      <c r="D2873" s="105"/>
    </row>
    <row r="2874" spans="4:4" x14ac:dyDescent="0.5">
      <c r="D2874" s="105"/>
    </row>
    <row r="2875" spans="4:4" x14ac:dyDescent="0.5">
      <c r="D2875" s="105"/>
    </row>
    <row r="2876" spans="4:4" x14ac:dyDescent="0.5">
      <c r="D2876" s="105"/>
    </row>
    <row r="2877" spans="4:4" x14ac:dyDescent="0.5">
      <c r="D2877" s="105"/>
    </row>
    <row r="2878" spans="4:4" x14ac:dyDescent="0.5">
      <c r="D2878" s="105"/>
    </row>
    <row r="2879" spans="4:4" x14ac:dyDescent="0.5">
      <c r="D2879" s="105"/>
    </row>
    <row r="2880" spans="4:4" x14ac:dyDescent="0.5">
      <c r="D2880" s="105"/>
    </row>
    <row r="2881" spans="4:4" x14ac:dyDescent="0.5">
      <c r="D2881" s="105"/>
    </row>
    <row r="2882" spans="4:4" x14ac:dyDescent="0.5">
      <c r="D2882" s="105"/>
    </row>
    <row r="2883" spans="4:4" x14ac:dyDescent="0.5">
      <c r="D2883" s="105"/>
    </row>
    <row r="2884" spans="4:4" x14ac:dyDescent="0.5">
      <c r="D2884" s="105"/>
    </row>
    <row r="2885" spans="4:4" x14ac:dyDescent="0.5">
      <c r="D2885" s="105"/>
    </row>
    <row r="2886" spans="4:4" x14ac:dyDescent="0.5">
      <c r="D2886" s="105"/>
    </row>
    <row r="2887" spans="4:4" x14ac:dyDescent="0.5">
      <c r="D2887" s="105"/>
    </row>
    <row r="2888" spans="4:4" x14ac:dyDescent="0.5">
      <c r="D2888" s="105"/>
    </row>
    <row r="2889" spans="4:4" x14ac:dyDescent="0.5">
      <c r="D2889" s="105"/>
    </row>
    <row r="2890" spans="4:4" x14ac:dyDescent="0.5">
      <c r="D2890" s="105"/>
    </row>
    <row r="2891" spans="4:4" x14ac:dyDescent="0.5">
      <c r="D2891" s="105"/>
    </row>
    <row r="2892" spans="4:4" x14ac:dyDescent="0.5">
      <c r="D2892" s="105"/>
    </row>
    <row r="2893" spans="4:4" x14ac:dyDescent="0.5">
      <c r="D2893" s="105"/>
    </row>
    <row r="2894" spans="4:4" x14ac:dyDescent="0.5">
      <c r="D2894" s="105"/>
    </row>
    <row r="2895" spans="4:4" x14ac:dyDescent="0.5">
      <c r="D2895" s="105"/>
    </row>
    <row r="2896" spans="4:4" x14ac:dyDescent="0.5">
      <c r="D2896" s="105"/>
    </row>
    <row r="2897" spans="4:4" x14ac:dyDescent="0.5">
      <c r="D2897" s="105"/>
    </row>
    <row r="2898" spans="4:4" x14ac:dyDescent="0.5">
      <c r="D2898" s="105"/>
    </row>
    <row r="2899" spans="4:4" x14ac:dyDescent="0.5">
      <c r="D2899" s="105"/>
    </row>
    <row r="2900" spans="4:4" x14ac:dyDescent="0.5">
      <c r="D2900" s="105"/>
    </row>
    <row r="2901" spans="4:4" x14ac:dyDescent="0.5">
      <c r="D2901" s="105"/>
    </row>
    <row r="2902" spans="4:4" x14ac:dyDescent="0.5">
      <c r="D2902" s="105"/>
    </row>
    <row r="2903" spans="4:4" x14ac:dyDescent="0.5">
      <c r="D2903" s="105"/>
    </row>
    <row r="2904" spans="4:4" x14ac:dyDescent="0.5">
      <c r="D2904" s="105"/>
    </row>
    <row r="2905" spans="4:4" x14ac:dyDescent="0.5">
      <c r="D2905" s="105"/>
    </row>
    <row r="2906" spans="4:4" x14ac:dyDescent="0.5">
      <c r="D2906" s="105"/>
    </row>
    <row r="2907" spans="4:4" x14ac:dyDescent="0.5">
      <c r="D2907" s="105"/>
    </row>
    <row r="2908" spans="4:4" x14ac:dyDescent="0.5">
      <c r="D2908" s="105"/>
    </row>
    <row r="2909" spans="4:4" x14ac:dyDescent="0.5">
      <c r="D2909" s="105"/>
    </row>
    <row r="2910" spans="4:4" x14ac:dyDescent="0.5">
      <c r="D2910" s="105"/>
    </row>
    <row r="2911" spans="4:4" x14ac:dyDescent="0.5">
      <c r="D2911" s="105"/>
    </row>
    <row r="2912" spans="4:4" x14ac:dyDescent="0.5">
      <c r="D2912" s="105"/>
    </row>
    <row r="2913" spans="4:4" x14ac:dyDescent="0.5">
      <c r="D2913" s="105"/>
    </row>
    <row r="2914" spans="4:4" x14ac:dyDescent="0.5">
      <c r="D2914" s="105"/>
    </row>
    <row r="2915" spans="4:4" x14ac:dyDescent="0.5">
      <c r="D2915" s="105"/>
    </row>
    <row r="2916" spans="4:4" x14ac:dyDescent="0.5">
      <c r="D2916" s="105"/>
    </row>
    <row r="2917" spans="4:4" x14ac:dyDescent="0.5">
      <c r="D2917" s="105"/>
    </row>
    <row r="2918" spans="4:4" x14ac:dyDescent="0.5">
      <c r="D2918" s="105"/>
    </row>
    <row r="2919" spans="4:4" x14ac:dyDescent="0.5">
      <c r="D2919" s="105"/>
    </row>
    <row r="2920" spans="4:4" x14ac:dyDescent="0.5">
      <c r="D2920" s="105"/>
    </row>
    <row r="2921" spans="4:4" x14ac:dyDescent="0.5">
      <c r="D2921" s="105"/>
    </row>
    <row r="2922" spans="4:4" x14ac:dyDescent="0.5">
      <c r="D2922" s="105"/>
    </row>
    <row r="2923" spans="4:4" x14ac:dyDescent="0.5">
      <c r="D2923" s="105"/>
    </row>
    <row r="2924" spans="4:4" x14ac:dyDescent="0.5">
      <c r="D2924" s="105"/>
    </row>
    <row r="2925" spans="4:4" x14ac:dyDescent="0.5">
      <c r="D2925" s="105"/>
    </row>
    <row r="2926" spans="4:4" x14ac:dyDescent="0.5">
      <c r="D2926" s="105"/>
    </row>
    <row r="2927" spans="4:4" x14ac:dyDescent="0.5">
      <c r="D2927" s="105"/>
    </row>
    <row r="2928" spans="4:4" x14ac:dyDescent="0.5">
      <c r="D2928" s="105"/>
    </row>
    <row r="2929" spans="4:4" x14ac:dyDescent="0.5">
      <c r="D2929" s="105"/>
    </row>
    <row r="2930" spans="4:4" x14ac:dyDescent="0.5">
      <c r="D2930" s="105"/>
    </row>
    <row r="2931" spans="4:4" x14ac:dyDescent="0.5">
      <c r="D2931" s="105"/>
    </row>
    <row r="2932" spans="4:4" x14ac:dyDescent="0.5">
      <c r="D2932" s="105"/>
    </row>
    <row r="2933" spans="4:4" x14ac:dyDescent="0.5">
      <c r="D2933" s="105"/>
    </row>
    <row r="2934" spans="4:4" x14ac:dyDescent="0.5">
      <c r="D2934" s="105"/>
    </row>
    <row r="2935" spans="4:4" x14ac:dyDescent="0.5">
      <c r="D2935" s="105"/>
    </row>
    <row r="2936" spans="4:4" x14ac:dyDescent="0.5">
      <c r="D2936" s="105"/>
    </row>
    <row r="2937" spans="4:4" x14ac:dyDescent="0.5">
      <c r="D2937" s="105"/>
    </row>
    <row r="2938" spans="4:4" x14ac:dyDescent="0.5">
      <c r="D2938" s="105"/>
    </row>
    <row r="2939" spans="4:4" x14ac:dyDescent="0.5">
      <c r="D2939" s="105"/>
    </row>
    <row r="2940" spans="4:4" x14ac:dyDescent="0.5">
      <c r="D2940" s="105"/>
    </row>
    <row r="2941" spans="4:4" x14ac:dyDescent="0.5">
      <c r="D2941" s="105"/>
    </row>
    <row r="2942" spans="4:4" x14ac:dyDescent="0.5">
      <c r="D2942" s="105"/>
    </row>
    <row r="2943" spans="4:4" x14ac:dyDescent="0.5">
      <c r="D2943" s="105"/>
    </row>
    <row r="2944" spans="4:4" x14ac:dyDescent="0.5">
      <c r="D2944" s="105"/>
    </row>
    <row r="2945" spans="4:4" x14ac:dyDescent="0.5">
      <c r="D2945" s="105"/>
    </row>
    <row r="2946" spans="4:4" x14ac:dyDescent="0.5">
      <c r="D2946" s="105"/>
    </row>
    <row r="2947" spans="4:4" x14ac:dyDescent="0.5">
      <c r="D2947" s="105"/>
    </row>
    <row r="2948" spans="4:4" x14ac:dyDescent="0.5">
      <c r="D2948" s="105"/>
    </row>
    <row r="2949" spans="4:4" x14ac:dyDescent="0.5">
      <c r="D2949" s="105"/>
    </row>
    <row r="2950" spans="4:4" x14ac:dyDescent="0.5">
      <c r="D2950" s="105"/>
    </row>
    <row r="2951" spans="4:4" x14ac:dyDescent="0.5">
      <c r="D2951" s="105"/>
    </row>
    <row r="2952" spans="4:4" x14ac:dyDescent="0.5">
      <c r="D2952" s="105"/>
    </row>
    <row r="2953" spans="4:4" x14ac:dyDescent="0.5">
      <c r="D2953" s="105"/>
    </row>
    <row r="2954" spans="4:4" x14ac:dyDescent="0.5">
      <c r="D2954" s="105"/>
    </row>
    <row r="2955" spans="4:4" x14ac:dyDescent="0.5">
      <c r="D2955" s="105"/>
    </row>
    <row r="2956" spans="4:4" x14ac:dyDescent="0.5">
      <c r="D2956" s="105"/>
    </row>
    <row r="2957" spans="4:4" x14ac:dyDescent="0.5">
      <c r="D2957" s="105"/>
    </row>
    <row r="2958" spans="4:4" x14ac:dyDescent="0.5">
      <c r="D2958" s="105"/>
    </row>
    <row r="2959" spans="4:4" x14ac:dyDescent="0.5">
      <c r="D2959" s="105"/>
    </row>
    <row r="2960" spans="4:4" x14ac:dyDescent="0.5">
      <c r="D2960" s="105"/>
    </row>
    <row r="2961" spans="4:4" x14ac:dyDescent="0.5">
      <c r="D2961" s="105"/>
    </row>
    <row r="2962" spans="4:4" x14ac:dyDescent="0.5">
      <c r="D2962" s="105"/>
    </row>
    <row r="2963" spans="4:4" x14ac:dyDescent="0.5">
      <c r="D2963" s="105"/>
    </row>
    <row r="2964" spans="4:4" x14ac:dyDescent="0.5">
      <c r="D2964" s="105"/>
    </row>
    <row r="2965" spans="4:4" x14ac:dyDescent="0.5">
      <c r="D2965" s="105"/>
    </row>
    <row r="2966" spans="4:4" x14ac:dyDescent="0.5">
      <c r="D2966" s="105"/>
    </row>
    <row r="2967" spans="4:4" x14ac:dyDescent="0.5">
      <c r="D2967" s="105"/>
    </row>
    <row r="2968" spans="4:4" x14ac:dyDescent="0.5">
      <c r="D2968" s="105"/>
    </row>
    <row r="2969" spans="4:4" x14ac:dyDescent="0.5">
      <c r="D2969" s="105"/>
    </row>
    <row r="2970" spans="4:4" x14ac:dyDescent="0.5">
      <c r="D2970" s="105"/>
    </row>
    <row r="2971" spans="4:4" x14ac:dyDescent="0.5">
      <c r="D2971" s="105"/>
    </row>
    <row r="2972" spans="4:4" x14ac:dyDescent="0.5">
      <c r="D2972" s="105"/>
    </row>
    <row r="2973" spans="4:4" x14ac:dyDescent="0.5">
      <c r="D2973" s="105"/>
    </row>
    <row r="2974" spans="4:4" x14ac:dyDescent="0.5">
      <c r="D2974" s="105"/>
    </row>
    <row r="2975" spans="4:4" x14ac:dyDescent="0.5">
      <c r="D2975" s="105"/>
    </row>
    <row r="2976" spans="4:4" x14ac:dyDescent="0.5">
      <c r="D2976" s="105"/>
    </row>
    <row r="2977" spans="4:4" x14ac:dyDescent="0.5">
      <c r="D2977" s="105"/>
    </row>
    <row r="2978" spans="4:4" x14ac:dyDescent="0.5">
      <c r="D2978" s="105"/>
    </row>
    <row r="2979" spans="4:4" x14ac:dyDescent="0.5">
      <c r="D2979" s="105"/>
    </row>
    <row r="2980" spans="4:4" x14ac:dyDescent="0.5">
      <c r="D2980" s="105"/>
    </row>
    <row r="2981" spans="4:4" x14ac:dyDescent="0.5">
      <c r="D2981" s="105"/>
    </row>
    <row r="2982" spans="4:4" x14ac:dyDescent="0.5">
      <c r="D2982" s="105"/>
    </row>
    <row r="2983" spans="4:4" x14ac:dyDescent="0.5">
      <c r="D2983" s="105"/>
    </row>
    <row r="2984" spans="4:4" x14ac:dyDescent="0.5">
      <c r="D2984" s="105"/>
    </row>
    <row r="2985" spans="4:4" x14ac:dyDescent="0.5">
      <c r="D2985" s="105"/>
    </row>
    <row r="2986" spans="4:4" x14ac:dyDescent="0.5">
      <c r="D2986" s="105"/>
    </row>
    <row r="2987" spans="4:4" x14ac:dyDescent="0.5">
      <c r="D2987" s="105"/>
    </row>
    <row r="2988" spans="4:4" x14ac:dyDescent="0.5">
      <c r="D2988" s="105"/>
    </row>
    <row r="2989" spans="4:4" x14ac:dyDescent="0.5">
      <c r="D2989" s="105"/>
    </row>
    <row r="2990" spans="4:4" x14ac:dyDescent="0.5">
      <c r="D2990" s="105"/>
    </row>
    <row r="2991" spans="4:4" x14ac:dyDescent="0.5">
      <c r="D2991" s="105"/>
    </row>
    <row r="2992" spans="4:4" x14ac:dyDescent="0.5">
      <c r="D2992" s="105"/>
    </row>
    <row r="2993" spans="4:4" x14ac:dyDescent="0.5">
      <c r="D2993" s="105"/>
    </row>
    <row r="2994" spans="4:4" x14ac:dyDescent="0.5">
      <c r="D2994" s="105"/>
    </row>
    <row r="2995" spans="4:4" x14ac:dyDescent="0.5">
      <c r="D2995" s="105"/>
    </row>
    <row r="2996" spans="4:4" x14ac:dyDescent="0.5">
      <c r="D2996" s="105"/>
    </row>
    <row r="2997" spans="4:4" x14ac:dyDescent="0.5">
      <c r="D2997" s="105"/>
    </row>
    <row r="2998" spans="4:4" x14ac:dyDescent="0.5">
      <c r="D2998" s="105"/>
    </row>
    <row r="2999" spans="4:4" x14ac:dyDescent="0.5">
      <c r="D2999" s="105"/>
    </row>
    <row r="3000" spans="4:4" x14ac:dyDescent="0.5">
      <c r="D3000" s="105"/>
    </row>
    <row r="3001" spans="4:4" x14ac:dyDescent="0.5">
      <c r="D3001" s="105"/>
    </row>
    <row r="3002" spans="4:4" x14ac:dyDescent="0.5">
      <c r="D3002" s="105"/>
    </row>
    <row r="3003" spans="4:4" x14ac:dyDescent="0.5">
      <c r="D3003" s="105"/>
    </row>
    <row r="3004" spans="4:4" x14ac:dyDescent="0.5">
      <c r="D3004" s="105"/>
    </row>
    <row r="3005" spans="4:4" x14ac:dyDescent="0.5">
      <c r="D3005" s="105"/>
    </row>
    <row r="3006" spans="4:4" x14ac:dyDescent="0.5">
      <c r="D3006" s="105"/>
    </row>
    <row r="3007" spans="4:4" x14ac:dyDescent="0.5">
      <c r="D3007" s="105"/>
    </row>
    <row r="3008" spans="4:4" x14ac:dyDescent="0.5">
      <c r="D3008" s="105"/>
    </row>
    <row r="3009" spans="4:4" x14ac:dyDescent="0.5">
      <c r="D3009" s="105"/>
    </row>
    <row r="3010" spans="4:4" x14ac:dyDescent="0.5">
      <c r="D3010" s="105"/>
    </row>
    <row r="3011" spans="4:4" x14ac:dyDescent="0.5">
      <c r="D3011" s="105"/>
    </row>
    <row r="3012" spans="4:4" x14ac:dyDescent="0.5">
      <c r="D3012" s="105"/>
    </row>
    <row r="3013" spans="4:4" x14ac:dyDescent="0.5">
      <c r="D3013" s="105"/>
    </row>
    <row r="3014" spans="4:4" x14ac:dyDescent="0.5">
      <c r="D3014" s="105"/>
    </row>
    <row r="3015" spans="4:4" x14ac:dyDescent="0.5">
      <c r="D3015" s="105"/>
    </row>
    <row r="3016" spans="4:4" x14ac:dyDescent="0.5">
      <c r="D3016" s="105"/>
    </row>
    <row r="3017" spans="4:4" x14ac:dyDescent="0.5">
      <c r="D3017" s="105"/>
    </row>
    <row r="3018" spans="4:4" x14ac:dyDescent="0.5">
      <c r="D3018" s="105"/>
    </row>
    <row r="3019" spans="4:4" x14ac:dyDescent="0.5">
      <c r="D3019" s="105"/>
    </row>
    <row r="3020" spans="4:4" x14ac:dyDescent="0.5">
      <c r="D3020" s="105"/>
    </row>
    <row r="3021" spans="4:4" x14ac:dyDescent="0.5">
      <c r="D3021" s="105"/>
    </row>
    <row r="3022" spans="4:4" x14ac:dyDescent="0.5">
      <c r="D3022" s="105"/>
    </row>
    <row r="3023" spans="4:4" x14ac:dyDescent="0.5">
      <c r="D3023" s="105"/>
    </row>
    <row r="3024" spans="4:4" x14ac:dyDescent="0.5">
      <c r="D3024" s="105"/>
    </row>
    <row r="3025" spans="4:4" x14ac:dyDescent="0.5">
      <c r="D3025" s="105"/>
    </row>
    <row r="3026" spans="4:4" x14ac:dyDescent="0.5">
      <c r="D3026" s="105"/>
    </row>
    <row r="3027" spans="4:4" x14ac:dyDescent="0.5">
      <c r="D3027" s="105"/>
    </row>
    <row r="3028" spans="4:4" x14ac:dyDescent="0.5">
      <c r="D3028" s="105"/>
    </row>
    <row r="3029" spans="4:4" x14ac:dyDescent="0.5">
      <c r="D3029" s="105"/>
    </row>
    <row r="3030" spans="4:4" x14ac:dyDescent="0.5">
      <c r="D3030" s="105"/>
    </row>
    <row r="3031" spans="4:4" x14ac:dyDescent="0.5">
      <c r="D3031" s="105"/>
    </row>
    <row r="3032" spans="4:4" x14ac:dyDescent="0.5">
      <c r="D3032" s="105"/>
    </row>
    <row r="3033" spans="4:4" x14ac:dyDescent="0.5">
      <c r="D3033" s="105"/>
    </row>
    <row r="3034" spans="4:4" x14ac:dyDescent="0.5">
      <c r="D3034" s="105"/>
    </row>
    <row r="3035" spans="4:4" x14ac:dyDescent="0.5">
      <c r="D3035" s="105"/>
    </row>
    <row r="3036" spans="4:4" x14ac:dyDescent="0.5">
      <c r="D3036" s="105"/>
    </row>
    <row r="3037" spans="4:4" x14ac:dyDescent="0.5">
      <c r="D3037" s="105"/>
    </row>
    <row r="3038" spans="4:4" x14ac:dyDescent="0.5">
      <c r="D3038" s="105"/>
    </row>
    <row r="3039" spans="4:4" x14ac:dyDescent="0.5">
      <c r="D3039" s="105"/>
    </row>
    <row r="3040" spans="4:4" x14ac:dyDescent="0.5">
      <c r="D3040" s="105"/>
    </row>
    <row r="3041" spans="4:4" x14ac:dyDescent="0.5">
      <c r="D3041" s="105"/>
    </row>
    <row r="3042" spans="4:4" x14ac:dyDescent="0.5">
      <c r="D3042" s="105"/>
    </row>
    <row r="3043" spans="4:4" x14ac:dyDescent="0.5">
      <c r="D3043" s="105"/>
    </row>
    <row r="3044" spans="4:4" x14ac:dyDescent="0.5">
      <c r="D3044" s="105"/>
    </row>
    <row r="3045" spans="4:4" x14ac:dyDescent="0.5">
      <c r="D3045" s="105"/>
    </row>
    <row r="3046" spans="4:4" x14ac:dyDescent="0.5">
      <c r="D3046" s="105"/>
    </row>
    <row r="3047" spans="4:4" x14ac:dyDescent="0.5">
      <c r="D3047" s="105"/>
    </row>
    <row r="3048" spans="4:4" x14ac:dyDescent="0.5">
      <c r="D3048" s="105"/>
    </row>
    <row r="3049" spans="4:4" x14ac:dyDescent="0.5">
      <c r="D3049" s="105"/>
    </row>
    <row r="3050" spans="4:4" x14ac:dyDescent="0.5">
      <c r="D3050" s="105"/>
    </row>
    <row r="3051" spans="4:4" x14ac:dyDescent="0.5">
      <c r="D3051" s="105"/>
    </row>
    <row r="3052" spans="4:4" x14ac:dyDescent="0.5">
      <c r="D3052" s="105"/>
    </row>
    <row r="3053" spans="4:4" x14ac:dyDescent="0.5">
      <c r="D3053" s="105"/>
    </row>
    <row r="3054" spans="4:4" x14ac:dyDescent="0.5">
      <c r="D3054" s="105"/>
    </row>
    <row r="3055" spans="4:4" x14ac:dyDescent="0.5">
      <c r="D3055" s="105"/>
    </row>
    <row r="3056" spans="4:4" x14ac:dyDescent="0.5">
      <c r="D3056" s="105"/>
    </row>
    <row r="3057" spans="4:4" x14ac:dyDescent="0.5">
      <c r="D3057" s="105"/>
    </row>
    <row r="3058" spans="4:4" x14ac:dyDescent="0.5">
      <c r="D3058" s="105"/>
    </row>
    <row r="3059" spans="4:4" x14ac:dyDescent="0.5">
      <c r="D3059" s="105"/>
    </row>
    <row r="3060" spans="4:4" x14ac:dyDescent="0.5">
      <c r="D3060" s="105"/>
    </row>
    <row r="3061" spans="4:4" x14ac:dyDescent="0.5">
      <c r="D3061" s="105"/>
    </row>
    <row r="3062" spans="4:4" x14ac:dyDescent="0.5">
      <c r="D3062" s="105"/>
    </row>
    <row r="3063" spans="4:4" x14ac:dyDescent="0.5">
      <c r="D3063" s="105"/>
    </row>
    <row r="3064" spans="4:4" x14ac:dyDescent="0.5">
      <c r="D3064" s="105"/>
    </row>
    <row r="3065" spans="4:4" x14ac:dyDescent="0.5">
      <c r="D3065" s="105"/>
    </row>
    <row r="3066" spans="4:4" x14ac:dyDescent="0.5">
      <c r="D3066" s="105"/>
    </row>
    <row r="3067" spans="4:4" x14ac:dyDescent="0.5">
      <c r="D3067" s="105"/>
    </row>
    <row r="3068" spans="4:4" x14ac:dyDescent="0.5">
      <c r="D3068" s="105"/>
    </row>
    <row r="3069" spans="4:4" x14ac:dyDescent="0.5">
      <c r="D3069" s="105"/>
    </row>
    <row r="3070" spans="4:4" x14ac:dyDescent="0.5">
      <c r="D3070" s="105"/>
    </row>
    <row r="3071" spans="4:4" x14ac:dyDescent="0.5">
      <c r="D3071" s="105"/>
    </row>
    <row r="3072" spans="4:4" x14ac:dyDescent="0.5">
      <c r="D3072" s="105"/>
    </row>
    <row r="3073" spans="4:4" x14ac:dyDescent="0.5">
      <c r="D3073" s="105"/>
    </row>
    <row r="3074" spans="4:4" x14ac:dyDescent="0.5">
      <c r="D3074" s="105"/>
    </row>
    <row r="3075" spans="4:4" x14ac:dyDescent="0.5">
      <c r="D3075" s="105"/>
    </row>
    <row r="3076" spans="4:4" x14ac:dyDescent="0.5">
      <c r="D3076" s="105"/>
    </row>
    <row r="3077" spans="4:4" x14ac:dyDescent="0.5">
      <c r="D3077" s="105"/>
    </row>
    <row r="3078" spans="4:4" x14ac:dyDescent="0.5">
      <c r="D3078" s="105"/>
    </row>
    <row r="3079" spans="4:4" x14ac:dyDescent="0.5">
      <c r="D3079" s="105"/>
    </row>
    <row r="3080" spans="4:4" x14ac:dyDescent="0.5">
      <c r="D3080" s="105"/>
    </row>
    <row r="3081" spans="4:4" x14ac:dyDescent="0.5">
      <c r="D3081" s="105"/>
    </row>
    <row r="3082" spans="4:4" x14ac:dyDescent="0.5">
      <c r="D3082" s="105"/>
    </row>
    <row r="3083" spans="4:4" x14ac:dyDescent="0.5">
      <c r="D3083" s="105"/>
    </row>
    <row r="3084" spans="4:4" x14ac:dyDescent="0.5">
      <c r="D3084" s="105"/>
    </row>
    <row r="3085" spans="4:4" x14ac:dyDescent="0.5">
      <c r="D3085" s="105"/>
    </row>
    <row r="3086" spans="4:4" x14ac:dyDescent="0.5">
      <c r="D3086" s="105"/>
    </row>
    <row r="3087" spans="4:4" x14ac:dyDescent="0.5">
      <c r="D3087" s="105"/>
    </row>
    <row r="3088" spans="4:4" x14ac:dyDescent="0.5">
      <c r="D3088" s="105"/>
    </row>
    <row r="3089" spans="4:4" x14ac:dyDescent="0.5">
      <c r="D3089" s="105"/>
    </row>
    <row r="3090" spans="4:4" x14ac:dyDescent="0.5">
      <c r="D3090" s="105"/>
    </row>
    <row r="3091" spans="4:4" x14ac:dyDescent="0.5">
      <c r="D3091" s="105"/>
    </row>
    <row r="3092" spans="4:4" x14ac:dyDescent="0.5">
      <c r="D3092" s="105"/>
    </row>
    <row r="3093" spans="4:4" x14ac:dyDescent="0.5">
      <c r="D3093" s="105"/>
    </row>
    <row r="3094" spans="4:4" x14ac:dyDescent="0.5">
      <c r="D3094" s="105"/>
    </row>
    <row r="3095" spans="4:4" x14ac:dyDescent="0.5">
      <c r="D3095" s="105"/>
    </row>
    <row r="3096" spans="4:4" x14ac:dyDescent="0.5">
      <c r="D3096" s="105"/>
    </row>
    <row r="3097" spans="4:4" x14ac:dyDescent="0.5">
      <c r="D3097" s="105"/>
    </row>
    <row r="3098" spans="4:4" x14ac:dyDescent="0.5">
      <c r="D3098" s="105"/>
    </row>
    <row r="3099" spans="4:4" x14ac:dyDescent="0.5">
      <c r="D3099" s="105"/>
    </row>
    <row r="3100" spans="4:4" x14ac:dyDescent="0.5">
      <c r="D3100" s="105"/>
    </row>
    <row r="3101" spans="4:4" x14ac:dyDescent="0.5">
      <c r="D3101" s="105"/>
    </row>
    <row r="3102" spans="4:4" x14ac:dyDescent="0.5">
      <c r="D3102" s="105"/>
    </row>
    <row r="3103" spans="4:4" x14ac:dyDescent="0.5">
      <c r="D3103" s="105"/>
    </row>
    <row r="3104" spans="4:4" x14ac:dyDescent="0.5">
      <c r="D3104" s="105"/>
    </row>
    <row r="3105" spans="4:4" x14ac:dyDescent="0.5">
      <c r="D3105" s="105"/>
    </row>
    <row r="3106" spans="4:4" x14ac:dyDescent="0.5">
      <c r="D3106" s="105"/>
    </row>
    <row r="3107" spans="4:4" x14ac:dyDescent="0.5">
      <c r="D3107" s="105"/>
    </row>
    <row r="3108" spans="4:4" x14ac:dyDescent="0.5">
      <c r="D3108" s="105"/>
    </row>
    <row r="3109" spans="4:4" x14ac:dyDescent="0.5">
      <c r="D3109" s="105"/>
    </row>
    <row r="3110" spans="4:4" x14ac:dyDescent="0.5">
      <c r="D3110" s="105"/>
    </row>
    <row r="3111" spans="4:4" x14ac:dyDescent="0.5">
      <c r="D3111" s="105"/>
    </row>
    <row r="3112" spans="4:4" x14ac:dyDescent="0.5">
      <c r="D3112" s="105"/>
    </row>
    <row r="3113" spans="4:4" x14ac:dyDescent="0.5">
      <c r="D3113" s="105"/>
    </row>
    <row r="3114" spans="4:4" x14ac:dyDescent="0.5">
      <c r="D3114" s="105"/>
    </row>
    <row r="3115" spans="4:4" x14ac:dyDescent="0.5">
      <c r="D3115" s="105"/>
    </row>
    <row r="3116" spans="4:4" x14ac:dyDescent="0.5">
      <c r="D3116" s="105"/>
    </row>
    <row r="3117" spans="4:4" x14ac:dyDescent="0.5">
      <c r="D3117" s="105"/>
    </row>
    <row r="3118" spans="4:4" x14ac:dyDescent="0.5">
      <c r="D3118" s="105"/>
    </row>
    <row r="3119" spans="4:4" x14ac:dyDescent="0.5">
      <c r="D3119" s="105"/>
    </row>
    <row r="3120" spans="4:4" x14ac:dyDescent="0.5">
      <c r="D3120" s="105"/>
    </row>
    <row r="3121" spans="4:4" x14ac:dyDescent="0.5">
      <c r="D3121" s="105"/>
    </row>
    <row r="3122" spans="4:4" x14ac:dyDescent="0.5">
      <c r="D3122" s="105"/>
    </row>
    <row r="3123" spans="4:4" x14ac:dyDescent="0.5">
      <c r="D3123" s="105"/>
    </row>
    <row r="3124" spans="4:4" x14ac:dyDescent="0.5">
      <c r="D3124" s="105"/>
    </row>
    <row r="3125" spans="4:4" x14ac:dyDescent="0.5">
      <c r="D3125" s="105"/>
    </row>
    <row r="3126" spans="4:4" x14ac:dyDescent="0.5">
      <c r="D3126" s="105"/>
    </row>
    <row r="3127" spans="4:4" x14ac:dyDescent="0.5">
      <c r="D3127" s="105"/>
    </row>
    <row r="3128" spans="4:4" x14ac:dyDescent="0.5">
      <c r="D3128" s="105"/>
    </row>
    <row r="3129" spans="4:4" x14ac:dyDescent="0.5">
      <c r="D3129" s="105"/>
    </row>
    <row r="3130" spans="4:4" x14ac:dyDescent="0.5">
      <c r="D3130" s="105"/>
    </row>
    <row r="3131" spans="4:4" x14ac:dyDescent="0.5">
      <c r="D3131" s="105"/>
    </row>
    <row r="3132" spans="4:4" x14ac:dyDescent="0.5">
      <c r="D3132" s="105"/>
    </row>
    <row r="3133" spans="4:4" x14ac:dyDescent="0.5">
      <c r="D3133" s="105"/>
    </row>
    <row r="3134" spans="4:4" x14ac:dyDescent="0.5">
      <c r="D3134" s="105"/>
    </row>
    <row r="3135" spans="4:4" x14ac:dyDescent="0.5">
      <c r="D3135" s="105"/>
    </row>
    <row r="3136" spans="4:4" x14ac:dyDescent="0.5">
      <c r="D3136" s="105"/>
    </row>
    <row r="3137" spans="4:4" x14ac:dyDescent="0.5">
      <c r="D3137" s="105"/>
    </row>
    <row r="3138" spans="4:4" x14ac:dyDescent="0.5">
      <c r="D3138" s="105"/>
    </row>
    <row r="3139" spans="4:4" x14ac:dyDescent="0.5">
      <c r="D3139" s="105"/>
    </row>
    <row r="3140" spans="4:4" x14ac:dyDescent="0.5">
      <c r="D3140" s="105"/>
    </row>
    <row r="3141" spans="4:4" x14ac:dyDescent="0.5">
      <c r="D3141" s="105"/>
    </row>
    <row r="3142" spans="4:4" x14ac:dyDescent="0.5">
      <c r="D3142" s="105"/>
    </row>
    <row r="3143" spans="4:4" x14ac:dyDescent="0.5">
      <c r="D3143" s="105"/>
    </row>
    <row r="3144" spans="4:4" x14ac:dyDescent="0.5">
      <c r="D3144" s="105"/>
    </row>
    <row r="3145" spans="4:4" x14ac:dyDescent="0.5">
      <c r="D3145" s="105"/>
    </row>
    <row r="3146" spans="4:4" x14ac:dyDescent="0.5">
      <c r="D3146" s="105"/>
    </row>
    <row r="3147" spans="4:4" x14ac:dyDescent="0.5">
      <c r="D3147" s="105"/>
    </row>
    <row r="3148" spans="4:4" x14ac:dyDescent="0.5">
      <c r="D3148" s="105"/>
    </row>
    <row r="3149" spans="4:4" x14ac:dyDescent="0.5">
      <c r="D3149" s="105"/>
    </row>
    <row r="3150" spans="4:4" x14ac:dyDescent="0.5">
      <c r="D3150" s="105"/>
    </row>
    <row r="3151" spans="4:4" x14ac:dyDescent="0.5">
      <c r="D3151" s="105"/>
    </row>
    <row r="3152" spans="4:4" x14ac:dyDescent="0.5">
      <c r="D3152" s="105"/>
    </row>
    <row r="3153" spans="4:4" x14ac:dyDescent="0.5">
      <c r="D3153" s="105"/>
    </row>
    <row r="3154" spans="4:4" x14ac:dyDescent="0.5">
      <c r="D3154" s="105"/>
    </row>
    <row r="3155" spans="4:4" x14ac:dyDescent="0.5">
      <c r="D3155" s="105"/>
    </row>
    <row r="3156" spans="4:4" x14ac:dyDescent="0.5">
      <c r="D3156" s="105"/>
    </row>
    <row r="3157" spans="4:4" x14ac:dyDescent="0.5">
      <c r="D3157" s="105"/>
    </row>
    <row r="3158" spans="4:4" x14ac:dyDescent="0.5">
      <c r="D3158" s="105"/>
    </row>
    <row r="3159" spans="4:4" x14ac:dyDescent="0.5">
      <c r="D3159" s="105"/>
    </row>
    <row r="3160" spans="4:4" x14ac:dyDescent="0.5">
      <c r="D3160" s="105"/>
    </row>
    <row r="3161" spans="4:4" x14ac:dyDescent="0.5">
      <c r="D3161" s="105"/>
    </row>
    <row r="3162" spans="4:4" x14ac:dyDescent="0.5">
      <c r="D3162" s="105"/>
    </row>
    <row r="3163" spans="4:4" x14ac:dyDescent="0.5">
      <c r="D3163" s="105"/>
    </row>
    <row r="3164" spans="4:4" x14ac:dyDescent="0.5">
      <c r="D3164" s="105"/>
    </row>
    <row r="3165" spans="4:4" x14ac:dyDescent="0.5">
      <c r="D3165" s="105"/>
    </row>
    <row r="3166" spans="4:4" x14ac:dyDescent="0.5">
      <c r="D3166" s="105"/>
    </row>
    <row r="3167" spans="4:4" x14ac:dyDescent="0.5">
      <c r="D3167" s="105"/>
    </row>
    <row r="3168" spans="4:4" x14ac:dyDescent="0.5">
      <c r="D3168" s="105"/>
    </row>
    <row r="3169" spans="4:4" x14ac:dyDescent="0.5">
      <c r="D3169" s="105"/>
    </row>
    <row r="3170" spans="4:4" x14ac:dyDescent="0.5">
      <c r="D3170" s="105"/>
    </row>
    <row r="3171" spans="4:4" x14ac:dyDescent="0.5">
      <c r="D3171" s="105"/>
    </row>
    <row r="3172" spans="4:4" x14ac:dyDescent="0.5">
      <c r="D3172" s="105"/>
    </row>
    <row r="3173" spans="4:4" x14ac:dyDescent="0.5">
      <c r="D3173" s="105"/>
    </row>
    <row r="3174" spans="4:4" x14ac:dyDescent="0.5">
      <c r="D3174" s="105"/>
    </row>
    <row r="3175" spans="4:4" x14ac:dyDescent="0.5">
      <c r="D3175" s="105"/>
    </row>
    <row r="3176" spans="4:4" x14ac:dyDescent="0.5">
      <c r="D3176" s="105"/>
    </row>
    <row r="3177" spans="4:4" x14ac:dyDescent="0.5">
      <c r="D3177" s="105"/>
    </row>
    <row r="3178" spans="4:4" x14ac:dyDescent="0.5">
      <c r="D3178" s="105"/>
    </row>
    <row r="3179" spans="4:4" x14ac:dyDescent="0.5">
      <c r="D3179" s="105"/>
    </row>
    <row r="3180" spans="4:4" x14ac:dyDescent="0.5">
      <c r="D3180" s="105"/>
    </row>
    <row r="3181" spans="4:4" x14ac:dyDescent="0.5">
      <c r="D3181" s="105"/>
    </row>
    <row r="3182" spans="4:4" x14ac:dyDescent="0.5">
      <c r="D3182" s="105"/>
    </row>
    <row r="3183" spans="4:4" x14ac:dyDescent="0.5">
      <c r="D3183" s="105"/>
    </row>
    <row r="3184" spans="4:4" x14ac:dyDescent="0.5">
      <c r="D3184" s="105"/>
    </row>
    <row r="3185" spans="4:4" x14ac:dyDescent="0.5">
      <c r="D3185" s="105"/>
    </row>
    <row r="3186" spans="4:4" x14ac:dyDescent="0.5">
      <c r="D3186" s="105"/>
    </row>
    <row r="3187" spans="4:4" x14ac:dyDescent="0.5">
      <c r="D3187" s="105"/>
    </row>
    <row r="3188" spans="4:4" x14ac:dyDescent="0.5">
      <c r="D3188" s="105"/>
    </row>
    <row r="3189" spans="4:4" x14ac:dyDescent="0.5">
      <c r="D3189" s="105"/>
    </row>
    <row r="3190" spans="4:4" x14ac:dyDescent="0.5">
      <c r="D3190" s="105"/>
    </row>
    <row r="3191" spans="4:4" x14ac:dyDescent="0.5">
      <c r="D3191" s="105"/>
    </row>
    <row r="3192" spans="4:4" x14ac:dyDescent="0.5">
      <c r="D3192" s="105"/>
    </row>
    <row r="3193" spans="4:4" x14ac:dyDescent="0.5">
      <c r="D3193" s="105"/>
    </row>
    <row r="3194" spans="4:4" x14ac:dyDescent="0.5">
      <c r="D3194" s="105"/>
    </row>
    <row r="3195" spans="4:4" x14ac:dyDescent="0.5">
      <c r="D3195" s="105"/>
    </row>
    <row r="3196" spans="4:4" x14ac:dyDescent="0.5">
      <c r="D3196" s="105"/>
    </row>
    <row r="3197" spans="4:4" x14ac:dyDescent="0.5">
      <c r="D3197" s="105"/>
    </row>
    <row r="3198" spans="4:4" x14ac:dyDescent="0.5">
      <c r="D3198" s="105"/>
    </row>
    <row r="3199" spans="4:4" x14ac:dyDescent="0.5">
      <c r="D3199" s="105"/>
    </row>
    <row r="3200" spans="4:4" x14ac:dyDescent="0.5">
      <c r="D3200" s="105"/>
    </row>
    <row r="3201" spans="4:4" x14ac:dyDescent="0.5">
      <c r="D3201" s="105"/>
    </row>
    <row r="3202" spans="4:4" x14ac:dyDescent="0.5">
      <c r="D3202" s="105"/>
    </row>
    <row r="3203" spans="4:4" x14ac:dyDescent="0.5">
      <c r="D3203" s="105"/>
    </row>
    <row r="3204" spans="4:4" x14ac:dyDescent="0.5">
      <c r="D3204" s="105"/>
    </row>
    <row r="3205" spans="4:4" x14ac:dyDescent="0.5">
      <c r="D3205" s="105"/>
    </row>
    <row r="3206" spans="4:4" x14ac:dyDescent="0.5">
      <c r="D3206" s="105"/>
    </row>
    <row r="3207" spans="4:4" x14ac:dyDescent="0.5">
      <c r="D3207" s="105"/>
    </row>
    <row r="3208" spans="4:4" x14ac:dyDescent="0.5">
      <c r="D3208" s="105"/>
    </row>
    <row r="3209" spans="4:4" x14ac:dyDescent="0.5">
      <c r="D3209" s="105"/>
    </row>
    <row r="3210" spans="4:4" x14ac:dyDescent="0.5">
      <c r="D3210" s="105"/>
    </row>
    <row r="3211" spans="4:4" x14ac:dyDescent="0.5">
      <c r="D3211" s="105"/>
    </row>
    <row r="3212" spans="4:4" x14ac:dyDescent="0.5">
      <c r="D3212" s="105"/>
    </row>
    <row r="3213" spans="4:4" x14ac:dyDescent="0.5">
      <c r="D3213" s="105"/>
    </row>
    <row r="3214" spans="4:4" x14ac:dyDescent="0.5">
      <c r="D3214" s="105"/>
    </row>
    <row r="3215" spans="4:4" x14ac:dyDescent="0.5">
      <c r="D3215" s="105"/>
    </row>
    <row r="3216" spans="4:4" x14ac:dyDescent="0.5">
      <c r="D3216" s="105"/>
    </row>
    <row r="3217" spans="4:4" x14ac:dyDescent="0.5">
      <c r="D3217" s="105"/>
    </row>
    <row r="3218" spans="4:4" x14ac:dyDescent="0.5">
      <c r="D3218" s="105"/>
    </row>
    <row r="3219" spans="4:4" x14ac:dyDescent="0.5">
      <c r="D3219" s="105"/>
    </row>
    <row r="3220" spans="4:4" x14ac:dyDescent="0.5">
      <c r="D3220" s="105"/>
    </row>
    <row r="3221" spans="4:4" x14ac:dyDescent="0.5">
      <c r="D3221" s="105"/>
    </row>
    <row r="3222" spans="4:4" x14ac:dyDescent="0.5">
      <c r="D3222" s="105"/>
    </row>
    <row r="3223" spans="4:4" x14ac:dyDescent="0.5">
      <c r="D3223" s="105"/>
    </row>
    <row r="3224" spans="4:4" x14ac:dyDescent="0.5">
      <c r="D3224" s="105"/>
    </row>
    <row r="3225" spans="4:4" x14ac:dyDescent="0.5">
      <c r="D3225" s="105"/>
    </row>
    <row r="3226" spans="4:4" x14ac:dyDescent="0.5">
      <c r="D3226" s="105"/>
    </row>
    <row r="3227" spans="4:4" x14ac:dyDescent="0.5">
      <c r="D3227" s="105"/>
    </row>
    <row r="3228" spans="4:4" x14ac:dyDescent="0.5">
      <c r="D3228" s="105"/>
    </row>
    <row r="3229" spans="4:4" x14ac:dyDescent="0.5">
      <c r="D3229" s="105"/>
    </row>
    <row r="3230" spans="4:4" x14ac:dyDescent="0.5">
      <c r="D3230" s="105"/>
    </row>
    <row r="3231" spans="4:4" x14ac:dyDescent="0.5">
      <c r="D3231" s="105"/>
    </row>
    <row r="3232" spans="4:4" x14ac:dyDescent="0.5">
      <c r="D3232" s="105"/>
    </row>
    <row r="3233" spans="4:4" x14ac:dyDescent="0.5">
      <c r="D3233" s="105"/>
    </row>
    <row r="3234" spans="4:4" x14ac:dyDescent="0.5">
      <c r="D3234" s="105"/>
    </row>
    <row r="3235" spans="4:4" x14ac:dyDescent="0.5">
      <c r="D3235" s="105"/>
    </row>
    <row r="3236" spans="4:4" x14ac:dyDescent="0.5">
      <c r="D3236" s="105"/>
    </row>
    <row r="3237" spans="4:4" x14ac:dyDescent="0.5">
      <c r="D3237" s="105"/>
    </row>
    <row r="3238" spans="4:4" x14ac:dyDescent="0.5">
      <c r="D3238" s="105"/>
    </row>
    <row r="3239" spans="4:4" x14ac:dyDescent="0.5">
      <c r="D3239" s="105"/>
    </row>
    <row r="3240" spans="4:4" x14ac:dyDescent="0.5">
      <c r="D3240" s="105"/>
    </row>
    <row r="3241" spans="4:4" x14ac:dyDescent="0.5">
      <c r="D3241" s="105"/>
    </row>
    <row r="3242" spans="4:4" x14ac:dyDescent="0.5">
      <c r="D3242" s="105"/>
    </row>
    <row r="3243" spans="4:4" x14ac:dyDescent="0.5">
      <c r="D3243" s="105"/>
    </row>
    <row r="3244" spans="4:4" x14ac:dyDescent="0.5">
      <c r="D3244" s="105"/>
    </row>
    <row r="3245" spans="4:4" x14ac:dyDescent="0.5">
      <c r="D3245" s="105"/>
    </row>
    <row r="3246" spans="4:4" x14ac:dyDescent="0.5">
      <c r="D3246" s="105"/>
    </row>
    <row r="3247" spans="4:4" x14ac:dyDescent="0.5">
      <c r="D3247" s="105"/>
    </row>
    <row r="3248" spans="4:4" x14ac:dyDescent="0.5">
      <c r="D3248" s="105"/>
    </row>
    <row r="3249" spans="4:4" x14ac:dyDescent="0.5">
      <c r="D3249" s="105"/>
    </row>
    <row r="3250" spans="4:4" x14ac:dyDescent="0.5">
      <c r="D3250" s="105"/>
    </row>
    <row r="3251" spans="4:4" x14ac:dyDescent="0.5">
      <c r="D3251" s="105"/>
    </row>
    <row r="3252" spans="4:4" x14ac:dyDescent="0.5">
      <c r="D3252" s="105"/>
    </row>
    <row r="3253" spans="4:4" x14ac:dyDescent="0.5">
      <c r="D3253" s="105"/>
    </row>
    <row r="3254" spans="4:4" x14ac:dyDescent="0.5">
      <c r="D3254" s="105"/>
    </row>
    <row r="3255" spans="4:4" x14ac:dyDescent="0.5">
      <c r="D3255" s="105"/>
    </row>
    <row r="3256" spans="4:4" x14ac:dyDescent="0.5">
      <c r="D3256" s="105"/>
    </row>
    <row r="3257" spans="4:4" x14ac:dyDescent="0.5">
      <c r="D3257" s="105"/>
    </row>
    <row r="3258" spans="4:4" x14ac:dyDescent="0.5">
      <c r="D3258" s="105"/>
    </row>
    <row r="3259" spans="4:4" x14ac:dyDescent="0.5">
      <c r="D3259" s="105"/>
    </row>
    <row r="3260" spans="4:4" x14ac:dyDescent="0.5">
      <c r="D3260" s="105"/>
    </row>
    <row r="3261" spans="4:4" x14ac:dyDescent="0.5">
      <c r="D3261" s="105"/>
    </row>
    <row r="3262" spans="4:4" x14ac:dyDescent="0.5">
      <c r="D3262" s="105"/>
    </row>
    <row r="3263" spans="4:4" x14ac:dyDescent="0.5">
      <c r="D3263" s="105"/>
    </row>
    <row r="3264" spans="4:4" x14ac:dyDescent="0.5">
      <c r="D3264" s="105"/>
    </row>
    <row r="3265" spans="4:4" x14ac:dyDescent="0.5">
      <c r="D3265" s="105"/>
    </row>
    <row r="3266" spans="4:4" x14ac:dyDescent="0.5">
      <c r="D3266" s="105"/>
    </row>
    <row r="3267" spans="4:4" x14ac:dyDescent="0.5">
      <c r="D3267" s="105"/>
    </row>
    <row r="3268" spans="4:4" x14ac:dyDescent="0.5">
      <c r="D3268" s="105"/>
    </row>
    <row r="3269" spans="4:4" x14ac:dyDescent="0.5">
      <c r="D3269" s="105"/>
    </row>
    <row r="3270" spans="4:4" x14ac:dyDescent="0.5">
      <c r="D3270" s="105"/>
    </row>
    <row r="3271" spans="4:4" x14ac:dyDescent="0.5">
      <c r="D3271" s="105"/>
    </row>
    <row r="3272" spans="4:4" x14ac:dyDescent="0.5">
      <c r="D3272" s="105"/>
    </row>
    <row r="3273" spans="4:4" x14ac:dyDescent="0.5">
      <c r="D3273" s="105"/>
    </row>
    <row r="3274" spans="4:4" x14ac:dyDescent="0.5">
      <c r="D3274" s="105"/>
    </row>
    <row r="3275" spans="4:4" x14ac:dyDescent="0.5">
      <c r="D3275" s="105"/>
    </row>
    <row r="3276" spans="4:4" x14ac:dyDescent="0.5">
      <c r="D3276" s="105"/>
    </row>
    <row r="3277" spans="4:4" x14ac:dyDescent="0.5">
      <c r="D3277" s="105"/>
    </row>
    <row r="3278" spans="4:4" x14ac:dyDescent="0.5">
      <c r="D3278" s="105"/>
    </row>
    <row r="3279" spans="4:4" x14ac:dyDescent="0.5">
      <c r="D3279" s="105"/>
    </row>
    <row r="3280" spans="4:4" x14ac:dyDescent="0.5">
      <c r="D3280" s="105"/>
    </row>
    <row r="3281" spans="4:4" x14ac:dyDescent="0.5">
      <c r="D3281" s="105"/>
    </row>
    <row r="3282" spans="4:4" x14ac:dyDescent="0.5">
      <c r="D3282" s="105"/>
    </row>
    <row r="3283" spans="4:4" x14ac:dyDescent="0.5">
      <c r="D3283" s="105"/>
    </row>
    <row r="3284" spans="4:4" x14ac:dyDescent="0.5">
      <c r="D3284" s="105"/>
    </row>
    <row r="3285" spans="4:4" x14ac:dyDescent="0.5">
      <c r="D3285" s="105"/>
    </row>
    <row r="3286" spans="4:4" x14ac:dyDescent="0.5">
      <c r="D3286" s="105"/>
    </row>
    <row r="3287" spans="4:4" x14ac:dyDescent="0.5">
      <c r="D3287" s="105"/>
    </row>
    <row r="3288" spans="4:4" x14ac:dyDescent="0.5">
      <c r="D3288" s="105"/>
    </row>
    <row r="3289" spans="4:4" x14ac:dyDescent="0.5">
      <c r="D3289" s="105"/>
    </row>
    <row r="3290" spans="4:4" x14ac:dyDescent="0.5">
      <c r="D3290" s="105"/>
    </row>
    <row r="3291" spans="4:4" x14ac:dyDescent="0.5">
      <c r="D3291" s="105"/>
    </row>
    <row r="3292" spans="4:4" x14ac:dyDescent="0.5">
      <c r="D3292" s="105"/>
    </row>
    <row r="3293" spans="4:4" x14ac:dyDescent="0.5">
      <c r="D3293" s="105"/>
    </row>
    <row r="3294" spans="4:4" x14ac:dyDescent="0.5">
      <c r="D3294" s="105"/>
    </row>
    <row r="3295" spans="4:4" x14ac:dyDescent="0.5">
      <c r="D3295" s="105"/>
    </row>
    <row r="3296" spans="4:4" x14ac:dyDescent="0.5">
      <c r="D3296" s="105"/>
    </row>
    <row r="3297" spans="4:4" x14ac:dyDescent="0.5">
      <c r="D3297" s="105"/>
    </row>
    <row r="3298" spans="4:4" x14ac:dyDescent="0.5">
      <c r="D3298" s="105"/>
    </row>
    <row r="3299" spans="4:4" x14ac:dyDescent="0.5">
      <c r="D3299" s="105"/>
    </row>
    <row r="3300" spans="4:4" x14ac:dyDescent="0.5">
      <c r="D3300" s="105"/>
    </row>
    <row r="3301" spans="4:4" x14ac:dyDescent="0.5">
      <c r="D3301" s="105"/>
    </row>
    <row r="3302" spans="4:4" x14ac:dyDescent="0.5">
      <c r="D3302" s="105"/>
    </row>
    <row r="3303" spans="4:4" x14ac:dyDescent="0.5">
      <c r="D3303" s="105"/>
    </row>
    <row r="3304" spans="4:4" x14ac:dyDescent="0.5">
      <c r="D3304" s="105"/>
    </row>
    <row r="3305" spans="4:4" x14ac:dyDescent="0.5">
      <c r="D3305" s="105"/>
    </row>
    <row r="3306" spans="4:4" x14ac:dyDescent="0.5">
      <c r="D3306" s="105"/>
    </row>
    <row r="3307" spans="4:4" x14ac:dyDescent="0.5">
      <c r="D3307" s="105"/>
    </row>
    <row r="3308" spans="4:4" x14ac:dyDescent="0.5">
      <c r="D3308" s="105"/>
    </row>
    <row r="3309" spans="4:4" x14ac:dyDescent="0.5">
      <c r="D3309" s="105"/>
    </row>
    <row r="3310" spans="4:4" x14ac:dyDescent="0.5">
      <c r="D3310" s="105"/>
    </row>
    <row r="3311" spans="4:4" x14ac:dyDescent="0.5">
      <c r="D3311" s="105"/>
    </row>
    <row r="3312" spans="4:4" x14ac:dyDescent="0.5">
      <c r="D3312" s="105"/>
    </row>
    <row r="3313" spans="4:4" x14ac:dyDescent="0.5">
      <c r="D3313" s="105"/>
    </row>
    <row r="3314" spans="4:4" x14ac:dyDescent="0.5">
      <c r="D3314" s="105"/>
    </row>
    <row r="3315" spans="4:4" x14ac:dyDescent="0.5">
      <c r="D3315" s="105"/>
    </row>
    <row r="3316" spans="4:4" x14ac:dyDescent="0.5">
      <c r="D3316" s="105"/>
    </row>
    <row r="3317" spans="4:4" x14ac:dyDescent="0.5">
      <c r="D3317" s="105"/>
    </row>
    <row r="3318" spans="4:4" x14ac:dyDescent="0.5">
      <c r="D3318" s="105"/>
    </row>
    <row r="3319" spans="4:4" x14ac:dyDescent="0.5">
      <c r="D3319" s="105"/>
    </row>
    <row r="3320" spans="4:4" x14ac:dyDescent="0.5">
      <c r="D3320" s="105"/>
    </row>
    <row r="3321" spans="4:4" x14ac:dyDescent="0.5">
      <c r="D3321" s="105"/>
    </row>
    <row r="3322" spans="4:4" x14ac:dyDescent="0.5">
      <c r="D3322" s="105"/>
    </row>
    <row r="3323" spans="4:4" x14ac:dyDescent="0.5">
      <c r="D3323" s="105"/>
    </row>
    <row r="3324" spans="4:4" x14ac:dyDescent="0.5">
      <c r="D3324" s="105"/>
    </row>
    <row r="3325" spans="4:4" x14ac:dyDescent="0.5">
      <c r="D3325" s="105"/>
    </row>
    <row r="3326" spans="4:4" x14ac:dyDescent="0.5">
      <c r="D3326" s="105"/>
    </row>
    <row r="3327" spans="4:4" x14ac:dyDescent="0.5">
      <c r="D3327" s="105"/>
    </row>
    <row r="3328" spans="4:4" x14ac:dyDescent="0.5">
      <c r="D3328" s="105"/>
    </row>
    <row r="3329" spans="4:4" x14ac:dyDescent="0.5">
      <c r="D3329" s="105"/>
    </row>
    <row r="3330" spans="4:4" x14ac:dyDescent="0.5">
      <c r="D3330" s="105"/>
    </row>
    <row r="3331" spans="4:4" x14ac:dyDescent="0.5">
      <c r="D3331" s="105"/>
    </row>
    <row r="3332" spans="4:4" x14ac:dyDescent="0.5">
      <c r="D3332" s="105"/>
    </row>
    <row r="3333" spans="4:4" x14ac:dyDescent="0.5">
      <c r="D3333" s="105"/>
    </row>
    <row r="3334" spans="4:4" x14ac:dyDescent="0.5">
      <c r="D3334" s="105"/>
    </row>
    <row r="3335" spans="4:4" x14ac:dyDescent="0.5">
      <c r="D3335" s="105"/>
    </row>
    <row r="3336" spans="4:4" x14ac:dyDescent="0.5">
      <c r="D3336" s="105"/>
    </row>
    <row r="3337" spans="4:4" x14ac:dyDescent="0.5">
      <c r="D3337" s="105"/>
    </row>
    <row r="3338" spans="4:4" x14ac:dyDescent="0.5">
      <c r="D3338" s="105"/>
    </row>
    <row r="3339" spans="4:4" x14ac:dyDescent="0.5">
      <c r="D3339" s="105"/>
    </row>
    <row r="3340" spans="4:4" x14ac:dyDescent="0.5">
      <c r="D3340" s="105"/>
    </row>
    <row r="3341" spans="4:4" x14ac:dyDescent="0.5">
      <c r="D3341" s="105"/>
    </row>
    <row r="3342" spans="4:4" x14ac:dyDescent="0.5">
      <c r="D3342" s="105"/>
    </row>
    <row r="3343" spans="4:4" x14ac:dyDescent="0.5">
      <c r="D3343" s="105"/>
    </row>
    <row r="3344" spans="4:4" x14ac:dyDescent="0.5">
      <c r="D3344" s="105"/>
    </row>
    <row r="3345" spans="4:4" x14ac:dyDescent="0.5">
      <c r="D3345" s="105"/>
    </row>
    <row r="3346" spans="4:4" x14ac:dyDescent="0.5">
      <c r="D3346" s="105"/>
    </row>
    <row r="3347" spans="4:4" x14ac:dyDescent="0.5">
      <c r="D3347" s="105"/>
    </row>
    <row r="3348" spans="4:4" x14ac:dyDescent="0.5">
      <c r="D3348" s="105"/>
    </row>
    <row r="3349" spans="4:4" x14ac:dyDescent="0.5">
      <c r="D3349" s="105"/>
    </row>
    <row r="3350" spans="4:4" x14ac:dyDescent="0.5">
      <c r="D3350" s="105"/>
    </row>
    <row r="3351" spans="4:4" x14ac:dyDescent="0.5">
      <c r="D3351" s="105"/>
    </row>
    <row r="3352" spans="4:4" x14ac:dyDescent="0.5">
      <c r="D3352" s="105"/>
    </row>
    <row r="3353" spans="4:4" x14ac:dyDescent="0.5">
      <c r="D3353" s="105"/>
    </row>
    <row r="3354" spans="4:4" x14ac:dyDescent="0.5">
      <c r="D3354" s="105"/>
    </row>
    <row r="3355" spans="4:4" x14ac:dyDescent="0.5">
      <c r="D3355" s="105"/>
    </row>
    <row r="3356" spans="4:4" x14ac:dyDescent="0.5">
      <c r="D3356" s="105"/>
    </row>
    <row r="3357" spans="4:4" x14ac:dyDescent="0.5">
      <c r="D3357" s="105"/>
    </row>
    <row r="3358" spans="4:4" x14ac:dyDescent="0.5">
      <c r="D3358" s="105"/>
    </row>
    <row r="3359" spans="4:4" x14ac:dyDescent="0.5">
      <c r="D3359" s="105"/>
    </row>
    <row r="3360" spans="4:4" x14ac:dyDescent="0.5">
      <c r="D3360" s="105"/>
    </row>
    <row r="3361" spans="4:4" x14ac:dyDescent="0.5">
      <c r="D3361" s="105"/>
    </row>
    <row r="3362" spans="4:4" x14ac:dyDescent="0.5">
      <c r="D3362" s="105"/>
    </row>
    <row r="3363" spans="4:4" x14ac:dyDescent="0.5">
      <c r="D3363" s="105"/>
    </row>
    <row r="3364" spans="4:4" x14ac:dyDescent="0.5">
      <c r="D3364" s="105"/>
    </row>
    <row r="3365" spans="4:4" x14ac:dyDescent="0.5">
      <c r="D3365" s="105"/>
    </row>
    <row r="3366" spans="4:4" x14ac:dyDescent="0.5">
      <c r="D3366" s="105"/>
    </row>
    <row r="3367" spans="4:4" x14ac:dyDescent="0.5">
      <c r="D3367" s="105"/>
    </row>
    <row r="3368" spans="4:4" x14ac:dyDescent="0.5">
      <c r="D3368" s="105"/>
    </row>
    <row r="3369" spans="4:4" x14ac:dyDescent="0.5">
      <c r="D3369" s="105"/>
    </row>
    <row r="3370" spans="4:4" x14ac:dyDescent="0.5">
      <c r="D3370" s="105"/>
    </row>
    <row r="3371" spans="4:4" x14ac:dyDescent="0.5">
      <c r="D3371" s="105"/>
    </row>
    <row r="3372" spans="4:4" x14ac:dyDescent="0.5">
      <c r="D3372" s="105"/>
    </row>
    <row r="3373" spans="4:4" x14ac:dyDescent="0.5">
      <c r="D3373" s="105"/>
    </row>
    <row r="3374" spans="4:4" x14ac:dyDescent="0.5">
      <c r="D3374" s="105"/>
    </row>
    <row r="3375" spans="4:4" x14ac:dyDescent="0.5">
      <c r="D3375" s="105"/>
    </row>
    <row r="3376" spans="4:4" x14ac:dyDescent="0.5">
      <c r="D3376" s="105"/>
    </row>
    <row r="3377" spans="4:4" x14ac:dyDescent="0.5">
      <c r="D3377" s="105"/>
    </row>
    <row r="3378" spans="4:4" x14ac:dyDescent="0.5">
      <c r="D3378" s="105"/>
    </row>
    <row r="3379" spans="4:4" x14ac:dyDescent="0.5">
      <c r="D3379" s="105"/>
    </row>
    <row r="3380" spans="4:4" x14ac:dyDescent="0.5">
      <c r="D3380" s="105"/>
    </row>
    <row r="3381" spans="4:4" x14ac:dyDescent="0.5">
      <c r="D3381" s="105"/>
    </row>
    <row r="3382" spans="4:4" x14ac:dyDescent="0.5">
      <c r="D3382" s="105"/>
    </row>
    <row r="3383" spans="4:4" x14ac:dyDescent="0.5">
      <c r="D3383" s="105"/>
    </row>
    <row r="3384" spans="4:4" x14ac:dyDescent="0.5">
      <c r="D3384" s="105"/>
    </row>
    <row r="3385" spans="4:4" x14ac:dyDescent="0.5">
      <c r="D3385" s="105"/>
    </row>
    <row r="3386" spans="4:4" x14ac:dyDescent="0.5">
      <c r="D3386" s="105"/>
    </row>
    <row r="3387" spans="4:4" x14ac:dyDescent="0.5">
      <c r="D3387" s="105"/>
    </row>
    <row r="3388" spans="4:4" x14ac:dyDescent="0.5">
      <c r="D3388" s="105"/>
    </row>
    <row r="3389" spans="4:4" x14ac:dyDescent="0.5">
      <c r="D3389" s="105"/>
    </row>
    <row r="3390" spans="4:4" x14ac:dyDescent="0.5">
      <c r="D3390" s="105"/>
    </row>
    <row r="3391" spans="4:4" x14ac:dyDescent="0.5">
      <c r="D3391" s="105"/>
    </row>
    <row r="3392" spans="4:4" x14ac:dyDescent="0.5">
      <c r="D3392" s="105"/>
    </row>
    <row r="3393" spans="4:4" x14ac:dyDescent="0.5">
      <c r="D3393" s="105"/>
    </row>
    <row r="3394" spans="4:4" x14ac:dyDescent="0.5">
      <c r="D3394" s="105"/>
    </row>
    <row r="3395" spans="4:4" x14ac:dyDescent="0.5">
      <c r="D3395" s="105"/>
    </row>
    <row r="3396" spans="4:4" x14ac:dyDescent="0.5">
      <c r="D3396" s="105"/>
    </row>
    <row r="3397" spans="4:4" x14ac:dyDescent="0.5">
      <c r="D3397" s="105"/>
    </row>
    <row r="3398" spans="4:4" x14ac:dyDescent="0.5">
      <c r="D3398" s="105"/>
    </row>
    <row r="3399" spans="4:4" x14ac:dyDescent="0.5">
      <c r="D3399" s="105"/>
    </row>
    <row r="3400" spans="4:4" x14ac:dyDescent="0.5">
      <c r="D3400" s="105"/>
    </row>
    <row r="3401" spans="4:4" x14ac:dyDescent="0.5">
      <c r="D3401" s="105"/>
    </row>
    <row r="3402" spans="4:4" x14ac:dyDescent="0.5">
      <c r="D3402" s="105"/>
    </row>
    <row r="3403" spans="4:4" x14ac:dyDescent="0.5">
      <c r="D3403" s="105"/>
    </row>
    <row r="3404" spans="4:4" x14ac:dyDescent="0.5">
      <c r="D3404" s="105"/>
    </row>
    <row r="3405" spans="4:4" x14ac:dyDescent="0.5">
      <c r="D3405" s="105"/>
    </row>
    <row r="3406" spans="4:4" x14ac:dyDescent="0.5">
      <c r="D3406" s="105"/>
    </row>
    <row r="3407" spans="4:4" x14ac:dyDescent="0.5">
      <c r="D3407" s="105"/>
    </row>
    <row r="3408" spans="4:4" x14ac:dyDescent="0.5">
      <c r="D3408" s="105"/>
    </row>
    <row r="3409" spans="4:4" x14ac:dyDescent="0.5">
      <c r="D3409" s="105"/>
    </row>
    <row r="3410" spans="4:4" x14ac:dyDescent="0.5">
      <c r="D3410" s="105"/>
    </row>
    <row r="3411" spans="4:4" x14ac:dyDescent="0.5">
      <c r="D3411" s="105"/>
    </row>
    <row r="3412" spans="4:4" x14ac:dyDescent="0.5">
      <c r="D3412" s="105"/>
    </row>
    <row r="3413" spans="4:4" x14ac:dyDescent="0.5">
      <c r="D3413" s="105"/>
    </row>
    <row r="3414" spans="4:4" x14ac:dyDescent="0.5">
      <c r="D3414" s="105"/>
    </row>
    <row r="3415" spans="4:4" x14ac:dyDescent="0.5">
      <c r="D3415" s="105"/>
    </row>
    <row r="3416" spans="4:4" x14ac:dyDescent="0.5">
      <c r="D3416" s="105"/>
    </row>
    <row r="3417" spans="4:4" x14ac:dyDescent="0.5">
      <c r="D3417" s="105"/>
    </row>
    <row r="3418" spans="4:4" x14ac:dyDescent="0.5">
      <c r="D3418" s="105"/>
    </row>
    <row r="3419" spans="4:4" x14ac:dyDescent="0.5">
      <c r="D3419" s="105"/>
    </row>
    <row r="3420" spans="4:4" x14ac:dyDescent="0.5">
      <c r="D3420" s="105"/>
    </row>
    <row r="3421" spans="4:4" x14ac:dyDescent="0.5">
      <c r="D3421" s="105"/>
    </row>
    <row r="3422" spans="4:4" x14ac:dyDescent="0.5">
      <c r="D3422" s="105"/>
    </row>
    <row r="3423" spans="4:4" x14ac:dyDescent="0.5">
      <c r="D3423" s="105"/>
    </row>
    <row r="3424" spans="4:4" x14ac:dyDescent="0.5">
      <c r="D3424" s="105"/>
    </row>
    <row r="3425" spans="4:4" x14ac:dyDescent="0.5">
      <c r="D3425" s="105"/>
    </row>
    <row r="3426" spans="4:4" x14ac:dyDescent="0.5">
      <c r="D3426" s="105"/>
    </row>
    <row r="3427" spans="4:4" x14ac:dyDescent="0.5">
      <c r="D3427" s="105"/>
    </row>
    <row r="3428" spans="4:4" x14ac:dyDescent="0.5">
      <c r="D3428" s="105"/>
    </row>
    <row r="3429" spans="4:4" x14ac:dyDescent="0.5">
      <c r="D3429" s="105"/>
    </row>
    <row r="3430" spans="4:4" x14ac:dyDescent="0.5">
      <c r="D3430" s="105"/>
    </row>
    <row r="3431" spans="4:4" x14ac:dyDescent="0.5">
      <c r="D3431" s="105"/>
    </row>
    <row r="3432" spans="4:4" x14ac:dyDescent="0.5">
      <c r="D3432" s="105"/>
    </row>
    <row r="3433" spans="4:4" x14ac:dyDescent="0.5">
      <c r="D3433" s="105"/>
    </row>
    <row r="3434" spans="4:4" x14ac:dyDescent="0.5">
      <c r="D3434" s="105"/>
    </row>
    <row r="3435" spans="4:4" x14ac:dyDescent="0.5">
      <c r="D3435" s="105"/>
    </row>
    <row r="3436" spans="4:4" x14ac:dyDescent="0.5">
      <c r="D3436" s="105"/>
    </row>
    <row r="3437" spans="4:4" x14ac:dyDescent="0.5">
      <c r="D3437" s="105"/>
    </row>
    <row r="3438" spans="4:4" x14ac:dyDescent="0.5">
      <c r="D3438" s="105"/>
    </row>
    <row r="3439" spans="4:4" x14ac:dyDescent="0.5">
      <c r="D3439" s="105"/>
    </row>
    <row r="3440" spans="4:4" x14ac:dyDescent="0.5">
      <c r="D3440" s="105"/>
    </row>
    <row r="3441" spans="4:4" x14ac:dyDescent="0.5">
      <c r="D3441" s="105"/>
    </row>
    <row r="3442" spans="4:4" x14ac:dyDescent="0.5">
      <c r="D3442" s="105"/>
    </row>
    <row r="3443" spans="4:4" x14ac:dyDescent="0.5">
      <c r="D3443" s="105"/>
    </row>
    <row r="3444" spans="4:4" x14ac:dyDescent="0.5">
      <c r="D3444" s="105"/>
    </row>
    <row r="3445" spans="4:4" x14ac:dyDescent="0.5">
      <c r="D3445" s="105"/>
    </row>
    <row r="3446" spans="4:4" x14ac:dyDescent="0.5">
      <c r="D3446" s="105"/>
    </row>
    <row r="3447" spans="4:4" x14ac:dyDescent="0.5">
      <c r="D3447" s="105"/>
    </row>
    <row r="3448" spans="4:4" x14ac:dyDescent="0.5">
      <c r="D3448" s="105"/>
    </row>
    <row r="3449" spans="4:4" x14ac:dyDescent="0.5">
      <c r="D3449" s="105"/>
    </row>
    <row r="3450" spans="4:4" x14ac:dyDescent="0.5">
      <c r="D3450" s="105"/>
    </row>
    <row r="3451" spans="4:4" x14ac:dyDescent="0.5">
      <c r="D3451" s="105"/>
    </row>
    <row r="3452" spans="4:4" x14ac:dyDescent="0.5">
      <c r="D3452" s="105"/>
    </row>
    <row r="3453" spans="4:4" x14ac:dyDescent="0.5">
      <c r="D3453" s="105"/>
    </row>
    <row r="3454" spans="4:4" x14ac:dyDescent="0.5">
      <c r="D3454" s="105"/>
    </row>
    <row r="3455" spans="4:4" x14ac:dyDescent="0.5">
      <c r="D3455" s="105"/>
    </row>
    <row r="3456" spans="4:4" x14ac:dyDescent="0.5">
      <c r="D3456" s="105"/>
    </row>
    <row r="3457" spans="4:4" x14ac:dyDescent="0.5">
      <c r="D3457" s="105"/>
    </row>
    <row r="3458" spans="4:4" x14ac:dyDescent="0.5">
      <c r="D3458" s="105"/>
    </row>
    <row r="3459" spans="4:4" x14ac:dyDescent="0.5">
      <c r="D3459" s="105"/>
    </row>
    <row r="3460" spans="4:4" x14ac:dyDescent="0.5">
      <c r="D3460" s="105"/>
    </row>
    <row r="3461" spans="4:4" x14ac:dyDescent="0.5">
      <c r="D3461" s="105"/>
    </row>
    <row r="3462" spans="4:4" x14ac:dyDescent="0.5">
      <c r="D3462" s="105"/>
    </row>
    <row r="3463" spans="4:4" x14ac:dyDescent="0.5">
      <c r="D3463" s="105"/>
    </row>
    <row r="3464" spans="4:4" x14ac:dyDescent="0.5">
      <c r="D3464" s="105"/>
    </row>
    <row r="3465" spans="4:4" x14ac:dyDescent="0.5">
      <c r="D3465" s="105"/>
    </row>
    <row r="3466" spans="4:4" x14ac:dyDescent="0.5">
      <c r="D3466" s="105"/>
    </row>
    <row r="3467" spans="4:4" x14ac:dyDescent="0.5">
      <c r="D3467" s="105"/>
    </row>
    <row r="3468" spans="4:4" x14ac:dyDescent="0.5">
      <c r="D3468" s="105"/>
    </row>
    <row r="3469" spans="4:4" x14ac:dyDescent="0.5">
      <c r="D3469" s="105"/>
    </row>
    <row r="3470" spans="4:4" x14ac:dyDescent="0.5">
      <c r="D3470" s="105"/>
    </row>
    <row r="3471" spans="4:4" x14ac:dyDescent="0.5">
      <c r="D3471" s="105"/>
    </row>
    <row r="3472" spans="4:4" x14ac:dyDescent="0.5">
      <c r="D3472" s="105"/>
    </row>
    <row r="3473" spans="4:4" x14ac:dyDescent="0.5">
      <c r="D3473" s="105"/>
    </row>
    <row r="3474" spans="4:4" x14ac:dyDescent="0.5">
      <c r="D3474" s="105"/>
    </row>
    <row r="3475" spans="4:4" x14ac:dyDescent="0.5">
      <c r="D3475" s="105"/>
    </row>
    <row r="3476" spans="4:4" x14ac:dyDescent="0.5">
      <c r="D3476" s="105"/>
    </row>
    <row r="3477" spans="4:4" x14ac:dyDescent="0.5">
      <c r="D3477" s="105"/>
    </row>
    <row r="3478" spans="4:4" x14ac:dyDescent="0.5">
      <c r="D3478" s="105"/>
    </row>
    <row r="3479" spans="4:4" x14ac:dyDescent="0.5">
      <c r="D3479" s="105"/>
    </row>
    <row r="3480" spans="4:4" x14ac:dyDescent="0.5">
      <c r="D3480" s="105"/>
    </row>
    <row r="3481" spans="4:4" x14ac:dyDescent="0.5">
      <c r="D3481" s="105"/>
    </row>
    <row r="3482" spans="4:4" x14ac:dyDescent="0.5">
      <c r="D3482" s="105"/>
    </row>
    <row r="3483" spans="4:4" x14ac:dyDescent="0.5">
      <c r="D3483" s="105"/>
    </row>
    <row r="3484" spans="4:4" x14ac:dyDescent="0.5">
      <c r="D3484" s="105"/>
    </row>
    <row r="3485" spans="4:4" x14ac:dyDescent="0.5">
      <c r="D3485" s="105"/>
    </row>
    <row r="3486" spans="4:4" x14ac:dyDescent="0.5">
      <c r="D3486" s="105"/>
    </row>
    <row r="3487" spans="4:4" x14ac:dyDescent="0.5">
      <c r="D3487" s="105"/>
    </row>
    <row r="3488" spans="4:4" x14ac:dyDescent="0.5">
      <c r="D3488" s="105"/>
    </row>
    <row r="3489" spans="4:4" x14ac:dyDescent="0.5">
      <c r="D3489" s="105"/>
    </row>
    <row r="3490" spans="4:4" x14ac:dyDescent="0.5">
      <c r="D3490" s="105"/>
    </row>
    <row r="3491" spans="4:4" x14ac:dyDescent="0.5">
      <c r="D3491" s="105"/>
    </row>
    <row r="3492" spans="4:4" x14ac:dyDescent="0.5">
      <c r="D3492" s="105"/>
    </row>
    <row r="3493" spans="4:4" x14ac:dyDescent="0.5">
      <c r="D3493" s="105"/>
    </row>
    <row r="3494" spans="4:4" x14ac:dyDescent="0.5">
      <c r="D3494" s="105"/>
    </row>
    <row r="3495" spans="4:4" x14ac:dyDescent="0.5">
      <c r="D3495" s="105"/>
    </row>
    <row r="3496" spans="4:4" x14ac:dyDescent="0.5">
      <c r="D3496" s="105"/>
    </row>
    <row r="3497" spans="4:4" x14ac:dyDescent="0.5">
      <c r="D3497" s="105"/>
    </row>
    <row r="3498" spans="4:4" x14ac:dyDescent="0.5">
      <c r="D3498" s="105"/>
    </row>
    <row r="3499" spans="4:4" x14ac:dyDescent="0.5">
      <c r="D3499" s="105"/>
    </row>
    <row r="3500" spans="4:4" x14ac:dyDescent="0.5">
      <c r="D3500" s="105"/>
    </row>
    <row r="3501" spans="4:4" x14ac:dyDescent="0.5">
      <c r="D3501" s="105"/>
    </row>
    <row r="3502" spans="4:4" x14ac:dyDescent="0.5">
      <c r="D3502" s="105"/>
    </row>
    <row r="3503" spans="4:4" x14ac:dyDescent="0.5">
      <c r="D3503" s="105"/>
    </row>
    <row r="3504" spans="4:4" x14ac:dyDescent="0.5">
      <c r="D3504" s="105"/>
    </row>
    <row r="3505" spans="4:4" x14ac:dyDescent="0.5">
      <c r="D3505" s="105"/>
    </row>
    <row r="3506" spans="4:4" x14ac:dyDescent="0.5">
      <c r="D3506" s="105"/>
    </row>
    <row r="3507" spans="4:4" x14ac:dyDescent="0.5">
      <c r="D3507" s="105"/>
    </row>
    <row r="3508" spans="4:4" x14ac:dyDescent="0.5">
      <c r="D3508" s="105"/>
    </row>
    <row r="3509" spans="4:4" x14ac:dyDescent="0.5">
      <c r="D3509" s="105"/>
    </row>
    <row r="3510" spans="4:4" x14ac:dyDescent="0.5">
      <c r="D3510" s="105"/>
    </row>
    <row r="3511" spans="4:4" x14ac:dyDescent="0.5">
      <c r="D3511" s="105"/>
    </row>
  </sheetData>
  <sheetProtection algorithmName="SHA-512" hashValue="FsXJybi55NRMYMrNcdjIm2f0Hm2123CayFx9TiHctxfw9Q9XDFEjmxVq8T/97AaB/RAlgVLGYvutgk7jSripqQ==" saltValue="oXW5zTZa4DOCT0Ne3PIcZQ==" spinCount="100000" sheet="1" selectLockedCells="1"/>
  <pageMargins left="0.7" right="0.7" top="0.75" bottom="0.75" header="0.3" footer="0.3"/>
  <pageSetup orientation="portrait" horizontalDpi="1200" verticalDpi="12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982254-E9BC-451C-86B4-9AABBD97B2CD}">
  <sheetPr codeName="Sheet12">
    <tabColor theme="0" tint="-0.14999847407452621"/>
  </sheetPr>
  <dimension ref="A1:G31"/>
  <sheetViews>
    <sheetView zoomScale="80" zoomScaleNormal="80" workbookViewId="0">
      <selection activeCell="C14" sqref="C14"/>
    </sheetView>
  </sheetViews>
  <sheetFormatPr defaultColWidth="9.15234375" defaultRowHeight="15.9" x14ac:dyDescent="0.45"/>
  <cols>
    <col min="1" max="1" width="7.15234375" style="184" customWidth="1"/>
    <col min="2" max="2" width="46.3828125" style="186" customWidth="1"/>
    <col min="3" max="3" width="51.53515625" style="186" customWidth="1"/>
    <col min="4" max="4" width="6.3828125" style="186" customWidth="1"/>
    <col min="5" max="5" width="3.84375" style="184" customWidth="1"/>
    <col min="6" max="6" width="4.3046875" style="184" customWidth="1"/>
    <col min="7" max="16384" width="9.15234375" style="184"/>
  </cols>
  <sheetData>
    <row r="1" spans="1:7" ht="16.3" thickBot="1" x14ac:dyDescent="0.5">
      <c r="D1" s="188"/>
      <c r="E1" s="191"/>
      <c r="F1" s="189"/>
    </row>
    <row r="2" spans="1:7" ht="16.3" thickBot="1" x14ac:dyDescent="0.5">
      <c r="B2" s="676" t="s">
        <v>127</v>
      </c>
      <c r="C2" s="677"/>
      <c r="D2" s="188"/>
      <c r="E2" s="191"/>
      <c r="F2" s="189"/>
    </row>
    <row r="3" spans="1:7" ht="18.649999999999999" customHeight="1" x14ac:dyDescent="0.5">
      <c r="B3" s="216" t="s">
        <v>392</v>
      </c>
      <c r="C3" s="209" t="s">
        <v>402</v>
      </c>
      <c r="D3" s="188"/>
      <c r="E3" s="191"/>
      <c r="F3" s="189"/>
    </row>
    <row r="4" spans="1:7" ht="16.3" x14ac:dyDescent="0.5">
      <c r="B4" s="217" t="s">
        <v>393</v>
      </c>
      <c r="C4" s="210" t="str">
        <f>INDEX(B13:B55,COUNTA(B13:B55),1)</f>
        <v>v2.0</v>
      </c>
      <c r="D4" s="188"/>
      <c r="E4" s="191"/>
      <c r="F4" s="189"/>
    </row>
    <row r="5" spans="1:7" ht="16.3" x14ac:dyDescent="0.5">
      <c r="B5" s="217" t="s">
        <v>400</v>
      </c>
      <c r="C5" s="211">
        <f>IF(MAX(B13:C97)=0,"No Revisions Dates Entered",MAX(C13:C97))</f>
        <v>44103</v>
      </c>
      <c r="D5" s="188"/>
      <c r="E5" s="191"/>
      <c r="F5" s="189"/>
    </row>
    <row r="6" spans="1:7" ht="16.3" x14ac:dyDescent="0.5">
      <c r="B6" s="218" t="s">
        <v>395</v>
      </c>
      <c r="C6" s="212" t="str">
        <f ca="1">MID(CELL("filename",A1), FIND("]", CELL("filename", A1))+ 1, 255)</f>
        <v>Version Control</v>
      </c>
      <c r="D6" s="188"/>
      <c r="E6" s="191"/>
      <c r="F6" s="189"/>
    </row>
    <row r="7" spans="1:7" x14ac:dyDescent="0.45">
      <c r="B7" s="213" t="s">
        <v>396</v>
      </c>
      <c r="C7" s="214" t="str">
        <f ca="1">MID(CELL("FILENAME",F15),FIND("[",CELL("FILENAME",F15))+1,FIND("]",CELL("FILENAME",F15))-FIND("[",CELL("FILENAME",F15))-1)</f>
        <v>Furnace Fans - v2.0.xlsx</v>
      </c>
      <c r="D7" s="188"/>
      <c r="E7" s="191"/>
      <c r="F7" s="189"/>
    </row>
    <row r="8" spans="1:7" ht="16.75" thickBot="1" x14ac:dyDescent="0.55000000000000004">
      <c r="B8" s="219" t="s">
        <v>401</v>
      </c>
      <c r="C8" s="215" t="str">
        <f>'General Info and Test Results'!C17</f>
        <v>[MM/DD/YYYY]</v>
      </c>
      <c r="D8" s="188"/>
      <c r="E8" s="191"/>
      <c r="F8" s="189"/>
    </row>
    <row r="9" spans="1:7" x14ac:dyDescent="0.45">
      <c r="D9" s="188"/>
      <c r="E9" s="191"/>
      <c r="F9" s="189"/>
    </row>
    <row r="10" spans="1:7" ht="16.3" thickBot="1" x14ac:dyDescent="0.5">
      <c r="B10" s="192"/>
      <c r="C10" s="192"/>
      <c r="D10" s="187"/>
      <c r="E10" s="191"/>
      <c r="F10" s="189"/>
    </row>
    <row r="11" spans="1:7" x14ac:dyDescent="0.45">
      <c r="A11" s="187"/>
      <c r="B11" s="674" t="s">
        <v>283</v>
      </c>
      <c r="C11" s="675"/>
      <c r="D11" s="196"/>
      <c r="E11" s="191"/>
      <c r="F11" s="189"/>
    </row>
    <row r="12" spans="1:7" x14ac:dyDescent="0.45">
      <c r="A12" s="187"/>
      <c r="B12" s="204" t="s">
        <v>284</v>
      </c>
      <c r="C12" s="205" t="s">
        <v>232</v>
      </c>
      <c r="D12" s="197"/>
      <c r="E12" s="191"/>
      <c r="F12" s="189"/>
      <c r="G12" s="185"/>
    </row>
    <row r="13" spans="1:7" x14ac:dyDescent="0.45">
      <c r="A13" s="187"/>
      <c r="B13" s="200" t="s">
        <v>285</v>
      </c>
      <c r="C13" s="201">
        <v>43655</v>
      </c>
      <c r="D13" s="197"/>
      <c r="E13" s="191"/>
      <c r="F13" s="189"/>
    </row>
    <row r="14" spans="1:7" x14ac:dyDescent="0.45">
      <c r="A14" s="187"/>
      <c r="B14" s="206" t="s">
        <v>434</v>
      </c>
      <c r="C14" s="208">
        <v>43656</v>
      </c>
      <c r="D14" s="197"/>
      <c r="E14" s="191"/>
      <c r="F14" s="189"/>
    </row>
    <row r="15" spans="1:7" x14ac:dyDescent="0.45">
      <c r="A15" s="187"/>
      <c r="B15" s="206" t="s">
        <v>437</v>
      </c>
      <c r="C15" s="208">
        <v>44103</v>
      </c>
      <c r="D15" s="197"/>
      <c r="E15" s="191"/>
      <c r="F15" s="189"/>
    </row>
    <row r="16" spans="1:7" x14ac:dyDescent="0.45">
      <c r="A16" s="187"/>
      <c r="B16" s="206"/>
      <c r="C16" s="208"/>
      <c r="D16" s="197"/>
      <c r="E16" s="191"/>
      <c r="F16" s="189"/>
    </row>
    <row r="17" spans="1:6" x14ac:dyDescent="0.45">
      <c r="A17" s="187"/>
      <c r="B17" s="207"/>
      <c r="C17" s="208"/>
      <c r="D17" s="197"/>
      <c r="E17" s="191"/>
      <c r="F17" s="189"/>
    </row>
    <row r="18" spans="1:6" x14ac:dyDescent="0.45">
      <c r="A18" s="187"/>
      <c r="B18" s="207"/>
      <c r="C18" s="208"/>
      <c r="D18" s="197"/>
      <c r="E18" s="191"/>
      <c r="F18" s="189"/>
    </row>
    <row r="19" spans="1:6" x14ac:dyDescent="0.45">
      <c r="A19" s="187"/>
      <c r="B19" s="207"/>
      <c r="C19" s="208"/>
      <c r="D19" s="197"/>
      <c r="E19" s="191"/>
      <c r="F19" s="189"/>
    </row>
    <row r="20" spans="1:6" x14ac:dyDescent="0.45">
      <c r="A20" s="187"/>
      <c r="B20" s="207"/>
      <c r="C20" s="208"/>
      <c r="D20" s="197"/>
      <c r="E20" s="191"/>
      <c r="F20" s="189"/>
    </row>
    <row r="21" spans="1:6" x14ac:dyDescent="0.45">
      <c r="A21" s="187"/>
      <c r="B21" s="207"/>
      <c r="C21" s="208"/>
      <c r="D21" s="197"/>
      <c r="E21" s="191"/>
      <c r="F21" s="154"/>
    </row>
    <row r="22" spans="1:6" x14ac:dyDescent="0.45">
      <c r="A22" s="187"/>
      <c r="B22" s="207"/>
      <c r="C22" s="208"/>
      <c r="D22" s="197"/>
      <c r="E22" s="191"/>
      <c r="F22" s="189"/>
    </row>
    <row r="23" spans="1:6" x14ac:dyDescent="0.45">
      <c r="A23" s="187"/>
      <c r="B23" s="207"/>
      <c r="C23" s="208"/>
      <c r="D23" s="198"/>
      <c r="E23" s="191"/>
      <c r="F23" s="189"/>
    </row>
    <row r="24" spans="1:6" x14ac:dyDescent="0.45">
      <c r="A24" s="187"/>
      <c r="B24" s="207"/>
      <c r="C24" s="208"/>
      <c r="D24" s="197"/>
      <c r="E24" s="191"/>
      <c r="F24" s="189"/>
    </row>
    <row r="25" spans="1:6" x14ac:dyDescent="0.45">
      <c r="A25" s="187"/>
      <c r="B25" s="207"/>
      <c r="C25" s="208"/>
      <c r="D25" s="197"/>
      <c r="E25" s="191"/>
      <c r="F25" s="189"/>
    </row>
    <row r="26" spans="1:6" x14ac:dyDescent="0.45">
      <c r="A26" s="187"/>
      <c r="B26" s="207"/>
      <c r="C26" s="208"/>
      <c r="D26" s="197"/>
      <c r="E26" s="191"/>
      <c r="F26" s="189"/>
    </row>
    <row r="27" spans="1:6" x14ac:dyDescent="0.45">
      <c r="A27" s="187"/>
      <c r="B27" s="207"/>
      <c r="C27" s="208"/>
      <c r="D27" s="197"/>
      <c r="E27" s="191"/>
      <c r="F27" s="189"/>
    </row>
    <row r="28" spans="1:6" ht="16.3" thickBot="1" x14ac:dyDescent="0.5">
      <c r="A28" s="187"/>
      <c r="B28" s="202"/>
      <c r="C28" s="203"/>
      <c r="D28" s="197"/>
      <c r="E28" s="191"/>
      <c r="F28" s="189"/>
    </row>
    <row r="29" spans="1:6" x14ac:dyDescent="0.45">
      <c r="A29" s="192"/>
      <c r="B29" s="199"/>
      <c r="C29" s="199"/>
      <c r="D29" s="193"/>
      <c r="E29" s="191"/>
      <c r="F29" s="189"/>
    </row>
    <row r="30" spans="1:6" x14ac:dyDescent="0.45">
      <c r="A30" s="191"/>
      <c r="B30" s="195"/>
      <c r="C30" s="195"/>
      <c r="D30" s="195"/>
      <c r="E30" s="191"/>
      <c r="F30" s="189"/>
    </row>
    <row r="31" spans="1:6" x14ac:dyDescent="0.45">
      <c r="A31" s="190"/>
      <c r="B31" s="194"/>
      <c r="C31" s="194"/>
      <c r="D31" s="194"/>
      <c r="E31" s="190"/>
    </row>
  </sheetData>
  <sheetProtection algorithmName="SHA-512" hashValue="vKZWgKiZt+5NN1nZqC08ZEotFVvRKqQJPWQWNbIqLjo+/kUhqHANe0woOoNA63bqQCYOOn6HUzdPgUS49aLYgg==" saltValue="hM8gTceR8rBVAZLkaDDyGA==" spinCount="100000" sheet="1" selectLockedCells="1"/>
  <mergeCells count="2">
    <mergeCell ref="B11:C11"/>
    <mergeCell ref="B2:C2"/>
  </mergeCells>
  <pageMargins left="0.7" right="0.7" top="0.75" bottom="0.75" header="0.3" footer="0.3"/>
  <pageSetup orientation="portrait" r:id="rId1"/>
  <tableParts count="1">
    <tablePart r:id="rId2"/>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wks99_Styles">
    <tabColor rgb="FF555759"/>
  </sheetPr>
  <dimension ref="A2:Z51"/>
  <sheetViews>
    <sheetView workbookViewId="0"/>
  </sheetViews>
  <sheetFormatPr defaultColWidth="9.15234375" defaultRowHeight="14.6" x14ac:dyDescent="0.4"/>
  <cols>
    <col min="1" max="1" width="3.15234375" style="2" customWidth="1"/>
    <col min="2" max="2" width="20.53515625" style="2" customWidth="1"/>
    <col min="3" max="3" width="4.53515625" style="36" customWidth="1"/>
    <col min="4" max="4" width="5.53515625" style="2" customWidth="1"/>
    <col min="5" max="5" width="29.84375" style="2" customWidth="1"/>
    <col min="6" max="6" width="30.15234375" style="2" customWidth="1"/>
    <col min="7" max="7" width="2.53515625" style="2" customWidth="1"/>
    <col min="8" max="8" width="14.53515625" style="2" customWidth="1"/>
    <col min="9" max="9" width="4.53515625" style="2" customWidth="1"/>
    <col min="10" max="10" width="77.84375" style="2" customWidth="1"/>
    <col min="11" max="11" width="9.15234375" style="2" customWidth="1"/>
    <col min="12" max="12" width="2.53515625" style="2" customWidth="1"/>
    <col min="13" max="13" width="14.53515625" style="2" customWidth="1"/>
    <col min="14" max="18" width="13.3046875" style="2" customWidth="1"/>
    <col min="19" max="19" width="2.53515625" style="2" customWidth="1"/>
    <col min="20" max="20" width="14.53515625" style="2" customWidth="1"/>
    <col min="21" max="21" width="47" style="2" customWidth="1"/>
    <col min="22" max="16384" width="9.15234375" style="2"/>
  </cols>
  <sheetData>
    <row r="2" spans="1:21" ht="16.75" thickBot="1" x14ac:dyDescent="0.45">
      <c r="B2" s="20" t="s">
        <v>0</v>
      </c>
      <c r="C2" s="20"/>
      <c r="D2" s="20"/>
      <c r="E2" s="20"/>
      <c r="F2" s="20"/>
      <c r="G2" s="20"/>
      <c r="H2" s="20"/>
      <c r="I2" s="20"/>
      <c r="J2" s="20"/>
      <c r="K2" s="20"/>
      <c r="L2" s="20"/>
      <c r="M2" s="20"/>
      <c r="N2" s="20"/>
      <c r="O2" s="20"/>
      <c r="P2" s="20"/>
      <c r="Q2" s="20"/>
      <c r="R2" s="20"/>
      <c r="S2" s="20"/>
      <c r="T2" s="20"/>
      <c r="U2" s="20"/>
    </row>
    <row r="3" spans="1:21" ht="15" thickTop="1" x14ac:dyDescent="0.4">
      <c r="B3" s="3" t="s">
        <v>121</v>
      </c>
      <c r="C3" s="3"/>
    </row>
    <row r="4" spans="1:21" x14ac:dyDescent="0.4">
      <c r="B4" s="3" t="s">
        <v>120</v>
      </c>
      <c r="C4" s="3"/>
      <c r="F4" s="98" t="s">
        <v>119</v>
      </c>
      <c r="I4" s="101" t="s">
        <v>125</v>
      </c>
      <c r="J4" s="102">
        <v>43228</v>
      </c>
      <c r="K4" s="100" t="s">
        <v>126</v>
      </c>
    </row>
    <row r="6" spans="1:21" ht="15" thickBot="1" x14ac:dyDescent="0.45">
      <c r="B6" s="26" t="s">
        <v>1</v>
      </c>
      <c r="C6" s="26"/>
      <c r="D6" s="26"/>
      <c r="E6" s="26"/>
      <c r="F6" s="26"/>
      <c r="H6" s="26" t="s">
        <v>2</v>
      </c>
      <c r="I6" s="26"/>
      <c r="J6" s="26"/>
      <c r="K6" s="26"/>
      <c r="M6" s="26" t="s">
        <v>122</v>
      </c>
      <c r="N6" s="26"/>
      <c r="O6" s="26"/>
      <c r="P6" s="26"/>
      <c r="Q6" s="26"/>
      <c r="R6" s="26"/>
      <c r="T6" s="26" t="s">
        <v>45</v>
      </c>
      <c r="U6" s="26"/>
    </row>
    <row r="7" spans="1:21" x14ac:dyDescent="0.4">
      <c r="T7" s="46" t="s">
        <v>117</v>
      </c>
    </row>
    <row r="8" spans="1:21" x14ac:dyDescent="0.4">
      <c r="B8" s="4" t="s">
        <v>3</v>
      </c>
      <c r="C8" s="4"/>
      <c r="D8" s="3" t="s">
        <v>4</v>
      </c>
      <c r="H8" s="5" t="s">
        <v>85</v>
      </c>
      <c r="I8" s="5"/>
      <c r="J8" s="3" t="s">
        <v>5</v>
      </c>
      <c r="M8" s="62" t="s">
        <v>51</v>
      </c>
      <c r="N8" s="63" t="s">
        <v>51</v>
      </c>
      <c r="O8" s="70" t="s">
        <v>51</v>
      </c>
      <c r="P8" s="73" t="s">
        <v>51</v>
      </c>
      <c r="Q8" s="76" t="s">
        <v>51</v>
      </c>
      <c r="R8" s="78" t="s">
        <v>51</v>
      </c>
      <c r="T8" s="50">
        <v>2</v>
      </c>
      <c r="U8" s="2" t="s">
        <v>46</v>
      </c>
    </row>
    <row r="9" spans="1:21" x14ac:dyDescent="0.4">
      <c r="D9" s="3" t="s">
        <v>6</v>
      </c>
      <c r="M9" s="66" t="s">
        <v>52</v>
      </c>
      <c r="N9" s="67" t="s">
        <v>52</v>
      </c>
      <c r="O9" s="122" t="s">
        <v>52</v>
      </c>
      <c r="P9" s="127" t="s">
        <v>52</v>
      </c>
      <c r="Q9" s="123" t="s">
        <v>52</v>
      </c>
      <c r="R9" s="79" t="s">
        <v>52</v>
      </c>
      <c r="T9" s="51">
        <v>3</v>
      </c>
      <c r="U9" s="2" t="s">
        <v>47</v>
      </c>
    </row>
    <row r="10" spans="1:21" x14ac:dyDescent="0.4">
      <c r="B10" s="6" t="s">
        <v>7</v>
      </c>
      <c r="C10" s="6"/>
      <c r="D10" s="3" t="s">
        <v>8</v>
      </c>
      <c r="H10" s="124" t="s">
        <v>9</v>
      </c>
      <c r="I10" s="124"/>
      <c r="J10" s="3" t="s">
        <v>10</v>
      </c>
      <c r="K10" s="7" t="b">
        <v>1</v>
      </c>
      <c r="M10" s="65" t="s">
        <v>53</v>
      </c>
      <c r="N10" s="68" t="s">
        <v>53</v>
      </c>
      <c r="O10" s="71" t="s">
        <v>53</v>
      </c>
      <c r="P10" s="74" t="s">
        <v>53</v>
      </c>
      <c r="Q10" s="77" t="s">
        <v>53</v>
      </c>
      <c r="R10" s="80" t="s">
        <v>53</v>
      </c>
      <c r="T10" s="52">
        <v>4</v>
      </c>
      <c r="U10" s="2" t="s">
        <v>48</v>
      </c>
    </row>
    <row r="11" spans="1:21" x14ac:dyDescent="0.4">
      <c r="H11" s="8" t="s">
        <v>11</v>
      </c>
      <c r="I11" s="9"/>
      <c r="J11" s="3" t="s">
        <v>12</v>
      </c>
      <c r="M11" s="64" t="s">
        <v>55</v>
      </c>
      <c r="N11" s="69" t="s">
        <v>55</v>
      </c>
      <c r="O11" s="72" t="s">
        <v>55</v>
      </c>
      <c r="P11" s="75" t="s">
        <v>55</v>
      </c>
      <c r="Q11" s="125" t="s">
        <v>55</v>
      </c>
      <c r="R11" s="81" t="s">
        <v>55</v>
      </c>
      <c r="T11" s="53">
        <v>5</v>
      </c>
      <c r="U11" s="2" t="s">
        <v>49</v>
      </c>
    </row>
    <row r="12" spans="1:21" x14ac:dyDescent="0.4">
      <c r="B12" s="3" t="s">
        <v>13</v>
      </c>
      <c r="C12" s="3"/>
      <c r="D12" s="3" t="s">
        <v>14</v>
      </c>
      <c r="P12" s="36"/>
      <c r="T12" s="54">
        <v>0.02</v>
      </c>
      <c r="U12" s="2" t="s">
        <v>50</v>
      </c>
    </row>
    <row r="13" spans="1:21" ht="11.25" customHeight="1" x14ac:dyDescent="0.4">
      <c r="B13" s="10" t="s">
        <v>15</v>
      </c>
      <c r="C13" s="10"/>
      <c r="D13" s="3" t="s">
        <v>16</v>
      </c>
      <c r="H13" s="11" t="s">
        <v>84</v>
      </c>
      <c r="I13" s="11"/>
      <c r="J13" s="3" t="s">
        <v>17</v>
      </c>
    </row>
    <row r="14" spans="1:21" x14ac:dyDescent="0.4">
      <c r="A14" s="36"/>
      <c r="M14" s="60" t="s">
        <v>58</v>
      </c>
      <c r="N14" s="55" t="s">
        <v>59</v>
      </c>
      <c r="O14" s="56" t="s">
        <v>60</v>
      </c>
      <c r="P14" s="57" t="s">
        <v>54</v>
      </c>
      <c r="Q14" s="58" t="s">
        <v>56</v>
      </c>
      <c r="R14" s="59" t="s">
        <v>57</v>
      </c>
      <c r="T14" s="33" t="s">
        <v>61</v>
      </c>
      <c r="U14" s="46" t="s">
        <v>77</v>
      </c>
    </row>
    <row r="15" spans="1:21" x14ac:dyDescent="0.4">
      <c r="A15" s="36"/>
      <c r="B15" s="96" t="s">
        <v>86</v>
      </c>
      <c r="C15" s="96"/>
      <c r="D15" s="3" t="s">
        <v>20</v>
      </c>
      <c r="H15" s="12" t="s">
        <v>18</v>
      </c>
      <c r="I15" s="49"/>
      <c r="J15" s="3" t="s">
        <v>19</v>
      </c>
      <c r="M15" s="46" t="s">
        <v>123</v>
      </c>
      <c r="T15" s="34" t="s">
        <v>62</v>
      </c>
    </row>
    <row r="16" spans="1:21" x14ac:dyDescent="0.4">
      <c r="A16" s="36"/>
      <c r="B16" s="97" t="s">
        <v>87</v>
      </c>
      <c r="C16" s="97"/>
      <c r="D16" s="3" t="s">
        <v>23</v>
      </c>
      <c r="H16" s="13" t="s">
        <v>21</v>
      </c>
      <c r="I16" s="13"/>
      <c r="J16" s="3" t="s">
        <v>22</v>
      </c>
      <c r="T16" s="35" t="s">
        <v>63</v>
      </c>
    </row>
    <row r="17" spans="1:21" x14ac:dyDescent="0.4">
      <c r="A17" s="36"/>
      <c r="B17" s="1" t="s">
        <v>88</v>
      </c>
      <c r="C17" s="1"/>
      <c r="D17" s="3" t="s">
        <v>24</v>
      </c>
      <c r="T17" s="37" t="s">
        <v>64</v>
      </c>
      <c r="U17" s="46" t="s">
        <v>102</v>
      </c>
    </row>
    <row r="18" spans="1:21" x14ac:dyDescent="0.4">
      <c r="A18" s="36"/>
      <c r="B18" s="95" t="s">
        <v>89</v>
      </c>
      <c r="C18" s="95"/>
      <c r="D18" s="3" t="s">
        <v>27</v>
      </c>
      <c r="G18" s="28"/>
      <c r="H18" s="48" t="s">
        <v>25</v>
      </c>
      <c r="I18" s="48"/>
      <c r="J18" s="3" t="s">
        <v>26</v>
      </c>
      <c r="T18" s="38" t="s">
        <v>65</v>
      </c>
      <c r="U18" s="46" t="s">
        <v>101</v>
      </c>
    </row>
    <row r="19" spans="1:21" x14ac:dyDescent="0.4">
      <c r="A19" s="36"/>
      <c r="B19" s="94" t="s">
        <v>90</v>
      </c>
      <c r="C19" s="94"/>
      <c r="J19" s="3" t="s">
        <v>28</v>
      </c>
      <c r="T19" s="39" t="s">
        <v>66</v>
      </c>
      <c r="U19" s="46" t="s">
        <v>74</v>
      </c>
    </row>
    <row r="20" spans="1:21" x14ac:dyDescent="0.4">
      <c r="T20" s="40" t="s">
        <v>67</v>
      </c>
      <c r="U20" s="46" t="s">
        <v>75</v>
      </c>
    </row>
    <row r="21" spans="1:21" x14ac:dyDescent="0.4">
      <c r="B21" s="14" t="s">
        <v>29</v>
      </c>
      <c r="C21" s="14"/>
      <c r="D21" s="3" t="s">
        <v>30</v>
      </c>
      <c r="H21" s="15" t="s">
        <v>31</v>
      </c>
      <c r="I21" s="16"/>
      <c r="J21" s="3" t="s">
        <v>32</v>
      </c>
      <c r="T21" s="41" t="s">
        <v>68</v>
      </c>
      <c r="U21" s="46" t="s">
        <v>76</v>
      </c>
    </row>
    <row r="22" spans="1:21" x14ac:dyDescent="0.4">
      <c r="D22" s="3" t="s">
        <v>33</v>
      </c>
      <c r="H22" s="17" t="s">
        <v>34</v>
      </c>
      <c r="I22" s="18"/>
      <c r="J22" s="3" t="s">
        <v>32</v>
      </c>
      <c r="T22" s="45" t="s">
        <v>69</v>
      </c>
      <c r="U22" s="46" t="s">
        <v>74</v>
      </c>
    </row>
    <row r="23" spans="1:21" x14ac:dyDescent="0.4">
      <c r="T23" s="42" t="s">
        <v>70</v>
      </c>
      <c r="U23" s="46" t="s">
        <v>103</v>
      </c>
    </row>
    <row r="24" spans="1:21" x14ac:dyDescent="0.4">
      <c r="T24" s="126" t="s">
        <v>71</v>
      </c>
      <c r="U24" s="46" t="s">
        <v>77</v>
      </c>
    </row>
    <row r="25" spans="1:21" ht="16.75" thickBot="1" x14ac:dyDescent="0.45">
      <c r="B25" s="26" t="s">
        <v>35</v>
      </c>
      <c r="C25" s="26"/>
      <c r="D25" s="26"/>
      <c r="E25" s="26"/>
      <c r="F25" s="26"/>
      <c r="H25" s="26" t="s">
        <v>36</v>
      </c>
      <c r="I25" s="26"/>
      <c r="J25" s="26"/>
      <c r="K25" s="26"/>
      <c r="M25" s="26" t="s">
        <v>114</v>
      </c>
      <c r="N25" s="26"/>
      <c r="O25" s="26"/>
      <c r="P25" s="26"/>
      <c r="Q25" s="26"/>
      <c r="R25" s="26"/>
      <c r="T25" s="29" t="s">
        <v>38</v>
      </c>
    </row>
    <row r="26" spans="1:21" x14ac:dyDescent="0.4">
      <c r="B26" s="3" t="s">
        <v>99</v>
      </c>
      <c r="C26" s="3"/>
      <c r="H26" s="46" t="s">
        <v>115</v>
      </c>
      <c r="M26" s="46" t="s">
        <v>116</v>
      </c>
    </row>
    <row r="27" spans="1:21" ht="15" thickBot="1" x14ac:dyDescent="0.45">
      <c r="M27" s="46"/>
      <c r="T27" s="27" t="s">
        <v>40</v>
      </c>
    </row>
    <row r="28" spans="1:21" ht="16.75" thickBot="1" x14ac:dyDescent="0.45">
      <c r="B28" s="20" t="s">
        <v>106</v>
      </c>
      <c r="C28" s="20"/>
      <c r="E28" s="93" t="s">
        <v>112</v>
      </c>
      <c r="G28" s="36"/>
      <c r="H28" s="19" t="s">
        <v>78</v>
      </c>
      <c r="I28" s="19"/>
      <c r="J28" s="3" t="s">
        <v>37</v>
      </c>
      <c r="L28" s="36"/>
      <c r="M28" s="36"/>
      <c r="N28" s="36"/>
      <c r="O28" s="36"/>
      <c r="P28" s="36"/>
      <c r="Q28" s="36"/>
      <c r="R28" s="36"/>
    </row>
    <row r="29" spans="1:21" ht="15.45" thickTop="1" thickBot="1" x14ac:dyDescent="0.45">
      <c r="G29" s="36"/>
      <c r="H29" s="21" t="s">
        <v>79</v>
      </c>
      <c r="I29" s="21"/>
      <c r="J29" s="3" t="s">
        <v>39</v>
      </c>
      <c r="L29" s="36"/>
      <c r="M29" s="36"/>
      <c r="N29" s="36"/>
      <c r="O29" s="36"/>
      <c r="P29" s="36"/>
      <c r="Q29" s="36"/>
      <c r="R29" s="36"/>
      <c r="T29" s="30" t="s">
        <v>43</v>
      </c>
    </row>
    <row r="30" spans="1:21" ht="15" thickBot="1" x14ac:dyDescent="0.45">
      <c r="B30" s="26" t="s">
        <v>107</v>
      </c>
      <c r="C30" s="26"/>
      <c r="E30" s="91" t="s">
        <v>111</v>
      </c>
      <c r="F30" s="36"/>
      <c r="G30" s="36"/>
      <c r="K30" s="36"/>
      <c r="L30" s="36"/>
      <c r="M30" s="36"/>
      <c r="N30" s="36"/>
      <c r="O30" s="36"/>
      <c r="P30" s="36"/>
      <c r="Q30" s="36"/>
      <c r="R30" s="36"/>
    </row>
    <row r="31" spans="1:21" ht="15" thickBot="1" x14ac:dyDescent="0.45">
      <c r="G31" s="36"/>
      <c r="H31" s="25" t="s">
        <v>80</v>
      </c>
      <c r="I31" s="25"/>
      <c r="J31" s="3" t="s">
        <v>41</v>
      </c>
      <c r="K31" s="36"/>
      <c r="L31" s="36"/>
      <c r="M31" s="36"/>
      <c r="N31" s="36"/>
      <c r="O31" s="36"/>
      <c r="P31" s="46"/>
      <c r="Q31" s="36"/>
      <c r="T31" s="99" t="s">
        <v>44</v>
      </c>
    </row>
    <row r="32" spans="1:21" ht="15" thickBot="1" x14ac:dyDescent="0.45">
      <c r="B32" s="47" t="s">
        <v>108</v>
      </c>
      <c r="C32" s="47"/>
      <c r="E32" s="92" t="s">
        <v>110</v>
      </c>
      <c r="F32" s="36"/>
      <c r="G32" s="36"/>
      <c r="H32" s="89" t="s">
        <v>81</v>
      </c>
      <c r="I32" s="89"/>
      <c r="J32" s="3" t="s">
        <v>42</v>
      </c>
      <c r="K32" s="36"/>
      <c r="M32" s="46" t="s">
        <v>113</v>
      </c>
    </row>
    <row r="33" spans="2:26" ht="16.3" x14ac:dyDescent="0.4">
      <c r="B33" s="22"/>
      <c r="C33" s="22"/>
      <c r="G33" s="36"/>
      <c r="L33" s="36"/>
      <c r="M33" s="36"/>
      <c r="N33" s="36"/>
      <c r="O33" s="36"/>
      <c r="P33" s="36"/>
      <c r="Q33" s="36"/>
      <c r="R33" s="36"/>
      <c r="T33" s="43" t="s">
        <v>72</v>
      </c>
    </row>
    <row r="34" spans="2:26" x14ac:dyDescent="0.4">
      <c r="B34" s="32" t="s">
        <v>109</v>
      </c>
      <c r="C34" s="32"/>
      <c r="G34" s="36"/>
      <c r="H34" s="23" t="s">
        <v>82</v>
      </c>
      <c r="I34" s="23"/>
      <c r="J34" s="3" t="s">
        <v>104</v>
      </c>
      <c r="L34" s="36"/>
      <c r="M34" s="36"/>
      <c r="N34" s="36"/>
      <c r="O34" s="36"/>
      <c r="P34" s="36"/>
      <c r="Q34" s="36"/>
      <c r="R34" s="36"/>
      <c r="T34" s="31"/>
    </row>
    <row r="35" spans="2:26" ht="15" thickBot="1" x14ac:dyDescent="0.45">
      <c r="D35" s="31"/>
      <c r="G35" s="36"/>
      <c r="H35" s="24" t="s">
        <v>83</v>
      </c>
      <c r="I35" s="24"/>
      <c r="J35" s="3" t="s">
        <v>105</v>
      </c>
      <c r="L35" s="36"/>
      <c r="N35" s="36"/>
      <c r="O35" s="36"/>
      <c r="P35" s="36"/>
      <c r="Q35" s="36"/>
      <c r="R35" s="36"/>
      <c r="T35" s="44" t="s">
        <v>73</v>
      </c>
    </row>
    <row r="36" spans="2:26" x14ac:dyDescent="0.4">
      <c r="M36" s="46" t="s">
        <v>124</v>
      </c>
    </row>
    <row r="38" spans="2:26" ht="15" thickBot="1" x14ac:dyDescent="0.45">
      <c r="B38" s="26" t="s">
        <v>91</v>
      </c>
      <c r="C38" s="26"/>
      <c r="D38" s="26"/>
      <c r="E38" s="26"/>
      <c r="F38" s="26"/>
      <c r="G38" s="36"/>
      <c r="H38" s="26" t="s">
        <v>98</v>
      </c>
      <c r="I38" s="26"/>
      <c r="J38" s="26"/>
      <c r="K38" s="26"/>
      <c r="M38" s="61"/>
      <c r="N38" s="36"/>
      <c r="O38" s="36"/>
      <c r="P38" s="36"/>
      <c r="Q38" s="36"/>
      <c r="R38" s="36"/>
      <c r="S38" s="36"/>
      <c r="T38" s="36"/>
      <c r="U38" s="36"/>
      <c r="V38" s="36"/>
      <c r="W38" s="61"/>
      <c r="X38" s="36"/>
      <c r="Y38" s="36"/>
      <c r="Z38" s="36"/>
    </row>
    <row r="39" spans="2:26" x14ac:dyDescent="0.4">
      <c r="B39" s="46" t="s">
        <v>118</v>
      </c>
    </row>
    <row r="41" spans="2:26" ht="15" thickBot="1" x14ac:dyDescent="0.45">
      <c r="B41" s="86" t="s">
        <v>92</v>
      </c>
      <c r="C41" s="86"/>
      <c r="D41" s="36"/>
      <c r="E41" s="82" t="s">
        <v>97</v>
      </c>
    </row>
    <row r="42" spans="2:26" x14ac:dyDescent="0.4">
      <c r="B42" s="36"/>
      <c r="D42" s="36"/>
      <c r="E42" s="36"/>
      <c r="F42" s="36"/>
    </row>
    <row r="43" spans="2:26" x14ac:dyDescent="0.4">
      <c r="B43" s="84" t="s">
        <v>93</v>
      </c>
      <c r="C43" s="84"/>
      <c r="D43" s="36"/>
    </row>
    <row r="44" spans="2:26" x14ac:dyDescent="0.4">
      <c r="D44" s="36"/>
      <c r="E44" s="36"/>
    </row>
    <row r="45" spans="2:26" ht="15" thickBot="1" x14ac:dyDescent="0.45">
      <c r="B45" s="85" t="s">
        <v>94</v>
      </c>
      <c r="C45" s="85"/>
      <c r="D45" s="36"/>
      <c r="E45" s="88" t="s">
        <v>96</v>
      </c>
    </row>
    <row r="46" spans="2:26" ht="15" thickTop="1" x14ac:dyDescent="0.4">
      <c r="D46" s="36"/>
    </row>
    <row r="47" spans="2:26" ht="15" thickBot="1" x14ac:dyDescent="0.45">
      <c r="B47" s="83" t="s">
        <v>95</v>
      </c>
      <c r="C47" s="83"/>
      <c r="D47" s="36"/>
      <c r="E47" s="87" t="s">
        <v>100</v>
      </c>
    </row>
    <row r="50" spans="2:21" x14ac:dyDescent="0.4">
      <c r="S50" s="36"/>
      <c r="T50" s="36"/>
      <c r="U50" s="36"/>
    </row>
    <row r="51" spans="2:21" x14ac:dyDescent="0.4">
      <c r="B51" s="90" t="e">
        <f>"Navigant Excel house styles - "&amp;TEXT(VersionDate,"MMMM YYYY")</f>
        <v>#NAME?</v>
      </c>
      <c r="C51" s="90"/>
      <c r="D51" s="90"/>
      <c r="E51" s="90"/>
      <c r="F51" s="90"/>
      <c r="G51" s="90"/>
      <c r="H51" s="90"/>
      <c r="I51" s="90"/>
      <c r="J51" s="90"/>
      <c r="K51" s="90"/>
      <c r="L51" s="90"/>
      <c r="M51" s="90"/>
      <c r="N51" s="90"/>
      <c r="O51" s="90"/>
      <c r="P51" s="90"/>
      <c r="Q51" s="90"/>
      <c r="R51" s="90"/>
      <c r="S51" s="90"/>
      <c r="T51" s="90"/>
      <c r="U51" s="90"/>
    </row>
  </sheetData>
  <hyperlinks>
    <hyperlink ref="F4" r:id="rId1" xr:uid="{00000000-0004-0000-0100-000000000000}"/>
  </hyperlinks>
  <pageMargins left="0.7" right="0.7" top="0.75" bottom="0.75" header="0.3" footer="0.3"/>
  <pageSetup paperSize="9" orientation="portrait" verticalDpi="120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7527DD-F8AA-48E7-8D61-3B8B0E2A7E30}">
  <sheetPr codeName="Sheet5">
    <tabColor rgb="FF0070C0"/>
  </sheetPr>
  <dimension ref="A1:K62"/>
  <sheetViews>
    <sheetView zoomScale="80" zoomScaleNormal="80" workbookViewId="0">
      <selection activeCell="C43" sqref="C43"/>
    </sheetView>
  </sheetViews>
  <sheetFormatPr defaultColWidth="9.15234375" defaultRowHeight="15.9" x14ac:dyDescent="0.5"/>
  <cols>
    <col min="1" max="1" width="5.53515625" style="243" customWidth="1"/>
    <col min="2" max="2" width="36.84375" style="243" customWidth="1"/>
    <col min="3" max="3" width="52" style="243" customWidth="1"/>
    <col min="4" max="4" width="6.53515625" style="243" customWidth="1"/>
    <col min="5" max="5" width="35" style="243" customWidth="1"/>
    <col min="6" max="6" width="40" style="243" customWidth="1"/>
    <col min="7" max="7" width="24.15234375" style="243" customWidth="1"/>
    <col min="8" max="8" width="26.53515625" style="243" customWidth="1"/>
    <col min="9" max="9" width="6.53515625" style="243" customWidth="1"/>
    <col min="10" max="10" width="5.15234375" style="243" customWidth="1"/>
    <col min="11" max="11" width="34.53515625" style="243" customWidth="1"/>
    <col min="12" max="12" width="35" style="243" customWidth="1"/>
    <col min="13" max="16384" width="9.15234375" style="243"/>
  </cols>
  <sheetData>
    <row r="1" spans="1:11" ht="16.3" thickBot="1" x14ac:dyDescent="0.55000000000000004">
      <c r="B1" s="250"/>
      <c r="C1" s="250"/>
      <c r="I1" s="248"/>
      <c r="J1" s="271"/>
      <c r="K1" s="249"/>
    </row>
    <row r="2" spans="1:11" ht="17.149999999999999" thickBot="1" x14ac:dyDescent="0.55000000000000004">
      <c r="A2" s="248"/>
      <c r="B2" s="520" t="s">
        <v>127</v>
      </c>
      <c r="C2" s="521"/>
      <c r="D2" s="249"/>
      <c r="E2" s="261" t="s">
        <v>424</v>
      </c>
      <c r="I2" s="248"/>
      <c r="J2" s="271"/>
      <c r="K2" s="249"/>
    </row>
    <row r="3" spans="1:11" x14ac:dyDescent="0.5">
      <c r="A3" s="248"/>
      <c r="B3" s="162" t="s">
        <v>392</v>
      </c>
      <c r="C3" s="164" t="str">
        <f>'Version Control'!C3</f>
        <v>Furnace Fans</v>
      </c>
      <c r="D3" s="249"/>
      <c r="I3" s="248"/>
      <c r="J3" s="271"/>
      <c r="K3" s="249"/>
    </row>
    <row r="4" spans="1:11" x14ac:dyDescent="0.5">
      <c r="A4" s="248"/>
      <c r="B4" s="162" t="s">
        <v>393</v>
      </c>
      <c r="C4" s="164" t="str">
        <f>'Version Control'!C4</f>
        <v>v2.0</v>
      </c>
      <c r="D4" s="249"/>
      <c r="I4" s="248"/>
      <c r="J4" s="271"/>
      <c r="K4" s="249"/>
    </row>
    <row r="5" spans="1:11" x14ac:dyDescent="0.5">
      <c r="A5" s="248"/>
      <c r="B5" s="162" t="s">
        <v>394</v>
      </c>
      <c r="C5" s="163">
        <f>'Version Control'!C5</f>
        <v>44103</v>
      </c>
      <c r="D5" s="249"/>
      <c r="I5" s="248"/>
      <c r="J5" s="271"/>
      <c r="K5" s="249"/>
    </row>
    <row r="6" spans="1:11" x14ac:dyDescent="0.5">
      <c r="A6" s="248"/>
      <c r="B6" s="162" t="s">
        <v>395</v>
      </c>
      <c r="C6" s="164" t="str">
        <f ca="1">MID(CELL("filename",A1), FIND("]", CELL("filename", A1))+ 1, 255)</f>
        <v>General Info and Test Results</v>
      </c>
      <c r="D6" s="249"/>
      <c r="I6" s="248"/>
      <c r="J6" s="271"/>
      <c r="K6" s="249"/>
    </row>
    <row r="7" spans="1:11" x14ac:dyDescent="0.5">
      <c r="A7" s="248"/>
      <c r="B7" s="162" t="s">
        <v>396</v>
      </c>
      <c r="C7" s="164" t="str">
        <f ca="1">MID(CELL("filename",A1),SEARCH("[",CELL("filename",A1))+1,SEARCH("]",CELL("filename",A1))-1-SEARCH("[",CELL("filename",A1)))</f>
        <v>Furnace Fans - v2.0.xlsx</v>
      </c>
      <c r="D7" s="249"/>
      <c r="I7" s="248"/>
      <c r="J7" s="271"/>
      <c r="K7" s="249"/>
    </row>
    <row r="8" spans="1:11" ht="16.3" thickBot="1" x14ac:dyDescent="0.55000000000000004">
      <c r="A8" s="248"/>
      <c r="B8" s="165" t="s">
        <v>413</v>
      </c>
      <c r="C8" s="309" t="str">
        <f>'Version Control'!C8</f>
        <v>[MM/DD/YYYY]</v>
      </c>
      <c r="D8" s="249"/>
      <c r="I8" s="248"/>
      <c r="J8" s="271"/>
      <c r="K8" s="249"/>
    </row>
    <row r="9" spans="1:11" x14ac:dyDescent="0.5">
      <c r="B9" s="251"/>
      <c r="C9" s="252"/>
      <c r="I9" s="248"/>
      <c r="J9" s="271"/>
      <c r="K9" s="249"/>
    </row>
    <row r="10" spans="1:11" ht="16.3" thickBot="1" x14ac:dyDescent="0.55000000000000004">
      <c r="B10" s="253"/>
      <c r="C10" s="253"/>
      <c r="E10" s="253"/>
      <c r="F10" s="253"/>
      <c r="G10" s="253"/>
      <c r="H10" s="253"/>
      <c r="I10" s="248"/>
      <c r="J10" s="271"/>
      <c r="K10" s="249"/>
    </row>
    <row r="11" spans="1:11" ht="16.3" thickBot="1" x14ac:dyDescent="0.55000000000000004">
      <c r="A11" s="248"/>
      <c r="B11" s="537" t="s">
        <v>404</v>
      </c>
      <c r="C11" s="538"/>
      <c r="D11" s="272"/>
      <c r="E11" s="532" t="s">
        <v>201</v>
      </c>
      <c r="F11" s="533"/>
      <c r="G11" s="533"/>
      <c r="H11" s="534"/>
      <c r="I11" s="272"/>
      <c r="J11" s="271"/>
      <c r="K11" s="249"/>
    </row>
    <row r="12" spans="1:11" ht="16.75" x14ac:dyDescent="0.5">
      <c r="A12" s="248"/>
      <c r="B12" s="254" t="s">
        <v>405</v>
      </c>
      <c r="C12" s="256"/>
      <c r="D12" s="272"/>
      <c r="E12" s="273" t="s">
        <v>298</v>
      </c>
      <c r="F12" s="274" t="s">
        <v>370</v>
      </c>
      <c r="G12" s="274" t="s">
        <v>293</v>
      </c>
      <c r="H12" s="275" t="s">
        <v>294</v>
      </c>
      <c r="I12" s="272"/>
      <c r="J12" s="271"/>
      <c r="K12" s="249"/>
    </row>
    <row r="13" spans="1:11" ht="17.149999999999999" thickBot="1" x14ac:dyDescent="0.55000000000000004">
      <c r="A13" s="248"/>
      <c r="B13" s="255" t="s">
        <v>406</v>
      </c>
      <c r="C13" s="257"/>
      <c r="D13" s="272"/>
      <c r="E13" s="231" t="s">
        <v>307</v>
      </c>
      <c r="F13" s="232" t="str">
        <f>IF('FER Input Data'!G15=0,"",'FER Input Data'!G15)</f>
        <v/>
      </c>
      <c r="G13" s="228" t="str">
        <f>IFERROR(ROUND(IF(Max_Airflow_Heating_Mode="No",
INDEX(Cold_Test_Max[ESP (in w.c.)],COUNTA(Cold_Test_Max[ESP (in w.c.)])),
INDEX(Hot_Test_Max[ESP (in w.c.)],COUNTA(Hot_Test_Max[ESP (in w.c.)]))),2),"")</f>
        <v/>
      </c>
      <c r="H13" s="276" t="str">
        <f>IFERROR(ROUND(IF(Max_Airflow_Heating_Mode="No",
INDEX(Cold_Test_Max[Electrical Power Watts],COUNTA(Cold_Test_Max[Electrical Power Watts])),
INDEX(Hot_Test_Max[Electrical Power Watts],COUNTA(Hot_Test_Max[Electrical Power Watts]))),0),"")</f>
        <v/>
      </c>
      <c r="I13" s="272"/>
      <c r="J13" s="271"/>
      <c r="K13" s="249"/>
    </row>
    <row r="14" spans="1:11" ht="17.149999999999999" thickBot="1" x14ac:dyDescent="0.55000000000000004">
      <c r="B14" s="258"/>
      <c r="C14" s="259"/>
      <c r="D14" s="248"/>
      <c r="E14" s="231" t="s">
        <v>308</v>
      </c>
      <c r="F14" s="232" t="str">
        <f>IF('FER Input Data'!G16=0,"",'FER Input Data'!G16)</f>
        <v/>
      </c>
      <c r="G14" s="228" t="str">
        <f>IFERROR(ROUND(IF(Burner_Stages="Single-Stage",
INDEX(Hot_Test_Max[ESP (in w.c.)],COUNTA(Hot_Test_Max[ESP (in w.c.)])),
INDEX(Hot_Test_Reduced[ESP (in w.c.)],COUNTA(Hot_Test_Reduced[ESP (in w.c.)]))),2),"")</f>
        <v/>
      </c>
      <c r="H14" s="276" t="str">
        <f>IFERROR(ROUND(IF(Burner_Stages="Single-Stage",
INDEX(Hot_Test_Max[Electrical Power Watts],COUNTA(Hot_Test_Max[Electrical Power Watts])),
INDEX(Hot_Test_Reduced[Electrical Power Watts],COUNTA(Hot_Test_Reduced[Electrical Power Watts]))),0),"")</f>
        <v/>
      </c>
      <c r="I14" s="272"/>
      <c r="J14" s="271"/>
      <c r="K14" s="249"/>
    </row>
    <row r="15" spans="1:11" ht="16.3" thickBot="1" x14ac:dyDescent="0.55000000000000004">
      <c r="A15" s="248"/>
      <c r="B15" s="520" t="s">
        <v>407</v>
      </c>
      <c r="C15" s="521"/>
      <c r="D15" s="272"/>
      <c r="E15" s="233" t="s">
        <v>295</v>
      </c>
      <c r="F15" s="277" t="str">
        <f>IF('FER Input Data'!G17=0,"",'FER Input Data'!G17)</f>
        <v/>
      </c>
      <c r="G15" s="229" t="str">
        <f>IF(INDEX(Cold_Test_Other[ESP in w.c.],MATCH("Constant Circulation",Cold_Test_Other[Airflow Setting],0))=0,"",INDEX(Cold_Test_Other[ESP in w.c.],MATCH("Constant Circulation",Cold_Test_Other[Airflow Setting],0)))</f>
        <v/>
      </c>
      <c r="H15" s="230" t="str">
        <f>IF(INDEX(Cold_Test_Other[Electrical Power Watts],MATCH("Constant Circulation",Cold_Test_Other[Airflow Setting],0))=0,"",INDEX(Cold_Test_Other[Electrical Power Watts],MATCH("Constant Circulation",Cold_Test_Other[Airflow Setting],0)))</f>
        <v/>
      </c>
      <c r="I15" s="272"/>
      <c r="J15" s="271"/>
      <c r="K15" s="249"/>
    </row>
    <row r="16" spans="1:11" x14ac:dyDescent="0.5">
      <c r="A16" s="248"/>
      <c r="B16" s="254" t="s">
        <v>408</v>
      </c>
      <c r="C16" s="260" t="s">
        <v>409</v>
      </c>
      <c r="D16" s="249"/>
      <c r="E16" s="251"/>
      <c r="F16" s="251"/>
      <c r="G16" s="251"/>
      <c r="H16" s="251"/>
      <c r="I16" s="248"/>
      <c r="J16" s="271"/>
      <c r="K16" s="249"/>
    </row>
    <row r="17" spans="1:11" ht="16.3" thickBot="1" x14ac:dyDescent="0.55000000000000004">
      <c r="A17" s="248"/>
      <c r="B17" s="255" t="s">
        <v>410</v>
      </c>
      <c r="C17" s="236" t="s">
        <v>409</v>
      </c>
      <c r="D17" s="249"/>
      <c r="E17" s="253"/>
      <c r="F17" s="253"/>
      <c r="I17" s="248"/>
      <c r="J17" s="271"/>
      <c r="K17" s="249"/>
    </row>
    <row r="18" spans="1:11" ht="16.3" thickBot="1" x14ac:dyDescent="0.55000000000000004">
      <c r="B18" s="262"/>
      <c r="C18" s="262"/>
      <c r="D18" s="248"/>
      <c r="E18" s="535" t="s">
        <v>440</v>
      </c>
      <c r="F18" s="536"/>
      <c r="G18" s="249"/>
      <c r="I18" s="248"/>
      <c r="J18" s="271"/>
      <c r="K18" s="249"/>
    </row>
    <row r="19" spans="1:11" ht="17.149999999999999" thickBot="1" x14ac:dyDescent="0.55000000000000004">
      <c r="A19" s="248"/>
      <c r="B19" s="530" t="s">
        <v>425</v>
      </c>
      <c r="C19" s="531"/>
      <c r="D19" s="272"/>
      <c r="E19" s="494" t="s">
        <v>286</v>
      </c>
      <c r="F19" s="495" t="str">
        <f>Q_Max</f>
        <v/>
      </c>
      <c r="G19" s="249"/>
      <c r="I19" s="248"/>
      <c r="J19" s="271"/>
      <c r="K19" s="249"/>
    </row>
    <row r="20" spans="1:11" ht="17.149999999999999" thickBot="1" x14ac:dyDescent="0.55000000000000004">
      <c r="A20" s="248"/>
      <c r="B20" s="240" t="s">
        <v>411</v>
      </c>
      <c r="C20" s="238" t="s">
        <v>382</v>
      </c>
      <c r="D20" s="272"/>
      <c r="E20" s="496" t="s">
        <v>225</v>
      </c>
      <c r="F20" s="282" t="str">
        <f>FER_Calcd</f>
        <v/>
      </c>
      <c r="G20" s="493"/>
      <c r="H20" s="253"/>
      <c r="I20" s="289"/>
      <c r="J20" s="271"/>
      <c r="K20" s="249"/>
    </row>
    <row r="21" spans="1:11" ht="38.15" customHeight="1" x14ac:dyDescent="0.5">
      <c r="A21" s="248"/>
      <c r="B21" s="240" t="s">
        <v>412</v>
      </c>
      <c r="C21" s="139"/>
      <c r="D21" s="272"/>
      <c r="E21" s="251"/>
      <c r="F21" s="251"/>
      <c r="J21" s="271"/>
      <c r="K21" s="249"/>
    </row>
    <row r="22" spans="1:11" ht="16.75" x14ac:dyDescent="0.5">
      <c r="A22" s="248"/>
      <c r="B22" s="241" t="s">
        <v>414</v>
      </c>
      <c r="C22" s="141"/>
      <c r="D22" s="272"/>
      <c r="G22" s="249"/>
      <c r="I22" s="248"/>
      <c r="J22" s="271"/>
      <c r="K22" s="249"/>
    </row>
    <row r="23" spans="1:11" ht="16.75" x14ac:dyDescent="0.5">
      <c r="A23" s="248"/>
      <c r="B23" s="241" t="s">
        <v>415</v>
      </c>
      <c r="C23" s="139"/>
      <c r="D23" s="249"/>
      <c r="E23" s="251"/>
      <c r="F23" s="251"/>
      <c r="I23" s="248"/>
      <c r="J23" s="271"/>
      <c r="K23" s="249"/>
    </row>
    <row r="24" spans="1:11" x14ac:dyDescent="0.5">
      <c r="A24" s="248"/>
      <c r="B24" s="241" t="s">
        <v>416</v>
      </c>
      <c r="C24" s="260" t="s">
        <v>409</v>
      </c>
      <c r="D24" s="249"/>
      <c r="I24" s="248"/>
      <c r="J24" s="271"/>
      <c r="K24" s="249"/>
    </row>
    <row r="25" spans="1:11" x14ac:dyDescent="0.5">
      <c r="A25" s="248"/>
      <c r="B25" s="241" t="s">
        <v>417</v>
      </c>
      <c r="C25" s="235" t="s">
        <v>409</v>
      </c>
      <c r="D25" s="249"/>
      <c r="I25" s="248"/>
      <c r="J25" s="271"/>
      <c r="K25" s="249"/>
    </row>
    <row r="26" spans="1:11" ht="17.149999999999999" thickBot="1" x14ac:dyDescent="0.55000000000000004">
      <c r="A26" s="248"/>
      <c r="B26" s="241" t="s">
        <v>418</v>
      </c>
      <c r="C26" s="238"/>
      <c r="D26" s="249"/>
      <c r="E26" s="283" t="s">
        <v>426</v>
      </c>
      <c r="I26" s="248"/>
      <c r="J26" s="271"/>
      <c r="K26" s="249"/>
    </row>
    <row r="27" spans="1:11" ht="17.149999999999999" thickBot="1" x14ac:dyDescent="0.55000000000000004">
      <c r="A27" s="248"/>
      <c r="B27" s="240" t="s">
        <v>419</v>
      </c>
      <c r="C27" s="139"/>
      <c r="D27" s="249"/>
      <c r="E27" s="520" t="s">
        <v>229</v>
      </c>
      <c r="F27" s="539"/>
      <c r="G27" s="539"/>
      <c r="H27" s="521"/>
      <c r="I27" s="248"/>
      <c r="J27" s="271"/>
      <c r="K27" s="249"/>
    </row>
    <row r="28" spans="1:11" ht="31" customHeight="1" x14ac:dyDescent="0.5">
      <c r="A28" s="248"/>
      <c r="B28" s="242" t="s">
        <v>213</v>
      </c>
      <c r="C28" s="139"/>
      <c r="D28" s="249"/>
      <c r="E28" s="540" t="s">
        <v>427</v>
      </c>
      <c r="F28" s="541"/>
      <c r="G28" s="541"/>
      <c r="H28" s="542"/>
      <c r="I28" s="248"/>
      <c r="J28" s="271"/>
      <c r="K28" s="249"/>
    </row>
    <row r="29" spans="1:11" ht="31.75" x14ac:dyDescent="0.5">
      <c r="A29" s="248"/>
      <c r="B29" s="242" t="s">
        <v>214</v>
      </c>
      <c r="C29" s="139"/>
      <c r="D29" s="249"/>
      <c r="E29" s="543"/>
      <c r="F29" s="544"/>
      <c r="G29" s="544"/>
      <c r="H29" s="545"/>
      <c r="I29" s="248"/>
      <c r="J29" s="271"/>
      <c r="K29" s="249"/>
    </row>
    <row r="30" spans="1:11" x14ac:dyDescent="0.5">
      <c r="A30" s="248"/>
      <c r="B30" s="162" t="s">
        <v>215</v>
      </c>
      <c r="C30" s="487">
        <f>IF(ISBLANK(C29),1,C29/C28)</f>
        <v>1</v>
      </c>
      <c r="D30" s="249"/>
      <c r="E30" s="546"/>
      <c r="F30" s="547"/>
      <c r="G30" s="547"/>
      <c r="H30" s="548"/>
      <c r="I30" s="248"/>
      <c r="J30" s="271"/>
      <c r="K30" s="249"/>
    </row>
    <row r="31" spans="1:11" x14ac:dyDescent="0.5">
      <c r="A31" s="248"/>
      <c r="B31" s="237" t="s">
        <v>420</v>
      </c>
      <c r="C31" s="239"/>
      <c r="D31" s="249"/>
      <c r="E31" s="549" t="s">
        <v>231</v>
      </c>
      <c r="F31" s="550"/>
      <c r="G31" s="290" t="s">
        <v>232</v>
      </c>
      <c r="H31" s="291" t="s">
        <v>233</v>
      </c>
      <c r="I31" s="248"/>
      <c r="J31" s="271"/>
      <c r="K31" s="249"/>
    </row>
    <row r="32" spans="1:11" ht="16.75" x14ac:dyDescent="0.5">
      <c r="A32" s="248"/>
      <c r="B32" s="241" t="s">
        <v>421</v>
      </c>
      <c r="C32" s="139"/>
      <c r="D32" s="249"/>
      <c r="E32" s="551" t="s">
        <v>234</v>
      </c>
      <c r="F32" s="552"/>
      <c r="G32" s="284" t="str">
        <f>'Report Sign-Off Block'!D15</f>
        <v>[MM/DD/YYYY]</v>
      </c>
      <c r="H32" s="285" t="str">
        <f>'Report Sign-Off Block'!E15</f>
        <v>[Test Lab Name]</v>
      </c>
      <c r="I32" s="248"/>
      <c r="J32" s="271"/>
      <c r="K32" s="249"/>
    </row>
    <row r="33" spans="1:11" ht="16.75" x14ac:dyDescent="0.5">
      <c r="A33" s="248"/>
      <c r="B33" s="241" t="s">
        <v>422</v>
      </c>
      <c r="C33" s="141"/>
      <c r="D33" s="249"/>
      <c r="E33" s="551" t="s">
        <v>428</v>
      </c>
      <c r="F33" s="552"/>
      <c r="G33" s="284" t="str">
        <f>'Report Sign-Off Block'!D16</f>
        <v>[MM/DD/YYYY]</v>
      </c>
      <c r="H33" s="285" t="str">
        <f>'Report Sign-Off Block'!E16</f>
        <v>[Test Lab Name]</v>
      </c>
      <c r="I33" s="248" t="s">
        <v>296</v>
      </c>
      <c r="J33" s="271"/>
      <c r="K33" s="249"/>
    </row>
    <row r="34" spans="1:11" ht="17.149999999999999" thickBot="1" x14ac:dyDescent="0.55000000000000004">
      <c r="A34" s="248"/>
      <c r="B34" s="263" t="s">
        <v>423</v>
      </c>
      <c r="C34" s="140"/>
      <c r="D34" s="249"/>
      <c r="E34" s="551" t="s">
        <v>236</v>
      </c>
      <c r="F34" s="552"/>
      <c r="G34" s="284" t="str">
        <f>'Report Sign-Off Block'!D17</f>
        <v>[MM/DD/YYYY]</v>
      </c>
      <c r="H34" s="285" t="str">
        <f>'Report Sign-Off Block'!E17</f>
        <v>[Test Lab Name]</v>
      </c>
      <c r="I34" s="248"/>
      <c r="J34" s="271"/>
      <c r="K34" s="249"/>
    </row>
    <row r="35" spans="1:11" ht="16.3" thickBot="1" x14ac:dyDescent="0.55000000000000004">
      <c r="B35" s="251"/>
      <c r="C35" s="251"/>
      <c r="E35" s="553" t="s">
        <v>236</v>
      </c>
      <c r="F35" s="554"/>
      <c r="G35" s="286" t="str">
        <f>'Report Sign-Off Block'!D18</f>
        <v>[MM/DD/YYYY]</v>
      </c>
      <c r="H35" s="287" t="str">
        <f>'Report Sign-Off Block'!E18</f>
        <v>[Test Lab Name]</v>
      </c>
      <c r="I35" s="248"/>
      <c r="J35" s="271"/>
      <c r="K35" s="249"/>
    </row>
    <row r="36" spans="1:11" ht="16.3" thickBot="1" x14ac:dyDescent="0.55000000000000004">
      <c r="B36" s="253"/>
      <c r="C36" s="253"/>
      <c r="E36" s="251"/>
      <c r="F36" s="251"/>
      <c r="G36" s="251"/>
      <c r="H36" s="251"/>
      <c r="I36" s="248"/>
      <c r="J36" s="271"/>
      <c r="K36" s="249"/>
    </row>
    <row r="37" spans="1:11" ht="16.3" thickBot="1" x14ac:dyDescent="0.55000000000000004">
      <c r="A37" s="248"/>
      <c r="B37" s="530" t="s">
        <v>207</v>
      </c>
      <c r="C37" s="531"/>
      <c r="D37" s="249"/>
      <c r="I37" s="248"/>
      <c r="J37" s="271"/>
      <c r="K37" s="249"/>
    </row>
    <row r="38" spans="1:11" x14ac:dyDescent="0.5">
      <c r="A38" s="248"/>
      <c r="B38" s="240" t="s">
        <v>366</v>
      </c>
      <c r="C38" s="270"/>
      <c r="D38" s="249"/>
      <c r="I38" s="248"/>
      <c r="J38" s="271"/>
      <c r="K38" s="249"/>
    </row>
    <row r="39" spans="1:11" x14ac:dyDescent="0.5">
      <c r="A39" s="248"/>
      <c r="B39" s="240" t="s">
        <v>359</v>
      </c>
      <c r="C39" s="266" t="str">
        <f>IFERROR(IF(ISNUMBER(SEARCH("Non-Condensing",Furnace_Type)),"Non-Condensing",
IF(ISNUMBER(SEARCH("Condensing",Furnace_Type)),"Condensing",NA())),"")</f>
        <v/>
      </c>
      <c r="D39" s="249"/>
      <c r="I39" s="248"/>
      <c r="J39" s="271"/>
      <c r="K39" s="249"/>
    </row>
    <row r="40" spans="1:11" x14ac:dyDescent="0.5">
      <c r="A40" s="248"/>
      <c r="B40" s="240" t="s">
        <v>210</v>
      </c>
      <c r="C40" s="267"/>
      <c r="D40" s="249"/>
      <c r="I40" s="248"/>
      <c r="J40" s="271"/>
      <c r="K40" s="249"/>
    </row>
    <row r="41" spans="1:11" x14ac:dyDescent="0.5">
      <c r="A41" s="248"/>
      <c r="B41" s="240" t="s">
        <v>216</v>
      </c>
      <c r="C41" s="265"/>
      <c r="D41" s="249"/>
      <c r="I41" s="248"/>
      <c r="J41" s="271"/>
      <c r="K41" s="249"/>
    </row>
    <row r="42" spans="1:11" x14ac:dyDescent="0.5">
      <c r="A42" s="248"/>
      <c r="B42" s="240" t="s">
        <v>354</v>
      </c>
      <c r="C42" s="265"/>
      <c r="D42" s="249"/>
      <c r="I42" s="248"/>
      <c r="J42" s="271"/>
      <c r="K42" s="249"/>
    </row>
    <row r="43" spans="1:11" ht="47.6" x14ac:dyDescent="0.5">
      <c r="A43" s="248"/>
      <c r="B43" s="242" t="s">
        <v>403</v>
      </c>
      <c r="C43" s="267"/>
      <c r="D43" s="249"/>
      <c r="I43" s="248"/>
      <c r="J43" s="271"/>
      <c r="K43" s="249"/>
    </row>
    <row r="44" spans="1:11" ht="16.3" thickBot="1" x14ac:dyDescent="0.55000000000000004">
      <c r="A44" s="248"/>
      <c r="B44" s="268" t="s">
        <v>297</v>
      </c>
      <c r="C44" s="269" t="str">
        <f>IFERROR(INDEX(Installation_ESP[ESP Min (in. w.c.)],MATCH(Installation_Type,Installation_ESP[Installation Type],0)),"")</f>
        <v/>
      </c>
      <c r="D44" s="249"/>
      <c r="I44" s="248"/>
      <c r="J44" s="271"/>
      <c r="K44" s="249"/>
    </row>
    <row r="45" spans="1:11" x14ac:dyDescent="0.5">
      <c r="B45" s="264"/>
      <c r="C45" s="264"/>
      <c r="I45" s="248"/>
      <c r="J45" s="271"/>
      <c r="K45" s="249"/>
    </row>
    <row r="46" spans="1:11" x14ac:dyDescent="0.5">
      <c r="A46" s="253"/>
      <c r="B46" s="288"/>
      <c r="C46" s="288"/>
      <c r="D46" s="253"/>
      <c r="E46" s="253"/>
      <c r="F46" s="253"/>
      <c r="G46" s="253"/>
      <c r="H46" s="253"/>
      <c r="I46" s="289"/>
      <c r="J46" s="271"/>
      <c r="K46" s="249"/>
    </row>
    <row r="47" spans="1:11" x14ac:dyDescent="0.5">
      <c r="A47" s="271"/>
      <c r="B47" s="271"/>
      <c r="C47" s="271"/>
      <c r="D47" s="271"/>
      <c r="E47" s="271"/>
      <c r="F47" s="271"/>
      <c r="G47" s="271"/>
      <c r="H47" s="271"/>
      <c r="I47" s="271"/>
      <c r="J47" s="271"/>
      <c r="K47" s="249"/>
    </row>
    <row r="48" spans="1:11" x14ac:dyDescent="0.5">
      <c r="A48" s="251"/>
      <c r="B48" s="251"/>
      <c r="C48" s="251"/>
      <c r="D48" s="251"/>
      <c r="E48" s="251"/>
      <c r="F48" s="251"/>
      <c r="G48" s="251"/>
      <c r="H48" s="251"/>
      <c r="I48" s="251"/>
      <c r="J48" s="251"/>
    </row>
    <row r="61" spans="1:10" s="247" customFormat="1" x14ac:dyDescent="0.5">
      <c r="A61" s="243"/>
      <c r="B61" s="243"/>
      <c r="C61" s="243"/>
      <c r="D61" s="243"/>
      <c r="E61" s="243"/>
      <c r="F61" s="243"/>
      <c r="G61" s="243"/>
      <c r="H61" s="243"/>
      <c r="I61" s="243"/>
      <c r="J61" s="243"/>
    </row>
    <row r="62" spans="1:10" s="247" customFormat="1" x14ac:dyDescent="0.5">
      <c r="A62" s="243"/>
      <c r="B62" s="243"/>
      <c r="C62" s="243"/>
      <c r="D62" s="243"/>
      <c r="E62" s="243"/>
      <c r="F62" s="243"/>
      <c r="G62" s="243"/>
      <c r="H62" s="243"/>
      <c r="I62" s="243"/>
      <c r="J62" s="243"/>
    </row>
  </sheetData>
  <sheetProtection algorithmName="SHA-512" hashValue="DdqdWmVKeyHTA0dhVmq0LUek97dsZY1E4gpov5Rh9/3MJDsmANv6rhRBvGidVq6PZhgXXDsn9fWRGPnuHE7N5A==" saltValue="ZiVb8+FH4e3+Pm1EDjjySg==" spinCount="100000" sheet="1" selectLockedCells="1"/>
  <mergeCells count="14">
    <mergeCell ref="B37:C37"/>
    <mergeCell ref="B2:C2"/>
    <mergeCell ref="E11:H11"/>
    <mergeCell ref="E18:F18"/>
    <mergeCell ref="B19:C19"/>
    <mergeCell ref="B11:C11"/>
    <mergeCell ref="B15:C15"/>
    <mergeCell ref="E27:H27"/>
    <mergeCell ref="E28:H30"/>
    <mergeCell ref="E31:F31"/>
    <mergeCell ref="E32:F32"/>
    <mergeCell ref="E33:F33"/>
    <mergeCell ref="E34:F34"/>
    <mergeCell ref="E35:F35"/>
  </mergeCells>
  <dataValidations count="5">
    <dataValidation type="list" allowBlank="1" showInputMessage="1" showErrorMessage="1" sqref="C40" xr:uid="{7804CC5D-D2EE-4494-BDF7-93331640E963}">
      <formula1>DD_Burner_Stages</formula1>
    </dataValidation>
    <dataValidation type="list" allowBlank="1" showInputMessage="1" showErrorMessage="1" sqref="C38 C40" xr:uid="{FEF6F376-3FE7-4ABD-AC8F-5DC913826E45}">
      <formula1>DD_Furnace_Boiler_Type</formula1>
    </dataValidation>
    <dataValidation type="list" allowBlank="1" showInputMessage="1" showErrorMessage="1" sqref="C41" xr:uid="{30010CC0-A616-4152-B9CA-F9E0E36BCA76}">
      <formula1>DD_Installation_Type</formula1>
    </dataValidation>
    <dataValidation type="list" allowBlank="1" showInputMessage="1" showErrorMessage="1" sqref="C43" xr:uid="{97B7F34A-812B-4DD1-A6B6-3E4E94C8FD3E}">
      <formula1>DD_Yes_No</formula1>
    </dataValidation>
    <dataValidation type="list" allowBlank="1" showInputMessage="1" showErrorMessage="1" sqref="C42" xr:uid="{74F0E880-1C74-4B86-BD0B-4CC7AFAB3D82}">
      <formula1>DD_Venting_Type</formula1>
    </dataValidation>
  </dataValidations>
  <hyperlinks>
    <hyperlink ref="E2" location="Instructions!A1" display="Back to Instructions tab" xr:uid="{0A39F51D-EED9-446C-850E-C78F1C910605}"/>
  </hyperlinks>
  <pageMargins left="0.7" right="0.7" top="0.75" bottom="0.75" header="0.3" footer="0.3"/>
  <pageSetup orientation="portrait" horizontalDpi="1200" verticalDpi="1200"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C85337-9233-4B7B-8970-BA066628D593}">
  <sheetPr codeName="Sheet4">
    <tabColor rgb="FF0070C0"/>
    <pageSetUpPr fitToPage="1"/>
  </sheetPr>
  <dimension ref="A1:N81"/>
  <sheetViews>
    <sheetView zoomScale="80" zoomScaleNormal="80" workbookViewId="0">
      <selection activeCell="B26" sqref="B26:H29"/>
    </sheetView>
  </sheetViews>
  <sheetFormatPr defaultColWidth="9.15234375" defaultRowHeight="15.9" x14ac:dyDescent="0.4"/>
  <cols>
    <col min="1" max="1" width="5" style="310" customWidth="1"/>
    <col min="2" max="2" width="33.3046875" style="310" customWidth="1"/>
    <col min="3" max="3" width="55.53515625" style="310" customWidth="1"/>
    <col min="4" max="4" width="32.53515625" style="310" customWidth="1"/>
    <col min="5" max="5" width="40.84375" style="310" customWidth="1"/>
    <col min="6" max="6" width="31.53515625" style="310" customWidth="1"/>
    <col min="7" max="8" width="15.53515625" style="310" customWidth="1"/>
    <col min="9" max="9" width="5.53515625" style="310" customWidth="1"/>
    <col min="10" max="10" width="5" style="310" customWidth="1"/>
    <col min="11" max="16384" width="9.15234375" style="310"/>
  </cols>
  <sheetData>
    <row r="1" spans="1:14" ht="16.3" thickBot="1" x14ac:dyDescent="0.45">
      <c r="I1" s="317"/>
      <c r="J1" s="331"/>
      <c r="K1" s="322"/>
    </row>
    <row r="2" spans="1:14" ht="17.149999999999999" thickBot="1" x14ac:dyDescent="0.45">
      <c r="B2" s="520" t="s">
        <v>127</v>
      </c>
      <c r="C2" s="521"/>
      <c r="F2" s="312"/>
      <c r="G2" s="311"/>
      <c r="H2" s="311"/>
      <c r="I2" s="317"/>
      <c r="J2" s="331"/>
      <c r="K2" s="322"/>
    </row>
    <row r="3" spans="1:14" x14ac:dyDescent="0.4">
      <c r="B3" s="162" t="s">
        <v>392</v>
      </c>
      <c r="C3" s="164" t="str">
        <f>'Version Control'!C3</f>
        <v>Furnace Fans</v>
      </c>
      <c r="F3" s="313"/>
      <c r="G3" s="313"/>
      <c r="H3" s="313"/>
      <c r="I3" s="317"/>
      <c r="J3" s="331"/>
      <c r="K3" s="322"/>
    </row>
    <row r="4" spans="1:14" ht="16.75" x14ac:dyDescent="0.5">
      <c r="B4" s="162" t="s">
        <v>393</v>
      </c>
      <c r="C4" s="164" t="str">
        <f>'Version Control'!C4</f>
        <v>v2.0</v>
      </c>
      <c r="E4" s="261" t="s">
        <v>424</v>
      </c>
      <c r="F4" s="314"/>
      <c r="G4" s="314"/>
      <c r="H4" s="314"/>
      <c r="I4" s="317"/>
      <c r="J4" s="331"/>
      <c r="K4" s="322"/>
    </row>
    <row r="5" spans="1:14" x14ac:dyDescent="0.4">
      <c r="B5" s="162" t="s">
        <v>394</v>
      </c>
      <c r="C5" s="163">
        <f>'Version Control'!C5</f>
        <v>44103</v>
      </c>
      <c r="F5" s="314"/>
      <c r="G5" s="314"/>
      <c r="H5" s="314"/>
      <c r="I5" s="317"/>
      <c r="J5" s="331"/>
      <c r="K5" s="322"/>
    </row>
    <row r="6" spans="1:14" x14ac:dyDescent="0.4">
      <c r="B6" s="162" t="s">
        <v>395</v>
      </c>
      <c r="C6" s="164" t="str">
        <f ca="1">MID(CELL("filename",A1), FIND("]", CELL("filename", A1))+ 1, 255)</f>
        <v>Setup</v>
      </c>
      <c r="F6" s="314"/>
      <c r="G6" s="314"/>
      <c r="H6" s="314"/>
      <c r="I6" s="317"/>
      <c r="J6" s="331"/>
      <c r="K6" s="322"/>
    </row>
    <row r="7" spans="1:14" x14ac:dyDescent="0.4">
      <c r="B7" s="162" t="s">
        <v>396</v>
      </c>
      <c r="C7" s="164" t="str">
        <f ca="1">MID(CELL("filename",A1),SEARCH("[",CELL("filename",A1))+1,SEARCH("]",CELL("filename",A1))-1-SEARCH("[",CELL("filename",A1)))</f>
        <v>Furnace Fans - v2.0.xlsx</v>
      </c>
      <c r="F7" s="314"/>
      <c r="G7" s="314"/>
      <c r="H7" s="314"/>
      <c r="I7" s="317"/>
      <c r="J7" s="331"/>
      <c r="K7" s="322"/>
    </row>
    <row r="8" spans="1:14" ht="16.3" thickBot="1" x14ac:dyDescent="0.45">
      <c r="B8" s="165" t="s">
        <v>413</v>
      </c>
      <c r="C8" s="309" t="str">
        <f>'Version Control'!C8</f>
        <v>[MM/DD/YYYY]</v>
      </c>
      <c r="F8" s="314"/>
      <c r="G8" s="314"/>
      <c r="H8" s="314"/>
      <c r="I8" s="317"/>
      <c r="J8" s="331"/>
      <c r="K8" s="322"/>
    </row>
    <row r="9" spans="1:14" ht="16.3" thickBot="1" x14ac:dyDescent="0.45">
      <c r="B9" s="440"/>
      <c r="C9" s="321"/>
      <c r="D9" s="321"/>
      <c r="E9" s="321"/>
      <c r="F9" s="321"/>
      <c r="G9" s="321"/>
      <c r="H9" s="321"/>
      <c r="I9" s="456"/>
      <c r="J9" s="458"/>
      <c r="K9" s="457"/>
      <c r="L9" s="439"/>
      <c r="M9" s="439"/>
      <c r="N9" s="439"/>
    </row>
    <row r="10" spans="1:14" ht="16.3" thickBot="1" x14ac:dyDescent="0.45">
      <c r="A10" s="317"/>
      <c r="B10" s="537" t="s">
        <v>186</v>
      </c>
      <c r="C10" s="561"/>
      <c r="D10" s="561"/>
      <c r="E10" s="561"/>
      <c r="F10" s="561"/>
      <c r="G10" s="561"/>
      <c r="H10" s="538"/>
      <c r="I10" s="325"/>
      <c r="J10" s="331"/>
      <c r="K10" s="322"/>
    </row>
    <row r="11" spans="1:14" ht="17.25" customHeight="1" x14ac:dyDescent="0.4">
      <c r="A11" s="317"/>
      <c r="B11" s="562" t="s">
        <v>287</v>
      </c>
      <c r="C11" s="563"/>
      <c r="D11" s="563"/>
      <c r="E11" s="563"/>
      <c r="F11" s="563"/>
      <c r="G11" s="563"/>
      <c r="H11" s="564"/>
      <c r="I11" s="325"/>
      <c r="J11" s="331"/>
      <c r="K11" s="322"/>
    </row>
    <row r="12" spans="1:14" ht="16.5" customHeight="1" x14ac:dyDescent="0.4">
      <c r="A12" s="317"/>
      <c r="B12" s="555"/>
      <c r="C12" s="556"/>
      <c r="D12" s="556"/>
      <c r="E12" s="556"/>
      <c r="F12" s="556"/>
      <c r="G12" s="556"/>
      <c r="H12" s="557"/>
      <c r="I12" s="325"/>
      <c r="J12" s="331"/>
      <c r="K12" s="322"/>
    </row>
    <row r="13" spans="1:14" ht="16.5" customHeight="1" x14ac:dyDescent="0.4">
      <c r="A13" s="317"/>
      <c r="B13" s="555"/>
      <c r="C13" s="556"/>
      <c r="D13" s="556"/>
      <c r="E13" s="556"/>
      <c r="F13" s="556"/>
      <c r="G13" s="556"/>
      <c r="H13" s="557"/>
      <c r="I13" s="325"/>
      <c r="J13" s="331"/>
      <c r="K13" s="322"/>
    </row>
    <row r="14" spans="1:14" ht="16.5" customHeight="1" x14ac:dyDescent="0.4">
      <c r="A14" s="317"/>
      <c r="B14" s="555"/>
      <c r="C14" s="556"/>
      <c r="D14" s="556"/>
      <c r="E14" s="556"/>
      <c r="F14" s="556"/>
      <c r="G14" s="556"/>
      <c r="H14" s="557"/>
      <c r="I14" s="325"/>
      <c r="J14" s="331"/>
      <c r="K14" s="322"/>
    </row>
    <row r="15" spans="1:14" ht="17.25" customHeight="1" thickBot="1" x14ac:dyDescent="0.45">
      <c r="A15" s="317"/>
      <c r="B15" s="558"/>
      <c r="C15" s="559"/>
      <c r="D15" s="559"/>
      <c r="E15" s="559"/>
      <c r="F15" s="559"/>
      <c r="G15" s="559"/>
      <c r="H15" s="560"/>
      <c r="I15" s="325"/>
      <c r="J15" s="331"/>
      <c r="K15" s="322"/>
    </row>
    <row r="16" spans="1:14" ht="16.3" thickBot="1" x14ac:dyDescent="0.45">
      <c r="B16" s="326"/>
      <c r="C16" s="326"/>
      <c r="D16" s="326"/>
      <c r="E16" s="326"/>
      <c r="F16" s="326"/>
      <c r="G16" s="326"/>
      <c r="H16" s="326"/>
      <c r="I16" s="317"/>
      <c r="J16" s="331"/>
      <c r="K16" s="322"/>
    </row>
    <row r="17" spans="1:11" ht="16.3" thickBot="1" x14ac:dyDescent="0.45">
      <c r="A17" s="317"/>
      <c r="B17" s="537" t="s">
        <v>187</v>
      </c>
      <c r="C17" s="561"/>
      <c r="D17" s="561"/>
      <c r="E17" s="561"/>
      <c r="F17" s="561"/>
      <c r="G17" s="561"/>
      <c r="H17" s="538"/>
      <c r="I17" s="325"/>
      <c r="J17" s="331"/>
      <c r="K17" s="322"/>
    </row>
    <row r="18" spans="1:11" ht="17.25" customHeight="1" x14ac:dyDescent="0.4">
      <c r="A18" s="317"/>
      <c r="B18" s="562" t="s">
        <v>188</v>
      </c>
      <c r="C18" s="563"/>
      <c r="D18" s="563"/>
      <c r="E18" s="563"/>
      <c r="F18" s="563"/>
      <c r="G18" s="563"/>
      <c r="H18" s="564"/>
      <c r="I18" s="325"/>
      <c r="J18" s="331"/>
      <c r="K18" s="322"/>
    </row>
    <row r="19" spans="1:11" ht="16.5" customHeight="1" x14ac:dyDescent="0.4">
      <c r="A19" s="317"/>
      <c r="B19" s="555"/>
      <c r="C19" s="556"/>
      <c r="D19" s="556"/>
      <c r="E19" s="556"/>
      <c r="F19" s="556"/>
      <c r="G19" s="556"/>
      <c r="H19" s="557"/>
      <c r="I19" s="325"/>
      <c r="J19" s="331"/>
      <c r="K19" s="322"/>
    </row>
    <row r="20" spans="1:11" ht="16.5" customHeight="1" x14ac:dyDescent="0.4">
      <c r="A20" s="317"/>
      <c r="B20" s="555"/>
      <c r="C20" s="556"/>
      <c r="D20" s="556"/>
      <c r="E20" s="556"/>
      <c r="F20" s="556"/>
      <c r="G20" s="556"/>
      <c r="H20" s="557"/>
      <c r="I20" s="325"/>
      <c r="J20" s="331"/>
      <c r="K20" s="322"/>
    </row>
    <row r="21" spans="1:11" ht="16.5" customHeight="1" x14ac:dyDescent="0.4">
      <c r="A21" s="317"/>
      <c r="B21" s="555"/>
      <c r="C21" s="556"/>
      <c r="D21" s="556"/>
      <c r="E21" s="556"/>
      <c r="F21" s="556"/>
      <c r="G21" s="556"/>
      <c r="H21" s="557"/>
      <c r="I21" s="325"/>
      <c r="J21" s="331"/>
      <c r="K21" s="322"/>
    </row>
    <row r="22" spans="1:11" ht="17.25" customHeight="1" thickBot="1" x14ac:dyDescent="0.45">
      <c r="A22" s="317"/>
      <c r="B22" s="558"/>
      <c r="C22" s="559"/>
      <c r="D22" s="559"/>
      <c r="E22" s="559"/>
      <c r="F22" s="559"/>
      <c r="G22" s="559"/>
      <c r="H22" s="560"/>
      <c r="I22" s="325"/>
      <c r="J22" s="331"/>
      <c r="K22" s="322"/>
    </row>
    <row r="23" spans="1:11" ht="16.3" thickBot="1" x14ac:dyDescent="0.45">
      <c r="B23" s="326"/>
      <c r="C23" s="326"/>
      <c r="D23" s="326"/>
      <c r="E23" s="326"/>
      <c r="F23" s="326"/>
      <c r="G23" s="326"/>
      <c r="H23" s="326"/>
      <c r="I23" s="317"/>
      <c r="J23" s="331"/>
      <c r="K23" s="322"/>
    </row>
    <row r="24" spans="1:11" ht="16.3" thickBot="1" x14ac:dyDescent="0.45">
      <c r="A24" s="317"/>
      <c r="B24" s="537" t="s">
        <v>189</v>
      </c>
      <c r="C24" s="561"/>
      <c r="D24" s="561"/>
      <c r="E24" s="561"/>
      <c r="F24" s="561"/>
      <c r="G24" s="561"/>
      <c r="H24" s="538"/>
      <c r="I24" s="325"/>
      <c r="J24" s="331"/>
      <c r="K24" s="322"/>
    </row>
    <row r="25" spans="1:11" ht="17.25" customHeight="1" x14ac:dyDescent="0.4">
      <c r="A25" s="317"/>
      <c r="B25" s="562" t="s">
        <v>188</v>
      </c>
      <c r="C25" s="563"/>
      <c r="D25" s="563"/>
      <c r="E25" s="563"/>
      <c r="F25" s="563"/>
      <c r="G25" s="563"/>
      <c r="H25" s="564"/>
      <c r="I25" s="325"/>
      <c r="J25" s="331"/>
      <c r="K25" s="322"/>
    </row>
    <row r="26" spans="1:11" ht="16.5" customHeight="1" x14ac:dyDescent="0.4">
      <c r="A26" s="317"/>
      <c r="B26" s="555"/>
      <c r="C26" s="556"/>
      <c r="D26" s="556"/>
      <c r="E26" s="556"/>
      <c r="F26" s="556"/>
      <c r="G26" s="556"/>
      <c r="H26" s="557"/>
      <c r="I26" s="325"/>
      <c r="J26" s="331"/>
      <c r="K26" s="322"/>
    </row>
    <row r="27" spans="1:11" ht="16.5" customHeight="1" x14ac:dyDescent="0.4">
      <c r="A27" s="317"/>
      <c r="B27" s="555"/>
      <c r="C27" s="556"/>
      <c r="D27" s="556"/>
      <c r="E27" s="556"/>
      <c r="F27" s="556"/>
      <c r="G27" s="556"/>
      <c r="H27" s="557"/>
      <c r="I27" s="325"/>
      <c r="J27" s="331"/>
      <c r="K27" s="322"/>
    </row>
    <row r="28" spans="1:11" ht="16.5" customHeight="1" x14ac:dyDescent="0.4">
      <c r="A28" s="317"/>
      <c r="B28" s="555"/>
      <c r="C28" s="556"/>
      <c r="D28" s="556"/>
      <c r="E28" s="556"/>
      <c r="F28" s="556"/>
      <c r="G28" s="556"/>
      <c r="H28" s="557"/>
      <c r="I28" s="325"/>
      <c r="J28" s="331"/>
      <c r="K28" s="322"/>
    </row>
    <row r="29" spans="1:11" ht="17.25" customHeight="1" thickBot="1" x14ac:dyDescent="0.45">
      <c r="A29" s="317"/>
      <c r="B29" s="558"/>
      <c r="C29" s="559"/>
      <c r="D29" s="559"/>
      <c r="E29" s="559"/>
      <c r="F29" s="559"/>
      <c r="G29" s="559"/>
      <c r="H29" s="560"/>
      <c r="I29" s="325"/>
      <c r="J29" s="331"/>
      <c r="K29" s="322"/>
    </row>
    <row r="30" spans="1:11" ht="16.3" thickBot="1" x14ac:dyDescent="0.45">
      <c r="B30" s="326"/>
      <c r="C30" s="326"/>
      <c r="D30" s="326"/>
      <c r="E30" s="326"/>
      <c r="F30" s="326"/>
      <c r="G30" s="326"/>
      <c r="H30" s="326"/>
      <c r="I30" s="317"/>
      <c r="J30" s="331"/>
      <c r="K30" s="322"/>
    </row>
    <row r="31" spans="1:11" ht="16.3" thickBot="1" x14ac:dyDescent="0.45">
      <c r="A31" s="317"/>
      <c r="B31" s="537" t="s">
        <v>190</v>
      </c>
      <c r="C31" s="561"/>
      <c r="D31" s="561"/>
      <c r="E31" s="561"/>
      <c r="F31" s="561"/>
      <c r="G31" s="561"/>
      <c r="H31" s="538"/>
      <c r="I31" s="325"/>
      <c r="J31" s="331"/>
      <c r="K31" s="322"/>
    </row>
    <row r="32" spans="1:11" ht="17.25" customHeight="1" x14ac:dyDescent="0.4">
      <c r="A32" s="317"/>
      <c r="B32" s="562" t="s">
        <v>188</v>
      </c>
      <c r="C32" s="563"/>
      <c r="D32" s="563"/>
      <c r="E32" s="563"/>
      <c r="F32" s="563"/>
      <c r="G32" s="563"/>
      <c r="H32" s="564"/>
      <c r="I32" s="325"/>
      <c r="J32" s="331"/>
      <c r="K32" s="322"/>
    </row>
    <row r="33" spans="1:11" ht="16.5" customHeight="1" x14ac:dyDescent="0.4">
      <c r="A33" s="317"/>
      <c r="B33" s="555"/>
      <c r="C33" s="556"/>
      <c r="D33" s="556"/>
      <c r="E33" s="556"/>
      <c r="F33" s="556"/>
      <c r="G33" s="556"/>
      <c r="H33" s="557"/>
      <c r="I33" s="325"/>
      <c r="J33" s="331"/>
      <c r="K33" s="322"/>
    </row>
    <row r="34" spans="1:11" ht="16.5" customHeight="1" x14ac:dyDescent="0.4">
      <c r="A34" s="317"/>
      <c r="B34" s="555"/>
      <c r="C34" s="556"/>
      <c r="D34" s="556"/>
      <c r="E34" s="556"/>
      <c r="F34" s="556"/>
      <c r="G34" s="556"/>
      <c r="H34" s="557"/>
      <c r="I34" s="325"/>
      <c r="J34" s="331"/>
      <c r="K34" s="322"/>
    </row>
    <row r="35" spans="1:11" ht="16.5" customHeight="1" x14ac:dyDescent="0.4">
      <c r="A35" s="317"/>
      <c r="B35" s="555"/>
      <c r="C35" s="556"/>
      <c r="D35" s="556"/>
      <c r="E35" s="556"/>
      <c r="F35" s="556"/>
      <c r="G35" s="556"/>
      <c r="H35" s="557"/>
      <c r="I35" s="325"/>
      <c r="J35" s="331"/>
      <c r="K35" s="322"/>
    </row>
    <row r="36" spans="1:11" ht="17.25" customHeight="1" thickBot="1" x14ac:dyDescent="0.45">
      <c r="A36" s="317"/>
      <c r="B36" s="558"/>
      <c r="C36" s="559"/>
      <c r="D36" s="559"/>
      <c r="E36" s="559"/>
      <c r="F36" s="559"/>
      <c r="G36" s="559"/>
      <c r="H36" s="560"/>
      <c r="I36" s="325"/>
      <c r="J36" s="331"/>
      <c r="K36" s="322"/>
    </row>
    <row r="37" spans="1:11" ht="16.3" thickBot="1" x14ac:dyDescent="0.45">
      <c r="B37" s="326"/>
      <c r="C37" s="326"/>
      <c r="D37" s="326"/>
      <c r="E37" s="326"/>
      <c r="F37" s="326"/>
      <c r="G37" s="326"/>
      <c r="H37" s="326"/>
      <c r="I37" s="317"/>
      <c r="J37" s="331"/>
      <c r="K37" s="322"/>
    </row>
    <row r="38" spans="1:11" ht="16.3" thickBot="1" x14ac:dyDescent="0.45">
      <c r="A38" s="317"/>
      <c r="B38" s="537" t="s">
        <v>191</v>
      </c>
      <c r="C38" s="561"/>
      <c r="D38" s="561"/>
      <c r="E38" s="561"/>
      <c r="F38" s="561"/>
      <c r="G38" s="561"/>
      <c r="H38" s="538"/>
      <c r="I38" s="325"/>
      <c r="J38" s="331"/>
      <c r="K38" s="322"/>
    </row>
    <row r="39" spans="1:11" ht="17.25" customHeight="1" x14ac:dyDescent="0.4">
      <c r="A39" s="317"/>
      <c r="B39" s="562" t="s">
        <v>192</v>
      </c>
      <c r="C39" s="563"/>
      <c r="D39" s="563"/>
      <c r="E39" s="563"/>
      <c r="F39" s="563"/>
      <c r="G39" s="563"/>
      <c r="H39" s="564"/>
      <c r="I39" s="325"/>
      <c r="J39" s="331"/>
      <c r="K39" s="322"/>
    </row>
    <row r="40" spans="1:11" ht="16.5" customHeight="1" x14ac:dyDescent="0.4">
      <c r="A40" s="317"/>
      <c r="B40" s="555"/>
      <c r="C40" s="556"/>
      <c r="D40" s="556"/>
      <c r="E40" s="556"/>
      <c r="F40" s="556"/>
      <c r="G40" s="556"/>
      <c r="H40" s="557"/>
      <c r="I40" s="325"/>
      <c r="J40" s="331"/>
      <c r="K40" s="322"/>
    </row>
    <row r="41" spans="1:11" ht="16.5" customHeight="1" x14ac:dyDescent="0.4">
      <c r="A41" s="317"/>
      <c r="B41" s="555"/>
      <c r="C41" s="556"/>
      <c r="D41" s="556"/>
      <c r="E41" s="556"/>
      <c r="F41" s="556"/>
      <c r="G41" s="556"/>
      <c r="H41" s="557"/>
      <c r="I41" s="325"/>
      <c r="J41" s="331"/>
      <c r="K41" s="322"/>
    </row>
    <row r="42" spans="1:11" ht="16.5" customHeight="1" x14ac:dyDescent="0.4">
      <c r="A42" s="317"/>
      <c r="B42" s="555"/>
      <c r="C42" s="556"/>
      <c r="D42" s="556"/>
      <c r="E42" s="556"/>
      <c r="F42" s="556"/>
      <c r="G42" s="556"/>
      <c r="H42" s="557"/>
      <c r="I42" s="325"/>
      <c r="J42" s="331"/>
      <c r="K42" s="322"/>
    </row>
    <row r="43" spans="1:11" ht="17.25" customHeight="1" thickBot="1" x14ac:dyDescent="0.45">
      <c r="A43" s="317"/>
      <c r="B43" s="558"/>
      <c r="C43" s="559"/>
      <c r="D43" s="559"/>
      <c r="E43" s="559"/>
      <c r="F43" s="559"/>
      <c r="G43" s="559"/>
      <c r="H43" s="560"/>
      <c r="I43" s="325"/>
      <c r="J43" s="331"/>
      <c r="K43" s="322"/>
    </row>
    <row r="44" spans="1:11" ht="16.3" thickBot="1" x14ac:dyDescent="0.45">
      <c r="B44" s="326"/>
      <c r="C44" s="326"/>
      <c r="D44" s="326"/>
      <c r="E44" s="326"/>
      <c r="F44" s="326"/>
      <c r="G44" s="326"/>
      <c r="H44" s="326"/>
      <c r="I44" s="317"/>
      <c r="J44" s="331"/>
      <c r="K44" s="322"/>
    </row>
    <row r="45" spans="1:11" ht="16.3" thickBot="1" x14ac:dyDescent="0.45">
      <c r="A45" s="317"/>
      <c r="B45" s="537" t="s">
        <v>193</v>
      </c>
      <c r="C45" s="561"/>
      <c r="D45" s="561"/>
      <c r="E45" s="561"/>
      <c r="F45" s="561"/>
      <c r="G45" s="561"/>
      <c r="H45" s="538"/>
      <c r="I45" s="325"/>
      <c r="J45" s="331"/>
      <c r="K45" s="322"/>
    </row>
    <row r="46" spans="1:11" ht="17.25" customHeight="1" x14ac:dyDescent="0.4">
      <c r="A46" s="317"/>
      <c r="B46" s="562" t="s">
        <v>194</v>
      </c>
      <c r="C46" s="563"/>
      <c r="D46" s="563"/>
      <c r="E46" s="563"/>
      <c r="F46" s="563"/>
      <c r="G46" s="563"/>
      <c r="H46" s="564"/>
      <c r="I46" s="325"/>
      <c r="J46" s="331"/>
      <c r="K46" s="322"/>
    </row>
    <row r="47" spans="1:11" ht="16.5" customHeight="1" x14ac:dyDescent="0.4">
      <c r="A47" s="317"/>
      <c r="B47" s="555"/>
      <c r="C47" s="556"/>
      <c r="D47" s="556"/>
      <c r="E47" s="556"/>
      <c r="F47" s="556"/>
      <c r="G47" s="556"/>
      <c r="H47" s="557"/>
      <c r="I47" s="325"/>
      <c r="J47" s="331"/>
      <c r="K47" s="322"/>
    </row>
    <row r="48" spans="1:11" ht="16.5" customHeight="1" x14ac:dyDescent="0.4">
      <c r="A48" s="317"/>
      <c r="B48" s="555"/>
      <c r="C48" s="556"/>
      <c r="D48" s="556"/>
      <c r="E48" s="556"/>
      <c r="F48" s="556"/>
      <c r="G48" s="556"/>
      <c r="H48" s="557"/>
      <c r="I48" s="325"/>
      <c r="J48" s="331"/>
      <c r="K48" s="322"/>
    </row>
    <row r="49" spans="1:11" ht="16.5" customHeight="1" x14ac:dyDescent="0.4">
      <c r="A49" s="317"/>
      <c r="B49" s="555"/>
      <c r="C49" s="556"/>
      <c r="D49" s="556"/>
      <c r="E49" s="556"/>
      <c r="F49" s="556"/>
      <c r="G49" s="556"/>
      <c r="H49" s="557"/>
      <c r="I49" s="325"/>
      <c r="J49" s="331"/>
      <c r="K49" s="322"/>
    </row>
    <row r="50" spans="1:11" ht="17.25" customHeight="1" thickBot="1" x14ac:dyDescent="0.45">
      <c r="A50" s="317"/>
      <c r="B50" s="558"/>
      <c r="C50" s="559"/>
      <c r="D50" s="559"/>
      <c r="E50" s="559"/>
      <c r="F50" s="559"/>
      <c r="G50" s="559"/>
      <c r="H50" s="560"/>
      <c r="I50" s="325"/>
      <c r="J50" s="331"/>
      <c r="K50" s="322"/>
    </row>
    <row r="51" spans="1:11" ht="16.3" thickBot="1" x14ac:dyDescent="0.45">
      <c r="B51" s="326"/>
      <c r="C51" s="326"/>
      <c r="D51" s="326"/>
      <c r="E51" s="326"/>
      <c r="F51" s="326"/>
      <c r="G51" s="326"/>
      <c r="H51" s="326"/>
      <c r="I51" s="317"/>
      <c r="J51" s="331"/>
      <c r="K51" s="322"/>
    </row>
    <row r="52" spans="1:11" ht="16.3" thickBot="1" x14ac:dyDescent="0.45">
      <c r="A52" s="317"/>
      <c r="B52" s="537" t="s">
        <v>195</v>
      </c>
      <c r="C52" s="561"/>
      <c r="D52" s="561"/>
      <c r="E52" s="561"/>
      <c r="F52" s="561"/>
      <c r="G52" s="561"/>
      <c r="H52" s="538"/>
      <c r="I52" s="325"/>
      <c r="J52" s="331"/>
      <c r="K52" s="322"/>
    </row>
    <row r="53" spans="1:11" ht="17.25" customHeight="1" x14ac:dyDescent="0.4">
      <c r="A53" s="317"/>
      <c r="B53" s="562" t="s">
        <v>196</v>
      </c>
      <c r="C53" s="563"/>
      <c r="D53" s="563"/>
      <c r="E53" s="563"/>
      <c r="F53" s="563"/>
      <c r="G53" s="563"/>
      <c r="H53" s="564"/>
      <c r="I53" s="325"/>
      <c r="J53" s="331"/>
      <c r="K53" s="322"/>
    </row>
    <row r="54" spans="1:11" ht="16.5" customHeight="1" x14ac:dyDescent="0.4">
      <c r="A54" s="317"/>
      <c r="B54" s="555"/>
      <c r="C54" s="556"/>
      <c r="D54" s="556"/>
      <c r="E54" s="556"/>
      <c r="F54" s="556"/>
      <c r="G54" s="556"/>
      <c r="H54" s="557"/>
      <c r="I54" s="325"/>
      <c r="J54" s="331"/>
      <c r="K54" s="322"/>
    </row>
    <row r="55" spans="1:11" ht="16.5" customHeight="1" x14ac:dyDescent="0.4">
      <c r="A55" s="317"/>
      <c r="B55" s="555"/>
      <c r="C55" s="556"/>
      <c r="D55" s="556"/>
      <c r="E55" s="556"/>
      <c r="F55" s="556"/>
      <c r="G55" s="556"/>
      <c r="H55" s="557"/>
      <c r="I55" s="325"/>
      <c r="J55" s="331"/>
      <c r="K55" s="322"/>
    </row>
    <row r="56" spans="1:11" ht="16.5" customHeight="1" x14ac:dyDescent="0.4">
      <c r="A56" s="317"/>
      <c r="B56" s="555"/>
      <c r="C56" s="556"/>
      <c r="D56" s="556"/>
      <c r="E56" s="556"/>
      <c r="F56" s="556"/>
      <c r="G56" s="556"/>
      <c r="H56" s="557"/>
      <c r="I56" s="325"/>
      <c r="J56" s="331"/>
      <c r="K56" s="322"/>
    </row>
    <row r="57" spans="1:11" ht="17.25" customHeight="1" thickBot="1" x14ac:dyDescent="0.45">
      <c r="A57" s="317"/>
      <c r="B57" s="558"/>
      <c r="C57" s="559"/>
      <c r="D57" s="559"/>
      <c r="E57" s="559"/>
      <c r="F57" s="559"/>
      <c r="G57" s="559"/>
      <c r="H57" s="560"/>
      <c r="I57" s="325"/>
      <c r="J57" s="331"/>
      <c r="K57" s="322"/>
    </row>
    <row r="58" spans="1:11" ht="16.3" thickBot="1" x14ac:dyDescent="0.45">
      <c r="B58" s="326"/>
      <c r="C58" s="326"/>
      <c r="D58" s="326"/>
      <c r="E58" s="326"/>
      <c r="F58" s="326"/>
      <c r="G58" s="326"/>
      <c r="H58" s="326"/>
      <c r="I58" s="317"/>
      <c r="J58" s="331"/>
      <c r="K58" s="322"/>
    </row>
    <row r="59" spans="1:11" ht="16.3" thickBot="1" x14ac:dyDescent="0.45">
      <c r="A59" s="317"/>
      <c r="B59" s="537" t="s">
        <v>197</v>
      </c>
      <c r="C59" s="561"/>
      <c r="D59" s="561"/>
      <c r="E59" s="561"/>
      <c r="F59" s="561"/>
      <c r="G59" s="561"/>
      <c r="H59" s="538"/>
      <c r="I59" s="325"/>
      <c r="J59" s="331"/>
      <c r="K59" s="322"/>
    </row>
    <row r="60" spans="1:11" ht="17.25" customHeight="1" x14ac:dyDescent="0.4">
      <c r="A60" s="317"/>
      <c r="B60" s="562" t="s">
        <v>198</v>
      </c>
      <c r="C60" s="563"/>
      <c r="D60" s="563"/>
      <c r="E60" s="563"/>
      <c r="F60" s="563"/>
      <c r="G60" s="563"/>
      <c r="H60" s="564"/>
      <c r="I60" s="325"/>
      <c r="J60" s="331"/>
      <c r="K60" s="322"/>
    </row>
    <row r="61" spans="1:11" ht="16.5" customHeight="1" x14ac:dyDescent="0.4">
      <c r="A61" s="317"/>
      <c r="B61" s="555"/>
      <c r="C61" s="556"/>
      <c r="D61" s="556"/>
      <c r="E61" s="556"/>
      <c r="F61" s="556"/>
      <c r="G61" s="556"/>
      <c r="H61" s="557"/>
      <c r="I61" s="325"/>
      <c r="J61" s="331"/>
      <c r="K61" s="322"/>
    </row>
    <row r="62" spans="1:11" ht="16.5" customHeight="1" x14ac:dyDescent="0.4">
      <c r="A62" s="317"/>
      <c r="B62" s="555"/>
      <c r="C62" s="556"/>
      <c r="D62" s="556"/>
      <c r="E62" s="556"/>
      <c r="F62" s="556"/>
      <c r="G62" s="556"/>
      <c r="H62" s="557"/>
      <c r="I62" s="325"/>
      <c r="J62" s="331"/>
      <c r="K62" s="322"/>
    </row>
    <row r="63" spans="1:11" ht="16.5" customHeight="1" x14ac:dyDescent="0.4">
      <c r="A63" s="317"/>
      <c r="B63" s="555"/>
      <c r="C63" s="556"/>
      <c r="D63" s="556"/>
      <c r="E63" s="556"/>
      <c r="F63" s="556"/>
      <c r="G63" s="556"/>
      <c r="H63" s="557"/>
      <c r="I63" s="325"/>
      <c r="J63" s="331"/>
      <c r="K63" s="322"/>
    </row>
    <row r="64" spans="1:11" ht="17.25" customHeight="1" thickBot="1" x14ac:dyDescent="0.45">
      <c r="A64" s="317"/>
      <c r="B64" s="558"/>
      <c r="C64" s="559"/>
      <c r="D64" s="559"/>
      <c r="E64" s="559"/>
      <c r="F64" s="559"/>
      <c r="G64" s="559"/>
      <c r="H64" s="560"/>
      <c r="I64" s="325"/>
      <c r="J64" s="331"/>
      <c r="K64" s="322"/>
    </row>
    <row r="65" spans="1:11" ht="16.3" thickBot="1" x14ac:dyDescent="0.45">
      <c r="B65" s="326"/>
      <c r="C65" s="326"/>
      <c r="D65" s="326"/>
      <c r="E65" s="326"/>
      <c r="F65" s="326"/>
      <c r="G65" s="326"/>
      <c r="H65" s="326"/>
      <c r="I65" s="317"/>
      <c r="J65" s="331"/>
      <c r="K65" s="322"/>
    </row>
    <row r="66" spans="1:11" ht="16.3" thickBot="1" x14ac:dyDescent="0.45">
      <c r="A66" s="317"/>
      <c r="B66" s="537" t="s">
        <v>199</v>
      </c>
      <c r="C66" s="561"/>
      <c r="D66" s="561"/>
      <c r="E66" s="561"/>
      <c r="F66" s="561"/>
      <c r="G66" s="561"/>
      <c r="H66" s="538"/>
      <c r="I66" s="325"/>
      <c r="J66" s="331"/>
      <c r="K66" s="322"/>
    </row>
    <row r="67" spans="1:11" ht="17.25" customHeight="1" x14ac:dyDescent="0.4">
      <c r="A67" s="317"/>
      <c r="B67" s="562" t="s">
        <v>198</v>
      </c>
      <c r="C67" s="563"/>
      <c r="D67" s="563"/>
      <c r="E67" s="563"/>
      <c r="F67" s="563"/>
      <c r="G67" s="563"/>
      <c r="H67" s="564"/>
      <c r="I67" s="325"/>
      <c r="J67" s="331"/>
      <c r="K67" s="322"/>
    </row>
    <row r="68" spans="1:11" ht="16.5" customHeight="1" x14ac:dyDescent="0.4">
      <c r="A68" s="317"/>
      <c r="B68" s="555"/>
      <c r="C68" s="556"/>
      <c r="D68" s="556"/>
      <c r="E68" s="556"/>
      <c r="F68" s="556"/>
      <c r="G68" s="556"/>
      <c r="H68" s="557"/>
      <c r="I68" s="325"/>
      <c r="J68" s="331"/>
      <c r="K68" s="322"/>
    </row>
    <row r="69" spans="1:11" ht="16.5" customHeight="1" x14ac:dyDescent="0.4">
      <c r="A69" s="317"/>
      <c r="B69" s="555"/>
      <c r="C69" s="556"/>
      <c r="D69" s="556"/>
      <c r="E69" s="556"/>
      <c r="F69" s="556"/>
      <c r="G69" s="556"/>
      <c r="H69" s="557"/>
      <c r="I69" s="325"/>
      <c r="J69" s="331"/>
      <c r="K69" s="322"/>
    </row>
    <row r="70" spans="1:11" ht="16.5" customHeight="1" x14ac:dyDescent="0.4">
      <c r="A70" s="317"/>
      <c r="B70" s="555"/>
      <c r="C70" s="556"/>
      <c r="D70" s="556"/>
      <c r="E70" s="556"/>
      <c r="F70" s="556"/>
      <c r="G70" s="556"/>
      <c r="H70" s="557"/>
      <c r="I70" s="325"/>
      <c r="J70" s="331"/>
      <c r="K70" s="322"/>
    </row>
    <row r="71" spans="1:11" ht="17.25" customHeight="1" thickBot="1" x14ac:dyDescent="0.45">
      <c r="A71" s="317"/>
      <c r="B71" s="558"/>
      <c r="C71" s="559"/>
      <c r="D71" s="559"/>
      <c r="E71" s="559"/>
      <c r="F71" s="559"/>
      <c r="G71" s="559"/>
      <c r="H71" s="560"/>
      <c r="I71" s="325"/>
      <c r="J71" s="331"/>
      <c r="K71" s="322"/>
    </row>
    <row r="72" spans="1:11" ht="16.3" thickBot="1" x14ac:dyDescent="0.45">
      <c r="B72" s="326"/>
      <c r="C72" s="326"/>
      <c r="D72" s="326"/>
      <c r="E72" s="326"/>
      <c r="F72" s="326"/>
      <c r="G72" s="326"/>
      <c r="H72" s="326"/>
      <c r="I72" s="317"/>
      <c r="J72" s="331"/>
      <c r="K72" s="322"/>
    </row>
    <row r="73" spans="1:11" ht="16.3" thickBot="1" x14ac:dyDescent="0.45">
      <c r="A73" s="317"/>
      <c r="B73" s="537" t="s">
        <v>200</v>
      </c>
      <c r="C73" s="561"/>
      <c r="D73" s="561"/>
      <c r="E73" s="561"/>
      <c r="F73" s="561"/>
      <c r="G73" s="561"/>
      <c r="H73" s="538"/>
      <c r="I73" s="325"/>
      <c r="J73" s="331"/>
      <c r="K73" s="322"/>
    </row>
    <row r="74" spans="1:11" ht="17.25" customHeight="1" x14ac:dyDescent="0.4">
      <c r="A74" s="317"/>
      <c r="B74" s="562" t="s">
        <v>198</v>
      </c>
      <c r="C74" s="563"/>
      <c r="D74" s="563"/>
      <c r="E74" s="563"/>
      <c r="F74" s="563"/>
      <c r="G74" s="563"/>
      <c r="H74" s="564"/>
      <c r="I74" s="325"/>
      <c r="J74" s="331"/>
      <c r="K74" s="322"/>
    </row>
    <row r="75" spans="1:11" ht="16.5" customHeight="1" x14ac:dyDescent="0.4">
      <c r="A75" s="317"/>
      <c r="B75" s="555"/>
      <c r="C75" s="556"/>
      <c r="D75" s="556"/>
      <c r="E75" s="556"/>
      <c r="F75" s="556"/>
      <c r="G75" s="556"/>
      <c r="H75" s="557"/>
      <c r="I75" s="325"/>
      <c r="J75" s="331"/>
      <c r="K75" s="322"/>
    </row>
    <row r="76" spans="1:11" ht="16.5" customHeight="1" x14ac:dyDescent="0.4">
      <c r="A76" s="317"/>
      <c r="B76" s="555"/>
      <c r="C76" s="556"/>
      <c r="D76" s="556"/>
      <c r="E76" s="556"/>
      <c r="F76" s="556"/>
      <c r="G76" s="556"/>
      <c r="H76" s="557"/>
      <c r="I76" s="325"/>
      <c r="J76" s="331"/>
      <c r="K76" s="322"/>
    </row>
    <row r="77" spans="1:11" ht="16.5" customHeight="1" x14ac:dyDescent="0.4">
      <c r="A77" s="317"/>
      <c r="B77" s="555"/>
      <c r="C77" s="556"/>
      <c r="D77" s="556"/>
      <c r="E77" s="556"/>
      <c r="F77" s="556"/>
      <c r="G77" s="556"/>
      <c r="H77" s="557"/>
      <c r="I77" s="325"/>
      <c r="J77" s="331"/>
      <c r="K77" s="322"/>
    </row>
    <row r="78" spans="1:11" ht="17.25" customHeight="1" thickBot="1" x14ac:dyDescent="0.45">
      <c r="A78" s="317"/>
      <c r="B78" s="558"/>
      <c r="C78" s="559"/>
      <c r="D78" s="559"/>
      <c r="E78" s="559"/>
      <c r="F78" s="559"/>
      <c r="G78" s="559"/>
      <c r="H78" s="560"/>
      <c r="I78" s="325"/>
      <c r="J78" s="331"/>
      <c r="K78" s="322"/>
    </row>
    <row r="79" spans="1:11" x14ac:dyDescent="0.4">
      <c r="A79" s="321"/>
      <c r="B79" s="326"/>
      <c r="C79" s="326"/>
      <c r="D79" s="326"/>
      <c r="E79" s="326"/>
      <c r="F79" s="326"/>
      <c r="G79" s="326"/>
      <c r="H79" s="326"/>
      <c r="I79" s="333"/>
      <c r="J79" s="331"/>
      <c r="K79" s="322"/>
    </row>
    <row r="80" spans="1:11" x14ac:dyDescent="0.4">
      <c r="A80" s="331"/>
      <c r="B80" s="331"/>
      <c r="C80" s="331"/>
      <c r="D80" s="331"/>
      <c r="E80" s="331"/>
      <c r="F80" s="331"/>
      <c r="G80" s="331"/>
      <c r="H80" s="331"/>
      <c r="I80" s="331"/>
      <c r="J80" s="331"/>
      <c r="K80" s="322"/>
    </row>
    <row r="81" spans="1:10" x14ac:dyDescent="0.4">
      <c r="A81" s="324"/>
      <c r="B81" s="324"/>
      <c r="C81" s="324"/>
      <c r="D81" s="324"/>
      <c r="E81" s="324"/>
      <c r="F81" s="324"/>
      <c r="G81" s="324"/>
      <c r="H81" s="324"/>
      <c r="I81" s="324"/>
      <c r="J81" s="324"/>
    </row>
  </sheetData>
  <sheetProtection algorithmName="SHA-512" hashValue="LUIsGKOtsCaB8b5/EwU0X4zq2YU9Rg2FzORBypQQVYZUHgESNRoaqdAsd1d+dvXIbYzNc7NNyi1Ji2TKehyPxg==" saltValue="T4ly85FKmZCWGFP4P5Xp4Q==" spinCount="100000" sheet="1" selectLockedCells="1"/>
  <mergeCells count="31">
    <mergeCell ref="B32:H32"/>
    <mergeCell ref="B2:C2"/>
    <mergeCell ref="B10:H10"/>
    <mergeCell ref="B11:H11"/>
    <mergeCell ref="B12:H15"/>
    <mergeCell ref="B17:H17"/>
    <mergeCell ref="B18:H18"/>
    <mergeCell ref="B19:H22"/>
    <mergeCell ref="B24:H24"/>
    <mergeCell ref="B25:H25"/>
    <mergeCell ref="B26:H29"/>
    <mergeCell ref="B31:H31"/>
    <mergeCell ref="B60:H60"/>
    <mergeCell ref="B33:H36"/>
    <mergeCell ref="B38:H38"/>
    <mergeCell ref="B39:H39"/>
    <mergeCell ref="B40:H43"/>
    <mergeCell ref="B45:H45"/>
    <mergeCell ref="B46:H46"/>
    <mergeCell ref="B47:H50"/>
    <mergeCell ref="B52:H52"/>
    <mergeCell ref="B53:H53"/>
    <mergeCell ref="B54:H57"/>
    <mergeCell ref="B59:H59"/>
    <mergeCell ref="B75:H78"/>
    <mergeCell ref="B61:H64"/>
    <mergeCell ref="B66:H66"/>
    <mergeCell ref="B67:H67"/>
    <mergeCell ref="B68:H71"/>
    <mergeCell ref="B73:H73"/>
    <mergeCell ref="B74:H74"/>
  </mergeCells>
  <hyperlinks>
    <hyperlink ref="E4" location="Instructions!A1" display="Back to Instructions tab" xr:uid="{BCEDB95D-3FD5-4E0D-B0E7-B3A5A53EDBF3}"/>
  </hyperlinks>
  <printOptions horizontalCentered="1"/>
  <pageMargins left="0.25" right="0.25" top="0.75" bottom="0.25" header="0.3" footer="0.3"/>
  <pageSetup scale="79" orientation="landscape" r:id="rId1"/>
  <headerFooter>
    <oddHeader>&amp;F</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6565C6-E3F9-4E13-8D0D-1843C225F6B7}">
  <sheetPr codeName="Sheet3">
    <tabColor rgb="FF0070C0"/>
  </sheetPr>
  <dimension ref="A1:K62"/>
  <sheetViews>
    <sheetView zoomScale="80" zoomScaleNormal="80" workbookViewId="0">
      <selection activeCell="C21" sqref="C21"/>
    </sheetView>
  </sheetViews>
  <sheetFormatPr defaultColWidth="12" defaultRowHeight="15.9" x14ac:dyDescent="0.4"/>
  <cols>
    <col min="1" max="1" width="1.84375" style="246" customWidth="1"/>
    <col min="2" max="2" width="122.53515625" style="246" customWidth="1"/>
    <col min="3" max="3" width="47" style="246" customWidth="1"/>
    <col min="4" max="4" width="55.3046875" style="246" customWidth="1"/>
    <col min="5" max="5" width="38.53515625" style="246" customWidth="1"/>
    <col min="6" max="6" width="28.3046875" style="246" customWidth="1"/>
    <col min="7" max="7" width="41.84375" style="246" customWidth="1"/>
    <col min="8" max="8" width="50" style="246" customWidth="1"/>
    <col min="9" max="9" width="2.53515625" style="246" customWidth="1"/>
    <col min="10" max="10" width="2.84375" style="246" customWidth="1"/>
    <col min="11" max="16384" width="12" style="246"/>
  </cols>
  <sheetData>
    <row r="1" spans="1:11" ht="16.3" thickBot="1" x14ac:dyDescent="0.45">
      <c r="I1" s="441"/>
      <c r="J1" s="453"/>
      <c r="K1" s="442"/>
    </row>
    <row r="2" spans="1:11" ht="16.3" thickBot="1" x14ac:dyDescent="0.45">
      <c r="B2" s="520" t="s">
        <v>127</v>
      </c>
      <c r="C2" s="521"/>
      <c r="D2" s="310"/>
      <c r="E2" s="310"/>
      <c r="I2" s="441"/>
      <c r="J2" s="453"/>
      <c r="K2" s="442"/>
    </row>
    <row r="3" spans="1:11" x14ac:dyDescent="0.4">
      <c r="B3" s="162" t="s">
        <v>392</v>
      </c>
      <c r="C3" s="164" t="str">
        <f>'Version Control'!C3</f>
        <v>Furnace Fans</v>
      </c>
      <c r="D3" s="310"/>
      <c r="E3" s="310"/>
      <c r="I3" s="441"/>
      <c r="J3" s="453"/>
      <c r="K3" s="442"/>
    </row>
    <row r="4" spans="1:11" ht="16.75" x14ac:dyDescent="0.5">
      <c r="B4" s="162" t="s">
        <v>393</v>
      </c>
      <c r="C4" s="164" t="str">
        <f>'Version Control'!C4</f>
        <v>v2.0</v>
      </c>
      <c r="D4" s="310"/>
      <c r="E4" s="261" t="s">
        <v>424</v>
      </c>
      <c r="I4" s="441"/>
      <c r="J4" s="453"/>
      <c r="K4" s="442"/>
    </row>
    <row r="5" spans="1:11" x14ac:dyDescent="0.4">
      <c r="B5" s="162" t="s">
        <v>394</v>
      </c>
      <c r="C5" s="163">
        <f>'Version Control'!C5</f>
        <v>44103</v>
      </c>
      <c r="D5" s="310"/>
      <c r="E5" s="310"/>
      <c r="I5" s="441"/>
      <c r="J5" s="453"/>
      <c r="K5" s="442"/>
    </row>
    <row r="6" spans="1:11" x14ac:dyDescent="0.4">
      <c r="B6" s="162" t="s">
        <v>395</v>
      </c>
      <c r="C6" s="164" t="str">
        <f ca="1">MID(CELL("filename",A1), FIND("]", CELL("filename", A1))+ 1, 255)</f>
        <v>Instrumentation</v>
      </c>
      <c r="D6" s="310"/>
      <c r="E6" s="310"/>
      <c r="I6" s="441"/>
      <c r="J6" s="453"/>
      <c r="K6" s="442"/>
    </row>
    <row r="7" spans="1:11" x14ac:dyDescent="0.4">
      <c r="B7" s="162" t="s">
        <v>396</v>
      </c>
      <c r="C7" s="164" t="str">
        <f ca="1">MID(CELL("filename",A1),SEARCH("[",CELL("filename",A1))+1,SEARCH("]",CELL("filename",A1))-1-SEARCH("[",CELL("filename",A1)))</f>
        <v>Furnace Fans - v2.0.xlsx</v>
      </c>
      <c r="D7" s="310"/>
      <c r="E7" s="310"/>
      <c r="I7" s="441"/>
      <c r="J7" s="453"/>
      <c r="K7" s="442"/>
    </row>
    <row r="8" spans="1:11" x14ac:dyDescent="0.4">
      <c r="B8" s="162" t="s">
        <v>441</v>
      </c>
      <c r="C8" s="163" t="str">
        <f>'General Info and Test Results'!C16</f>
        <v>[MM/DD/YYYY]</v>
      </c>
      <c r="D8" s="310"/>
      <c r="E8" s="310"/>
      <c r="I8" s="441"/>
      <c r="J8" s="453"/>
      <c r="K8" s="442"/>
    </row>
    <row r="9" spans="1:11" ht="16.3" thickBot="1" x14ac:dyDescent="0.45">
      <c r="B9" s="165" t="s">
        <v>413</v>
      </c>
      <c r="C9" s="309" t="str">
        <f>'Version Control'!C8</f>
        <v>[MM/DD/YYYY]</v>
      </c>
      <c r="D9" s="310"/>
      <c r="E9" s="310"/>
      <c r="I9" s="441"/>
      <c r="J9" s="453"/>
      <c r="K9" s="442"/>
    </row>
    <row r="10" spans="1:11" ht="16.3" thickBot="1" x14ac:dyDescent="0.45">
      <c r="B10" s="443"/>
      <c r="C10" s="443"/>
      <c r="D10" s="443"/>
      <c r="I10" s="441"/>
      <c r="J10" s="453"/>
      <c r="K10" s="442"/>
    </row>
    <row r="11" spans="1:11" ht="16.3" thickBot="1" x14ac:dyDescent="0.45">
      <c r="A11" s="441"/>
      <c r="B11" s="537" t="s">
        <v>164</v>
      </c>
      <c r="C11" s="561"/>
      <c r="D11" s="538"/>
      <c r="E11" s="442"/>
      <c r="I11" s="441"/>
      <c r="J11" s="453"/>
      <c r="K11" s="442"/>
    </row>
    <row r="12" spans="1:11" x14ac:dyDescent="0.5">
      <c r="A12" s="248"/>
      <c r="B12" s="565" t="s">
        <v>165</v>
      </c>
      <c r="C12" s="566"/>
      <c r="D12" s="567"/>
      <c r="E12" s="442"/>
      <c r="I12" s="441"/>
      <c r="J12" s="453"/>
      <c r="K12" s="442"/>
    </row>
    <row r="13" spans="1:11" x14ac:dyDescent="0.5">
      <c r="A13" s="248"/>
      <c r="B13" s="568"/>
      <c r="C13" s="569"/>
      <c r="D13" s="570"/>
      <c r="E13" s="442"/>
      <c r="I13" s="441"/>
      <c r="J13" s="453"/>
      <c r="K13" s="442"/>
    </row>
    <row r="14" spans="1:11" x14ac:dyDescent="0.5">
      <c r="A14" s="248"/>
      <c r="B14" s="445" t="s">
        <v>166</v>
      </c>
      <c r="C14" s="444" t="s">
        <v>288</v>
      </c>
      <c r="D14" s="446" t="s">
        <v>167</v>
      </c>
      <c r="E14" s="442"/>
      <c r="I14" s="441"/>
      <c r="J14" s="453"/>
      <c r="K14" s="442"/>
    </row>
    <row r="15" spans="1:11" ht="115.5" customHeight="1" x14ac:dyDescent="0.5">
      <c r="A15" s="248"/>
      <c r="B15" s="242" t="s">
        <v>168</v>
      </c>
      <c r="C15" s="434"/>
      <c r="D15" s="389"/>
      <c r="E15" s="442"/>
      <c r="I15" s="441"/>
      <c r="J15" s="453"/>
      <c r="K15" s="442"/>
    </row>
    <row r="16" spans="1:11" ht="60.75" customHeight="1" x14ac:dyDescent="0.5">
      <c r="A16" s="248"/>
      <c r="B16" s="242" t="s">
        <v>169</v>
      </c>
      <c r="C16" s="434"/>
      <c r="D16" s="389"/>
      <c r="E16" s="442"/>
      <c r="I16" s="441"/>
      <c r="J16" s="453"/>
      <c r="K16" s="442"/>
    </row>
    <row r="17" spans="1:11" ht="60.75" customHeight="1" x14ac:dyDescent="0.5">
      <c r="A17" s="248"/>
      <c r="B17" s="242" t="s">
        <v>442</v>
      </c>
      <c r="C17" s="434"/>
      <c r="D17" s="389"/>
      <c r="E17" s="442"/>
      <c r="I17" s="441"/>
      <c r="J17" s="453"/>
      <c r="K17" s="442"/>
    </row>
    <row r="18" spans="1:11" ht="60.75" customHeight="1" x14ac:dyDescent="0.5">
      <c r="A18" s="248"/>
      <c r="B18" s="242" t="s">
        <v>170</v>
      </c>
      <c r="C18" s="434"/>
      <c r="D18" s="389"/>
      <c r="E18" s="442"/>
      <c r="I18" s="441"/>
      <c r="J18" s="453"/>
      <c r="K18" s="442"/>
    </row>
    <row r="19" spans="1:11" ht="60.75" customHeight="1" x14ac:dyDescent="0.5">
      <c r="A19" s="248"/>
      <c r="B19" s="242" t="s">
        <v>171</v>
      </c>
      <c r="C19" s="434"/>
      <c r="D19" s="389"/>
      <c r="E19" s="442"/>
      <c r="I19" s="441"/>
      <c r="J19" s="453"/>
      <c r="K19" s="442"/>
    </row>
    <row r="20" spans="1:11" ht="60.75" customHeight="1" x14ac:dyDescent="0.5">
      <c r="A20" s="248"/>
      <c r="B20" s="242" t="s">
        <v>172</v>
      </c>
      <c r="C20" s="434"/>
      <c r="D20" s="389"/>
      <c r="E20" s="442"/>
      <c r="I20" s="441"/>
      <c r="J20" s="453"/>
      <c r="K20" s="442"/>
    </row>
    <row r="21" spans="1:11" ht="60.75" customHeight="1" x14ac:dyDescent="0.5">
      <c r="A21" s="248"/>
      <c r="B21" s="242" t="s">
        <v>443</v>
      </c>
      <c r="C21" s="434"/>
      <c r="D21" s="389"/>
      <c r="E21" s="442"/>
      <c r="I21" s="441"/>
      <c r="J21" s="453"/>
      <c r="K21" s="442"/>
    </row>
    <row r="22" spans="1:11" ht="60.75" customHeight="1" x14ac:dyDescent="0.5">
      <c r="A22" s="248"/>
      <c r="B22" s="242" t="s">
        <v>173</v>
      </c>
      <c r="C22" s="434"/>
      <c r="D22" s="389"/>
      <c r="E22" s="442"/>
      <c r="I22" s="441"/>
      <c r="J22" s="453"/>
      <c r="K22" s="442"/>
    </row>
    <row r="23" spans="1:11" ht="50.25" customHeight="1" x14ac:dyDescent="0.5">
      <c r="A23" s="248"/>
      <c r="B23" s="242" t="s">
        <v>174</v>
      </c>
      <c r="C23" s="434"/>
      <c r="D23" s="389"/>
      <c r="E23" s="442"/>
      <c r="I23" s="441"/>
      <c r="J23" s="453"/>
      <c r="K23" s="442"/>
    </row>
    <row r="24" spans="1:11" ht="67.5" customHeight="1" x14ac:dyDescent="0.5">
      <c r="A24" s="248"/>
      <c r="B24" s="242" t="s">
        <v>175</v>
      </c>
      <c r="C24" s="434"/>
      <c r="D24" s="389"/>
      <c r="E24" s="442"/>
      <c r="I24" s="441"/>
      <c r="J24" s="453"/>
      <c r="K24" s="442"/>
    </row>
    <row r="25" spans="1:11" ht="85.5" customHeight="1" x14ac:dyDescent="0.5">
      <c r="A25" s="248"/>
      <c r="B25" s="242" t="s">
        <v>176</v>
      </c>
      <c r="C25" s="434"/>
      <c r="D25" s="389"/>
      <c r="E25" s="442"/>
      <c r="I25" s="441"/>
      <c r="J25" s="453"/>
      <c r="K25" s="442"/>
    </row>
    <row r="26" spans="1:11" ht="74.25" customHeight="1" thickBot="1" x14ac:dyDescent="0.55000000000000004">
      <c r="A26" s="248"/>
      <c r="B26" s="362" t="s">
        <v>177</v>
      </c>
      <c r="C26" s="435"/>
      <c r="D26" s="381"/>
      <c r="E26" s="442"/>
      <c r="I26" s="441"/>
      <c r="J26" s="453"/>
      <c r="K26" s="442"/>
    </row>
    <row r="27" spans="1:11" ht="16.3" thickBot="1" x14ac:dyDescent="0.55000000000000004">
      <c r="A27" s="243"/>
      <c r="B27" s="262"/>
      <c r="C27" s="262"/>
      <c r="D27" s="262"/>
      <c r="E27" s="443"/>
      <c r="F27" s="443"/>
      <c r="G27" s="443"/>
      <c r="H27" s="443"/>
      <c r="I27" s="441"/>
      <c r="J27" s="453"/>
      <c r="K27" s="442"/>
    </row>
    <row r="28" spans="1:11" ht="16.3" thickBot="1" x14ac:dyDescent="0.45">
      <c r="A28" s="441"/>
      <c r="B28" s="537" t="s">
        <v>178</v>
      </c>
      <c r="C28" s="561"/>
      <c r="D28" s="561"/>
      <c r="E28" s="561"/>
      <c r="F28" s="561"/>
      <c r="G28" s="561"/>
      <c r="H28" s="538"/>
      <c r="I28" s="454"/>
      <c r="J28" s="453"/>
      <c r="K28" s="442"/>
    </row>
    <row r="29" spans="1:11" x14ac:dyDescent="0.4">
      <c r="A29" s="441"/>
      <c r="B29" s="448" t="s">
        <v>179</v>
      </c>
      <c r="C29" s="449" t="s">
        <v>180</v>
      </c>
      <c r="D29" s="449" t="s">
        <v>181</v>
      </c>
      <c r="E29" s="449" t="s">
        <v>182</v>
      </c>
      <c r="F29" s="450" t="s">
        <v>183</v>
      </c>
      <c r="G29" s="449" t="s">
        <v>184</v>
      </c>
      <c r="H29" s="451" t="s">
        <v>185</v>
      </c>
      <c r="I29" s="454"/>
      <c r="J29" s="453"/>
      <c r="K29" s="442"/>
    </row>
    <row r="30" spans="1:11" x14ac:dyDescent="0.4">
      <c r="A30" s="441"/>
      <c r="B30" s="395"/>
      <c r="C30" s="378"/>
      <c r="D30" s="378"/>
      <c r="E30" s="378"/>
      <c r="F30" s="378"/>
      <c r="G30" s="378" t="s">
        <v>409</v>
      </c>
      <c r="H30" s="389" t="s">
        <v>409</v>
      </c>
      <c r="I30" s="454"/>
      <c r="J30" s="453"/>
      <c r="K30" s="442"/>
    </row>
    <row r="31" spans="1:11" x14ac:dyDescent="0.4">
      <c r="A31" s="441"/>
      <c r="B31" s="395"/>
      <c r="C31" s="378"/>
      <c r="D31" s="378"/>
      <c r="E31" s="378"/>
      <c r="F31" s="378"/>
      <c r="G31" s="378" t="s">
        <v>409</v>
      </c>
      <c r="H31" s="389" t="s">
        <v>409</v>
      </c>
      <c r="I31" s="454"/>
      <c r="J31" s="453"/>
      <c r="K31" s="442"/>
    </row>
    <row r="32" spans="1:11" x14ac:dyDescent="0.4">
      <c r="A32" s="441"/>
      <c r="B32" s="395"/>
      <c r="C32" s="378"/>
      <c r="D32" s="378"/>
      <c r="E32" s="378"/>
      <c r="F32" s="378"/>
      <c r="G32" s="378" t="s">
        <v>409</v>
      </c>
      <c r="H32" s="389" t="s">
        <v>409</v>
      </c>
      <c r="I32" s="454"/>
      <c r="J32" s="453"/>
      <c r="K32" s="442"/>
    </row>
    <row r="33" spans="1:11" x14ac:dyDescent="0.4">
      <c r="A33" s="441"/>
      <c r="B33" s="395"/>
      <c r="C33" s="378"/>
      <c r="D33" s="378"/>
      <c r="E33" s="378"/>
      <c r="F33" s="378"/>
      <c r="G33" s="378" t="s">
        <v>409</v>
      </c>
      <c r="H33" s="389" t="s">
        <v>409</v>
      </c>
      <c r="I33" s="454"/>
      <c r="J33" s="453"/>
      <c r="K33" s="442"/>
    </row>
    <row r="34" spans="1:11" x14ac:dyDescent="0.4">
      <c r="A34" s="441"/>
      <c r="B34" s="395"/>
      <c r="C34" s="378"/>
      <c r="D34" s="378"/>
      <c r="E34" s="378"/>
      <c r="F34" s="378"/>
      <c r="G34" s="378" t="s">
        <v>409</v>
      </c>
      <c r="H34" s="389" t="s">
        <v>409</v>
      </c>
      <c r="I34" s="454"/>
      <c r="J34" s="453"/>
      <c r="K34" s="442"/>
    </row>
    <row r="35" spans="1:11" x14ac:dyDescent="0.4">
      <c r="A35" s="441"/>
      <c r="B35" s="395"/>
      <c r="C35" s="378"/>
      <c r="D35" s="378"/>
      <c r="E35" s="378"/>
      <c r="F35" s="378"/>
      <c r="G35" s="378" t="s">
        <v>409</v>
      </c>
      <c r="H35" s="389" t="s">
        <v>409</v>
      </c>
      <c r="I35" s="454"/>
      <c r="J35" s="453"/>
      <c r="K35" s="442"/>
    </row>
    <row r="36" spans="1:11" x14ac:dyDescent="0.4">
      <c r="A36" s="441"/>
      <c r="B36" s="395"/>
      <c r="C36" s="378"/>
      <c r="D36" s="378"/>
      <c r="E36" s="378"/>
      <c r="F36" s="378"/>
      <c r="G36" s="378" t="s">
        <v>409</v>
      </c>
      <c r="H36" s="389" t="s">
        <v>409</v>
      </c>
      <c r="I36" s="454"/>
      <c r="J36" s="453"/>
      <c r="K36" s="442"/>
    </row>
    <row r="37" spans="1:11" x14ac:dyDescent="0.4">
      <c r="A37" s="441"/>
      <c r="B37" s="395"/>
      <c r="C37" s="378"/>
      <c r="D37" s="378"/>
      <c r="E37" s="378"/>
      <c r="F37" s="378"/>
      <c r="G37" s="378" t="s">
        <v>409</v>
      </c>
      <c r="H37" s="389" t="s">
        <v>409</v>
      </c>
      <c r="I37" s="454"/>
      <c r="J37" s="453"/>
      <c r="K37" s="442"/>
    </row>
    <row r="38" spans="1:11" x14ac:dyDescent="0.4">
      <c r="A38" s="441"/>
      <c r="B38" s="395"/>
      <c r="C38" s="378"/>
      <c r="D38" s="378"/>
      <c r="E38" s="378"/>
      <c r="F38" s="378"/>
      <c r="G38" s="378" t="s">
        <v>409</v>
      </c>
      <c r="H38" s="389" t="s">
        <v>409</v>
      </c>
      <c r="I38" s="454"/>
      <c r="J38" s="453"/>
      <c r="K38" s="442"/>
    </row>
    <row r="39" spans="1:11" x14ac:dyDescent="0.4">
      <c r="A39" s="441"/>
      <c r="B39" s="395"/>
      <c r="C39" s="378"/>
      <c r="D39" s="378"/>
      <c r="E39" s="378"/>
      <c r="F39" s="378"/>
      <c r="G39" s="378" t="s">
        <v>409</v>
      </c>
      <c r="H39" s="389" t="s">
        <v>409</v>
      </c>
      <c r="I39" s="454"/>
      <c r="J39" s="453"/>
      <c r="K39" s="442"/>
    </row>
    <row r="40" spans="1:11" x14ac:dyDescent="0.4">
      <c r="A40" s="441"/>
      <c r="B40" s="395"/>
      <c r="C40" s="378"/>
      <c r="D40" s="378"/>
      <c r="E40" s="378"/>
      <c r="F40" s="378"/>
      <c r="G40" s="378" t="s">
        <v>409</v>
      </c>
      <c r="H40" s="389" t="s">
        <v>409</v>
      </c>
      <c r="I40" s="454"/>
      <c r="J40" s="453"/>
      <c r="K40" s="442"/>
    </row>
    <row r="41" spans="1:11" x14ac:dyDescent="0.4">
      <c r="A41" s="441"/>
      <c r="B41" s="395"/>
      <c r="C41" s="378"/>
      <c r="D41" s="378"/>
      <c r="E41" s="378"/>
      <c r="F41" s="378"/>
      <c r="G41" s="378" t="s">
        <v>409</v>
      </c>
      <c r="H41" s="389" t="s">
        <v>409</v>
      </c>
      <c r="I41" s="454"/>
      <c r="J41" s="453"/>
      <c r="K41" s="442"/>
    </row>
    <row r="42" spans="1:11" x14ac:dyDescent="0.4">
      <c r="A42" s="441"/>
      <c r="B42" s="395"/>
      <c r="C42" s="378"/>
      <c r="D42" s="378"/>
      <c r="E42" s="378"/>
      <c r="F42" s="378"/>
      <c r="G42" s="378" t="s">
        <v>409</v>
      </c>
      <c r="H42" s="389" t="s">
        <v>409</v>
      </c>
      <c r="I42" s="454"/>
      <c r="J42" s="453"/>
      <c r="K42" s="442"/>
    </row>
    <row r="43" spans="1:11" x14ac:dyDescent="0.4">
      <c r="A43" s="441"/>
      <c r="B43" s="395"/>
      <c r="C43" s="378"/>
      <c r="D43" s="378"/>
      <c r="E43" s="378"/>
      <c r="F43" s="378"/>
      <c r="G43" s="378" t="s">
        <v>409</v>
      </c>
      <c r="H43" s="389" t="s">
        <v>409</v>
      </c>
      <c r="I43" s="454"/>
      <c r="J43" s="453"/>
      <c r="K43" s="442"/>
    </row>
    <row r="44" spans="1:11" x14ac:dyDescent="0.4">
      <c r="A44" s="441"/>
      <c r="B44" s="395"/>
      <c r="C44" s="378"/>
      <c r="D44" s="378"/>
      <c r="E44" s="378"/>
      <c r="F44" s="378"/>
      <c r="G44" s="378" t="s">
        <v>409</v>
      </c>
      <c r="H44" s="389" t="s">
        <v>409</v>
      </c>
      <c r="I44" s="454"/>
      <c r="J44" s="453"/>
      <c r="K44" s="442"/>
    </row>
    <row r="45" spans="1:11" x14ac:dyDescent="0.4">
      <c r="A45" s="441"/>
      <c r="B45" s="395"/>
      <c r="C45" s="378"/>
      <c r="D45" s="378"/>
      <c r="E45" s="378"/>
      <c r="F45" s="378"/>
      <c r="G45" s="378" t="s">
        <v>409</v>
      </c>
      <c r="H45" s="389" t="s">
        <v>409</v>
      </c>
      <c r="I45" s="454"/>
      <c r="J45" s="453"/>
      <c r="K45" s="442"/>
    </row>
    <row r="46" spans="1:11" x14ac:dyDescent="0.4">
      <c r="A46" s="441"/>
      <c r="B46" s="395"/>
      <c r="C46" s="378"/>
      <c r="D46" s="378"/>
      <c r="E46" s="378"/>
      <c r="F46" s="378"/>
      <c r="G46" s="378" t="s">
        <v>409</v>
      </c>
      <c r="H46" s="389" t="s">
        <v>409</v>
      </c>
      <c r="I46" s="454"/>
      <c r="J46" s="453"/>
      <c r="K46" s="442"/>
    </row>
    <row r="47" spans="1:11" x14ac:dyDescent="0.4">
      <c r="A47" s="441"/>
      <c r="B47" s="395"/>
      <c r="C47" s="378"/>
      <c r="D47" s="378"/>
      <c r="E47" s="378"/>
      <c r="F47" s="378"/>
      <c r="G47" s="378" t="s">
        <v>409</v>
      </c>
      <c r="H47" s="389" t="s">
        <v>409</v>
      </c>
      <c r="I47" s="454"/>
      <c r="J47" s="453"/>
      <c r="K47" s="442"/>
    </row>
    <row r="48" spans="1:11" x14ac:dyDescent="0.4">
      <c r="A48" s="441"/>
      <c r="B48" s="395"/>
      <c r="C48" s="378"/>
      <c r="D48" s="378"/>
      <c r="E48" s="378"/>
      <c r="F48" s="378"/>
      <c r="G48" s="378" t="s">
        <v>409</v>
      </c>
      <c r="H48" s="389" t="s">
        <v>409</v>
      </c>
      <c r="I48" s="454"/>
      <c r="J48" s="453"/>
      <c r="K48" s="442"/>
    </row>
    <row r="49" spans="1:11" x14ac:dyDescent="0.4">
      <c r="A49" s="441"/>
      <c r="B49" s="395"/>
      <c r="C49" s="378"/>
      <c r="D49" s="378"/>
      <c r="E49" s="378"/>
      <c r="F49" s="378"/>
      <c r="G49" s="378" t="s">
        <v>409</v>
      </c>
      <c r="H49" s="389" t="s">
        <v>409</v>
      </c>
      <c r="I49" s="454"/>
      <c r="J49" s="453"/>
      <c r="K49" s="442"/>
    </row>
    <row r="50" spans="1:11" x14ac:dyDescent="0.4">
      <c r="A50" s="441"/>
      <c r="B50" s="395"/>
      <c r="C50" s="378"/>
      <c r="D50" s="378"/>
      <c r="E50" s="378"/>
      <c r="F50" s="378"/>
      <c r="G50" s="378" t="s">
        <v>409</v>
      </c>
      <c r="H50" s="389" t="s">
        <v>409</v>
      </c>
      <c r="I50" s="454"/>
      <c r="J50" s="453"/>
      <c r="K50" s="442"/>
    </row>
    <row r="51" spans="1:11" x14ac:dyDescent="0.4">
      <c r="A51" s="441"/>
      <c r="B51" s="395"/>
      <c r="C51" s="378"/>
      <c r="D51" s="378"/>
      <c r="E51" s="378"/>
      <c r="F51" s="378"/>
      <c r="G51" s="378" t="s">
        <v>409</v>
      </c>
      <c r="H51" s="389" t="s">
        <v>409</v>
      </c>
      <c r="I51" s="454"/>
      <c r="J51" s="453"/>
      <c r="K51" s="442"/>
    </row>
    <row r="52" spans="1:11" x14ac:dyDescent="0.4">
      <c r="A52" s="441"/>
      <c r="B52" s="395"/>
      <c r="C52" s="378"/>
      <c r="D52" s="378"/>
      <c r="E52" s="378"/>
      <c r="F52" s="378"/>
      <c r="G52" s="378" t="s">
        <v>409</v>
      </c>
      <c r="H52" s="389" t="s">
        <v>409</v>
      </c>
      <c r="I52" s="454"/>
      <c r="J52" s="453"/>
      <c r="K52" s="442"/>
    </row>
    <row r="53" spans="1:11" x14ac:dyDescent="0.4">
      <c r="A53" s="441"/>
      <c r="B53" s="395"/>
      <c r="C53" s="378"/>
      <c r="D53" s="378"/>
      <c r="E53" s="378"/>
      <c r="F53" s="378"/>
      <c r="G53" s="378" t="s">
        <v>409</v>
      </c>
      <c r="H53" s="389" t="s">
        <v>409</v>
      </c>
      <c r="I53" s="454"/>
      <c r="J53" s="453"/>
      <c r="K53" s="442"/>
    </row>
    <row r="54" spans="1:11" x14ac:dyDescent="0.4">
      <c r="A54" s="441"/>
      <c r="B54" s="395"/>
      <c r="C54" s="378"/>
      <c r="D54" s="378"/>
      <c r="E54" s="378"/>
      <c r="F54" s="378"/>
      <c r="G54" s="378" t="s">
        <v>409</v>
      </c>
      <c r="H54" s="389" t="s">
        <v>409</v>
      </c>
      <c r="I54" s="454"/>
      <c r="J54" s="453"/>
      <c r="K54" s="442"/>
    </row>
    <row r="55" spans="1:11" x14ac:dyDescent="0.4">
      <c r="A55" s="441"/>
      <c r="B55" s="395"/>
      <c r="C55" s="378"/>
      <c r="D55" s="378"/>
      <c r="E55" s="378"/>
      <c r="F55" s="378"/>
      <c r="G55" s="378" t="s">
        <v>409</v>
      </c>
      <c r="H55" s="389" t="s">
        <v>409</v>
      </c>
      <c r="I55" s="454"/>
      <c r="J55" s="453"/>
      <c r="K55" s="442"/>
    </row>
    <row r="56" spans="1:11" x14ac:dyDescent="0.4">
      <c r="A56" s="441"/>
      <c r="B56" s="395"/>
      <c r="C56" s="378"/>
      <c r="D56" s="378"/>
      <c r="E56" s="378"/>
      <c r="F56" s="378"/>
      <c r="G56" s="378" t="s">
        <v>409</v>
      </c>
      <c r="H56" s="389" t="s">
        <v>409</v>
      </c>
      <c r="I56" s="454"/>
      <c r="J56" s="453"/>
      <c r="K56" s="442"/>
    </row>
    <row r="57" spans="1:11" x14ac:dyDescent="0.4">
      <c r="A57" s="441"/>
      <c r="B57" s="395"/>
      <c r="C57" s="378"/>
      <c r="D57" s="378"/>
      <c r="E57" s="378"/>
      <c r="F57" s="378"/>
      <c r="G57" s="378" t="s">
        <v>409</v>
      </c>
      <c r="H57" s="389" t="s">
        <v>409</v>
      </c>
      <c r="I57" s="454"/>
      <c r="J57" s="453"/>
      <c r="K57" s="442"/>
    </row>
    <row r="58" spans="1:11" x14ac:dyDescent="0.4">
      <c r="A58" s="441"/>
      <c r="B58" s="395"/>
      <c r="C58" s="378"/>
      <c r="D58" s="378"/>
      <c r="E58" s="378"/>
      <c r="F58" s="378"/>
      <c r="G58" s="378" t="s">
        <v>409</v>
      </c>
      <c r="H58" s="389" t="s">
        <v>409</v>
      </c>
      <c r="I58" s="454"/>
      <c r="J58" s="453"/>
      <c r="K58" s="442"/>
    </row>
    <row r="59" spans="1:11" ht="16.3" thickBot="1" x14ac:dyDescent="0.45">
      <c r="A59" s="441"/>
      <c r="B59" s="396"/>
      <c r="C59" s="380"/>
      <c r="D59" s="380"/>
      <c r="E59" s="380"/>
      <c r="F59" s="380"/>
      <c r="G59" s="380" t="s">
        <v>409</v>
      </c>
      <c r="H59" s="381" t="s">
        <v>409</v>
      </c>
      <c r="I59" s="454"/>
      <c r="J59" s="453"/>
      <c r="K59" s="442"/>
    </row>
    <row r="60" spans="1:11" x14ac:dyDescent="0.4">
      <c r="A60" s="443"/>
      <c r="B60" s="452"/>
      <c r="C60" s="452"/>
      <c r="D60" s="452"/>
      <c r="E60" s="452"/>
      <c r="F60" s="452"/>
      <c r="G60" s="452"/>
      <c r="H60" s="452"/>
      <c r="I60" s="455"/>
      <c r="J60" s="453"/>
      <c r="K60" s="442"/>
    </row>
    <row r="61" spans="1:11" x14ac:dyDescent="0.4">
      <c r="A61" s="453"/>
      <c r="B61" s="453"/>
      <c r="C61" s="453"/>
      <c r="D61" s="453"/>
      <c r="E61" s="453"/>
      <c r="F61" s="453"/>
      <c r="G61" s="453"/>
      <c r="H61" s="453"/>
      <c r="I61" s="453"/>
      <c r="J61" s="453"/>
      <c r="K61" s="442"/>
    </row>
    <row r="62" spans="1:11" x14ac:dyDescent="0.4">
      <c r="A62" s="447"/>
      <c r="B62" s="447"/>
      <c r="C62" s="447"/>
      <c r="D62" s="447"/>
      <c r="E62" s="447"/>
      <c r="F62" s="447"/>
      <c r="G62" s="447"/>
      <c r="H62" s="447"/>
      <c r="I62" s="447"/>
      <c r="J62" s="447"/>
    </row>
  </sheetData>
  <sheetProtection algorithmName="SHA-512" hashValue="Dke75jRZCsoEXCliGgpMAFoQC5gPRvyeeCXzJyjBCT0NoqvnnTGxe/84YDAitBnvvdjA5OowS2Zyss5KXr1D8g==" saltValue="/+unCDHqgWoTtPvB7IC/vA==" spinCount="100000" sheet="1" selectLockedCells="1"/>
  <protectedRanges>
    <protectedRange sqref="B30:H59" name="Range1"/>
  </protectedRanges>
  <mergeCells count="4">
    <mergeCell ref="B2:C2"/>
    <mergeCell ref="B11:D11"/>
    <mergeCell ref="B12:D13"/>
    <mergeCell ref="B28:H28"/>
  </mergeCells>
  <conditionalFormatting sqref="G30">
    <cfRule type="expression" dxfId="137" priority="60">
      <formula>$G30&gt;$C$8</formula>
    </cfRule>
  </conditionalFormatting>
  <conditionalFormatting sqref="G31">
    <cfRule type="expression" dxfId="136" priority="59">
      <formula>$G31&gt;$C$8</formula>
    </cfRule>
  </conditionalFormatting>
  <conditionalFormatting sqref="G32">
    <cfRule type="expression" dxfId="135" priority="58">
      <formula>$G32&gt;$C$8</formula>
    </cfRule>
  </conditionalFormatting>
  <conditionalFormatting sqref="G33">
    <cfRule type="expression" dxfId="134" priority="57">
      <formula>$G33&gt;$C$8</formula>
    </cfRule>
  </conditionalFormatting>
  <conditionalFormatting sqref="G34">
    <cfRule type="expression" dxfId="133" priority="56">
      <formula>$G34&gt;$C$8</formula>
    </cfRule>
  </conditionalFormatting>
  <conditionalFormatting sqref="G35">
    <cfRule type="expression" dxfId="132" priority="55">
      <formula>$G35&gt;$C$8</formula>
    </cfRule>
  </conditionalFormatting>
  <conditionalFormatting sqref="G36">
    <cfRule type="expression" dxfId="131" priority="54">
      <formula>$G36&gt;$C$8</formula>
    </cfRule>
  </conditionalFormatting>
  <conditionalFormatting sqref="G37">
    <cfRule type="expression" dxfId="130" priority="53">
      <formula>$G37&gt;$C$8</formula>
    </cfRule>
  </conditionalFormatting>
  <conditionalFormatting sqref="G38">
    <cfRule type="expression" dxfId="129" priority="52">
      <formula>$G38&gt;$C$8</formula>
    </cfRule>
  </conditionalFormatting>
  <conditionalFormatting sqref="G39">
    <cfRule type="expression" dxfId="128" priority="51">
      <formula>$G39&gt;$C$8</formula>
    </cfRule>
  </conditionalFormatting>
  <conditionalFormatting sqref="G40">
    <cfRule type="expression" dxfId="127" priority="50">
      <formula>$G40&gt;$C$8</formula>
    </cfRule>
  </conditionalFormatting>
  <conditionalFormatting sqref="G41">
    <cfRule type="expression" dxfId="126" priority="49">
      <formula>$G41&gt;$C$8</formula>
    </cfRule>
  </conditionalFormatting>
  <conditionalFormatting sqref="G42">
    <cfRule type="expression" dxfId="125" priority="48">
      <formula>$G42&gt;$C$8</formula>
    </cfRule>
  </conditionalFormatting>
  <conditionalFormatting sqref="G43">
    <cfRule type="expression" dxfId="124" priority="47">
      <formula>$G43&gt;$C$8</formula>
    </cfRule>
  </conditionalFormatting>
  <conditionalFormatting sqref="G44">
    <cfRule type="expression" dxfId="123" priority="46">
      <formula>$G44&gt;$C$8</formula>
    </cfRule>
  </conditionalFormatting>
  <conditionalFormatting sqref="G45">
    <cfRule type="expression" dxfId="122" priority="45">
      <formula>$G45&gt;$C$8</formula>
    </cfRule>
  </conditionalFormatting>
  <conditionalFormatting sqref="G46">
    <cfRule type="expression" dxfId="121" priority="44">
      <formula>$G46&gt;$C$8</formula>
    </cfRule>
  </conditionalFormatting>
  <conditionalFormatting sqref="G47">
    <cfRule type="expression" dxfId="120" priority="43">
      <formula>$G47&gt;$C$8</formula>
    </cfRule>
  </conditionalFormatting>
  <conditionalFormatting sqref="G48">
    <cfRule type="expression" dxfId="119" priority="42">
      <formula>$G48&gt;$C$8</formula>
    </cfRule>
  </conditionalFormatting>
  <conditionalFormatting sqref="G49">
    <cfRule type="expression" dxfId="118" priority="41">
      <formula>$G49&gt;$C$8</formula>
    </cfRule>
  </conditionalFormatting>
  <conditionalFormatting sqref="G50">
    <cfRule type="expression" dxfId="117" priority="40">
      <formula>$G50&gt;$C$8</formula>
    </cfRule>
  </conditionalFormatting>
  <conditionalFormatting sqref="G51">
    <cfRule type="expression" dxfId="116" priority="39">
      <formula>$G51&gt;$C$8</formula>
    </cfRule>
  </conditionalFormatting>
  <conditionalFormatting sqref="G52">
    <cfRule type="expression" dxfId="115" priority="38">
      <formula>$G52&gt;$C$8</formula>
    </cfRule>
  </conditionalFormatting>
  <conditionalFormatting sqref="G53">
    <cfRule type="expression" dxfId="114" priority="37">
      <formula>$G53&gt;$C$8</formula>
    </cfRule>
  </conditionalFormatting>
  <conditionalFormatting sqref="G54">
    <cfRule type="expression" dxfId="113" priority="36">
      <formula>$G54&gt;$C$8</formula>
    </cfRule>
  </conditionalFormatting>
  <conditionalFormatting sqref="G55">
    <cfRule type="expression" dxfId="112" priority="35">
      <formula>$G55&gt;$C$8</formula>
    </cfRule>
  </conditionalFormatting>
  <conditionalFormatting sqref="G56">
    <cfRule type="expression" dxfId="111" priority="34">
      <formula>$G56&gt;$C$8</formula>
    </cfRule>
  </conditionalFormatting>
  <conditionalFormatting sqref="G57">
    <cfRule type="expression" dxfId="110" priority="33">
      <formula>$G57&gt;$C$8</formula>
    </cfRule>
  </conditionalFormatting>
  <conditionalFormatting sqref="G58">
    <cfRule type="expression" dxfId="109" priority="32">
      <formula>$G58&gt;$C$8</formula>
    </cfRule>
  </conditionalFormatting>
  <conditionalFormatting sqref="G59">
    <cfRule type="expression" dxfId="108" priority="31">
      <formula>$G59&gt;$C$8</formula>
    </cfRule>
  </conditionalFormatting>
  <conditionalFormatting sqref="H30">
    <cfRule type="expression" dxfId="107" priority="30">
      <formula>$H30&lt;$C$9</formula>
    </cfRule>
  </conditionalFormatting>
  <conditionalFormatting sqref="H31">
    <cfRule type="expression" dxfId="106" priority="29">
      <formula>$H31&lt;$C$9</formula>
    </cfRule>
  </conditionalFormatting>
  <conditionalFormatting sqref="H32">
    <cfRule type="expression" dxfId="105" priority="28">
      <formula>$H32&lt;$C$9</formula>
    </cfRule>
  </conditionalFormatting>
  <conditionalFormatting sqref="H33">
    <cfRule type="expression" dxfId="104" priority="27">
      <formula>$H33&lt;$C$9</formula>
    </cfRule>
  </conditionalFormatting>
  <conditionalFormatting sqref="H34">
    <cfRule type="expression" dxfId="103" priority="26">
      <formula>$H34&lt;$C$9</formula>
    </cfRule>
  </conditionalFormatting>
  <conditionalFormatting sqref="H35">
    <cfRule type="expression" dxfId="102" priority="25">
      <formula>$H35&lt;$C$9</formula>
    </cfRule>
  </conditionalFormatting>
  <conditionalFormatting sqref="H36">
    <cfRule type="expression" dxfId="101" priority="24">
      <formula>$H36&lt;$C$9</formula>
    </cfRule>
  </conditionalFormatting>
  <conditionalFormatting sqref="H37">
    <cfRule type="expression" dxfId="100" priority="23">
      <formula>$H37&lt;$C$9</formula>
    </cfRule>
  </conditionalFormatting>
  <conditionalFormatting sqref="H38">
    <cfRule type="expression" dxfId="99" priority="22">
      <formula>$H38&lt;$C$9</formula>
    </cfRule>
  </conditionalFormatting>
  <conditionalFormatting sqref="H39">
    <cfRule type="expression" dxfId="98" priority="21">
      <formula>$H39&lt;$C$9</formula>
    </cfRule>
  </conditionalFormatting>
  <conditionalFormatting sqref="H40">
    <cfRule type="expression" dxfId="97" priority="20">
      <formula>$H40&lt;$C$9</formula>
    </cfRule>
  </conditionalFormatting>
  <conditionalFormatting sqref="H41">
    <cfRule type="expression" dxfId="96" priority="19">
      <formula>$H41&lt;$C$9</formula>
    </cfRule>
  </conditionalFormatting>
  <conditionalFormatting sqref="H42">
    <cfRule type="expression" dxfId="95" priority="18">
      <formula>$H42&lt;$C$9</formula>
    </cfRule>
  </conditionalFormatting>
  <conditionalFormatting sqref="H43">
    <cfRule type="expression" dxfId="94" priority="17">
      <formula>$H43&lt;$C$9</formula>
    </cfRule>
  </conditionalFormatting>
  <conditionalFormatting sqref="H44">
    <cfRule type="expression" dxfId="93" priority="16">
      <formula>$H44&lt;$C$9</formula>
    </cfRule>
  </conditionalFormatting>
  <conditionalFormatting sqref="H45">
    <cfRule type="expression" dxfId="92" priority="15">
      <formula>$H45&lt;$C$9</formula>
    </cfRule>
  </conditionalFormatting>
  <conditionalFormatting sqref="H46">
    <cfRule type="expression" dxfId="91" priority="14">
      <formula>$H46&lt;$C$9</formula>
    </cfRule>
  </conditionalFormatting>
  <conditionalFormatting sqref="H47">
    <cfRule type="expression" dxfId="90" priority="13">
      <formula>$H47&lt;$C$9</formula>
    </cfRule>
  </conditionalFormatting>
  <conditionalFormatting sqref="H48">
    <cfRule type="expression" dxfId="89" priority="12">
      <formula>$H48&lt;$C$9</formula>
    </cfRule>
  </conditionalFormatting>
  <conditionalFormatting sqref="H49">
    <cfRule type="expression" dxfId="88" priority="11">
      <formula>$H49&lt;$C$9</formula>
    </cfRule>
  </conditionalFormatting>
  <conditionalFormatting sqref="H50">
    <cfRule type="expression" dxfId="87" priority="10">
      <formula>$H50&lt;$C$9</formula>
    </cfRule>
  </conditionalFormatting>
  <conditionalFormatting sqref="H51">
    <cfRule type="expression" dxfId="86" priority="9">
      <formula>$H51&lt;$C$9</formula>
    </cfRule>
  </conditionalFormatting>
  <conditionalFormatting sqref="H52">
    <cfRule type="expression" dxfId="85" priority="8">
      <formula>$H52&lt;$C$9</formula>
    </cfRule>
  </conditionalFormatting>
  <conditionalFormatting sqref="H53">
    <cfRule type="expression" dxfId="84" priority="7">
      <formula>$H53&lt;$C$9</formula>
    </cfRule>
  </conditionalFormatting>
  <conditionalFormatting sqref="H54">
    <cfRule type="expression" dxfId="83" priority="6">
      <formula>$H54&lt;$C$9</formula>
    </cfRule>
  </conditionalFormatting>
  <conditionalFormatting sqref="H55">
    <cfRule type="expression" dxfId="82" priority="5">
      <formula>$H55&lt;$C$9</formula>
    </cfRule>
  </conditionalFormatting>
  <conditionalFormatting sqref="H56">
    <cfRule type="expression" dxfId="81" priority="4">
      <formula>$H56&lt;$C$9</formula>
    </cfRule>
  </conditionalFormatting>
  <conditionalFormatting sqref="H57">
    <cfRule type="expression" dxfId="80" priority="3">
      <formula>$H57&lt;$C$9</formula>
    </cfRule>
  </conditionalFormatting>
  <conditionalFormatting sqref="H58">
    <cfRule type="expression" dxfId="79" priority="2">
      <formula>$H58&lt;$C$9</formula>
    </cfRule>
  </conditionalFormatting>
  <conditionalFormatting sqref="H59">
    <cfRule type="expression" dxfId="78" priority="1">
      <formula>$H59&lt;$C$9</formula>
    </cfRule>
  </conditionalFormatting>
  <dataValidations count="1">
    <dataValidation type="list" allowBlank="1" showInputMessage="1" showErrorMessage="1" sqref="C15:C26" xr:uid="{BAD0050A-B765-40A1-9FEF-5AF2331BD57C}">
      <formula1>DD_Yes_No</formula1>
    </dataValidation>
  </dataValidations>
  <hyperlinks>
    <hyperlink ref="E4" location="Instructions!A1" display="Back to Instructions tab" xr:uid="{9C9D81E3-D720-4721-9C56-FCCF9BE2F23D}"/>
  </hyperlink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AC48EF-012A-4DBD-9AD5-9BAD2D5B664C}">
  <sheetPr codeName="Sheet7">
    <tabColor rgb="FF0070C0"/>
  </sheetPr>
  <dimension ref="A1:AG289"/>
  <sheetViews>
    <sheetView zoomScale="70" zoomScaleNormal="70" workbookViewId="0">
      <selection activeCell="B236" sqref="B236:Y286"/>
    </sheetView>
  </sheetViews>
  <sheetFormatPr defaultColWidth="9.15234375" defaultRowHeight="15.9" x14ac:dyDescent="0.4"/>
  <cols>
    <col min="1" max="1" width="4.69140625" style="310" customWidth="1"/>
    <col min="2" max="2" width="30.69140625" style="310" customWidth="1"/>
    <col min="3" max="3" width="53.3046875" style="310" customWidth="1"/>
    <col min="4" max="4" width="17.15234375" style="310" customWidth="1"/>
    <col min="5" max="5" width="27.15234375" style="310" customWidth="1"/>
    <col min="6" max="8" width="14.15234375" style="310" customWidth="1"/>
    <col min="9" max="9" width="9.15234375" style="310"/>
    <col min="10" max="10" width="14.15234375" style="310" customWidth="1"/>
    <col min="11" max="11" width="15.3046875" style="310" customWidth="1"/>
    <col min="12" max="21" width="9.15234375" style="310"/>
    <col min="22" max="22" width="9.15234375" style="310" customWidth="1"/>
    <col min="23" max="23" width="9.15234375" style="310"/>
    <col min="24" max="24" width="13.53515625" style="310" customWidth="1"/>
    <col min="25" max="25" width="16.3046875" style="310" customWidth="1"/>
    <col min="26" max="27" width="5.3828125" style="310" customWidth="1"/>
    <col min="28" max="16384" width="9.15234375" style="310"/>
  </cols>
  <sheetData>
    <row r="1" spans="1:33" ht="16.3" thickBot="1" x14ac:dyDescent="0.45">
      <c r="B1" s="321"/>
      <c r="C1" s="321"/>
      <c r="Z1" s="317"/>
      <c r="AA1" s="331"/>
      <c r="AB1" s="322"/>
    </row>
    <row r="2" spans="1:33" ht="17.149999999999999" thickBot="1" x14ac:dyDescent="0.45">
      <c r="A2" s="317"/>
      <c r="B2" s="580" t="s">
        <v>127</v>
      </c>
      <c r="C2" s="581"/>
      <c r="D2" s="320"/>
      <c r="E2" s="312"/>
      <c r="F2" s="311"/>
      <c r="G2" s="311"/>
      <c r="Z2" s="317"/>
      <c r="AA2" s="331"/>
      <c r="AB2" s="322"/>
    </row>
    <row r="3" spans="1:33" x14ac:dyDescent="0.4">
      <c r="A3" s="317"/>
      <c r="B3" s="162" t="s">
        <v>392</v>
      </c>
      <c r="C3" s="164" t="str">
        <f>'Version Control'!C3</f>
        <v>Furnace Fans</v>
      </c>
      <c r="D3" s="318"/>
      <c r="E3" s="313"/>
      <c r="F3" s="313"/>
      <c r="G3" s="313"/>
      <c r="Z3" s="317"/>
      <c r="AA3" s="331"/>
      <c r="AB3" s="322"/>
    </row>
    <row r="4" spans="1:33" ht="16.75" x14ac:dyDescent="0.4">
      <c r="A4" s="317"/>
      <c r="B4" s="162" t="s">
        <v>393</v>
      </c>
      <c r="C4" s="164" t="str">
        <f>'Version Control'!C4</f>
        <v>v2.0</v>
      </c>
      <c r="D4" s="318"/>
      <c r="E4" s="334" t="s">
        <v>424</v>
      </c>
      <c r="F4" s="313"/>
      <c r="G4" s="313"/>
      <c r="Z4" s="317"/>
      <c r="AA4" s="331"/>
      <c r="AB4" s="322"/>
    </row>
    <row r="5" spans="1:33" x14ac:dyDescent="0.4">
      <c r="A5" s="317"/>
      <c r="B5" s="162" t="s">
        <v>394</v>
      </c>
      <c r="C5" s="163">
        <f>'Version Control'!C5</f>
        <v>44103</v>
      </c>
      <c r="D5" s="318"/>
      <c r="E5" s="313"/>
      <c r="F5" s="313"/>
      <c r="G5" s="313"/>
      <c r="Z5" s="317"/>
      <c r="AA5" s="331"/>
      <c r="AB5" s="322"/>
    </row>
    <row r="6" spans="1:33" x14ac:dyDescent="0.4">
      <c r="A6" s="317"/>
      <c r="B6" s="162" t="s">
        <v>395</v>
      </c>
      <c r="C6" s="164" t="str">
        <f ca="1">MID(CELL("filename",A1), FIND("]", CELL("filename", A1))+ 1, 255)</f>
        <v>Photos</v>
      </c>
      <c r="D6" s="318"/>
      <c r="F6" s="313"/>
      <c r="G6" s="313"/>
      <c r="Z6" s="317"/>
      <c r="AA6" s="331"/>
      <c r="AB6" s="322"/>
    </row>
    <row r="7" spans="1:33" ht="34.5" customHeight="1" x14ac:dyDescent="0.4">
      <c r="A7" s="317"/>
      <c r="B7" s="162" t="s">
        <v>396</v>
      </c>
      <c r="C7" s="164" t="str">
        <f ca="1">MID(CELL("filename",A1),SEARCH("[",CELL("filename",A1))+1,SEARCH("]",CELL("filename",A1))-1-SEARCH("[",CELL("filename",A1)))</f>
        <v>Furnace Fans - v2.0.xlsx</v>
      </c>
      <c r="D7" s="318"/>
      <c r="E7" s="313"/>
      <c r="F7" s="313"/>
      <c r="G7" s="313"/>
      <c r="Z7" s="317"/>
      <c r="AA7" s="331"/>
      <c r="AB7" s="322"/>
    </row>
    <row r="8" spans="1:33" ht="16.3" thickBot="1" x14ac:dyDescent="0.45">
      <c r="A8" s="317"/>
      <c r="B8" s="165" t="s">
        <v>413</v>
      </c>
      <c r="C8" s="309" t="str">
        <f>'Version Control'!C8</f>
        <v>[MM/DD/YYYY]</v>
      </c>
      <c r="D8" s="318"/>
      <c r="E8" s="313"/>
      <c r="F8" s="313"/>
      <c r="G8" s="313"/>
      <c r="Z8" s="317"/>
      <c r="AA8" s="331"/>
      <c r="AB8" s="322"/>
    </row>
    <row r="9" spans="1:33" x14ac:dyDescent="0.4">
      <c r="B9" s="319"/>
      <c r="C9" s="319"/>
      <c r="D9" s="313"/>
      <c r="E9" s="313"/>
      <c r="Z9" s="317"/>
      <c r="AA9" s="331"/>
      <c r="AB9" s="322"/>
    </row>
    <row r="10" spans="1:33" ht="16.3" thickBot="1" x14ac:dyDescent="0.45">
      <c r="A10" s="313"/>
      <c r="B10" s="323"/>
      <c r="C10" s="323"/>
      <c r="D10" s="323"/>
      <c r="E10" s="323"/>
      <c r="F10" s="323"/>
      <c r="G10" s="323"/>
      <c r="H10" s="323"/>
      <c r="I10" s="313"/>
      <c r="J10" s="323"/>
      <c r="K10" s="323"/>
      <c r="L10" s="323"/>
      <c r="M10" s="323"/>
      <c r="N10" s="323"/>
      <c r="O10" s="323"/>
      <c r="P10" s="323"/>
      <c r="Q10" s="323"/>
      <c r="R10" s="323"/>
      <c r="S10" s="323"/>
      <c r="T10" s="323"/>
      <c r="U10" s="323"/>
      <c r="V10" s="323"/>
      <c r="W10" s="323"/>
      <c r="X10" s="323"/>
      <c r="Y10" s="323"/>
      <c r="Z10" s="317"/>
      <c r="AA10" s="331"/>
      <c r="AB10" s="322"/>
    </row>
    <row r="11" spans="1:33" ht="16.3" thickBot="1" x14ac:dyDescent="0.45">
      <c r="A11" s="317"/>
      <c r="B11" s="220" t="s">
        <v>226</v>
      </c>
      <c r="C11" s="226"/>
      <c r="D11" s="226"/>
      <c r="E11" s="226"/>
      <c r="F11" s="226"/>
      <c r="G11" s="226"/>
      <c r="H11" s="227"/>
      <c r="I11" s="325"/>
      <c r="J11" s="220" t="s">
        <v>227</v>
      </c>
      <c r="K11" s="226"/>
      <c r="L11" s="226"/>
      <c r="M11" s="226"/>
      <c r="N11" s="226"/>
      <c r="O11" s="226"/>
      <c r="P11" s="226"/>
      <c r="Q11" s="226"/>
      <c r="R11" s="226"/>
      <c r="S11" s="226"/>
      <c r="T11" s="226"/>
      <c r="U11" s="226"/>
      <c r="V11" s="226"/>
      <c r="W11" s="226"/>
      <c r="X11" s="226"/>
      <c r="Y11" s="227"/>
      <c r="Z11" s="325"/>
      <c r="AA11" s="331"/>
      <c r="AB11" s="322"/>
    </row>
    <row r="12" spans="1:33" x14ac:dyDescent="0.4">
      <c r="A12" s="317"/>
      <c r="B12" s="571"/>
      <c r="C12" s="572"/>
      <c r="D12" s="572"/>
      <c r="E12" s="572"/>
      <c r="F12" s="572"/>
      <c r="G12" s="572"/>
      <c r="H12" s="573"/>
      <c r="I12" s="325"/>
      <c r="J12" s="571"/>
      <c r="K12" s="572"/>
      <c r="L12" s="572"/>
      <c r="M12" s="572"/>
      <c r="N12" s="572"/>
      <c r="O12" s="572"/>
      <c r="P12" s="572"/>
      <c r="Q12" s="572"/>
      <c r="R12" s="572"/>
      <c r="S12" s="572"/>
      <c r="T12" s="572"/>
      <c r="U12" s="572"/>
      <c r="V12" s="572"/>
      <c r="W12" s="572"/>
      <c r="X12" s="572"/>
      <c r="Y12" s="573"/>
      <c r="Z12" s="325"/>
      <c r="AA12" s="331"/>
      <c r="AB12" s="322"/>
    </row>
    <row r="13" spans="1:33" x14ac:dyDescent="0.4">
      <c r="A13" s="317"/>
      <c r="B13" s="574"/>
      <c r="C13" s="575"/>
      <c r="D13" s="575"/>
      <c r="E13" s="575"/>
      <c r="F13" s="575"/>
      <c r="G13" s="575"/>
      <c r="H13" s="576"/>
      <c r="I13" s="325"/>
      <c r="J13" s="574"/>
      <c r="K13" s="575"/>
      <c r="L13" s="575"/>
      <c r="M13" s="575"/>
      <c r="N13" s="575"/>
      <c r="O13" s="575"/>
      <c r="P13" s="575"/>
      <c r="Q13" s="575"/>
      <c r="R13" s="575"/>
      <c r="S13" s="575"/>
      <c r="T13" s="575"/>
      <c r="U13" s="575"/>
      <c r="V13" s="575"/>
      <c r="W13" s="575"/>
      <c r="X13" s="575"/>
      <c r="Y13" s="576"/>
      <c r="Z13" s="325"/>
      <c r="AA13" s="331"/>
      <c r="AB13" s="322"/>
      <c r="AC13" s="245"/>
      <c r="AD13" s="314"/>
      <c r="AE13" s="314"/>
      <c r="AF13" s="314"/>
      <c r="AG13" s="315"/>
    </row>
    <row r="14" spans="1:33" x14ac:dyDescent="0.4">
      <c r="A14" s="317"/>
      <c r="B14" s="574"/>
      <c r="C14" s="575"/>
      <c r="D14" s="575"/>
      <c r="E14" s="575"/>
      <c r="F14" s="575"/>
      <c r="G14" s="575"/>
      <c r="H14" s="576"/>
      <c r="I14" s="325"/>
      <c r="J14" s="574"/>
      <c r="K14" s="575"/>
      <c r="L14" s="575"/>
      <c r="M14" s="575"/>
      <c r="N14" s="575"/>
      <c r="O14" s="575"/>
      <c r="P14" s="575"/>
      <c r="Q14" s="575"/>
      <c r="R14" s="575"/>
      <c r="S14" s="575"/>
      <c r="T14" s="575"/>
      <c r="U14" s="575"/>
      <c r="V14" s="575"/>
      <c r="W14" s="575"/>
      <c r="X14" s="575"/>
      <c r="Y14" s="576"/>
      <c r="Z14" s="325"/>
      <c r="AA14" s="331"/>
      <c r="AB14" s="322"/>
    </row>
    <row r="15" spans="1:33" x14ac:dyDescent="0.4">
      <c r="A15" s="317"/>
      <c r="B15" s="574"/>
      <c r="C15" s="575"/>
      <c r="D15" s="575"/>
      <c r="E15" s="575"/>
      <c r="F15" s="575"/>
      <c r="G15" s="575"/>
      <c r="H15" s="576"/>
      <c r="I15" s="325"/>
      <c r="J15" s="574"/>
      <c r="K15" s="575"/>
      <c r="L15" s="575"/>
      <c r="M15" s="575"/>
      <c r="N15" s="575"/>
      <c r="O15" s="575"/>
      <c r="P15" s="575"/>
      <c r="Q15" s="575"/>
      <c r="R15" s="575"/>
      <c r="S15" s="575"/>
      <c r="T15" s="575"/>
      <c r="U15" s="575"/>
      <c r="V15" s="575"/>
      <c r="W15" s="575"/>
      <c r="X15" s="575"/>
      <c r="Y15" s="576"/>
      <c r="Z15" s="325"/>
      <c r="AA15" s="331"/>
      <c r="AB15" s="322"/>
    </row>
    <row r="16" spans="1:33" x14ac:dyDescent="0.4">
      <c r="A16" s="317"/>
      <c r="B16" s="574"/>
      <c r="C16" s="575"/>
      <c r="D16" s="575"/>
      <c r="E16" s="575"/>
      <c r="F16" s="575"/>
      <c r="G16" s="575"/>
      <c r="H16" s="576"/>
      <c r="I16" s="325"/>
      <c r="J16" s="574"/>
      <c r="K16" s="575"/>
      <c r="L16" s="575"/>
      <c r="M16" s="575"/>
      <c r="N16" s="575"/>
      <c r="O16" s="575"/>
      <c r="P16" s="575"/>
      <c r="Q16" s="575"/>
      <c r="R16" s="575"/>
      <c r="S16" s="575"/>
      <c r="T16" s="575"/>
      <c r="U16" s="575"/>
      <c r="V16" s="575"/>
      <c r="W16" s="575"/>
      <c r="X16" s="575"/>
      <c r="Y16" s="576"/>
      <c r="Z16" s="325"/>
      <c r="AA16" s="331"/>
      <c r="AB16" s="322"/>
    </row>
    <row r="17" spans="1:28" x14ac:dyDescent="0.4">
      <c r="A17" s="317"/>
      <c r="B17" s="574"/>
      <c r="C17" s="575"/>
      <c r="D17" s="575"/>
      <c r="E17" s="575"/>
      <c r="F17" s="575"/>
      <c r="G17" s="575"/>
      <c r="H17" s="576"/>
      <c r="I17" s="325"/>
      <c r="J17" s="574"/>
      <c r="K17" s="575"/>
      <c r="L17" s="575"/>
      <c r="M17" s="575"/>
      <c r="N17" s="575"/>
      <c r="O17" s="575"/>
      <c r="P17" s="575"/>
      <c r="Q17" s="575"/>
      <c r="R17" s="575"/>
      <c r="S17" s="575"/>
      <c r="T17" s="575"/>
      <c r="U17" s="575"/>
      <c r="V17" s="575"/>
      <c r="W17" s="575"/>
      <c r="X17" s="575"/>
      <c r="Y17" s="576"/>
      <c r="Z17" s="325"/>
      <c r="AA17" s="331"/>
      <c r="AB17" s="322"/>
    </row>
    <row r="18" spans="1:28" x14ac:dyDescent="0.4">
      <c r="A18" s="317"/>
      <c r="B18" s="574"/>
      <c r="C18" s="575"/>
      <c r="D18" s="575"/>
      <c r="E18" s="575"/>
      <c r="F18" s="575"/>
      <c r="G18" s="575"/>
      <c r="H18" s="576"/>
      <c r="I18" s="325"/>
      <c r="J18" s="574"/>
      <c r="K18" s="575"/>
      <c r="L18" s="575"/>
      <c r="M18" s="575"/>
      <c r="N18" s="575"/>
      <c r="O18" s="575"/>
      <c r="P18" s="575"/>
      <c r="Q18" s="575"/>
      <c r="R18" s="575"/>
      <c r="S18" s="575"/>
      <c r="T18" s="575"/>
      <c r="U18" s="575"/>
      <c r="V18" s="575"/>
      <c r="W18" s="575"/>
      <c r="X18" s="575"/>
      <c r="Y18" s="576"/>
      <c r="Z18" s="325"/>
      <c r="AA18" s="331"/>
      <c r="AB18" s="322"/>
    </row>
    <row r="19" spans="1:28" x14ac:dyDescent="0.4">
      <c r="A19" s="317"/>
      <c r="B19" s="574"/>
      <c r="C19" s="575"/>
      <c r="D19" s="575"/>
      <c r="E19" s="575"/>
      <c r="F19" s="575"/>
      <c r="G19" s="575"/>
      <c r="H19" s="576"/>
      <c r="I19" s="325"/>
      <c r="J19" s="574"/>
      <c r="K19" s="575"/>
      <c r="L19" s="575"/>
      <c r="M19" s="575"/>
      <c r="N19" s="575"/>
      <c r="O19" s="575"/>
      <c r="P19" s="575"/>
      <c r="Q19" s="575"/>
      <c r="R19" s="575"/>
      <c r="S19" s="575"/>
      <c r="T19" s="575"/>
      <c r="U19" s="575"/>
      <c r="V19" s="575"/>
      <c r="W19" s="575"/>
      <c r="X19" s="575"/>
      <c r="Y19" s="576"/>
      <c r="Z19" s="325"/>
      <c r="AA19" s="331"/>
      <c r="AB19" s="322"/>
    </row>
    <row r="20" spans="1:28" x14ac:dyDescent="0.4">
      <c r="A20" s="317"/>
      <c r="B20" s="574"/>
      <c r="C20" s="575"/>
      <c r="D20" s="575"/>
      <c r="E20" s="575"/>
      <c r="F20" s="575"/>
      <c r="G20" s="575"/>
      <c r="H20" s="576"/>
      <c r="I20" s="325"/>
      <c r="J20" s="574"/>
      <c r="K20" s="575"/>
      <c r="L20" s="575"/>
      <c r="M20" s="575"/>
      <c r="N20" s="575"/>
      <c r="O20" s="575"/>
      <c r="P20" s="575"/>
      <c r="Q20" s="575"/>
      <c r="R20" s="575"/>
      <c r="S20" s="575"/>
      <c r="T20" s="575"/>
      <c r="U20" s="575"/>
      <c r="V20" s="575"/>
      <c r="W20" s="575"/>
      <c r="X20" s="575"/>
      <c r="Y20" s="576"/>
      <c r="Z20" s="325"/>
      <c r="AA20" s="331"/>
      <c r="AB20" s="322"/>
    </row>
    <row r="21" spans="1:28" x14ac:dyDescent="0.4">
      <c r="A21" s="317"/>
      <c r="B21" s="574"/>
      <c r="C21" s="575"/>
      <c r="D21" s="575"/>
      <c r="E21" s="575"/>
      <c r="F21" s="575"/>
      <c r="G21" s="575"/>
      <c r="H21" s="576"/>
      <c r="I21" s="325"/>
      <c r="J21" s="574"/>
      <c r="K21" s="575"/>
      <c r="L21" s="575"/>
      <c r="M21" s="575"/>
      <c r="N21" s="575"/>
      <c r="O21" s="575"/>
      <c r="P21" s="575"/>
      <c r="Q21" s="575"/>
      <c r="R21" s="575"/>
      <c r="S21" s="575"/>
      <c r="T21" s="575"/>
      <c r="U21" s="575"/>
      <c r="V21" s="575"/>
      <c r="W21" s="575"/>
      <c r="X21" s="575"/>
      <c r="Y21" s="576"/>
      <c r="Z21" s="325"/>
      <c r="AA21" s="331"/>
      <c r="AB21" s="322"/>
    </row>
    <row r="22" spans="1:28" x14ac:dyDescent="0.4">
      <c r="A22" s="317"/>
      <c r="B22" s="574"/>
      <c r="C22" s="575"/>
      <c r="D22" s="575"/>
      <c r="E22" s="575"/>
      <c r="F22" s="575"/>
      <c r="G22" s="575"/>
      <c r="H22" s="576"/>
      <c r="I22" s="325"/>
      <c r="J22" s="574"/>
      <c r="K22" s="575"/>
      <c r="L22" s="575"/>
      <c r="M22" s="575"/>
      <c r="N22" s="575"/>
      <c r="O22" s="575"/>
      <c r="P22" s="575"/>
      <c r="Q22" s="575"/>
      <c r="R22" s="575"/>
      <c r="S22" s="575"/>
      <c r="T22" s="575"/>
      <c r="U22" s="575"/>
      <c r="V22" s="575"/>
      <c r="W22" s="575"/>
      <c r="X22" s="575"/>
      <c r="Y22" s="576"/>
      <c r="Z22" s="325"/>
      <c r="AA22" s="331"/>
      <c r="AB22" s="322"/>
    </row>
    <row r="23" spans="1:28" x14ac:dyDescent="0.4">
      <c r="A23" s="317"/>
      <c r="B23" s="574"/>
      <c r="C23" s="575"/>
      <c r="D23" s="575"/>
      <c r="E23" s="575"/>
      <c r="F23" s="575"/>
      <c r="G23" s="575"/>
      <c r="H23" s="576"/>
      <c r="I23" s="325"/>
      <c r="J23" s="574"/>
      <c r="K23" s="575"/>
      <c r="L23" s="575"/>
      <c r="M23" s="575"/>
      <c r="N23" s="575"/>
      <c r="O23" s="575"/>
      <c r="P23" s="575"/>
      <c r="Q23" s="575"/>
      <c r="R23" s="575"/>
      <c r="S23" s="575"/>
      <c r="T23" s="575"/>
      <c r="U23" s="575"/>
      <c r="V23" s="575"/>
      <c r="W23" s="575"/>
      <c r="X23" s="575"/>
      <c r="Y23" s="576"/>
      <c r="Z23" s="325"/>
      <c r="AA23" s="331"/>
      <c r="AB23" s="322"/>
    </row>
    <row r="24" spans="1:28" x14ac:dyDescent="0.4">
      <c r="A24" s="317"/>
      <c r="B24" s="574"/>
      <c r="C24" s="575"/>
      <c r="D24" s="575"/>
      <c r="E24" s="575"/>
      <c r="F24" s="575"/>
      <c r="G24" s="575"/>
      <c r="H24" s="576"/>
      <c r="I24" s="325"/>
      <c r="J24" s="574"/>
      <c r="K24" s="575"/>
      <c r="L24" s="575"/>
      <c r="M24" s="575"/>
      <c r="N24" s="575"/>
      <c r="O24" s="575"/>
      <c r="P24" s="575"/>
      <c r="Q24" s="575"/>
      <c r="R24" s="575"/>
      <c r="S24" s="575"/>
      <c r="T24" s="575"/>
      <c r="U24" s="575"/>
      <c r="V24" s="575"/>
      <c r="W24" s="575"/>
      <c r="X24" s="575"/>
      <c r="Y24" s="576"/>
      <c r="Z24" s="325"/>
      <c r="AA24" s="331"/>
      <c r="AB24" s="322"/>
    </row>
    <row r="25" spans="1:28" x14ac:dyDescent="0.4">
      <c r="A25" s="317"/>
      <c r="B25" s="574"/>
      <c r="C25" s="575"/>
      <c r="D25" s="575"/>
      <c r="E25" s="575"/>
      <c r="F25" s="575"/>
      <c r="G25" s="575"/>
      <c r="H25" s="576"/>
      <c r="I25" s="325"/>
      <c r="J25" s="574"/>
      <c r="K25" s="575"/>
      <c r="L25" s="575"/>
      <c r="M25" s="575"/>
      <c r="N25" s="575"/>
      <c r="O25" s="575"/>
      <c r="P25" s="575"/>
      <c r="Q25" s="575"/>
      <c r="R25" s="575"/>
      <c r="S25" s="575"/>
      <c r="T25" s="575"/>
      <c r="U25" s="575"/>
      <c r="V25" s="575"/>
      <c r="W25" s="575"/>
      <c r="X25" s="575"/>
      <c r="Y25" s="576"/>
      <c r="Z25" s="325"/>
      <c r="AA25" s="331"/>
      <c r="AB25" s="322"/>
    </row>
    <row r="26" spans="1:28" x14ac:dyDescent="0.4">
      <c r="A26" s="317"/>
      <c r="B26" s="574"/>
      <c r="C26" s="575"/>
      <c r="D26" s="575"/>
      <c r="E26" s="575"/>
      <c r="F26" s="575"/>
      <c r="G26" s="575"/>
      <c r="H26" s="576"/>
      <c r="I26" s="325"/>
      <c r="J26" s="574"/>
      <c r="K26" s="575"/>
      <c r="L26" s="575"/>
      <c r="M26" s="575"/>
      <c r="N26" s="575"/>
      <c r="O26" s="575"/>
      <c r="P26" s="575"/>
      <c r="Q26" s="575"/>
      <c r="R26" s="575"/>
      <c r="S26" s="575"/>
      <c r="T26" s="575"/>
      <c r="U26" s="575"/>
      <c r="V26" s="575"/>
      <c r="W26" s="575"/>
      <c r="X26" s="575"/>
      <c r="Y26" s="576"/>
      <c r="Z26" s="325"/>
      <c r="AA26" s="331"/>
      <c r="AB26" s="322"/>
    </row>
    <row r="27" spans="1:28" x14ac:dyDescent="0.4">
      <c r="A27" s="317"/>
      <c r="B27" s="574"/>
      <c r="C27" s="575"/>
      <c r="D27" s="575"/>
      <c r="E27" s="575"/>
      <c r="F27" s="575"/>
      <c r="G27" s="575"/>
      <c r="H27" s="576"/>
      <c r="I27" s="325"/>
      <c r="J27" s="574"/>
      <c r="K27" s="575"/>
      <c r="L27" s="575"/>
      <c r="M27" s="575"/>
      <c r="N27" s="575"/>
      <c r="O27" s="575"/>
      <c r="P27" s="575"/>
      <c r="Q27" s="575"/>
      <c r="R27" s="575"/>
      <c r="S27" s="575"/>
      <c r="T27" s="575"/>
      <c r="U27" s="575"/>
      <c r="V27" s="575"/>
      <c r="W27" s="575"/>
      <c r="X27" s="575"/>
      <c r="Y27" s="576"/>
      <c r="Z27" s="325"/>
      <c r="AA27" s="331"/>
      <c r="AB27" s="322"/>
    </row>
    <row r="28" spans="1:28" x14ac:dyDescent="0.4">
      <c r="A28" s="317"/>
      <c r="B28" s="574"/>
      <c r="C28" s="575"/>
      <c r="D28" s="575"/>
      <c r="E28" s="575"/>
      <c r="F28" s="575"/>
      <c r="G28" s="575"/>
      <c r="H28" s="576"/>
      <c r="I28" s="325"/>
      <c r="J28" s="574"/>
      <c r="K28" s="575"/>
      <c r="L28" s="575"/>
      <c r="M28" s="575"/>
      <c r="N28" s="575"/>
      <c r="O28" s="575"/>
      <c r="P28" s="575"/>
      <c r="Q28" s="575"/>
      <c r="R28" s="575"/>
      <c r="S28" s="575"/>
      <c r="T28" s="575"/>
      <c r="U28" s="575"/>
      <c r="V28" s="575"/>
      <c r="W28" s="575"/>
      <c r="X28" s="575"/>
      <c r="Y28" s="576"/>
      <c r="Z28" s="325"/>
      <c r="AA28" s="331"/>
      <c r="AB28" s="322"/>
    </row>
    <row r="29" spans="1:28" x14ac:dyDescent="0.4">
      <c r="A29" s="317"/>
      <c r="B29" s="574"/>
      <c r="C29" s="575"/>
      <c r="D29" s="575"/>
      <c r="E29" s="575"/>
      <c r="F29" s="575"/>
      <c r="G29" s="575"/>
      <c r="H29" s="576"/>
      <c r="I29" s="325"/>
      <c r="J29" s="574"/>
      <c r="K29" s="575"/>
      <c r="L29" s="575"/>
      <c r="M29" s="575"/>
      <c r="N29" s="575"/>
      <c r="O29" s="575"/>
      <c r="P29" s="575"/>
      <c r="Q29" s="575"/>
      <c r="R29" s="575"/>
      <c r="S29" s="575"/>
      <c r="T29" s="575"/>
      <c r="U29" s="575"/>
      <c r="V29" s="575"/>
      <c r="W29" s="575"/>
      <c r="X29" s="575"/>
      <c r="Y29" s="576"/>
      <c r="Z29" s="325"/>
      <c r="AA29" s="331"/>
      <c r="AB29" s="322"/>
    </row>
    <row r="30" spans="1:28" x14ac:dyDescent="0.4">
      <c r="A30" s="317"/>
      <c r="B30" s="574"/>
      <c r="C30" s="575"/>
      <c r="D30" s="575"/>
      <c r="E30" s="575"/>
      <c r="F30" s="575"/>
      <c r="G30" s="575"/>
      <c r="H30" s="576"/>
      <c r="I30" s="325"/>
      <c r="J30" s="574"/>
      <c r="K30" s="575"/>
      <c r="L30" s="575"/>
      <c r="M30" s="575"/>
      <c r="N30" s="575"/>
      <c r="O30" s="575"/>
      <c r="P30" s="575"/>
      <c r="Q30" s="575"/>
      <c r="R30" s="575"/>
      <c r="S30" s="575"/>
      <c r="T30" s="575"/>
      <c r="U30" s="575"/>
      <c r="V30" s="575"/>
      <c r="W30" s="575"/>
      <c r="X30" s="575"/>
      <c r="Y30" s="576"/>
      <c r="Z30" s="325"/>
      <c r="AA30" s="331"/>
      <c r="AB30" s="322"/>
    </row>
    <row r="31" spans="1:28" x14ac:dyDescent="0.4">
      <c r="A31" s="317"/>
      <c r="B31" s="574"/>
      <c r="C31" s="575"/>
      <c r="D31" s="575"/>
      <c r="E31" s="575"/>
      <c r="F31" s="575"/>
      <c r="G31" s="575"/>
      <c r="H31" s="576"/>
      <c r="I31" s="325"/>
      <c r="J31" s="574"/>
      <c r="K31" s="575"/>
      <c r="L31" s="575"/>
      <c r="M31" s="575"/>
      <c r="N31" s="575"/>
      <c r="O31" s="575"/>
      <c r="P31" s="575"/>
      <c r="Q31" s="575"/>
      <c r="R31" s="575"/>
      <c r="S31" s="575"/>
      <c r="T31" s="575"/>
      <c r="U31" s="575"/>
      <c r="V31" s="575"/>
      <c r="W31" s="575"/>
      <c r="X31" s="575"/>
      <c r="Y31" s="576"/>
      <c r="Z31" s="325"/>
      <c r="AA31" s="331"/>
      <c r="AB31" s="322"/>
    </row>
    <row r="32" spans="1:28" x14ac:dyDescent="0.4">
      <c r="A32" s="317"/>
      <c r="B32" s="574"/>
      <c r="C32" s="575"/>
      <c r="D32" s="575"/>
      <c r="E32" s="575"/>
      <c r="F32" s="575"/>
      <c r="G32" s="575"/>
      <c r="H32" s="576"/>
      <c r="I32" s="325"/>
      <c r="J32" s="574"/>
      <c r="K32" s="575"/>
      <c r="L32" s="575"/>
      <c r="M32" s="575"/>
      <c r="N32" s="575"/>
      <c r="O32" s="575"/>
      <c r="P32" s="575"/>
      <c r="Q32" s="575"/>
      <c r="R32" s="575"/>
      <c r="S32" s="575"/>
      <c r="T32" s="575"/>
      <c r="U32" s="575"/>
      <c r="V32" s="575"/>
      <c r="W32" s="575"/>
      <c r="X32" s="575"/>
      <c r="Y32" s="576"/>
      <c r="Z32" s="325"/>
      <c r="AA32" s="331"/>
      <c r="AB32" s="322"/>
    </row>
    <row r="33" spans="1:28" x14ac:dyDescent="0.4">
      <c r="A33" s="317"/>
      <c r="B33" s="574"/>
      <c r="C33" s="575"/>
      <c r="D33" s="575"/>
      <c r="E33" s="575"/>
      <c r="F33" s="575"/>
      <c r="G33" s="575"/>
      <c r="H33" s="576"/>
      <c r="I33" s="325"/>
      <c r="J33" s="574"/>
      <c r="K33" s="575"/>
      <c r="L33" s="575"/>
      <c r="M33" s="575"/>
      <c r="N33" s="575"/>
      <c r="O33" s="575"/>
      <c r="P33" s="575"/>
      <c r="Q33" s="575"/>
      <c r="R33" s="575"/>
      <c r="S33" s="575"/>
      <c r="T33" s="575"/>
      <c r="U33" s="575"/>
      <c r="V33" s="575"/>
      <c r="W33" s="575"/>
      <c r="X33" s="575"/>
      <c r="Y33" s="576"/>
      <c r="Z33" s="325"/>
      <c r="AA33" s="331"/>
      <c r="AB33" s="322"/>
    </row>
    <row r="34" spans="1:28" x14ac:dyDescent="0.4">
      <c r="A34" s="317"/>
      <c r="B34" s="574"/>
      <c r="C34" s="575"/>
      <c r="D34" s="575"/>
      <c r="E34" s="575"/>
      <c r="F34" s="575"/>
      <c r="G34" s="575"/>
      <c r="H34" s="576"/>
      <c r="I34" s="325"/>
      <c r="J34" s="574"/>
      <c r="K34" s="575"/>
      <c r="L34" s="575"/>
      <c r="M34" s="575"/>
      <c r="N34" s="575"/>
      <c r="O34" s="575"/>
      <c r="P34" s="575"/>
      <c r="Q34" s="575"/>
      <c r="R34" s="575"/>
      <c r="S34" s="575"/>
      <c r="T34" s="575"/>
      <c r="U34" s="575"/>
      <c r="V34" s="575"/>
      <c r="W34" s="575"/>
      <c r="X34" s="575"/>
      <c r="Y34" s="576"/>
      <c r="Z34" s="325"/>
      <c r="AA34" s="331"/>
      <c r="AB34" s="322"/>
    </row>
    <row r="35" spans="1:28" x14ac:dyDescent="0.4">
      <c r="A35" s="317"/>
      <c r="B35" s="574"/>
      <c r="C35" s="575"/>
      <c r="D35" s="575"/>
      <c r="E35" s="575"/>
      <c r="F35" s="575"/>
      <c r="G35" s="575"/>
      <c r="H35" s="576"/>
      <c r="I35" s="325"/>
      <c r="J35" s="574"/>
      <c r="K35" s="575"/>
      <c r="L35" s="575"/>
      <c r="M35" s="575"/>
      <c r="N35" s="575"/>
      <c r="O35" s="575"/>
      <c r="P35" s="575"/>
      <c r="Q35" s="575"/>
      <c r="R35" s="575"/>
      <c r="S35" s="575"/>
      <c r="T35" s="575"/>
      <c r="U35" s="575"/>
      <c r="V35" s="575"/>
      <c r="W35" s="575"/>
      <c r="X35" s="575"/>
      <c r="Y35" s="576"/>
      <c r="Z35" s="325"/>
      <c r="AA35" s="331"/>
      <c r="AB35" s="322"/>
    </row>
    <row r="36" spans="1:28" x14ac:dyDescent="0.4">
      <c r="A36" s="317"/>
      <c r="B36" s="574"/>
      <c r="C36" s="575"/>
      <c r="D36" s="575"/>
      <c r="E36" s="575"/>
      <c r="F36" s="575"/>
      <c r="G36" s="575"/>
      <c r="H36" s="576"/>
      <c r="I36" s="325"/>
      <c r="J36" s="574"/>
      <c r="K36" s="575"/>
      <c r="L36" s="575"/>
      <c r="M36" s="575"/>
      <c r="N36" s="575"/>
      <c r="O36" s="575"/>
      <c r="P36" s="575"/>
      <c r="Q36" s="575"/>
      <c r="R36" s="575"/>
      <c r="S36" s="575"/>
      <c r="T36" s="575"/>
      <c r="U36" s="575"/>
      <c r="V36" s="575"/>
      <c r="W36" s="575"/>
      <c r="X36" s="575"/>
      <c r="Y36" s="576"/>
      <c r="Z36" s="325"/>
      <c r="AA36" s="331"/>
      <c r="AB36" s="322"/>
    </row>
    <row r="37" spans="1:28" ht="16.3" thickBot="1" x14ac:dyDescent="0.45">
      <c r="A37" s="317"/>
      <c r="B37" s="577"/>
      <c r="C37" s="578"/>
      <c r="D37" s="578"/>
      <c r="E37" s="578"/>
      <c r="F37" s="578"/>
      <c r="G37" s="578"/>
      <c r="H37" s="579"/>
      <c r="I37" s="325"/>
      <c r="J37" s="577"/>
      <c r="K37" s="578"/>
      <c r="L37" s="578"/>
      <c r="M37" s="578"/>
      <c r="N37" s="578"/>
      <c r="O37" s="578"/>
      <c r="P37" s="578"/>
      <c r="Q37" s="578"/>
      <c r="R37" s="578"/>
      <c r="S37" s="578"/>
      <c r="T37" s="578"/>
      <c r="U37" s="578"/>
      <c r="V37" s="578"/>
      <c r="W37" s="578"/>
      <c r="X37" s="578"/>
      <c r="Y37" s="579"/>
      <c r="Z37" s="325"/>
      <c r="AA37" s="331"/>
      <c r="AB37" s="322"/>
    </row>
    <row r="38" spans="1:28" ht="16.3" thickBot="1" x14ac:dyDescent="0.45">
      <c r="B38" s="326"/>
      <c r="C38" s="326"/>
      <c r="D38" s="326"/>
      <c r="E38" s="326"/>
      <c r="F38" s="326"/>
      <c r="G38" s="326"/>
      <c r="H38" s="326"/>
      <c r="I38" s="321"/>
      <c r="J38" s="326"/>
      <c r="K38" s="326"/>
      <c r="L38" s="326"/>
      <c r="M38" s="326"/>
      <c r="N38" s="326"/>
      <c r="O38" s="326"/>
      <c r="P38" s="326"/>
      <c r="Q38" s="326"/>
      <c r="R38" s="326"/>
      <c r="S38" s="326"/>
      <c r="T38" s="326"/>
      <c r="U38" s="326"/>
      <c r="V38" s="326"/>
      <c r="W38" s="326"/>
      <c r="X38" s="326"/>
      <c r="Y38" s="326"/>
      <c r="Z38" s="317"/>
      <c r="AA38" s="331"/>
      <c r="AB38" s="322"/>
    </row>
    <row r="39" spans="1:28" ht="16.3" thickBot="1" x14ac:dyDescent="0.45">
      <c r="A39" s="317"/>
      <c r="B39" s="220" t="s">
        <v>374</v>
      </c>
      <c r="C39" s="221"/>
      <c r="D39" s="221"/>
      <c r="E39" s="221"/>
      <c r="F39" s="221"/>
      <c r="G39" s="221"/>
      <c r="H39" s="221"/>
      <c r="I39" s="221"/>
      <c r="J39" s="221"/>
      <c r="K39" s="221"/>
      <c r="L39" s="221"/>
      <c r="M39" s="221"/>
      <c r="N39" s="221"/>
      <c r="O39" s="221"/>
      <c r="P39" s="221"/>
      <c r="Q39" s="221"/>
      <c r="R39" s="221"/>
      <c r="S39" s="221"/>
      <c r="T39" s="221"/>
      <c r="U39" s="221"/>
      <c r="V39" s="221"/>
      <c r="W39" s="221"/>
      <c r="X39" s="221"/>
      <c r="Y39" s="222"/>
      <c r="Z39" s="325"/>
      <c r="AA39" s="331"/>
      <c r="AB39" s="322"/>
    </row>
    <row r="40" spans="1:28" x14ac:dyDescent="0.4">
      <c r="A40" s="317"/>
      <c r="B40" s="571"/>
      <c r="C40" s="572"/>
      <c r="D40" s="572"/>
      <c r="E40" s="572"/>
      <c r="F40" s="572"/>
      <c r="G40" s="572"/>
      <c r="H40" s="572"/>
      <c r="I40" s="572"/>
      <c r="J40" s="572"/>
      <c r="K40" s="572"/>
      <c r="L40" s="572"/>
      <c r="M40" s="572"/>
      <c r="N40" s="572"/>
      <c r="O40" s="572"/>
      <c r="P40" s="572"/>
      <c r="Q40" s="572"/>
      <c r="R40" s="572"/>
      <c r="S40" s="572"/>
      <c r="T40" s="572"/>
      <c r="U40" s="572"/>
      <c r="V40" s="572"/>
      <c r="W40" s="572"/>
      <c r="X40" s="572"/>
      <c r="Y40" s="573"/>
      <c r="Z40" s="325"/>
      <c r="AA40" s="331"/>
      <c r="AB40" s="322"/>
    </row>
    <row r="41" spans="1:28" x14ac:dyDescent="0.4">
      <c r="A41" s="317"/>
      <c r="B41" s="574"/>
      <c r="C41" s="575"/>
      <c r="D41" s="575"/>
      <c r="E41" s="575"/>
      <c r="F41" s="575"/>
      <c r="G41" s="575"/>
      <c r="H41" s="575"/>
      <c r="I41" s="575"/>
      <c r="J41" s="575"/>
      <c r="K41" s="575"/>
      <c r="L41" s="575"/>
      <c r="M41" s="575"/>
      <c r="N41" s="575"/>
      <c r="O41" s="575"/>
      <c r="P41" s="575"/>
      <c r="Q41" s="575"/>
      <c r="R41" s="575"/>
      <c r="S41" s="575"/>
      <c r="T41" s="575"/>
      <c r="U41" s="575"/>
      <c r="V41" s="575"/>
      <c r="W41" s="575"/>
      <c r="X41" s="575"/>
      <c r="Y41" s="576"/>
      <c r="Z41" s="325"/>
      <c r="AA41" s="331"/>
      <c r="AB41" s="322"/>
    </row>
    <row r="42" spans="1:28" x14ac:dyDescent="0.4">
      <c r="A42" s="317"/>
      <c r="B42" s="574"/>
      <c r="C42" s="575"/>
      <c r="D42" s="575"/>
      <c r="E42" s="575"/>
      <c r="F42" s="575"/>
      <c r="G42" s="575"/>
      <c r="H42" s="575"/>
      <c r="I42" s="575"/>
      <c r="J42" s="575"/>
      <c r="K42" s="575"/>
      <c r="L42" s="575"/>
      <c r="M42" s="575"/>
      <c r="N42" s="575"/>
      <c r="O42" s="575"/>
      <c r="P42" s="575"/>
      <c r="Q42" s="575"/>
      <c r="R42" s="575"/>
      <c r="S42" s="575"/>
      <c r="T42" s="575"/>
      <c r="U42" s="575"/>
      <c r="V42" s="575"/>
      <c r="W42" s="575"/>
      <c r="X42" s="575"/>
      <c r="Y42" s="576"/>
      <c r="Z42" s="325"/>
      <c r="AA42" s="331"/>
      <c r="AB42" s="322"/>
    </row>
    <row r="43" spans="1:28" x14ac:dyDescent="0.4">
      <c r="A43" s="317"/>
      <c r="B43" s="574"/>
      <c r="C43" s="575"/>
      <c r="D43" s="575"/>
      <c r="E43" s="575"/>
      <c r="F43" s="575"/>
      <c r="G43" s="575"/>
      <c r="H43" s="575"/>
      <c r="I43" s="575"/>
      <c r="J43" s="575"/>
      <c r="K43" s="575"/>
      <c r="L43" s="575"/>
      <c r="M43" s="575"/>
      <c r="N43" s="575"/>
      <c r="O43" s="575"/>
      <c r="P43" s="575"/>
      <c r="Q43" s="575"/>
      <c r="R43" s="575"/>
      <c r="S43" s="575"/>
      <c r="T43" s="575"/>
      <c r="U43" s="575"/>
      <c r="V43" s="575"/>
      <c r="W43" s="575"/>
      <c r="X43" s="575"/>
      <c r="Y43" s="576"/>
      <c r="Z43" s="325"/>
      <c r="AA43" s="331"/>
      <c r="AB43" s="322"/>
    </row>
    <row r="44" spans="1:28" x14ac:dyDescent="0.4">
      <c r="A44" s="317"/>
      <c r="B44" s="574"/>
      <c r="C44" s="575"/>
      <c r="D44" s="575"/>
      <c r="E44" s="575"/>
      <c r="F44" s="575"/>
      <c r="G44" s="575"/>
      <c r="H44" s="575"/>
      <c r="I44" s="575"/>
      <c r="J44" s="575"/>
      <c r="K44" s="575"/>
      <c r="L44" s="575"/>
      <c r="M44" s="575"/>
      <c r="N44" s="575"/>
      <c r="O44" s="575"/>
      <c r="P44" s="575"/>
      <c r="Q44" s="575"/>
      <c r="R44" s="575"/>
      <c r="S44" s="575"/>
      <c r="T44" s="575"/>
      <c r="U44" s="575"/>
      <c r="V44" s="575"/>
      <c r="W44" s="575"/>
      <c r="X44" s="575"/>
      <c r="Y44" s="576"/>
      <c r="Z44" s="325"/>
      <c r="AA44" s="331"/>
      <c r="AB44" s="322"/>
    </row>
    <row r="45" spans="1:28" x14ac:dyDescent="0.4">
      <c r="A45" s="317"/>
      <c r="B45" s="574"/>
      <c r="C45" s="575"/>
      <c r="D45" s="575"/>
      <c r="E45" s="575"/>
      <c r="F45" s="575"/>
      <c r="G45" s="575"/>
      <c r="H45" s="575"/>
      <c r="I45" s="575"/>
      <c r="J45" s="575"/>
      <c r="K45" s="575"/>
      <c r="L45" s="575"/>
      <c r="M45" s="575"/>
      <c r="N45" s="575"/>
      <c r="O45" s="575"/>
      <c r="P45" s="575"/>
      <c r="Q45" s="575"/>
      <c r="R45" s="575"/>
      <c r="S45" s="575"/>
      <c r="T45" s="575"/>
      <c r="U45" s="575"/>
      <c r="V45" s="575"/>
      <c r="W45" s="575"/>
      <c r="X45" s="575"/>
      <c r="Y45" s="576"/>
      <c r="Z45" s="325"/>
      <c r="AA45" s="331"/>
      <c r="AB45" s="322"/>
    </row>
    <row r="46" spans="1:28" x14ac:dyDescent="0.4">
      <c r="A46" s="317"/>
      <c r="B46" s="574"/>
      <c r="C46" s="575"/>
      <c r="D46" s="575"/>
      <c r="E46" s="575"/>
      <c r="F46" s="575"/>
      <c r="G46" s="575"/>
      <c r="H46" s="575"/>
      <c r="I46" s="575"/>
      <c r="J46" s="575"/>
      <c r="K46" s="575"/>
      <c r="L46" s="575"/>
      <c r="M46" s="575"/>
      <c r="N46" s="575"/>
      <c r="O46" s="575"/>
      <c r="P46" s="575"/>
      <c r="Q46" s="575"/>
      <c r="R46" s="575"/>
      <c r="S46" s="575"/>
      <c r="T46" s="575"/>
      <c r="U46" s="575"/>
      <c r="V46" s="575"/>
      <c r="W46" s="575"/>
      <c r="X46" s="575"/>
      <c r="Y46" s="576"/>
      <c r="Z46" s="325"/>
      <c r="AA46" s="331"/>
      <c r="AB46" s="322"/>
    </row>
    <row r="47" spans="1:28" x14ac:dyDescent="0.4">
      <c r="A47" s="317"/>
      <c r="B47" s="574"/>
      <c r="C47" s="575"/>
      <c r="D47" s="575"/>
      <c r="E47" s="575"/>
      <c r="F47" s="575"/>
      <c r="G47" s="575"/>
      <c r="H47" s="575"/>
      <c r="I47" s="575"/>
      <c r="J47" s="575"/>
      <c r="K47" s="575"/>
      <c r="L47" s="575"/>
      <c r="M47" s="575"/>
      <c r="N47" s="575"/>
      <c r="O47" s="575"/>
      <c r="P47" s="575"/>
      <c r="Q47" s="575"/>
      <c r="R47" s="575"/>
      <c r="S47" s="575"/>
      <c r="T47" s="575"/>
      <c r="U47" s="575"/>
      <c r="V47" s="575"/>
      <c r="W47" s="575"/>
      <c r="X47" s="575"/>
      <c r="Y47" s="576"/>
      <c r="Z47" s="325"/>
      <c r="AA47" s="331"/>
      <c r="AB47" s="322"/>
    </row>
    <row r="48" spans="1:28" x14ac:dyDescent="0.4">
      <c r="A48" s="317"/>
      <c r="B48" s="574"/>
      <c r="C48" s="575"/>
      <c r="D48" s="575"/>
      <c r="E48" s="575"/>
      <c r="F48" s="575"/>
      <c r="G48" s="575"/>
      <c r="H48" s="575"/>
      <c r="I48" s="575"/>
      <c r="J48" s="575"/>
      <c r="K48" s="575"/>
      <c r="L48" s="575"/>
      <c r="M48" s="575"/>
      <c r="N48" s="575"/>
      <c r="O48" s="575"/>
      <c r="P48" s="575"/>
      <c r="Q48" s="575"/>
      <c r="R48" s="575"/>
      <c r="S48" s="575"/>
      <c r="T48" s="575"/>
      <c r="U48" s="575"/>
      <c r="V48" s="575"/>
      <c r="W48" s="575"/>
      <c r="X48" s="575"/>
      <c r="Y48" s="576"/>
      <c r="Z48" s="325"/>
      <c r="AA48" s="331"/>
      <c r="AB48" s="322"/>
    </row>
    <row r="49" spans="1:28" x14ac:dyDescent="0.4">
      <c r="A49" s="317"/>
      <c r="B49" s="574"/>
      <c r="C49" s="575"/>
      <c r="D49" s="575"/>
      <c r="E49" s="575"/>
      <c r="F49" s="575"/>
      <c r="G49" s="575"/>
      <c r="H49" s="575"/>
      <c r="I49" s="575"/>
      <c r="J49" s="575"/>
      <c r="K49" s="575"/>
      <c r="L49" s="575"/>
      <c r="M49" s="575"/>
      <c r="N49" s="575"/>
      <c r="O49" s="575"/>
      <c r="P49" s="575"/>
      <c r="Q49" s="575"/>
      <c r="R49" s="575"/>
      <c r="S49" s="575"/>
      <c r="T49" s="575"/>
      <c r="U49" s="575"/>
      <c r="V49" s="575"/>
      <c r="W49" s="575"/>
      <c r="X49" s="575"/>
      <c r="Y49" s="576"/>
      <c r="Z49" s="325"/>
      <c r="AA49" s="331"/>
      <c r="AB49" s="322"/>
    </row>
    <row r="50" spans="1:28" x14ac:dyDescent="0.4">
      <c r="A50" s="317"/>
      <c r="B50" s="574"/>
      <c r="C50" s="575"/>
      <c r="D50" s="575"/>
      <c r="E50" s="575"/>
      <c r="F50" s="575"/>
      <c r="G50" s="575"/>
      <c r="H50" s="575"/>
      <c r="I50" s="575"/>
      <c r="J50" s="575"/>
      <c r="K50" s="575"/>
      <c r="L50" s="575"/>
      <c r="M50" s="575"/>
      <c r="N50" s="575"/>
      <c r="O50" s="575"/>
      <c r="P50" s="575"/>
      <c r="Q50" s="575"/>
      <c r="R50" s="575"/>
      <c r="S50" s="575"/>
      <c r="T50" s="575"/>
      <c r="U50" s="575"/>
      <c r="V50" s="575"/>
      <c r="W50" s="575"/>
      <c r="X50" s="575"/>
      <c r="Y50" s="576"/>
      <c r="Z50" s="325"/>
      <c r="AA50" s="331"/>
      <c r="AB50" s="322"/>
    </row>
    <row r="51" spans="1:28" x14ac:dyDescent="0.4">
      <c r="A51" s="317"/>
      <c r="B51" s="574"/>
      <c r="C51" s="575"/>
      <c r="D51" s="575"/>
      <c r="E51" s="575"/>
      <c r="F51" s="575"/>
      <c r="G51" s="575"/>
      <c r="H51" s="575"/>
      <c r="I51" s="575"/>
      <c r="J51" s="575"/>
      <c r="K51" s="575"/>
      <c r="L51" s="575"/>
      <c r="M51" s="575"/>
      <c r="N51" s="575"/>
      <c r="O51" s="575"/>
      <c r="P51" s="575"/>
      <c r="Q51" s="575"/>
      <c r="R51" s="575"/>
      <c r="S51" s="575"/>
      <c r="T51" s="575"/>
      <c r="U51" s="575"/>
      <c r="V51" s="575"/>
      <c r="W51" s="575"/>
      <c r="X51" s="575"/>
      <c r="Y51" s="576"/>
      <c r="Z51" s="325"/>
      <c r="AA51" s="331"/>
      <c r="AB51" s="322"/>
    </row>
    <row r="52" spans="1:28" x14ac:dyDescent="0.4">
      <c r="A52" s="317"/>
      <c r="B52" s="574"/>
      <c r="C52" s="575"/>
      <c r="D52" s="575"/>
      <c r="E52" s="575"/>
      <c r="F52" s="575"/>
      <c r="G52" s="575"/>
      <c r="H52" s="575"/>
      <c r="I52" s="575"/>
      <c r="J52" s="575"/>
      <c r="K52" s="575"/>
      <c r="L52" s="575"/>
      <c r="M52" s="575"/>
      <c r="N52" s="575"/>
      <c r="O52" s="575"/>
      <c r="P52" s="575"/>
      <c r="Q52" s="575"/>
      <c r="R52" s="575"/>
      <c r="S52" s="575"/>
      <c r="T52" s="575"/>
      <c r="U52" s="575"/>
      <c r="V52" s="575"/>
      <c r="W52" s="575"/>
      <c r="X52" s="575"/>
      <c r="Y52" s="576"/>
      <c r="Z52" s="325"/>
      <c r="AA52" s="331"/>
      <c r="AB52" s="322"/>
    </row>
    <row r="53" spans="1:28" x14ac:dyDescent="0.4">
      <c r="A53" s="317"/>
      <c r="B53" s="574"/>
      <c r="C53" s="575"/>
      <c r="D53" s="575"/>
      <c r="E53" s="575"/>
      <c r="F53" s="575"/>
      <c r="G53" s="575"/>
      <c r="H53" s="575"/>
      <c r="I53" s="575"/>
      <c r="J53" s="575"/>
      <c r="K53" s="575"/>
      <c r="L53" s="575"/>
      <c r="M53" s="575"/>
      <c r="N53" s="575"/>
      <c r="O53" s="575"/>
      <c r="P53" s="575"/>
      <c r="Q53" s="575"/>
      <c r="R53" s="575"/>
      <c r="S53" s="575"/>
      <c r="T53" s="575"/>
      <c r="U53" s="575"/>
      <c r="V53" s="575"/>
      <c r="W53" s="575"/>
      <c r="X53" s="575"/>
      <c r="Y53" s="576"/>
      <c r="Z53" s="325"/>
      <c r="AA53" s="331"/>
      <c r="AB53" s="322"/>
    </row>
    <row r="54" spans="1:28" x14ac:dyDescent="0.4">
      <c r="A54" s="317"/>
      <c r="B54" s="574"/>
      <c r="C54" s="575"/>
      <c r="D54" s="575"/>
      <c r="E54" s="575"/>
      <c r="F54" s="575"/>
      <c r="G54" s="575"/>
      <c r="H54" s="575"/>
      <c r="I54" s="575"/>
      <c r="J54" s="575"/>
      <c r="K54" s="575"/>
      <c r="L54" s="575"/>
      <c r="M54" s="575"/>
      <c r="N54" s="575"/>
      <c r="O54" s="575"/>
      <c r="P54" s="575"/>
      <c r="Q54" s="575"/>
      <c r="R54" s="575"/>
      <c r="S54" s="575"/>
      <c r="T54" s="575"/>
      <c r="U54" s="575"/>
      <c r="V54" s="575"/>
      <c r="W54" s="575"/>
      <c r="X54" s="575"/>
      <c r="Y54" s="576"/>
      <c r="Z54" s="325"/>
      <c r="AA54" s="331"/>
      <c r="AB54" s="322"/>
    </row>
    <row r="55" spans="1:28" x14ac:dyDescent="0.4">
      <c r="A55" s="317"/>
      <c r="B55" s="574"/>
      <c r="C55" s="575"/>
      <c r="D55" s="575"/>
      <c r="E55" s="575"/>
      <c r="F55" s="575"/>
      <c r="G55" s="575"/>
      <c r="H55" s="575"/>
      <c r="I55" s="575"/>
      <c r="J55" s="575"/>
      <c r="K55" s="575"/>
      <c r="L55" s="575"/>
      <c r="M55" s="575"/>
      <c r="N55" s="575"/>
      <c r="O55" s="575"/>
      <c r="P55" s="575"/>
      <c r="Q55" s="575"/>
      <c r="R55" s="575"/>
      <c r="S55" s="575"/>
      <c r="T55" s="575"/>
      <c r="U55" s="575"/>
      <c r="V55" s="575"/>
      <c r="W55" s="575"/>
      <c r="X55" s="575"/>
      <c r="Y55" s="576"/>
      <c r="Z55" s="325"/>
      <c r="AA55" s="331"/>
      <c r="AB55" s="322"/>
    </row>
    <row r="56" spans="1:28" x14ac:dyDescent="0.4">
      <c r="A56" s="317"/>
      <c r="B56" s="574"/>
      <c r="C56" s="575"/>
      <c r="D56" s="575"/>
      <c r="E56" s="575"/>
      <c r="F56" s="575"/>
      <c r="G56" s="575"/>
      <c r="H56" s="575"/>
      <c r="I56" s="575"/>
      <c r="J56" s="575"/>
      <c r="K56" s="575"/>
      <c r="L56" s="575"/>
      <c r="M56" s="575"/>
      <c r="N56" s="575"/>
      <c r="O56" s="575"/>
      <c r="P56" s="575"/>
      <c r="Q56" s="575"/>
      <c r="R56" s="575"/>
      <c r="S56" s="575"/>
      <c r="T56" s="575"/>
      <c r="U56" s="575"/>
      <c r="V56" s="575"/>
      <c r="W56" s="575"/>
      <c r="X56" s="575"/>
      <c r="Y56" s="576"/>
      <c r="Z56" s="325"/>
      <c r="AA56" s="331"/>
      <c r="AB56" s="322"/>
    </row>
    <row r="57" spans="1:28" x14ac:dyDescent="0.4">
      <c r="A57" s="317"/>
      <c r="B57" s="574"/>
      <c r="C57" s="575"/>
      <c r="D57" s="575"/>
      <c r="E57" s="575"/>
      <c r="F57" s="575"/>
      <c r="G57" s="575"/>
      <c r="H57" s="575"/>
      <c r="I57" s="575"/>
      <c r="J57" s="575"/>
      <c r="K57" s="575"/>
      <c r="L57" s="575"/>
      <c r="M57" s="575"/>
      <c r="N57" s="575"/>
      <c r="O57" s="575"/>
      <c r="P57" s="575"/>
      <c r="Q57" s="575"/>
      <c r="R57" s="575"/>
      <c r="S57" s="575"/>
      <c r="T57" s="575"/>
      <c r="U57" s="575"/>
      <c r="V57" s="575"/>
      <c r="W57" s="575"/>
      <c r="X57" s="575"/>
      <c r="Y57" s="576"/>
      <c r="Z57" s="325"/>
      <c r="AA57" s="331"/>
      <c r="AB57" s="322"/>
    </row>
    <row r="58" spans="1:28" x14ac:dyDescent="0.4">
      <c r="A58" s="317"/>
      <c r="B58" s="574"/>
      <c r="C58" s="575"/>
      <c r="D58" s="575"/>
      <c r="E58" s="575"/>
      <c r="F58" s="575"/>
      <c r="G58" s="575"/>
      <c r="H58" s="575"/>
      <c r="I58" s="575"/>
      <c r="J58" s="575"/>
      <c r="K58" s="575"/>
      <c r="L58" s="575"/>
      <c r="M58" s="575"/>
      <c r="N58" s="575"/>
      <c r="O58" s="575"/>
      <c r="P58" s="575"/>
      <c r="Q58" s="575"/>
      <c r="R58" s="575"/>
      <c r="S58" s="575"/>
      <c r="T58" s="575"/>
      <c r="U58" s="575"/>
      <c r="V58" s="575"/>
      <c r="W58" s="575"/>
      <c r="X58" s="575"/>
      <c r="Y58" s="576"/>
      <c r="Z58" s="325"/>
      <c r="AA58" s="331"/>
      <c r="AB58" s="322"/>
    </row>
    <row r="59" spans="1:28" x14ac:dyDescent="0.4">
      <c r="A59" s="317"/>
      <c r="B59" s="574"/>
      <c r="C59" s="575"/>
      <c r="D59" s="575"/>
      <c r="E59" s="575"/>
      <c r="F59" s="575"/>
      <c r="G59" s="575"/>
      <c r="H59" s="575"/>
      <c r="I59" s="575"/>
      <c r="J59" s="575"/>
      <c r="K59" s="575"/>
      <c r="L59" s="575"/>
      <c r="M59" s="575"/>
      <c r="N59" s="575"/>
      <c r="O59" s="575"/>
      <c r="P59" s="575"/>
      <c r="Q59" s="575"/>
      <c r="R59" s="575"/>
      <c r="S59" s="575"/>
      <c r="T59" s="575"/>
      <c r="U59" s="575"/>
      <c r="V59" s="575"/>
      <c r="W59" s="575"/>
      <c r="X59" s="575"/>
      <c r="Y59" s="576"/>
      <c r="Z59" s="325"/>
      <c r="AA59" s="331"/>
      <c r="AB59" s="322"/>
    </row>
    <row r="60" spans="1:28" x14ac:dyDescent="0.4">
      <c r="A60" s="317"/>
      <c r="B60" s="574"/>
      <c r="C60" s="575"/>
      <c r="D60" s="575"/>
      <c r="E60" s="575"/>
      <c r="F60" s="575"/>
      <c r="G60" s="575"/>
      <c r="H60" s="575"/>
      <c r="I60" s="575"/>
      <c r="J60" s="575"/>
      <c r="K60" s="575"/>
      <c r="L60" s="575"/>
      <c r="M60" s="575"/>
      <c r="N60" s="575"/>
      <c r="O60" s="575"/>
      <c r="P60" s="575"/>
      <c r="Q60" s="575"/>
      <c r="R60" s="575"/>
      <c r="S60" s="575"/>
      <c r="T60" s="575"/>
      <c r="U60" s="575"/>
      <c r="V60" s="575"/>
      <c r="W60" s="575"/>
      <c r="X60" s="575"/>
      <c r="Y60" s="576"/>
      <c r="Z60" s="325"/>
      <c r="AA60" s="331"/>
      <c r="AB60" s="322"/>
    </row>
    <row r="61" spans="1:28" x14ac:dyDescent="0.4">
      <c r="A61" s="317"/>
      <c r="B61" s="574"/>
      <c r="C61" s="575"/>
      <c r="D61" s="575"/>
      <c r="E61" s="575"/>
      <c r="F61" s="575"/>
      <c r="G61" s="575"/>
      <c r="H61" s="575"/>
      <c r="I61" s="575"/>
      <c r="J61" s="575"/>
      <c r="K61" s="575"/>
      <c r="L61" s="575"/>
      <c r="M61" s="575"/>
      <c r="N61" s="575"/>
      <c r="O61" s="575"/>
      <c r="P61" s="575"/>
      <c r="Q61" s="575"/>
      <c r="R61" s="575"/>
      <c r="S61" s="575"/>
      <c r="T61" s="575"/>
      <c r="U61" s="575"/>
      <c r="V61" s="575"/>
      <c r="W61" s="575"/>
      <c r="X61" s="575"/>
      <c r="Y61" s="576"/>
      <c r="Z61" s="325"/>
      <c r="AA61" s="331"/>
      <c r="AB61" s="322"/>
    </row>
    <row r="62" spans="1:28" x14ac:dyDescent="0.4">
      <c r="A62" s="317"/>
      <c r="B62" s="574"/>
      <c r="C62" s="575"/>
      <c r="D62" s="575"/>
      <c r="E62" s="575"/>
      <c r="F62" s="575"/>
      <c r="G62" s="575"/>
      <c r="H62" s="575"/>
      <c r="I62" s="575"/>
      <c r="J62" s="575"/>
      <c r="K62" s="575"/>
      <c r="L62" s="575"/>
      <c r="M62" s="575"/>
      <c r="N62" s="575"/>
      <c r="O62" s="575"/>
      <c r="P62" s="575"/>
      <c r="Q62" s="575"/>
      <c r="R62" s="575"/>
      <c r="S62" s="575"/>
      <c r="T62" s="575"/>
      <c r="U62" s="575"/>
      <c r="V62" s="575"/>
      <c r="W62" s="575"/>
      <c r="X62" s="575"/>
      <c r="Y62" s="576"/>
      <c r="Z62" s="325"/>
      <c r="AA62" s="331"/>
      <c r="AB62" s="322"/>
    </row>
    <row r="63" spans="1:28" x14ac:dyDescent="0.4">
      <c r="A63" s="317"/>
      <c r="B63" s="574"/>
      <c r="C63" s="575"/>
      <c r="D63" s="575"/>
      <c r="E63" s="575"/>
      <c r="F63" s="575"/>
      <c r="G63" s="575"/>
      <c r="H63" s="575"/>
      <c r="I63" s="575"/>
      <c r="J63" s="575"/>
      <c r="K63" s="575"/>
      <c r="L63" s="575"/>
      <c r="M63" s="575"/>
      <c r="N63" s="575"/>
      <c r="O63" s="575"/>
      <c r="P63" s="575"/>
      <c r="Q63" s="575"/>
      <c r="R63" s="575"/>
      <c r="S63" s="575"/>
      <c r="T63" s="575"/>
      <c r="U63" s="575"/>
      <c r="V63" s="575"/>
      <c r="W63" s="575"/>
      <c r="X63" s="575"/>
      <c r="Y63" s="576"/>
      <c r="Z63" s="325"/>
      <c r="AA63" s="331"/>
      <c r="AB63" s="322"/>
    </row>
    <row r="64" spans="1:28" x14ac:dyDescent="0.4">
      <c r="A64" s="317"/>
      <c r="B64" s="574"/>
      <c r="C64" s="575"/>
      <c r="D64" s="575"/>
      <c r="E64" s="575"/>
      <c r="F64" s="575"/>
      <c r="G64" s="575"/>
      <c r="H64" s="575"/>
      <c r="I64" s="575"/>
      <c r="J64" s="575"/>
      <c r="K64" s="575"/>
      <c r="L64" s="575"/>
      <c r="M64" s="575"/>
      <c r="N64" s="575"/>
      <c r="O64" s="575"/>
      <c r="P64" s="575"/>
      <c r="Q64" s="575"/>
      <c r="R64" s="575"/>
      <c r="S64" s="575"/>
      <c r="T64" s="575"/>
      <c r="U64" s="575"/>
      <c r="V64" s="575"/>
      <c r="W64" s="575"/>
      <c r="X64" s="575"/>
      <c r="Y64" s="576"/>
      <c r="Z64" s="325"/>
      <c r="AA64" s="331"/>
      <c r="AB64" s="322"/>
    </row>
    <row r="65" spans="1:28" ht="16.3" thickBot="1" x14ac:dyDescent="0.45">
      <c r="A65" s="317"/>
      <c r="B65" s="577"/>
      <c r="C65" s="578"/>
      <c r="D65" s="578"/>
      <c r="E65" s="578"/>
      <c r="F65" s="578"/>
      <c r="G65" s="578"/>
      <c r="H65" s="578"/>
      <c r="I65" s="578"/>
      <c r="J65" s="578"/>
      <c r="K65" s="578"/>
      <c r="L65" s="578"/>
      <c r="M65" s="578"/>
      <c r="N65" s="578"/>
      <c r="O65" s="578"/>
      <c r="P65" s="578"/>
      <c r="Q65" s="578"/>
      <c r="R65" s="578"/>
      <c r="S65" s="578"/>
      <c r="T65" s="578"/>
      <c r="U65" s="578"/>
      <c r="V65" s="578"/>
      <c r="W65" s="578"/>
      <c r="X65" s="578"/>
      <c r="Y65" s="579"/>
      <c r="Z65" s="325"/>
      <c r="AA65" s="331"/>
      <c r="AB65" s="322"/>
    </row>
    <row r="66" spans="1:28" s="316" customFormat="1" ht="16.3" thickBot="1" x14ac:dyDescent="0.45">
      <c r="B66" s="327"/>
      <c r="C66" s="327"/>
      <c r="D66" s="327"/>
      <c r="E66" s="327"/>
      <c r="F66" s="327"/>
      <c r="G66" s="327"/>
      <c r="H66" s="327"/>
      <c r="I66" s="327"/>
      <c r="J66" s="327"/>
      <c r="K66" s="327"/>
      <c r="L66" s="327"/>
      <c r="M66" s="327"/>
      <c r="N66" s="327"/>
      <c r="O66" s="327"/>
      <c r="P66" s="327"/>
      <c r="Q66" s="327"/>
      <c r="R66" s="327"/>
      <c r="S66" s="327"/>
      <c r="T66" s="327"/>
      <c r="U66" s="327"/>
      <c r="V66" s="327"/>
      <c r="W66" s="327"/>
      <c r="X66" s="327"/>
      <c r="Y66" s="327"/>
      <c r="Z66" s="329"/>
      <c r="AA66" s="331"/>
      <c r="AB66" s="330"/>
    </row>
    <row r="67" spans="1:28" ht="16.5" customHeight="1" thickBot="1" x14ac:dyDescent="0.45">
      <c r="A67" s="317"/>
      <c r="B67" s="145" t="s">
        <v>375</v>
      </c>
      <c r="C67" s="146" t="str">
        <f>'[2]Setup &amp; Instrumentation'!C12</f>
        <v>Section 35.1 through 35.5 of UL-729-1976</v>
      </c>
      <c r="D67" s="146"/>
      <c r="E67" s="146"/>
      <c r="F67" s="146"/>
      <c r="G67" s="146"/>
      <c r="H67" s="146"/>
      <c r="I67" s="146"/>
      <c r="J67" s="146"/>
      <c r="K67" s="146"/>
      <c r="L67" s="146"/>
      <c r="M67" s="146"/>
      <c r="N67" s="146"/>
      <c r="O67" s="146"/>
      <c r="P67" s="146"/>
      <c r="Q67" s="146"/>
      <c r="R67" s="146"/>
      <c r="S67" s="146"/>
      <c r="T67" s="146"/>
      <c r="U67" s="146"/>
      <c r="V67" s="146"/>
      <c r="W67" s="146"/>
      <c r="X67" s="146"/>
      <c r="Y67" s="147"/>
      <c r="Z67" s="325"/>
      <c r="AA67" s="331"/>
      <c r="AB67" s="322"/>
    </row>
    <row r="68" spans="1:28" x14ac:dyDescent="0.4">
      <c r="A68" s="317"/>
      <c r="B68" s="571"/>
      <c r="C68" s="572"/>
      <c r="D68" s="572"/>
      <c r="E68" s="572"/>
      <c r="F68" s="572"/>
      <c r="G68" s="572"/>
      <c r="H68" s="572"/>
      <c r="I68" s="572"/>
      <c r="J68" s="572"/>
      <c r="K68" s="572"/>
      <c r="L68" s="572"/>
      <c r="M68" s="572"/>
      <c r="N68" s="572"/>
      <c r="O68" s="572"/>
      <c r="P68" s="572"/>
      <c r="Q68" s="572"/>
      <c r="R68" s="572"/>
      <c r="S68" s="572"/>
      <c r="T68" s="572"/>
      <c r="U68" s="572"/>
      <c r="V68" s="572"/>
      <c r="W68" s="572"/>
      <c r="X68" s="572"/>
      <c r="Y68" s="573"/>
      <c r="Z68" s="325"/>
      <c r="AA68" s="331"/>
      <c r="AB68" s="322"/>
    </row>
    <row r="69" spans="1:28" x14ac:dyDescent="0.4">
      <c r="A69" s="317"/>
      <c r="B69" s="574"/>
      <c r="C69" s="575"/>
      <c r="D69" s="575"/>
      <c r="E69" s="575"/>
      <c r="F69" s="575"/>
      <c r="G69" s="575"/>
      <c r="H69" s="575"/>
      <c r="I69" s="575"/>
      <c r="J69" s="575"/>
      <c r="K69" s="575"/>
      <c r="L69" s="575"/>
      <c r="M69" s="575"/>
      <c r="N69" s="575"/>
      <c r="O69" s="575"/>
      <c r="P69" s="575"/>
      <c r="Q69" s="575"/>
      <c r="R69" s="575"/>
      <c r="S69" s="575"/>
      <c r="T69" s="575"/>
      <c r="U69" s="575"/>
      <c r="V69" s="575"/>
      <c r="W69" s="575"/>
      <c r="X69" s="575"/>
      <c r="Y69" s="576"/>
      <c r="Z69" s="325"/>
      <c r="AA69" s="331"/>
      <c r="AB69" s="322"/>
    </row>
    <row r="70" spans="1:28" x14ac:dyDescent="0.4">
      <c r="A70" s="317"/>
      <c r="B70" s="574"/>
      <c r="C70" s="575"/>
      <c r="D70" s="575"/>
      <c r="E70" s="575"/>
      <c r="F70" s="575"/>
      <c r="G70" s="575"/>
      <c r="H70" s="575"/>
      <c r="I70" s="575"/>
      <c r="J70" s="575"/>
      <c r="K70" s="575"/>
      <c r="L70" s="575"/>
      <c r="M70" s="575"/>
      <c r="N70" s="575"/>
      <c r="O70" s="575"/>
      <c r="P70" s="575"/>
      <c r="Q70" s="575"/>
      <c r="R70" s="575"/>
      <c r="S70" s="575"/>
      <c r="T70" s="575"/>
      <c r="U70" s="575"/>
      <c r="V70" s="575"/>
      <c r="W70" s="575"/>
      <c r="X70" s="575"/>
      <c r="Y70" s="576"/>
      <c r="Z70" s="325"/>
      <c r="AA70" s="331"/>
      <c r="AB70" s="322"/>
    </row>
    <row r="71" spans="1:28" x14ac:dyDescent="0.4">
      <c r="A71" s="317"/>
      <c r="B71" s="574"/>
      <c r="C71" s="575"/>
      <c r="D71" s="575"/>
      <c r="E71" s="575"/>
      <c r="F71" s="575"/>
      <c r="G71" s="575"/>
      <c r="H71" s="575"/>
      <c r="I71" s="575"/>
      <c r="J71" s="575"/>
      <c r="K71" s="575"/>
      <c r="L71" s="575"/>
      <c r="M71" s="575"/>
      <c r="N71" s="575"/>
      <c r="O71" s="575"/>
      <c r="P71" s="575"/>
      <c r="Q71" s="575"/>
      <c r="R71" s="575"/>
      <c r="S71" s="575"/>
      <c r="T71" s="575"/>
      <c r="U71" s="575"/>
      <c r="V71" s="575"/>
      <c r="W71" s="575"/>
      <c r="X71" s="575"/>
      <c r="Y71" s="576"/>
      <c r="Z71" s="325"/>
      <c r="AA71" s="331"/>
      <c r="AB71" s="322"/>
    </row>
    <row r="72" spans="1:28" x14ac:dyDescent="0.4">
      <c r="A72" s="317"/>
      <c r="B72" s="574"/>
      <c r="C72" s="575"/>
      <c r="D72" s="575"/>
      <c r="E72" s="575"/>
      <c r="F72" s="575"/>
      <c r="G72" s="575"/>
      <c r="H72" s="575"/>
      <c r="I72" s="575"/>
      <c r="J72" s="575"/>
      <c r="K72" s="575"/>
      <c r="L72" s="575"/>
      <c r="M72" s="575"/>
      <c r="N72" s="575"/>
      <c r="O72" s="575"/>
      <c r="P72" s="575"/>
      <c r="Q72" s="575"/>
      <c r="R72" s="575"/>
      <c r="S72" s="575"/>
      <c r="T72" s="575"/>
      <c r="U72" s="575"/>
      <c r="V72" s="575"/>
      <c r="W72" s="575"/>
      <c r="X72" s="575"/>
      <c r="Y72" s="576"/>
      <c r="Z72" s="325"/>
      <c r="AA72" s="331"/>
      <c r="AB72" s="322"/>
    </row>
    <row r="73" spans="1:28" x14ac:dyDescent="0.4">
      <c r="A73" s="317"/>
      <c r="B73" s="574"/>
      <c r="C73" s="575"/>
      <c r="D73" s="575"/>
      <c r="E73" s="575"/>
      <c r="F73" s="575"/>
      <c r="G73" s="575"/>
      <c r="H73" s="575"/>
      <c r="I73" s="575"/>
      <c r="J73" s="575"/>
      <c r="K73" s="575"/>
      <c r="L73" s="575"/>
      <c r="M73" s="575"/>
      <c r="N73" s="575"/>
      <c r="O73" s="575"/>
      <c r="P73" s="575"/>
      <c r="Q73" s="575"/>
      <c r="R73" s="575"/>
      <c r="S73" s="575"/>
      <c r="T73" s="575"/>
      <c r="U73" s="575"/>
      <c r="V73" s="575"/>
      <c r="W73" s="575"/>
      <c r="X73" s="575"/>
      <c r="Y73" s="576"/>
      <c r="Z73" s="325"/>
      <c r="AA73" s="331"/>
      <c r="AB73" s="322"/>
    </row>
    <row r="74" spans="1:28" x14ac:dyDescent="0.4">
      <c r="A74" s="317"/>
      <c r="B74" s="574"/>
      <c r="C74" s="575"/>
      <c r="D74" s="575"/>
      <c r="E74" s="575"/>
      <c r="F74" s="575"/>
      <c r="G74" s="575"/>
      <c r="H74" s="575"/>
      <c r="I74" s="575"/>
      <c r="J74" s="575"/>
      <c r="K74" s="575"/>
      <c r="L74" s="575"/>
      <c r="M74" s="575"/>
      <c r="N74" s="575"/>
      <c r="O74" s="575"/>
      <c r="P74" s="575"/>
      <c r="Q74" s="575"/>
      <c r="R74" s="575"/>
      <c r="S74" s="575"/>
      <c r="T74" s="575"/>
      <c r="U74" s="575"/>
      <c r="V74" s="575"/>
      <c r="W74" s="575"/>
      <c r="X74" s="575"/>
      <c r="Y74" s="576"/>
      <c r="Z74" s="325"/>
      <c r="AA74" s="331"/>
      <c r="AB74" s="322"/>
    </row>
    <row r="75" spans="1:28" x14ac:dyDescent="0.4">
      <c r="A75" s="317"/>
      <c r="B75" s="574"/>
      <c r="C75" s="575"/>
      <c r="D75" s="575"/>
      <c r="E75" s="575"/>
      <c r="F75" s="575"/>
      <c r="G75" s="575"/>
      <c r="H75" s="575"/>
      <c r="I75" s="575"/>
      <c r="J75" s="575"/>
      <c r="K75" s="575"/>
      <c r="L75" s="575"/>
      <c r="M75" s="575"/>
      <c r="N75" s="575"/>
      <c r="O75" s="575"/>
      <c r="P75" s="575"/>
      <c r="Q75" s="575"/>
      <c r="R75" s="575"/>
      <c r="S75" s="575"/>
      <c r="T75" s="575"/>
      <c r="U75" s="575"/>
      <c r="V75" s="575"/>
      <c r="W75" s="575"/>
      <c r="X75" s="575"/>
      <c r="Y75" s="576"/>
      <c r="Z75" s="325"/>
      <c r="AA75" s="331"/>
      <c r="AB75" s="322"/>
    </row>
    <row r="76" spans="1:28" x14ac:dyDescent="0.4">
      <c r="A76" s="317"/>
      <c r="B76" s="574"/>
      <c r="C76" s="575"/>
      <c r="D76" s="575"/>
      <c r="E76" s="575"/>
      <c r="F76" s="575"/>
      <c r="G76" s="575"/>
      <c r="H76" s="575"/>
      <c r="I76" s="575"/>
      <c r="J76" s="575"/>
      <c r="K76" s="575"/>
      <c r="L76" s="575"/>
      <c r="M76" s="575"/>
      <c r="N76" s="575"/>
      <c r="O76" s="575"/>
      <c r="P76" s="575"/>
      <c r="Q76" s="575"/>
      <c r="R76" s="575"/>
      <c r="S76" s="575"/>
      <c r="T76" s="575"/>
      <c r="U76" s="575"/>
      <c r="V76" s="575"/>
      <c r="W76" s="575"/>
      <c r="X76" s="575"/>
      <c r="Y76" s="576"/>
      <c r="Z76" s="325"/>
      <c r="AA76" s="331"/>
      <c r="AB76" s="322"/>
    </row>
    <row r="77" spans="1:28" x14ac:dyDescent="0.4">
      <c r="A77" s="317"/>
      <c r="B77" s="574"/>
      <c r="C77" s="575"/>
      <c r="D77" s="575"/>
      <c r="E77" s="575"/>
      <c r="F77" s="575"/>
      <c r="G77" s="575"/>
      <c r="H77" s="575"/>
      <c r="I77" s="575"/>
      <c r="J77" s="575"/>
      <c r="K77" s="575"/>
      <c r="L77" s="575"/>
      <c r="M77" s="575"/>
      <c r="N77" s="575"/>
      <c r="O77" s="575"/>
      <c r="P77" s="575"/>
      <c r="Q77" s="575"/>
      <c r="R77" s="575"/>
      <c r="S77" s="575"/>
      <c r="T77" s="575"/>
      <c r="U77" s="575"/>
      <c r="V77" s="575"/>
      <c r="W77" s="575"/>
      <c r="X77" s="575"/>
      <c r="Y77" s="576"/>
      <c r="Z77" s="325"/>
      <c r="AA77" s="331"/>
      <c r="AB77" s="322"/>
    </row>
    <row r="78" spans="1:28" x14ac:dyDescent="0.4">
      <c r="A78" s="317"/>
      <c r="B78" s="574"/>
      <c r="C78" s="575"/>
      <c r="D78" s="575"/>
      <c r="E78" s="575"/>
      <c r="F78" s="575"/>
      <c r="G78" s="575"/>
      <c r="H78" s="575"/>
      <c r="I78" s="575"/>
      <c r="J78" s="575"/>
      <c r="K78" s="575"/>
      <c r="L78" s="575"/>
      <c r="M78" s="575"/>
      <c r="N78" s="575"/>
      <c r="O78" s="575"/>
      <c r="P78" s="575"/>
      <c r="Q78" s="575"/>
      <c r="R78" s="575"/>
      <c r="S78" s="575"/>
      <c r="T78" s="575"/>
      <c r="U78" s="575"/>
      <c r="V78" s="575"/>
      <c r="W78" s="575"/>
      <c r="X78" s="575"/>
      <c r="Y78" s="576"/>
      <c r="Z78" s="325"/>
      <c r="AA78" s="331"/>
      <c r="AB78" s="322"/>
    </row>
    <row r="79" spans="1:28" x14ac:dyDescent="0.4">
      <c r="A79" s="317"/>
      <c r="B79" s="574"/>
      <c r="C79" s="575"/>
      <c r="D79" s="575"/>
      <c r="E79" s="575"/>
      <c r="F79" s="575"/>
      <c r="G79" s="575"/>
      <c r="H79" s="575"/>
      <c r="I79" s="575"/>
      <c r="J79" s="575"/>
      <c r="K79" s="575"/>
      <c r="L79" s="575"/>
      <c r="M79" s="575"/>
      <c r="N79" s="575"/>
      <c r="O79" s="575"/>
      <c r="P79" s="575"/>
      <c r="Q79" s="575"/>
      <c r="R79" s="575"/>
      <c r="S79" s="575"/>
      <c r="T79" s="575"/>
      <c r="U79" s="575"/>
      <c r="V79" s="575"/>
      <c r="W79" s="575"/>
      <c r="X79" s="575"/>
      <c r="Y79" s="576"/>
      <c r="Z79" s="325"/>
      <c r="AA79" s="331"/>
      <c r="AB79" s="322"/>
    </row>
    <row r="80" spans="1:28" x14ac:dyDescent="0.4">
      <c r="A80" s="317"/>
      <c r="B80" s="574"/>
      <c r="C80" s="575"/>
      <c r="D80" s="575"/>
      <c r="E80" s="575"/>
      <c r="F80" s="575"/>
      <c r="G80" s="575"/>
      <c r="H80" s="575"/>
      <c r="I80" s="575"/>
      <c r="J80" s="575"/>
      <c r="K80" s="575"/>
      <c r="L80" s="575"/>
      <c r="M80" s="575"/>
      <c r="N80" s="575"/>
      <c r="O80" s="575"/>
      <c r="P80" s="575"/>
      <c r="Q80" s="575"/>
      <c r="R80" s="575"/>
      <c r="S80" s="575"/>
      <c r="T80" s="575"/>
      <c r="U80" s="575"/>
      <c r="V80" s="575"/>
      <c r="W80" s="575"/>
      <c r="X80" s="575"/>
      <c r="Y80" s="576"/>
      <c r="Z80" s="325"/>
      <c r="AA80" s="331"/>
      <c r="AB80" s="322"/>
    </row>
    <row r="81" spans="1:28" x14ac:dyDescent="0.4">
      <c r="A81" s="317"/>
      <c r="B81" s="574"/>
      <c r="C81" s="575"/>
      <c r="D81" s="575"/>
      <c r="E81" s="575"/>
      <c r="F81" s="575"/>
      <c r="G81" s="575"/>
      <c r="H81" s="575"/>
      <c r="I81" s="575"/>
      <c r="J81" s="575"/>
      <c r="K81" s="575"/>
      <c r="L81" s="575"/>
      <c r="M81" s="575"/>
      <c r="N81" s="575"/>
      <c r="O81" s="575"/>
      <c r="P81" s="575"/>
      <c r="Q81" s="575"/>
      <c r="R81" s="575"/>
      <c r="S81" s="575"/>
      <c r="T81" s="575"/>
      <c r="U81" s="575"/>
      <c r="V81" s="575"/>
      <c r="W81" s="575"/>
      <c r="X81" s="575"/>
      <c r="Y81" s="576"/>
      <c r="Z81" s="325"/>
      <c r="AA81" s="331"/>
      <c r="AB81" s="322"/>
    </row>
    <row r="82" spans="1:28" x14ac:dyDescent="0.4">
      <c r="A82" s="317"/>
      <c r="B82" s="574"/>
      <c r="C82" s="575"/>
      <c r="D82" s="575"/>
      <c r="E82" s="575"/>
      <c r="F82" s="575"/>
      <c r="G82" s="575"/>
      <c r="H82" s="575"/>
      <c r="I82" s="575"/>
      <c r="J82" s="575"/>
      <c r="K82" s="575"/>
      <c r="L82" s="575"/>
      <c r="M82" s="575"/>
      <c r="N82" s="575"/>
      <c r="O82" s="575"/>
      <c r="P82" s="575"/>
      <c r="Q82" s="575"/>
      <c r="R82" s="575"/>
      <c r="S82" s="575"/>
      <c r="T82" s="575"/>
      <c r="U82" s="575"/>
      <c r="V82" s="575"/>
      <c r="W82" s="575"/>
      <c r="X82" s="575"/>
      <c r="Y82" s="576"/>
      <c r="Z82" s="325"/>
      <c r="AA82" s="331"/>
      <c r="AB82" s="322"/>
    </row>
    <row r="83" spans="1:28" x14ac:dyDescent="0.4">
      <c r="A83" s="317"/>
      <c r="B83" s="574"/>
      <c r="C83" s="575"/>
      <c r="D83" s="575"/>
      <c r="E83" s="575"/>
      <c r="F83" s="575"/>
      <c r="G83" s="575"/>
      <c r="H83" s="575"/>
      <c r="I83" s="575"/>
      <c r="J83" s="575"/>
      <c r="K83" s="575"/>
      <c r="L83" s="575"/>
      <c r="M83" s="575"/>
      <c r="N83" s="575"/>
      <c r="O83" s="575"/>
      <c r="P83" s="575"/>
      <c r="Q83" s="575"/>
      <c r="R83" s="575"/>
      <c r="S83" s="575"/>
      <c r="T83" s="575"/>
      <c r="U83" s="575"/>
      <c r="V83" s="575"/>
      <c r="W83" s="575"/>
      <c r="X83" s="575"/>
      <c r="Y83" s="576"/>
      <c r="Z83" s="325"/>
      <c r="AA83" s="331"/>
      <c r="AB83" s="322"/>
    </row>
    <row r="84" spans="1:28" x14ac:dyDescent="0.4">
      <c r="A84" s="317"/>
      <c r="B84" s="574"/>
      <c r="C84" s="575"/>
      <c r="D84" s="575"/>
      <c r="E84" s="575"/>
      <c r="F84" s="575"/>
      <c r="G84" s="575"/>
      <c r="H84" s="575"/>
      <c r="I84" s="575"/>
      <c r="J84" s="575"/>
      <c r="K84" s="575"/>
      <c r="L84" s="575"/>
      <c r="M84" s="575"/>
      <c r="N84" s="575"/>
      <c r="O84" s="575"/>
      <c r="P84" s="575"/>
      <c r="Q84" s="575"/>
      <c r="R84" s="575"/>
      <c r="S84" s="575"/>
      <c r="T84" s="575"/>
      <c r="U84" s="575"/>
      <c r="V84" s="575"/>
      <c r="W84" s="575"/>
      <c r="X84" s="575"/>
      <c r="Y84" s="576"/>
      <c r="Z84" s="325"/>
      <c r="AA84" s="331"/>
      <c r="AB84" s="322"/>
    </row>
    <row r="85" spans="1:28" x14ac:dyDescent="0.4">
      <c r="A85" s="317"/>
      <c r="B85" s="574"/>
      <c r="C85" s="575"/>
      <c r="D85" s="575"/>
      <c r="E85" s="575"/>
      <c r="F85" s="575"/>
      <c r="G85" s="575"/>
      <c r="H85" s="575"/>
      <c r="I85" s="575"/>
      <c r="J85" s="575"/>
      <c r="K85" s="575"/>
      <c r="L85" s="575"/>
      <c r="M85" s="575"/>
      <c r="N85" s="575"/>
      <c r="O85" s="575"/>
      <c r="P85" s="575"/>
      <c r="Q85" s="575"/>
      <c r="R85" s="575"/>
      <c r="S85" s="575"/>
      <c r="T85" s="575"/>
      <c r="U85" s="575"/>
      <c r="V85" s="575"/>
      <c r="W85" s="575"/>
      <c r="X85" s="575"/>
      <c r="Y85" s="576"/>
      <c r="Z85" s="325"/>
      <c r="AA85" s="331"/>
      <c r="AB85" s="322"/>
    </row>
    <row r="86" spans="1:28" x14ac:dyDescent="0.4">
      <c r="A86" s="317"/>
      <c r="B86" s="574"/>
      <c r="C86" s="575"/>
      <c r="D86" s="575"/>
      <c r="E86" s="575"/>
      <c r="F86" s="575"/>
      <c r="G86" s="575"/>
      <c r="H86" s="575"/>
      <c r="I86" s="575"/>
      <c r="J86" s="575"/>
      <c r="K86" s="575"/>
      <c r="L86" s="575"/>
      <c r="M86" s="575"/>
      <c r="N86" s="575"/>
      <c r="O86" s="575"/>
      <c r="P86" s="575"/>
      <c r="Q86" s="575"/>
      <c r="R86" s="575"/>
      <c r="S86" s="575"/>
      <c r="T86" s="575"/>
      <c r="U86" s="575"/>
      <c r="V86" s="575"/>
      <c r="W86" s="575"/>
      <c r="X86" s="575"/>
      <c r="Y86" s="576"/>
      <c r="Z86" s="325"/>
      <c r="AA86" s="331"/>
      <c r="AB86" s="322"/>
    </row>
    <row r="87" spans="1:28" x14ac:dyDescent="0.4">
      <c r="A87" s="317"/>
      <c r="B87" s="574"/>
      <c r="C87" s="575"/>
      <c r="D87" s="575"/>
      <c r="E87" s="575"/>
      <c r="F87" s="575"/>
      <c r="G87" s="575"/>
      <c r="H87" s="575"/>
      <c r="I87" s="575"/>
      <c r="J87" s="575"/>
      <c r="K87" s="575"/>
      <c r="L87" s="575"/>
      <c r="M87" s="575"/>
      <c r="N87" s="575"/>
      <c r="O87" s="575"/>
      <c r="P87" s="575"/>
      <c r="Q87" s="575"/>
      <c r="R87" s="575"/>
      <c r="S87" s="575"/>
      <c r="T87" s="575"/>
      <c r="U87" s="575"/>
      <c r="V87" s="575"/>
      <c r="W87" s="575"/>
      <c r="X87" s="575"/>
      <c r="Y87" s="576"/>
      <c r="Z87" s="325"/>
      <c r="AA87" s="331"/>
      <c r="AB87" s="322"/>
    </row>
    <row r="88" spans="1:28" x14ac:dyDescent="0.4">
      <c r="A88" s="317"/>
      <c r="B88" s="574"/>
      <c r="C88" s="575"/>
      <c r="D88" s="575"/>
      <c r="E88" s="575"/>
      <c r="F88" s="575"/>
      <c r="G88" s="575"/>
      <c r="H88" s="575"/>
      <c r="I88" s="575"/>
      <c r="J88" s="575"/>
      <c r="K88" s="575"/>
      <c r="L88" s="575"/>
      <c r="M88" s="575"/>
      <c r="N88" s="575"/>
      <c r="O88" s="575"/>
      <c r="P88" s="575"/>
      <c r="Q88" s="575"/>
      <c r="R88" s="575"/>
      <c r="S88" s="575"/>
      <c r="T88" s="575"/>
      <c r="U88" s="575"/>
      <c r="V88" s="575"/>
      <c r="W88" s="575"/>
      <c r="X88" s="575"/>
      <c r="Y88" s="576"/>
      <c r="Z88" s="325"/>
      <c r="AA88" s="331"/>
      <c r="AB88" s="322"/>
    </row>
    <row r="89" spans="1:28" x14ac:dyDescent="0.4">
      <c r="A89" s="317"/>
      <c r="B89" s="574"/>
      <c r="C89" s="575"/>
      <c r="D89" s="575"/>
      <c r="E89" s="575"/>
      <c r="F89" s="575"/>
      <c r="G89" s="575"/>
      <c r="H89" s="575"/>
      <c r="I89" s="575"/>
      <c r="J89" s="575"/>
      <c r="K89" s="575"/>
      <c r="L89" s="575"/>
      <c r="M89" s="575"/>
      <c r="N89" s="575"/>
      <c r="O89" s="575"/>
      <c r="P89" s="575"/>
      <c r="Q89" s="575"/>
      <c r="R89" s="575"/>
      <c r="S89" s="575"/>
      <c r="T89" s="575"/>
      <c r="U89" s="575"/>
      <c r="V89" s="575"/>
      <c r="W89" s="575"/>
      <c r="X89" s="575"/>
      <c r="Y89" s="576"/>
      <c r="Z89" s="325"/>
      <c r="AA89" s="331"/>
      <c r="AB89" s="322"/>
    </row>
    <row r="90" spans="1:28" x14ac:dyDescent="0.4">
      <c r="A90" s="317"/>
      <c r="B90" s="574"/>
      <c r="C90" s="575"/>
      <c r="D90" s="575"/>
      <c r="E90" s="575"/>
      <c r="F90" s="575"/>
      <c r="G90" s="575"/>
      <c r="H90" s="575"/>
      <c r="I90" s="575"/>
      <c r="J90" s="575"/>
      <c r="K90" s="575"/>
      <c r="L90" s="575"/>
      <c r="M90" s="575"/>
      <c r="N90" s="575"/>
      <c r="O90" s="575"/>
      <c r="P90" s="575"/>
      <c r="Q90" s="575"/>
      <c r="R90" s="575"/>
      <c r="S90" s="575"/>
      <c r="T90" s="575"/>
      <c r="U90" s="575"/>
      <c r="V90" s="575"/>
      <c r="W90" s="575"/>
      <c r="X90" s="575"/>
      <c r="Y90" s="576"/>
      <c r="Z90" s="325"/>
      <c r="AA90" s="331"/>
      <c r="AB90" s="322"/>
    </row>
    <row r="91" spans="1:28" x14ac:dyDescent="0.4">
      <c r="A91" s="317"/>
      <c r="B91" s="574"/>
      <c r="C91" s="575"/>
      <c r="D91" s="575"/>
      <c r="E91" s="575"/>
      <c r="F91" s="575"/>
      <c r="G91" s="575"/>
      <c r="H91" s="575"/>
      <c r="I91" s="575"/>
      <c r="J91" s="575"/>
      <c r="K91" s="575"/>
      <c r="L91" s="575"/>
      <c r="M91" s="575"/>
      <c r="N91" s="575"/>
      <c r="O91" s="575"/>
      <c r="P91" s="575"/>
      <c r="Q91" s="575"/>
      <c r="R91" s="575"/>
      <c r="S91" s="575"/>
      <c r="T91" s="575"/>
      <c r="U91" s="575"/>
      <c r="V91" s="575"/>
      <c r="W91" s="575"/>
      <c r="X91" s="575"/>
      <c r="Y91" s="576"/>
      <c r="Z91" s="325"/>
      <c r="AA91" s="331"/>
      <c r="AB91" s="322"/>
    </row>
    <row r="92" spans="1:28" x14ac:dyDescent="0.4">
      <c r="A92" s="317"/>
      <c r="B92" s="574"/>
      <c r="C92" s="575"/>
      <c r="D92" s="575"/>
      <c r="E92" s="575"/>
      <c r="F92" s="575"/>
      <c r="G92" s="575"/>
      <c r="H92" s="575"/>
      <c r="I92" s="575"/>
      <c r="J92" s="575"/>
      <c r="K92" s="575"/>
      <c r="L92" s="575"/>
      <c r="M92" s="575"/>
      <c r="N92" s="575"/>
      <c r="O92" s="575"/>
      <c r="P92" s="575"/>
      <c r="Q92" s="575"/>
      <c r="R92" s="575"/>
      <c r="S92" s="575"/>
      <c r="T92" s="575"/>
      <c r="U92" s="575"/>
      <c r="V92" s="575"/>
      <c r="W92" s="575"/>
      <c r="X92" s="575"/>
      <c r="Y92" s="576"/>
      <c r="Z92" s="325"/>
      <c r="AA92" s="331"/>
      <c r="AB92" s="322"/>
    </row>
    <row r="93" spans="1:28" ht="16.3" thickBot="1" x14ac:dyDescent="0.45">
      <c r="A93" s="317"/>
      <c r="B93" s="577"/>
      <c r="C93" s="578"/>
      <c r="D93" s="578"/>
      <c r="E93" s="578"/>
      <c r="F93" s="578"/>
      <c r="G93" s="578"/>
      <c r="H93" s="578"/>
      <c r="I93" s="578"/>
      <c r="J93" s="578"/>
      <c r="K93" s="578"/>
      <c r="L93" s="578"/>
      <c r="M93" s="578"/>
      <c r="N93" s="578"/>
      <c r="O93" s="578"/>
      <c r="P93" s="578"/>
      <c r="Q93" s="578"/>
      <c r="R93" s="578"/>
      <c r="S93" s="578"/>
      <c r="T93" s="578"/>
      <c r="U93" s="578"/>
      <c r="V93" s="578"/>
      <c r="W93" s="578"/>
      <c r="X93" s="578"/>
      <c r="Y93" s="579"/>
      <c r="Z93" s="325"/>
      <c r="AA93" s="331"/>
      <c r="AB93" s="322"/>
    </row>
    <row r="94" spans="1:28" ht="16.3" thickBot="1" x14ac:dyDescent="0.45">
      <c r="B94" s="326"/>
      <c r="C94" s="326"/>
      <c r="D94" s="326"/>
      <c r="E94" s="326"/>
      <c r="F94" s="326"/>
      <c r="G94" s="326"/>
      <c r="H94" s="326"/>
      <c r="I94" s="324"/>
      <c r="J94" s="326"/>
      <c r="K94" s="326"/>
      <c r="L94" s="326"/>
      <c r="M94" s="326"/>
      <c r="N94" s="326"/>
      <c r="O94" s="326"/>
      <c r="P94" s="326"/>
      <c r="Q94" s="326"/>
      <c r="R94" s="326"/>
      <c r="S94" s="326"/>
      <c r="T94" s="326"/>
      <c r="U94" s="326"/>
      <c r="V94" s="326"/>
      <c r="W94" s="326"/>
      <c r="X94" s="326"/>
      <c r="Y94" s="326"/>
      <c r="Z94" s="317"/>
      <c r="AA94" s="331"/>
      <c r="AB94" s="322"/>
    </row>
    <row r="95" spans="1:28" ht="16.3" thickBot="1" x14ac:dyDescent="0.45">
      <c r="A95" s="317"/>
      <c r="B95" s="223" t="s">
        <v>376</v>
      </c>
      <c r="C95" s="224"/>
      <c r="D95" s="224"/>
      <c r="E95" s="224"/>
      <c r="F95" s="224"/>
      <c r="G95" s="224"/>
      <c r="H95" s="225"/>
      <c r="I95" s="325"/>
      <c r="J95" s="223" t="s">
        <v>228</v>
      </c>
      <c r="K95" s="224"/>
      <c r="L95" s="224"/>
      <c r="M95" s="224"/>
      <c r="N95" s="224"/>
      <c r="O95" s="224"/>
      <c r="P95" s="224"/>
      <c r="Q95" s="224"/>
      <c r="R95" s="224"/>
      <c r="S95" s="224"/>
      <c r="T95" s="224"/>
      <c r="U95" s="224"/>
      <c r="V95" s="224"/>
      <c r="W95" s="224"/>
      <c r="X95" s="224"/>
      <c r="Y95" s="225"/>
      <c r="Z95" s="325"/>
      <c r="AA95" s="331"/>
      <c r="AB95" s="322"/>
    </row>
    <row r="96" spans="1:28" x14ac:dyDescent="0.4">
      <c r="A96" s="317"/>
      <c r="B96" s="571"/>
      <c r="C96" s="572"/>
      <c r="D96" s="572"/>
      <c r="E96" s="572"/>
      <c r="F96" s="572"/>
      <c r="G96" s="572"/>
      <c r="H96" s="573"/>
      <c r="I96" s="325"/>
      <c r="J96" s="571"/>
      <c r="K96" s="572"/>
      <c r="L96" s="572"/>
      <c r="M96" s="572"/>
      <c r="N96" s="572"/>
      <c r="O96" s="572"/>
      <c r="P96" s="572"/>
      <c r="Q96" s="572"/>
      <c r="R96" s="572"/>
      <c r="S96" s="572"/>
      <c r="T96" s="572"/>
      <c r="U96" s="572"/>
      <c r="V96" s="572"/>
      <c r="W96" s="572"/>
      <c r="X96" s="572"/>
      <c r="Y96" s="573"/>
      <c r="Z96" s="325"/>
      <c r="AA96" s="331"/>
      <c r="AB96" s="322"/>
    </row>
    <row r="97" spans="1:28" x14ac:dyDescent="0.4">
      <c r="A97" s="317"/>
      <c r="B97" s="574"/>
      <c r="C97" s="575"/>
      <c r="D97" s="575"/>
      <c r="E97" s="575"/>
      <c r="F97" s="575"/>
      <c r="G97" s="575"/>
      <c r="H97" s="576"/>
      <c r="I97" s="325"/>
      <c r="J97" s="574"/>
      <c r="K97" s="575"/>
      <c r="L97" s="575"/>
      <c r="M97" s="575"/>
      <c r="N97" s="575"/>
      <c r="O97" s="575"/>
      <c r="P97" s="575"/>
      <c r="Q97" s="575"/>
      <c r="R97" s="575"/>
      <c r="S97" s="575"/>
      <c r="T97" s="575"/>
      <c r="U97" s="575"/>
      <c r="V97" s="575"/>
      <c r="W97" s="575"/>
      <c r="X97" s="575"/>
      <c r="Y97" s="576"/>
      <c r="Z97" s="325"/>
      <c r="AA97" s="331"/>
      <c r="AB97" s="322"/>
    </row>
    <row r="98" spans="1:28" x14ac:dyDescent="0.4">
      <c r="A98" s="317"/>
      <c r="B98" s="574"/>
      <c r="C98" s="575"/>
      <c r="D98" s="575"/>
      <c r="E98" s="575"/>
      <c r="F98" s="575"/>
      <c r="G98" s="575"/>
      <c r="H98" s="576"/>
      <c r="I98" s="325"/>
      <c r="J98" s="574"/>
      <c r="K98" s="575"/>
      <c r="L98" s="575"/>
      <c r="M98" s="575"/>
      <c r="N98" s="575"/>
      <c r="O98" s="575"/>
      <c r="P98" s="575"/>
      <c r="Q98" s="575"/>
      <c r="R98" s="575"/>
      <c r="S98" s="575"/>
      <c r="T98" s="575"/>
      <c r="U98" s="575"/>
      <c r="V98" s="575"/>
      <c r="W98" s="575"/>
      <c r="X98" s="575"/>
      <c r="Y98" s="576"/>
      <c r="Z98" s="325"/>
      <c r="AA98" s="331"/>
      <c r="AB98" s="322"/>
    </row>
    <row r="99" spans="1:28" x14ac:dyDescent="0.4">
      <c r="A99" s="317"/>
      <c r="B99" s="574"/>
      <c r="C99" s="575"/>
      <c r="D99" s="575"/>
      <c r="E99" s="575"/>
      <c r="F99" s="575"/>
      <c r="G99" s="575"/>
      <c r="H99" s="576"/>
      <c r="I99" s="325"/>
      <c r="J99" s="574"/>
      <c r="K99" s="575"/>
      <c r="L99" s="575"/>
      <c r="M99" s="575"/>
      <c r="N99" s="575"/>
      <c r="O99" s="575"/>
      <c r="P99" s="575"/>
      <c r="Q99" s="575"/>
      <c r="R99" s="575"/>
      <c r="S99" s="575"/>
      <c r="T99" s="575"/>
      <c r="U99" s="575"/>
      <c r="V99" s="575"/>
      <c r="W99" s="575"/>
      <c r="X99" s="575"/>
      <c r="Y99" s="576"/>
      <c r="Z99" s="325"/>
      <c r="AA99" s="331"/>
      <c r="AB99" s="322"/>
    </row>
    <row r="100" spans="1:28" x14ac:dyDescent="0.4">
      <c r="A100" s="317"/>
      <c r="B100" s="574"/>
      <c r="C100" s="575"/>
      <c r="D100" s="575"/>
      <c r="E100" s="575"/>
      <c r="F100" s="575"/>
      <c r="G100" s="575"/>
      <c r="H100" s="576"/>
      <c r="I100" s="325"/>
      <c r="J100" s="574"/>
      <c r="K100" s="575"/>
      <c r="L100" s="575"/>
      <c r="M100" s="575"/>
      <c r="N100" s="575"/>
      <c r="O100" s="575"/>
      <c r="P100" s="575"/>
      <c r="Q100" s="575"/>
      <c r="R100" s="575"/>
      <c r="S100" s="575"/>
      <c r="T100" s="575"/>
      <c r="U100" s="575"/>
      <c r="V100" s="575"/>
      <c r="W100" s="575"/>
      <c r="X100" s="575"/>
      <c r="Y100" s="576"/>
      <c r="Z100" s="325"/>
      <c r="AA100" s="331"/>
      <c r="AB100" s="322"/>
    </row>
    <row r="101" spans="1:28" x14ac:dyDescent="0.4">
      <c r="A101" s="317"/>
      <c r="B101" s="574"/>
      <c r="C101" s="575"/>
      <c r="D101" s="575"/>
      <c r="E101" s="575"/>
      <c r="F101" s="575"/>
      <c r="G101" s="575"/>
      <c r="H101" s="576"/>
      <c r="I101" s="325"/>
      <c r="J101" s="574"/>
      <c r="K101" s="575"/>
      <c r="L101" s="575"/>
      <c r="M101" s="575"/>
      <c r="N101" s="575"/>
      <c r="O101" s="575"/>
      <c r="P101" s="575"/>
      <c r="Q101" s="575"/>
      <c r="R101" s="575"/>
      <c r="S101" s="575"/>
      <c r="T101" s="575"/>
      <c r="U101" s="575"/>
      <c r="V101" s="575"/>
      <c r="W101" s="575"/>
      <c r="X101" s="575"/>
      <c r="Y101" s="576"/>
      <c r="Z101" s="325"/>
      <c r="AA101" s="331"/>
      <c r="AB101" s="322"/>
    </row>
    <row r="102" spans="1:28" x14ac:dyDescent="0.4">
      <c r="A102" s="317"/>
      <c r="B102" s="574"/>
      <c r="C102" s="575"/>
      <c r="D102" s="575"/>
      <c r="E102" s="575"/>
      <c r="F102" s="575"/>
      <c r="G102" s="575"/>
      <c r="H102" s="576"/>
      <c r="I102" s="325"/>
      <c r="J102" s="574"/>
      <c r="K102" s="575"/>
      <c r="L102" s="575"/>
      <c r="M102" s="575"/>
      <c r="N102" s="575"/>
      <c r="O102" s="575"/>
      <c r="P102" s="575"/>
      <c r="Q102" s="575"/>
      <c r="R102" s="575"/>
      <c r="S102" s="575"/>
      <c r="T102" s="575"/>
      <c r="U102" s="575"/>
      <c r="V102" s="575"/>
      <c r="W102" s="575"/>
      <c r="X102" s="575"/>
      <c r="Y102" s="576"/>
      <c r="Z102" s="325"/>
      <c r="AA102" s="331"/>
      <c r="AB102" s="322"/>
    </row>
    <row r="103" spans="1:28" x14ac:dyDescent="0.4">
      <c r="A103" s="317"/>
      <c r="B103" s="574"/>
      <c r="C103" s="575"/>
      <c r="D103" s="575"/>
      <c r="E103" s="575"/>
      <c r="F103" s="575"/>
      <c r="G103" s="575"/>
      <c r="H103" s="576"/>
      <c r="I103" s="325"/>
      <c r="J103" s="574"/>
      <c r="K103" s="575"/>
      <c r="L103" s="575"/>
      <c r="M103" s="575"/>
      <c r="N103" s="575"/>
      <c r="O103" s="575"/>
      <c r="P103" s="575"/>
      <c r="Q103" s="575"/>
      <c r="R103" s="575"/>
      <c r="S103" s="575"/>
      <c r="T103" s="575"/>
      <c r="U103" s="575"/>
      <c r="V103" s="575"/>
      <c r="W103" s="575"/>
      <c r="X103" s="575"/>
      <c r="Y103" s="576"/>
      <c r="Z103" s="325"/>
      <c r="AA103" s="331"/>
      <c r="AB103" s="322"/>
    </row>
    <row r="104" spans="1:28" x14ac:dyDescent="0.4">
      <c r="A104" s="317"/>
      <c r="B104" s="574"/>
      <c r="C104" s="575"/>
      <c r="D104" s="575"/>
      <c r="E104" s="575"/>
      <c r="F104" s="575"/>
      <c r="G104" s="575"/>
      <c r="H104" s="576"/>
      <c r="I104" s="325"/>
      <c r="J104" s="574"/>
      <c r="K104" s="575"/>
      <c r="L104" s="575"/>
      <c r="M104" s="575"/>
      <c r="N104" s="575"/>
      <c r="O104" s="575"/>
      <c r="P104" s="575"/>
      <c r="Q104" s="575"/>
      <c r="R104" s="575"/>
      <c r="S104" s="575"/>
      <c r="T104" s="575"/>
      <c r="U104" s="575"/>
      <c r="V104" s="575"/>
      <c r="W104" s="575"/>
      <c r="X104" s="575"/>
      <c r="Y104" s="576"/>
      <c r="Z104" s="325"/>
      <c r="AA104" s="331"/>
      <c r="AB104" s="322"/>
    </row>
    <row r="105" spans="1:28" x14ac:dyDescent="0.4">
      <c r="A105" s="317"/>
      <c r="B105" s="574"/>
      <c r="C105" s="575"/>
      <c r="D105" s="575"/>
      <c r="E105" s="575"/>
      <c r="F105" s="575"/>
      <c r="G105" s="575"/>
      <c r="H105" s="576"/>
      <c r="I105" s="325"/>
      <c r="J105" s="574"/>
      <c r="K105" s="575"/>
      <c r="L105" s="575"/>
      <c r="M105" s="575"/>
      <c r="N105" s="575"/>
      <c r="O105" s="575"/>
      <c r="P105" s="575"/>
      <c r="Q105" s="575"/>
      <c r="R105" s="575"/>
      <c r="S105" s="575"/>
      <c r="T105" s="575"/>
      <c r="U105" s="575"/>
      <c r="V105" s="575"/>
      <c r="W105" s="575"/>
      <c r="X105" s="575"/>
      <c r="Y105" s="576"/>
      <c r="Z105" s="325"/>
      <c r="AA105" s="331"/>
      <c r="AB105" s="322"/>
    </row>
    <row r="106" spans="1:28" x14ac:dyDescent="0.4">
      <c r="A106" s="317"/>
      <c r="B106" s="574"/>
      <c r="C106" s="575"/>
      <c r="D106" s="575"/>
      <c r="E106" s="575"/>
      <c r="F106" s="575"/>
      <c r="G106" s="575"/>
      <c r="H106" s="576"/>
      <c r="I106" s="325"/>
      <c r="J106" s="574"/>
      <c r="K106" s="575"/>
      <c r="L106" s="575"/>
      <c r="M106" s="575"/>
      <c r="N106" s="575"/>
      <c r="O106" s="575"/>
      <c r="P106" s="575"/>
      <c r="Q106" s="575"/>
      <c r="R106" s="575"/>
      <c r="S106" s="575"/>
      <c r="T106" s="575"/>
      <c r="U106" s="575"/>
      <c r="V106" s="575"/>
      <c r="W106" s="575"/>
      <c r="X106" s="575"/>
      <c r="Y106" s="576"/>
      <c r="Z106" s="325"/>
      <c r="AA106" s="331"/>
      <c r="AB106" s="322"/>
    </row>
    <row r="107" spans="1:28" x14ac:dyDescent="0.4">
      <c r="A107" s="317"/>
      <c r="B107" s="574"/>
      <c r="C107" s="575"/>
      <c r="D107" s="575"/>
      <c r="E107" s="575"/>
      <c r="F107" s="575"/>
      <c r="G107" s="575"/>
      <c r="H107" s="576"/>
      <c r="I107" s="325"/>
      <c r="J107" s="574"/>
      <c r="K107" s="575"/>
      <c r="L107" s="575"/>
      <c r="M107" s="575"/>
      <c r="N107" s="575"/>
      <c r="O107" s="575"/>
      <c r="P107" s="575"/>
      <c r="Q107" s="575"/>
      <c r="R107" s="575"/>
      <c r="S107" s="575"/>
      <c r="T107" s="575"/>
      <c r="U107" s="575"/>
      <c r="V107" s="575"/>
      <c r="W107" s="575"/>
      <c r="X107" s="575"/>
      <c r="Y107" s="576"/>
      <c r="Z107" s="325"/>
      <c r="AA107" s="331"/>
      <c r="AB107" s="322"/>
    </row>
    <row r="108" spans="1:28" x14ac:dyDescent="0.4">
      <c r="A108" s="317"/>
      <c r="B108" s="574"/>
      <c r="C108" s="575"/>
      <c r="D108" s="575"/>
      <c r="E108" s="575"/>
      <c r="F108" s="575"/>
      <c r="G108" s="575"/>
      <c r="H108" s="576"/>
      <c r="I108" s="325"/>
      <c r="J108" s="574"/>
      <c r="K108" s="575"/>
      <c r="L108" s="575"/>
      <c r="M108" s="575"/>
      <c r="N108" s="575"/>
      <c r="O108" s="575"/>
      <c r="P108" s="575"/>
      <c r="Q108" s="575"/>
      <c r="R108" s="575"/>
      <c r="S108" s="575"/>
      <c r="T108" s="575"/>
      <c r="U108" s="575"/>
      <c r="V108" s="575"/>
      <c r="W108" s="575"/>
      <c r="X108" s="575"/>
      <c r="Y108" s="576"/>
      <c r="Z108" s="325"/>
      <c r="AA108" s="331"/>
      <c r="AB108" s="322"/>
    </row>
    <row r="109" spans="1:28" x14ac:dyDescent="0.4">
      <c r="A109" s="317"/>
      <c r="B109" s="574"/>
      <c r="C109" s="575"/>
      <c r="D109" s="575"/>
      <c r="E109" s="575"/>
      <c r="F109" s="575"/>
      <c r="G109" s="575"/>
      <c r="H109" s="576"/>
      <c r="I109" s="325"/>
      <c r="J109" s="574"/>
      <c r="K109" s="575"/>
      <c r="L109" s="575"/>
      <c r="M109" s="575"/>
      <c r="N109" s="575"/>
      <c r="O109" s="575"/>
      <c r="P109" s="575"/>
      <c r="Q109" s="575"/>
      <c r="R109" s="575"/>
      <c r="S109" s="575"/>
      <c r="T109" s="575"/>
      <c r="U109" s="575"/>
      <c r="V109" s="575"/>
      <c r="W109" s="575"/>
      <c r="X109" s="575"/>
      <c r="Y109" s="576"/>
      <c r="Z109" s="325"/>
      <c r="AA109" s="331"/>
      <c r="AB109" s="322"/>
    </row>
    <row r="110" spans="1:28" x14ac:dyDescent="0.4">
      <c r="A110" s="317"/>
      <c r="B110" s="574"/>
      <c r="C110" s="575"/>
      <c r="D110" s="575"/>
      <c r="E110" s="575"/>
      <c r="F110" s="575"/>
      <c r="G110" s="575"/>
      <c r="H110" s="576"/>
      <c r="I110" s="325"/>
      <c r="J110" s="574"/>
      <c r="K110" s="575"/>
      <c r="L110" s="575"/>
      <c r="M110" s="575"/>
      <c r="N110" s="575"/>
      <c r="O110" s="575"/>
      <c r="P110" s="575"/>
      <c r="Q110" s="575"/>
      <c r="R110" s="575"/>
      <c r="S110" s="575"/>
      <c r="T110" s="575"/>
      <c r="U110" s="575"/>
      <c r="V110" s="575"/>
      <c r="W110" s="575"/>
      <c r="X110" s="575"/>
      <c r="Y110" s="576"/>
      <c r="Z110" s="325"/>
      <c r="AA110" s="331"/>
      <c r="AB110" s="322"/>
    </row>
    <row r="111" spans="1:28" x14ac:dyDescent="0.4">
      <c r="A111" s="317"/>
      <c r="B111" s="574"/>
      <c r="C111" s="575"/>
      <c r="D111" s="575"/>
      <c r="E111" s="575"/>
      <c r="F111" s="575"/>
      <c r="G111" s="575"/>
      <c r="H111" s="576"/>
      <c r="I111" s="325"/>
      <c r="J111" s="574"/>
      <c r="K111" s="575"/>
      <c r="L111" s="575"/>
      <c r="M111" s="575"/>
      <c r="N111" s="575"/>
      <c r="O111" s="575"/>
      <c r="P111" s="575"/>
      <c r="Q111" s="575"/>
      <c r="R111" s="575"/>
      <c r="S111" s="575"/>
      <c r="T111" s="575"/>
      <c r="U111" s="575"/>
      <c r="V111" s="575"/>
      <c r="W111" s="575"/>
      <c r="X111" s="575"/>
      <c r="Y111" s="576"/>
      <c r="Z111" s="325"/>
      <c r="AA111" s="331"/>
      <c r="AB111" s="322"/>
    </row>
    <row r="112" spans="1:28" x14ac:dyDescent="0.4">
      <c r="A112" s="317"/>
      <c r="B112" s="574"/>
      <c r="C112" s="575"/>
      <c r="D112" s="575"/>
      <c r="E112" s="575"/>
      <c r="F112" s="575"/>
      <c r="G112" s="575"/>
      <c r="H112" s="576"/>
      <c r="I112" s="325"/>
      <c r="J112" s="574"/>
      <c r="K112" s="575"/>
      <c r="L112" s="575"/>
      <c r="M112" s="575"/>
      <c r="N112" s="575"/>
      <c r="O112" s="575"/>
      <c r="P112" s="575"/>
      <c r="Q112" s="575"/>
      <c r="R112" s="575"/>
      <c r="S112" s="575"/>
      <c r="T112" s="575"/>
      <c r="U112" s="575"/>
      <c r="V112" s="575"/>
      <c r="W112" s="575"/>
      <c r="X112" s="575"/>
      <c r="Y112" s="576"/>
      <c r="Z112" s="325"/>
      <c r="AA112" s="331"/>
      <c r="AB112" s="322"/>
    </row>
    <row r="113" spans="1:28" x14ac:dyDescent="0.4">
      <c r="A113" s="317"/>
      <c r="B113" s="574"/>
      <c r="C113" s="575"/>
      <c r="D113" s="575"/>
      <c r="E113" s="575"/>
      <c r="F113" s="575"/>
      <c r="G113" s="575"/>
      <c r="H113" s="576"/>
      <c r="I113" s="325"/>
      <c r="J113" s="574"/>
      <c r="K113" s="575"/>
      <c r="L113" s="575"/>
      <c r="M113" s="575"/>
      <c r="N113" s="575"/>
      <c r="O113" s="575"/>
      <c r="P113" s="575"/>
      <c r="Q113" s="575"/>
      <c r="R113" s="575"/>
      <c r="S113" s="575"/>
      <c r="T113" s="575"/>
      <c r="U113" s="575"/>
      <c r="V113" s="575"/>
      <c r="W113" s="575"/>
      <c r="X113" s="575"/>
      <c r="Y113" s="576"/>
      <c r="Z113" s="325"/>
      <c r="AA113" s="331"/>
      <c r="AB113" s="322"/>
    </row>
    <row r="114" spans="1:28" x14ac:dyDescent="0.4">
      <c r="A114" s="317"/>
      <c r="B114" s="574"/>
      <c r="C114" s="575"/>
      <c r="D114" s="575"/>
      <c r="E114" s="575"/>
      <c r="F114" s="575"/>
      <c r="G114" s="575"/>
      <c r="H114" s="576"/>
      <c r="I114" s="325"/>
      <c r="J114" s="574"/>
      <c r="K114" s="575"/>
      <c r="L114" s="575"/>
      <c r="M114" s="575"/>
      <c r="N114" s="575"/>
      <c r="O114" s="575"/>
      <c r="P114" s="575"/>
      <c r="Q114" s="575"/>
      <c r="R114" s="575"/>
      <c r="S114" s="575"/>
      <c r="T114" s="575"/>
      <c r="U114" s="575"/>
      <c r="V114" s="575"/>
      <c r="W114" s="575"/>
      <c r="X114" s="575"/>
      <c r="Y114" s="576"/>
      <c r="Z114" s="325"/>
      <c r="AA114" s="331"/>
      <c r="AB114" s="322"/>
    </row>
    <row r="115" spans="1:28" x14ac:dyDescent="0.4">
      <c r="A115" s="317"/>
      <c r="B115" s="574"/>
      <c r="C115" s="575"/>
      <c r="D115" s="575"/>
      <c r="E115" s="575"/>
      <c r="F115" s="575"/>
      <c r="G115" s="575"/>
      <c r="H115" s="576"/>
      <c r="I115" s="325"/>
      <c r="J115" s="574"/>
      <c r="K115" s="575"/>
      <c r="L115" s="575"/>
      <c r="M115" s="575"/>
      <c r="N115" s="575"/>
      <c r="O115" s="575"/>
      <c r="P115" s="575"/>
      <c r="Q115" s="575"/>
      <c r="R115" s="575"/>
      <c r="S115" s="575"/>
      <c r="T115" s="575"/>
      <c r="U115" s="575"/>
      <c r="V115" s="575"/>
      <c r="W115" s="575"/>
      <c r="X115" s="575"/>
      <c r="Y115" s="576"/>
      <c r="Z115" s="325"/>
      <c r="AA115" s="331"/>
      <c r="AB115" s="322"/>
    </row>
    <row r="116" spans="1:28" x14ac:dyDescent="0.4">
      <c r="A116" s="317"/>
      <c r="B116" s="574"/>
      <c r="C116" s="575"/>
      <c r="D116" s="575"/>
      <c r="E116" s="575"/>
      <c r="F116" s="575"/>
      <c r="G116" s="575"/>
      <c r="H116" s="576"/>
      <c r="I116" s="325"/>
      <c r="J116" s="574"/>
      <c r="K116" s="575"/>
      <c r="L116" s="575"/>
      <c r="M116" s="575"/>
      <c r="N116" s="575"/>
      <c r="O116" s="575"/>
      <c r="P116" s="575"/>
      <c r="Q116" s="575"/>
      <c r="R116" s="575"/>
      <c r="S116" s="575"/>
      <c r="T116" s="575"/>
      <c r="U116" s="575"/>
      <c r="V116" s="575"/>
      <c r="W116" s="575"/>
      <c r="X116" s="575"/>
      <c r="Y116" s="576"/>
      <c r="Z116" s="325"/>
      <c r="AA116" s="331"/>
      <c r="AB116" s="322"/>
    </row>
    <row r="117" spans="1:28" x14ac:dyDescent="0.4">
      <c r="A117" s="317"/>
      <c r="B117" s="574"/>
      <c r="C117" s="575"/>
      <c r="D117" s="575"/>
      <c r="E117" s="575"/>
      <c r="F117" s="575"/>
      <c r="G117" s="575"/>
      <c r="H117" s="576"/>
      <c r="I117" s="325"/>
      <c r="J117" s="574"/>
      <c r="K117" s="575"/>
      <c r="L117" s="575"/>
      <c r="M117" s="575"/>
      <c r="N117" s="575"/>
      <c r="O117" s="575"/>
      <c r="P117" s="575"/>
      <c r="Q117" s="575"/>
      <c r="R117" s="575"/>
      <c r="S117" s="575"/>
      <c r="T117" s="575"/>
      <c r="U117" s="575"/>
      <c r="V117" s="575"/>
      <c r="W117" s="575"/>
      <c r="X117" s="575"/>
      <c r="Y117" s="576"/>
      <c r="Z117" s="325"/>
      <c r="AA117" s="331"/>
      <c r="AB117" s="322"/>
    </row>
    <row r="118" spans="1:28" x14ac:dyDescent="0.4">
      <c r="A118" s="317"/>
      <c r="B118" s="574"/>
      <c r="C118" s="575"/>
      <c r="D118" s="575"/>
      <c r="E118" s="575"/>
      <c r="F118" s="575"/>
      <c r="G118" s="575"/>
      <c r="H118" s="576"/>
      <c r="I118" s="325"/>
      <c r="J118" s="574"/>
      <c r="K118" s="575"/>
      <c r="L118" s="575"/>
      <c r="M118" s="575"/>
      <c r="N118" s="575"/>
      <c r="O118" s="575"/>
      <c r="P118" s="575"/>
      <c r="Q118" s="575"/>
      <c r="R118" s="575"/>
      <c r="S118" s="575"/>
      <c r="T118" s="575"/>
      <c r="U118" s="575"/>
      <c r="V118" s="575"/>
      <c r="W118" s="575"/>
      <c r="X118" s="575"/>
      <c r="Y118" s="576"/>
      <c r="Z118" s="325"/>
      <c r="AA118" s="331"/>
      <c r="AB118" s="322"/>
    </row>
    <row r="119" spans="1:28" x14ac:dyDescent="0.4">
      <c r="A119" s="317"/>
      <c r="B119" s="574"/>
      <c r="C119" s="575"/>
      <c r="D119" s="575"/>
      <c r="E119" s="575"/>
      <c r="F119" s="575"/>
      <c r="G119" s="575"/>
      <c r="H119" s="576"/>
      <c r="I119" s="325"/>
      <c r="J119" s="574"/>
      <c r="K119" s="575"/>
      <c r="L119" s="575"/>
      <c r="M119" s="575"/>
      <c r="N119" s="575"/>
      <c r="O119" s="575"/>
      <c r="P119" s="575"/>
      <c r="Q119" s="575"/>
      <c r="R119" s="575"/>
      <c r="S119" s="575"/>
      <c r="T119" s="575"/>
      <c r="U119" s="575"/>
      <c r="V119" s="575"/>
      <c r="W119" s="575"/>
      <c r="X119" s="575"/>
      <c r="Y119" s="576"/>
      <c r="Z119" s="325"/>
      <c r="AA119" s="331"/>
      <c r="AB119" s="322"/>
    </row>
    <row r="120" spans="1:28" x14ac:dyDescent="0.4">
      <c r="A120" s="317"/>
      <c r="B120" s="574"/>
      <c r="C120" s="575"/>
      <c r="D120" s="575"/>
      <c r="E120" s="575"/>
      <c r="F120" s="575"/>
      <c r="G120" s="575"/>
      <c r="H120" s="576"/>
      <c r="I120" s="325"/>
      <c r="J120" s="574"/>
      <c r="K120" s="575"/>
      <c r="L120" s="575"/>
      <c r="M120" s="575"/>
      <c r="N120" s="575"/>
      <c r="O120" s="575"/>
      <c r="P120" s="575"/>
      <c r="Q120" s="575"/>
      <c r="R120" s="575"/>
      <c r="S120" s="575"/>
      <c r="T120" s="575"/>
      <c r="U120" s="575"/>
      <c r="V120" s="575"/>
      <c r="W120" s="575"/>
      <c r="X120" s="575"/>
      <c r="Y120" s="576"/>
      <c r="Z120" s="325"/>
      <c r="AA120" s="331"/>
      <c r="AB120" s="322"/>
    </row>
    <row r="121" spans="1:28" ht="16.3" thickBot="1" x14ac:dyDescent="0.45">
      <c r="A121" s="317"/>
      <c r="B121" s="577"/>
      <c r="C121" s="578"/>
      <c r="D121" s="578"/>
      <c r="E121" s="578"/>
      <c r="F121" s="578"/>
      <c r="G121" s="578"/>
      <c r="H121" s="579"/>
      <c r="I121" s="325"/>
      <c r="J121" s="577"/>
      <c r="K121" s="578"/>
      <c r="L121" s="578"/>
      <c r="M121" s="578"/>
      <c r="N121" s="578"/>
      <c r="O121" s="578"/>
      <c r="P121" s="578"/>
      <c r="Q121" s="578"/>
      <c r="R121" s="578"/>
      <c r="S121" s="578"/>
      <c r="T121" s="578"/>
      <c r="U121" s="578"/>
      <c r="V121" s="578"/>
      <c r="W121" s="578"/>
      <c r="X121" s="578"/>
      <c r="Y121" s="579"/>
      <c r="Z121" s="325"/>
      <c r="AA121" s="331"/>
      <c r="AB121" s="322"/>
    </row>
    <row r="122" spans="1:28" ht="16.3" thickBot="1" x14ac:dyDescent="0.45">
      <c r="B122" s="326"/>
      <c r="C122" s="326"/>
      <c r="D122" s="326"/>
      <c r="E122" s="326"/>
      <c r="F122" s="326"/>
      <c r="G122" s="326"/>
      <c r="H122" s="326"/>
      <c r="I122" s="321"/>
      <c r="J122" s="326"/>
      <c r="K122" s="326"/>
      <c r="L122" s="326"/>
      <c r="M122" s="326"/>
      <c r="N122" s="326"/>
      <c r="O122" s="326"/>
      <c r="P122" s="326"/>
      <c r="Q122" s="326"/>
      <c r="R122" s="326"/>
      <c r="S122" s="326"/>
      <c r="T122" s="326"/>
      <c r="U122" s="326"/>
      <c r="V122" s="326"/>
      <c r="W122" s="326"/>
      <c r="X122" s="326"/>
      <c r="Y122" s="326"/>
      <c r="Z122" s="317"/>
      <c r="AA122" s="331"/>
      <c r="AB122" s="322"/>
    </row>
    <row r="123" spans="1:28" ht="16.3" thickBot="1" x14ac:dyDescent="0.45">
      <c r="A123" s="317"/>
      <c r="B123" s="223" t="s">
        <v>377</v>
      </c>
      <c r="C123" s="224"/>
      <c r="D123" s="224"/>
      <c r="E123" s="224"/>
      <c r="F123" s="224"/>
      <c r="G123" s="224"/>
      <c r="H123" s="224"/>
      <c r="I123" s="224"/>
      <c r="J123" s="224"/>
      <c r="K123" s="224"/>
      <c r="L123" s="224"/>
      <c r="M123" s="224"/>
      <c r="N123" s="224"/>
      <c r="O123" s="224"/>
      <c r="P123" s="224"/>
      <c r="Q123" s="224"/>
      <c r="R123" s="224"/>
      <c r="S123" s="224"/>
      <c r="T123" s="224"/>
      <c r="U123" s="224"/>
      <c r="V123" s="224"/>
      <c r="W123" s="224"/>
      <c r="X123" s="224"/>
      <c r="Y123" s="225"/>
      <c r="Z123" s="325"/>
      <c r="AA123" s="331"/>
      <c r="AB123" s="322"/>
    </row>
    <row r="124" spans="1:28" x14ac:dyDescent="0.4">
      <c r="A124" s="317"/>
      <c r="B124" s="571"/>
      <c r="C124" s="572"/>
      <c r="D124" s="572"/>
      <c r="E124" s="572"/>
      <c r="F124" s="572"/>
      <c r="G124" s="572"/>
      <c r="H124" s="572"/>
      <c r="I124" s="572"/>
      <c r="J124" s="572"/>
      <c r="K124" s="572"/>
      <c r="L124" s="572"/>
      <c r="M124" s="572"/>
      <c r="N124" s="572"/>
      <c r="O124" s="572"/>
      <c r="P124" s="572"/>
      <c r="Q124" s="572"/>
      <c r="R124" s="572"/>
      <c r="S124" s="572"/>
      <c r="T124" s="572"/>
      <c r="U124" s="572"/>
      <c r="V124" s="572"/>
      <c r="W124" s="572"/>
      <c r="X124" s="572"/>
      <c r="Y124" s="573"/>
      <c r="Z124" s="325"/>
      <c r="AA124" s="331"/>
      <c r="AB124" s="322"/>
    </row>
    <row r="125" spans="1:28" x14ac:dyDescent="0.4">
      <c r="A125" s="317"/>
      <c r="B125" s="574"/>
      <c r="C125" s="575"/>
      <c r="D125" s="575"/>
      <c r="E125" s="575"/>
      <c r="F125" s="575"/>
      <c r="G125" s="575"/>
      <c r="H125" s="575"/>
      <c r="I125" s="575"/>
      <c r="J125" s="575"/>
      <c r="K125" s="575"/>
      <c r="L125" s="575"/>
      <c r="M125" s="575"/>
      <c r="N125" s="575"/>
      <c r="O125" s="575"/>
      <c r="P125" s="575"/>
      <c r="Q125" s="575"/>
      <c r="R125" s="575"/>
      <c r="S125" s="575"/>
      <c r="T125" s="575"/>
      <c r="U125" s="575"/>
      <c r="V125" s="575"/>
      <c r="W125" s="575"/>
      <c r="X125" s="575"/>
      <c r="Y125" s="576"/>
      <c r="Z125" s="325"/>
      <c r="AA125" s="331"/>
      <c r="AB125" s="322"/>
    </row>
    <row r="126" spans="1:28" x14ac:dyDescent="0.4">
      <c r="A126" s="317"/>
      <c r="B126" s="574"/>
      <c r="C126" s="575"/>
      <c r="D126" s="575"/>
      <c r="E126" s="575"/>
      <c r="F126" s="575"/>
      <c r="G126" s="575"/>
      <c r="H126" s="575"/>
      <c r="I126" s="575"/>
      <c r="J126" s="575"/>
      <c r="K126" s="575"/>
      <c r="L126" s="575"/>
      <c r="M126" s="575"/>
      <c r="N126" s="575"/>
      <c r="O126" s="575"/>
      <c r="P126" s="575"/>
      <c r="Q126" s="575"/>
      <c r="R126" s="575"/>
      <c r="S126" s="575"/>
      <c r="T126" s="575"/>
      <c r="U126" s="575"/>
      <c r="V126" s="575"/>
      <c r="W126" s="575"/>
      <c r="X126" s="575"/>
      <c r="Y126" s="576"/>
      <c r="Z126" s="325"/>
      <c r="AA126" s="331"/>
      <c r="AB126" s="322"/>
    </row>
    <row r="127" spans="1:28" x14ac:dyDescent="0.4">
      <c r="A127" s="317"/>
      <c r="B127" s="574"/>
      <c r="C127" s="575"/>
      <c r="D127" s="575"/>
      <c r="E127" s="575"/>
      <c r="F127" s="575"/>
      <c r="G127" s="575"/>
      <c r="H127" s="575"/>
      <c r="I127" s="575"/>
      <c r="J127" s="575"/>
      <c r="K127" s="575"/>
      <c r="L127" s="575"/>
      <c r="M127" s="575"/>
      <c r="N127" s="575"/>
      <c r="O127" s="575"/>
      <c r="P127" s="575"/>
      <c r="Q127" s="575"/>
      <c r="R127" s="575"/>
      <c r="S127" s="575"/>
      <c r="T127" s="575"/>
      <c r="U127" s="575"/>
      <c r="V127" s="575"/>
      <c r="W127" s="575"/>
      <c r="X127" s="575"/>
      <c r="Y127" s="576"/>
      <c r="Z127" s="325"/>
      <c r="AA127" s="331"/>
      <c r="AB127" s="322"/>
    </row>
    <row r="128" spans="1:28" x14ac:dyDescent="0.4">
      <c r="A128" s="317"/>
      <c r="B128" s="574"/>
      <c r="C128" s="575"/>
      <c r="D128" s="575"/>
      <c r="E128" s="575"/>
      <c r="F128" s="575"/>
      <c r="G128" s="575"/>
      <c r="H128" s="575"/>
      <c r="I128" s="575"/>
      <c r="J128" s="575"/>
      <c r="K128" s="575"/>
      <c r="L128" s="575"/>
      <c r="M128" s="575"/>
      <c r="N128" s="575"/>
      <c r="O128" s="575"/>
      <c r="P128" s="575"/>
      <c r="Q128" s="575"/>
      <c r="R128" s="575"/>
      <c r="S128" s="575"/>
      <c r="T128" s="575"/>
      <c r="U128" s="575"/>
      <c r="V128" s="575"/>
      <c r="W128" s="575"/>
      <c r="X128" s="575"/>
      <c r="Y128" s="576"/>
      <c r="Z128" s="325"/>
      <c r="AA128" s="331"/>
      <c r="AB128" s="322"/>
    </row>
    <row r="129" spans="1:28" x14ac:dyDescent="0.4">
      <c r="A129" s="317"/>
      <c r="B129" s="574"/>
      <c r="C129" s="575"/>
      <c r="D129" s="575"/>
      <c r="E129" s="575"/>
      <c r="F129" s="575"/>
      <c r="G129" s="575"/>
      <c r="H129" s="575"/>
      <c r="I129" s="575"/>
      <c r="J129" s="575"/>
      <c r="K129" s="575"/>
      <c r="L129" s="575"/>
      <c r="M129" s="575"/>
      <c r="N129" s="575"/>
      <c r="O129" s="575"/>
      <c r="P129" s="575"/>
      <c r="Q129" s="575"/>
      <c r="R129" s="575"/>
      <c r="S129" s="575"/>
      <c r="T129" s="575"/>
      <c r="U129" s="575"/>
      <c r="V129" s="575"/>
      <c r="W129" s="575"/>
      <c r="X129" s="575"/>
      <c r="Y129" s="576"/>
      <c r="Z129" s="325"/>
      <c r="AA129" s="331"/>
      <c r="AB129" s="322"/>
    </row>
    <row r="130" spans="1:28" x14ac:dyDescent="0.4">
      <c r="A130" s="317"/>
      <c r="B130" s="574"/>
      <c r="C130" s="575"/>
      <c r="D130" s="575"/>
      <c r="E130" s="575"/>
      <c r="F130" s="575"/>
      <c r="G130" s="575"/>
      <c r="H130" s="575"/>
      <c r="I130" s="575"/>
      <c r="J130" s="575"/>
      <c r="K130" s="575"/>
      <c r="L130" s="575"/>
      <c r="M130" s="575"/>
      <c r="N130" s="575"/>
      <c r="O130" s="575"/>
      <c r="P130" s="575"/>
      <c r="Q130" s="575"/>
      <c r="R130" s="575"/>
      <c r="S130" s="575"/>
      <c r="T130" s="575"/>
      <c r="U130" s="575"/>
      <c r="V130" s="575"/>
      <c r="W130" s="575"/>
      <c r="X130" s="575"/>
      <c r="Y130" s="576"/>
      <c r="Z130" s="325"/>
      <c r="AA130" s="331"/>
      <c r="AB130" s="322"/>
    </row>
    <row r="131" spans="1:28" x14ac:dyDescent="0.4">
      <c r="A131" s="317"/>
      <c r="B131" s="574"/>
      <c r="C131" s="575"/>
      <c r="D131" s="575"/>
      <c r="E131" s="575"/>
      <c r="F131" s="575"/>
      <c r="G131" s="575"/>
      <c r="H131" s="575"/>
      <c r="I131" s="575"/>
      <c r="J131" s="575"/>
      <c r="K131" s="575"/>
      <c r="L131" s="575"/>
      <c r="M131" s="575"/>
      <c r="N131" s="575"/>
      <c r="O131" s="575"/>
      <c r="P131" s="575"/>
      <c r="Q131" s="575"/>
      <c r="R131" s="575"/>
      <c r="S131" s="575"/>
      <c r="T131" s="575"/>
      <c r="U131" s="575"/>
      <c r="V131" s="575"/>
      <c r="W131" s="575"/>
      <c r="X131" s="575"/>
      <c r="Y131" s="576"/>
      <c r="Z131" s="325"/>
      <c r="AA131" s="331"/>
      <c r="AB131" s="322"/>
    </row>
    <row r="132" spans="1:28" x14ac:dyDescent="0.4">
      <c r="A132" s="317"/>
      <c r="B132" s="574"/>
      <c r="C132" s="575"/>
      <c r="D132" s="575"/>
      <c r="E132" s="575"/>
      <c r="F132" s="575"/>
      <c r="G132" s="575"/>
      <c r="H132" s="575"/>
      <c r="I132" s="575"/>
      <c r="J132" s="575"/>
      <c r="K132" s="575"/>
      <c r="L132" s="575"/>
      <c r="M132" s="575"/>
      <c r="N132" s="575"/>
      <c r="O132" s="575"/>
      <c r="P132" s="575"/>
      <c r="Q132" s="575"/>
      <c r="R132" s="575"/>
      <c r="S132" s="575"/>
      <c r="T132" s="575"/>
      <c r="U132" s="575"/>
      <c r="V132" s="575"/>
      <c r="W132" s="575"/>
      <c r="X132" s="575"/>
      <c r="Y132" s="576"/>
      <c r="Z132" s="325"/>
      <c r="AA132" s="331"/>
      <c r="AB132" s="322"/>
    </row>
    <row r="133" spans="1:28" x14ac:dyDescent="0.4">
      <c r="A133" s="317"/>
      <c r="B133" s="574"/>
      <c r="C133" s="575"/>
      <c r="D133" s="575"/>
      <c r="E133" s="575"/>
      <c r="F133" s="575"/>
      <c r="G133" s="575"/>
      <c r="H133" s="575"/>
      <c r="I133" s="575"/>
      <c r="J133" s="575"/>
      <c r="K133" s="575"/>
      <c r="L133" s="575"/>
      <c r="M133" s="575"/>
      <c r="N133" s="575"/>
      <c r="O133" s="575"/>
      <c r="P133" s="575"/>
      <c r="Q133" s="575"/>
      <c r="R133" s="575"/>
      <c r="S133" s="575"/>
      <c r="T133" s="575"/>
      <c r="U133" s="575"/>
      <c r="V133" s="575"/>
      <c r="W133" s="575"/>
      <c r="X133" s="575"/>
      <c r="Y133" s="576"/>
      <c r="Z133" s="325"/>
      <c r="AA133" s="331"/>
      <c r="AB133" s="322"/>
    </row>
    <row r="134" spans="1:28" x14ac:dyDescent="0.4">
      <c r="A134" s="317"/>
      <c r="B134" s="574"/>
      <c r="C134" s="575"/>
      <c r="D134" s="575"/>
      <c r="E134" s="575"/>
      <c r="F134" s="575"/>
      <c r="G134" s="575"/>
      <c r="H134" s="575"/>
      <c r="I134" s="575"/>
      <c r="J134" s="575"/>
      <c r="K134" s="575"/>
      <c r="L134" s="575"/>
      <c r="M134" s="575"/>
      <c r="N134" s="575"/>
      <c r="O134" s="575"/>
      <c r="P134" s="575"/>
      <c r="Q134" s="575"/>
      <c r="R134" s="575"/>
      <c r="S134" s="575"/>
      <c r="T134" s="575"/>
      <c r="U134" s="575"/>
      <c r="V134" s="575"/>
      <c r="W134" s="575"/>
      <c r="X134" s="575"/>
      <c r="Y134" s="576"/>
      <c r="Z134" s="325"/>
      <c r="AA134" s="331"/>
      <c r="AB134" s="322"/>
    </row>
    <row r="135" spans="1:28" x14ac:dyDescent="0.4">
      <c r="A135" s="317"/>
      <c r="B135" s="574"/>
      <c r="C135" s="575"/>
      <c r="D135" s="575"/>
      <c r="E135" s="575"/>
      <c r="F135" s="575"/>
      <c r="G135" s="575"/>
      <c r="H135" s="575"/>
      <c r="I135" s="575"/>
      <c r="J135" s="575"/>
      <c r="K135" s="575"/>
      <c r="L135" s="575"/>
      <c r="M135" s="575"/>
      <c r="N135" s="575"/>
      <c r="O135" s="575"/>
      <c r="P135" s="575"/>
      <c r="Q135" s="575"/>
      <c r="R135" s="575"/>
      <c r="S135" s="575"/>
      <c r="T135" s="575"/>
      <c r="U135" s="575"/>
      <c r="V135" s="575"/>
      <c r="W135" s="575"/>
      <c r="X135" s="575"/>
      <c r="Y135" s="576"/>
      <c r="Z135" s="325"/>
      <c r="AA135" s="331"/>
      <c r="AB135" s="322"/>
    </row>
    <row r="136" spans="1:28" x14ac:dyDescent="0.4">
      <c r="A136" s="317"/>
      <c r="B136" s="574"/>
      <c r="C136" s="575"/>
      <c r="D136" s="575"/>
      <c r="E136" s="575"/>
      <c r="F136" s="575"/>
      <c r="G136" s="575"/>
      <c r="H136" s="575"/>
      <c r="I136" s="575"/>
      <c r="J136" s="575"/>
      <c r="K136" s="575"/>
      <c r="L136" s="575"/>
      <c r="M136" s="575"/>
      <c r="N136" s="575"/>
      <c r="O136" s="575"/>
      <c r="P136" s="575"/>
      <c r="Q136" s="575"/>
      <c r="R136" s="575"/>
      <c r="S136" s="575"/>
      <c r="T136" s="575"/>
      <c r="U136" s="575"/>
      <c r="V136" s="575"/>
      <c r="W136" s="575"/>
      <c r="X136" s="575"/>
      <c r="Y136" s="576"/>
      <c r="Z136" s="325"/>
      <c r="AA136" s="331"/>
      <c r="AB136" s="322"/>
    </row>
    <row r="137" spans="1:28" x14ac:dyDescent="0.4">
      <c r="A137" s="317"/>
      <c r="B137" s="574"/>
      <c r="C137" s="575"/>
      <c r="D137" s="575"/>
      <c r="E137" s="575"/>
      <c r="F137" s="575"/>
      <c r="G137" s="575"/>
      <c r="H137" s="575"/>
      <c r="I137" s="575"/>
      <c r="J137" s="575"/>
      <c r="K137" s="575"/>
      <c r="L137" s="575"/>
      <c r="M137" s="575"/>
      <c r="N137" s="575"/>
      <c r="O137" s="575"/>
      <c r="P137" s="575"/>
      <c r="Q137" s="575"/>
      <c r="R137" s="575"/>
      <c r="S137" s="575"/>
      <c r="T137" s="575"/>
      <c r="U137" s="575"/>
      <c r="V137" s="575"/>
      <c r="W137" s="575"/>
      <c r="X137" s="575"/>
      <c r="Y137" s="576"/>
      <c r="Z137" s="325"/>
      <c r="AA137" s="331"/>
      <c r="AB137" s="322"/>
    </row>
    <row r="138" spans="1:28" x14ac:dyDescent="0.4">
      <c r="A138" s="317"/>
      <c r="B138" s="574"/>
      <c r="C138" s="575"/>
      <c r="D138" s="575"/>
      <c r="E138" s="575"/>
      <c r="F138" s="575"/>
      <c r="G138" s="575"/>
      <c r="H138" s="575"/>
      <c r="I138" s="575"/>
      <c r="J138" s="575"/>
      <c r="K138" s="575"/>
      <c r="L138" s="575"/>
      <c r="M138" s="575"/>
      <c r="N138" s="575"/>
      <c r="O138" s="575"/>
      <c r="P138" s="575"/>
      <c r="Q138" s="575"/>
      <c r="R138" s="575"/>
      <c r="S138" s="575"/>
      <c r="T138" s="575"/>
      <c r="U138" s="575"/>
      <c r="V138" s="575"/>
      <c r="W138" s="575"/>
      <c r="X138" s="575"/>
      <c r="Y138" s="576"/>
      <c r="Z138" s="325"/>
      <c r="AA138" s="331"/>
      <c r="AB138" s="322"/>
    </row>
    <row r="139" spans="1:28" x14ac:dyDescent="0.4">
      <c r="A139" s="317"/>
      <c r="B139" s="574"/>
      <c r="C139" s="575"/>
      <c r="D139" s="575"/>
      <c r="E139" s="575"/>
      <c r="F139" s="575"/>
      <c r="G139" s="575"/>
      <c r="H139" s="575"/>
      <c r="I139" s="575"/>
      <c r="J139" s="575"/>
      <c r="K139" s="575"/>
      <c r="L139" s="575"/>
      <c r="M139" s="575"/>
      <c r="N139" s="575"/>
      <c r="O139" s="575"/>
      <c r="P139" s="575"/>
      <c r="Q139" s="575"/>
      <c r="R139" s="575"/>
      <c r="S139" s="575"/>
      <c r="T139" s="575"/>
      <c r="U139" s="575"/>
      <c r="V139" s="575"/>
      <c r="W139" s="575"/>
      <c r="X139" s="575"/>
      <c r="Y139" s="576"/>
      <c r="Z139" s="325"/>
      <c r="AA139" s="331"/>
      <c r="AB139" s="322"/>
    </row>
    <row r="140" spans="1:28" x14ac:dyDescent="0.4">
      <c r="A140" s="317"/>
      <c r="B140" s="574"/>
      <c r="C140" s="575"/>
      <c r="D140" s="575"/>
      <c r="E140" s="575"/>
      <c r="F140" s="575"/>
      <c r="G140" s="575"/>
      <c r="H140" s="575"/>
      <c r="I140" s="575"/>
      <c r="J140" s="575"/>
      <c r="K140" s="575"/>
      <c r="L140" s="575"/>
      <c r="M140" s="575"/>
      <c r="N140" s="575"/>
      <c r="O140" s="575"/>
      <c r="P140" s="575"/>
      <c r="Q140" s="575"/>
      <c r="R140" s="575"/>
      <c r="S140" s="575"/>
      <c r="T140" s="575"/>
      <c r="U140" s="575"/>
      <c r="V140" s="575"/>
      <c r="W140" s="575"/>
      <c r="X140" s="575"/>
      <c r="Y140" s="576"/>
      <c r="Z140" s="325"/>
      <c r="AA140" s="331"/>
      <c r="AB140" s="322"/>
    </row>
    <row r="141" spans="1:28" x14ac:dyDescent="0.4">
      <c r="A141" s="317"/>
      <c r="B141" s="574"/>
      <c r="C141" s="575"/>
      <c r="D141" s="575"/>
      <c r="E141" s="575"/>
      <c r="F141" s="575"/>
      <c r="G141" s="575"/>
      <c r="H141" s="575"/>
      <c r="I141" s="575"/>
      <c r="J141" s="575"/>
      <c r="K141" s="575"/>
      <c r="L141" s="575"/>
      <c r="M141" s="575"/>
      <c r="N141" s="575"/>
      <c r="O141" s="575"/>
      <c r="P141" s="575"/>
      <c r="Q141" s="575"/>
      <c r="R141" s="575"/>
      <c r="S141" s="575"/>
      <c r="T141" s="575"/>
      <c r="U141" s="575"/>
      <c r="V141" s="575"/>
      <c r="W141" s="575"/>
      <c r="X141" s="575"/>
      <c r="Y141" s="576"/>
      <c r="Z141" s="325"/>
      <c r="AA141" s="331"/>
      <c r="AB141" s="322"/>
    </row>
    <row r="142" spans="1:28" x14ac:dyDescent="0.4">
      <c r="A142" s="317"/>
      <c r="B142" s="574"/>
      <c r="C142" s="575"/>
      <c r="D142" s="575"/>
      <c r="E142" s="575"/>
      <c r="F142" s="575"/>
      <c r="G142" s="575"/>
      <c r="H142" s="575"/>
      <c r="I142" s="575"/>
      <c r="J142" s="575"/>
      <c r="K142" s="575"/>
      <c r="L142" s="575"/>
      <c r="M142" s="575"/>
      <c r="N142" s="575"/>
      <c r="O142" s="575"/>
      <c r="P142" s="575"/>
      <c r="Q142" s="575"/>
      <c r="R142" s="575"/>
      <c r="S142" s="575"/>
      <c r="T142" s="575"/>
      <c r="U142" s="575"/>
      <c r="V142" s="575"/>
      <c r="W142" s="575"/>
      <c r="X142" s="575"/>
      <c r="Y142" s="576"/>
      <c r="Z142" s="325"/>
      <c r="AA142" s="331"/>
      <c r="AB142" s="322"/>
    </row>
    <row r="143" spans="1:28" x14ac:dyDescent="0.4">
      <c r="A143" s="317"/>
      <c r="B143" s="574"/>
      <c r="C143" s="575"/>
      <c r="D143" s="575"/>
      <c r="E143" s="575"/>
      <c r="F143" s="575"/>
      <c r="G143" s="575"/>
      <c r="H143" s="575"/>
      <c r="I143" s="575"/>
      <c r="J143" s="575"/>
      <c r="K143" s="575"/>
      <c r="L143" s="575"/>
      <c r="M143" s="575"/>
      <c r="N143" s="575"/>
      <c r="O143" s="575"/>
      <c r="P143" s="575"/>
      <c r="Q143" s="575"/>
      <c r="R143" s="575"/>
      <c r="S143" s="575"/>
      <c r="T143" s="575"/>
      <c r="U143" s="575"/>
      <c r="V143" s="575"/>
      <c r="W143" s="575"/>
      <c r="X143" s="575"/>
      <c r="Y143" s="576"/>
      <c r="Z143" s="325"/>
      <c r="AA143" s="331"/>
      <c r="AB143" s="322"/>
    </row>
    <row r="144" spans="1:28" x14ac:dyDescent="0.4">
      <c r="A144" s="317"/>
      <c r="B144" s="574"/>
      <c r="C144" s="575"/>
      <c r="D144" s="575"/>
      <c r="E144" s="575"/>
      <c r="F144" s="575"/>
      <c r="G144" s="575"/>
      <c r="H144" s="575"/>
      <c r="I144" s="575"/>
      <c r="J144" s="575"/>
      <c r="K144" s="575"/>
      <c r="L144" s="575"/>
      <c r="M144" s="575"/>
      <c r="N144" s="575"/>
      <c r="O144" s="575"/>
      <c r="P144" s="575"/>
      <c r="Q144" s="575"/>
      <c r="R144" s="575"/>
      <c r="S144" s="575"/>
      <c r="T144" s="575"/>
      <c r="U144" s="575"/>
      <c r="V144" s="575"/>
      <c r="W144" s="575"/>
      <c r="X144" s="575"/>
      <c r="Y144" s="576"/>
      <c r="Z144" s="325"/>
      <c r="AA144" s="331"/>
      <c r="AB144" s="322"/>
    </row>
    <row r="145" spans="1:28" x14ac:dyDescent="0.4">
      <c r="A145" s="317"/>
      <c r="B145" s="574"/>
      <c r="C145" s="575"/>
      <c r="D145" s="575"/>
      <c r="E145" s="575"/>
      <c r="F145" s="575"/>
      <c r="G145" s="575"/>
      <c r="H145" s="575"/>
      <c r="I145" s="575"/>
      <c r="J145" s="575"/>
      <c r="K145" s="575"/>
      <c r="L145" s="575"/>
      <c r="M145" s="575"/>
      <c r="N145" s="575"/>
      <c r="O145" s="575"/>
      <c r="P145" s="575"/>
      <c r="Q145" s="575"/>
      <c r="R145" s="575"/>
      <c r="S145" s="575"/>
      <c r="T145" s="575"/>
      <c r="U145" s="575"/>
      <c r="V145" s="575"/>
      <c r="W145" s="575"/>
      <c r="X145" s="575"/>
      <c r="Y145" s="576"/>
      <c r="Z145" s="325"/>
      <c r="AA145" s="331"/>
      <c r="AB145" s="322"/>
    </row>
    <row r="146" spans="1:28" x14ac:dyDescent="0.4">
      <c r="A146" s="317"/>
      <c r="B146" s="574"/>
      <c r="C146" s="575"/>
      <c r="D146" s="575"/>
      <c r="E146" s="575"/>
      <c r="F146" s="575"/>
      <c r="G146" s="575"/>
      <c r="H146" s="575"/>
      <c r="I146" s="575"/>
      <c r="J146" s="575"/>
      <c r="K146" s="575"/>
      <c r="L146" s="575"/>
      <c r="M146" s="575"/>
      <c r="N146" s="575"/>
      <c r="O146" s="575"/>
      <c r="P146" s="575"/>
      <c r="Q146" s="575"/>
      <c r="R146" s="575"/>
      <c r="S146" s="575"/>
      <c r="T146" s="575"/>
      <c r="U146" s="575"/>
      <c r="V146" s="575"/>
      <c r="W146" s="575"/>
      <c r="X146" s="575"/>
      <c r="Y146" s="576"/>
      <c r="Z146" s="325"/>
      <c r="AA146" s="331"/>
      <c r="AB146" s="322"/>
    </row>
    <row r="147" spans="1:28" x14ac:dyDescent="0.4">
      <c r="A147" s="317"/>
      <c r="B147" s="574"/>
      <c r="C147" s="575"/>
      <c r="D147" s="575"/>
      <c r="E147" s="575"/>
      <c r="F147" s="575"/>
      <c r="G147" s="575"/>
      <c r="H147" s="575"/>
      <c r="I147" s="575"/>
      <c r="J147" s="575"/>
      <c r="K147" s="575"/>
      <c r="L147" s="575"/>
      <c r="M147" s="575"/>
      <c r="N147" s="575"/>
      <c r="O147" s="575"/>
      <c r="P147" s="575"/>
      <c r="Q147" s="575"/>
      <c r="R147" s="575"/>
      <c r="S147" s="575"/>
      <c r="T147" s="575"/>
      <c r="U147" s="575"/>
      <c r="V147" s="575"/>
      <c r="W147" s="575"/>
      <c r="X147" s="575"/>
      <c r="Y147" s="576"/>
      <c r="Z147" s="325"/>
      <c r="AA147" s="331"/>
      <c r="AB147" s="322"/>
    </row>
    <row r="148" spans="1:28" x14ac:dyDescent="0.4">
      <c r="A148" s="317"/>
      <c r="B148" s="574"/>
      <c r="C148" s="575"/>
      <c r="D148" s="575"/>
      <c r="E148" s="575"/>
      <c r="F148" s="575"/>
      <c r="G148" s="575"/>
      <c r="H148" s="575"/>
      <c r="I148" s="575"/>
      <c r="J148" s="575"/>
      <c r="K148" s="575"/>
      <c r="L148" s="575"/>
      <c r="M148" s="575"/>
      <c r="N148" s="575"/>
      <c r="O148" s="575"/>
      <c r="P148" s="575"/>
      <c r="Q148" s="575"/>
      <c r="R148" s="575"/>
      <c r="S148" s="575"/>
      <c r="T148" s="575"/>
      <c r="U148" s="575"/>
      <c r="V148" s="575"/>
      <c r="W148" s="575"/>
      <c r="X148" s="575"/>
      <c r="Y148" s="576"/>
      <c r="Z148" s="325"/>
      <c r="AA148" s="331"/>
      <c r="AB148" s="322"/>
    </row>
    <row r="149" spans="1:28" ht="16.3" thickBot="1" x14ac:dyDescent="0.45">
      <c r="A149" s="317"/>
      <c r="B149" s="577"/>
      <c r="C149" s="578"/>
      <c r="D149" s="578"/>
      <c r="E149" s="578"/>
      <c r="F149" s="578"/>
      <c r="G149" s="578"/>
      <c r="H149" s="578"/>
      <c r="I149" s="578"/>
      <c r="J149" s="578"/>
      <c r="K149" s="578"/>
      <c r="L149" s="578"/>
      <c r="M149" s="578"/>
      <c r="N149" s="578"/>
      <c r="O149" s="578"/>
      <c r="P149" s="578"/>
      <c r="Q149" s="578"/>
      <c r="R149" s="578"/>
      <c r="S149" s="578"/>
      <c r="T149" s="578"/>
      <c r="U149" s="578"/>
      <c r="V149" s="578"/>
      <c r="W149" s="578"/>
      <c r="X149" s="578"/>
      <c r="Y149" s="579"/>
      <c r="Z149" s="325"/>
      <c r="AA149" s="331"/>
      <c r="AB149" s="322"/>
    </row>
    <row r="150" spans="1:28" s="316" customFormat="1" ht="16.3" thickBot="1" x14ac:dyDescent="0.45">
      <c r="B150" s="327"/>
      <c r="C150" s="327"/>
      <c r="D150" s="327"/>
      <c r="E150" s="327"/>
      <c r="F150" s="327"/>
      <c r="G150" s="327"/>
      <c r="H150" s="327"/>
      <c r="I150" s="328"/>
      <c r="J150" s="327"/>
      <c r="K150" s="327"/>
      <c r="L150" s="327"/>
      <c r="M150" s="327"/>
      <c r="N150" s="327"/>
      <c r="O150" s="327"/>
      <c r="P150" s="327"/>
      <c r="Q150" s="327"/>
      <c r="R150" s="327"/>
      <c r="S150" s="327"/>
      <c r="T150" s="327"/>
      <c r="U150" s="327"/>
      <c r="V150" s="327"/>
      <c r="W150" s="327"/>
      <c r="X150" s="327"/>
      <c r="Y150" s="327"/>
      <c r="Z150" s="329"/>
      <c r="AA150" s="331"/>
      <c r="AB150" s="330"/>
    </row>
    <row r="151" spans="1:28" ht="16.3" thickBot="1" x14ac:dyDescent="0.45">
      <c r="A151" s="317"/>
      <c r="B151" s="220" t="s">
        <v>378</v>
      </c>
      <c r="C151" s="221"/>
      <c r="D151" s="221"/>
      <c r="E151" s="221"/>
      <c r="F151" s="221"/>
      <c r="G151" s="221"/>
      <c r="H151" s="221"/>
      <c r="I151" s="221"/>
      <c r="J151" s="221"/>
      <c r="K151" s="221"/>
      <c r="L151" s="221"/>
      <c r="M151" s="221"/>
      <c r="N151" s="221"/>
      <c r="O151" s="221"/>
      <c r="P151" s="221"/>
      <c r="Q151" s="221"/>
      <c r="R151" s="221"/>
      <c r="S151" s="221"/>
      <c r="T151" s="221"/>
      <c r="U151" s="221"/>
      <c r="V151" s="221"/>
      <c r="W151" s="221"/>
      <c r="X151" s="221"/>
      <c r="Y151" s="222"/>
      <c r="Z151" s="325"/>
      <c r="AA151" s="331"/>
      <c r="AB151" s="322"/>
    </row>
    <row r="152" spans="1:28" x14ac:dyDescent="0.4">
      <c r="A152" s="317"/>
      <c r="B152" s="571"/>
      <c r="C152" s="572"/>
      <c r="D152" s="572"/>
      <c r="E152" s="572"/>
      <c r="F152" s="572"/>
      <c r="G152" s="572"/>
      <c r="H152" s="572"/>
      <c r="I152" s="572"/>
      <c r="J152" s="572"/>
      <c r="K152" s="572"/>
      <c r="L152" s="572"/>
      <c r="M152" s="572"/>
      <c r="N152" s="572"/>
      <c r="O152" s="572"/>
      <c r="P152" s="572"/>
      <c r="Q152" s="572"/>
      <c r="R152" s="572"/>
      <c r="S152" s="572"/>
      <c r="T152" s="572"/>
      <c r="U152" s="572"/>
      <c r="V152" s="572"/>
      <c r="W152" s="572"/>
      <c r="X152" s="572"/>
      <c r="Y152" s="573"/>
      <c r="Z152" s="325"/>
      <c r="AA152" s="331"/>
      <c r="AB152" s="322"/>
    </row>
    <row r="153" spans="1:28" x14ac:dyDescent="0.4">
      <c r="A153" s="317"/>
      <c r="B153" s="574"/>
      <c r="C153" s="575"/>
      <c r="D153" s="575"/>
      <c r="E153" s="575"/>
      <c r="F153" s="575"/>
      <c r="G153" s="575"/>
      <c r="H153" s="575"/>
      <c r="I153" s="575"/>
      <c r="J153" s="575"/>
      <c r="K153" s="575"/>
      <c r="L153" s="575"/>
      <c r="M153" s="575"/>
      <c r="N153" s="575"/>
      <c r="O153" s="575"/>
      <c r="P153" s="575"/>
      <c r="Q153" s="575"/>
      <c r="R153" s="575"/>
      <c r="S153" s="575"/>
      <c r="T153" s="575"/>
      <c r="U153" s="575"/>
      <c r="V153" s="575"/>
      <c r="W153" s="575"/>
      <c r="X153" s="575"/>
      <c r="Y153" s="576"/>
      <c r="Z153" s="325"/>
      <c r="AA153" s="331"/>
      <c r="AB153" s="322"/>
    </row>
    <row r="154" spans="1:28" x14ac:dyDescent="0.4">
      <c r="A154" s="317"/>
      <c r="B154" s="574"/>
      <c r="C154" s="575"/>
      <c r="D154" s="575"/>
      <c r="E154" s="575"/>
      <c r="F154" s="575"/>
      <c r="G154" s="575"/>
      <c r="H154" s="575"/>
      <c r="I154" s="575"/>
      <c r="J154" s="575"/>
      <c r="K154" s="575"/>
      <c r="L154" s="575"/>
      <c r="M154" s="575"/>
      <c r="N154" s="575"/>
      <c r="O154" s="575"/>
      <c r="P154" s="575"/>
      <c r="Q154" s="575"/>
      <c r="R154" s="575"/>
      <c r="S154" s="575"/>
      <c r="T154" s="575"/>
      <c r="U154" s="575"/>
      <c r="V154" s="575"/>
      <c r="W154" s="575"/>
      <c r="X154" s="575"/>
      <c r="Y154" s="576"/>
      <c r="Z154" s="325"/>
      <c r="AA154" s="331"/>
      <c r="AB154" s="322"/>
    </row>
    <row r="155" spans="1:28" x14ac:dyDescent="0.4">
      <c r="A155" s="317"/>
      <c r="B155" s="574"/>
      <c r="C155" s="575"/>
      <c r="D155" s="575"/>
      <c r="E155" s="575"/>
      <c r="F155" s="575"/>
      <c r="G155" s="575"/>
      <c r="H155" s="575"/>
      <c r="I155" s="575"/>
      <c r="J155" s="575"/>
      <c r="K155" s="575"/>
      <c r="L155" s="575"/>
      <c r="M155" s="575"/>
      <c r="N155" s="575"/>
      <c r="O155" s="575"/>
      <c r="P155" s="575"/>
      <c r="Q155" s="575"/>
      <c r="R155" s="575"/>
      <c r="S155" s="575"/>
      <c r="T155" s="575"/>
      <c r="U155" s="575"/>
      <c r="V155" s="575"/>
      <c r="W155" s="575"/>
      <c r="X155" s="575"/>
      <c r="Y155" s="576"/>
      <c r="Z155" s="325"/>
      <c r="AA155" s="331"/>
      <c r="AB155" s="322"/>
    </row>
    <row r="156" spans="1:28" x14ac:dyDescent="0.4">
      <c r="A156" s="317"/>
      <c r="B156" s="574"/>
      <c r="C156" s="575"/>
      <c r="D156" s="575"/>
      <c r="E156" s="575"/>
      <c r="F156" s="575"/>
      <c r="G156" s="575"/>
      <c r="H156" s="575"/>
      <c r="I156" s="575"/>
      <c r="J156" s="575"/>
      <c r="K156" s="575"/>
      <c r="L156" s="575"/>
      <c r="M156" s="575"/>
      <c r="N156" s="575"/>
      <c r="O156" s="575"/>
      <c r="P156" s="575"/>
      <c r="Q156" s="575"/>
      <c r="R156" s="575"/>
      <c r="S156" s="575"/>
      <c r="T156" s="575"/>
      <c r="U156" s="575"/>
      <c r="V156" s="575"/>
      <c r="W156" s="575"/>
      <c r="X156" s="575"/>
      <c r="Y156" s="576"/>
      <c r="Z156" s="325"/>
      <c r="AA156" s="331"/>
      <c r="AB156" s="322"/>
    </row>
    <row r="157" spans="1:28" x14ac:dyDescent="0.4">
      <c r="A157" s="317"/>
      <c r="B157" s="574"/>
      <c r="C157" s="575"/>
      <c r="D157" s="575"/>
      <c r="E157" s="575"/>
      <c r="F157" s="575"/>
      <c r="G157" s="575"/>
      <c r="H157" s="575"/>
      <c r="I157" s="575"/>
      <c r="J157" s="575"/>
      <c r="K157" s="575"/>
      <c r="L157" s="575"/>
      <c r="M157" s="575"/>
      <c r="N157" s="575"/>
      <c r="O157" s="575"/>
      <c r="P157" s="575"/>
      <c r="Q157" s="575"/>
      <c r="R157" s="575"/>
      <c r="S157" s="575"/>
      <c r="T157" s="575"/>
      <c r="U157" s="575"/>
      <c r="V157" s="575"/>
      <c r="W157" s="575"/>
      <c r="X157" s="575"/>
      <c r="Y157" s="576"/>
      <c r="Z157" s="325"/>
      <c r="AA157" s="331"/>
      <c r="AB157" s="322"/>
    </row>
    <row r="158" spans="1:28" x14ac:dyDescent="0.4">
      <c r="A158" s="317"/>
      <c r="B158" s="574"/>
      <c r="C158" s="575"/>
      <c r="D158" s="575"/>
      <c r="E158" s="575"/>
      <c r="F158" s="575"/>
      <c r="G158" s="575"/>
      <c r="H158" s="575"/>
      <c r="I158" s="575"/>
      <c r="J158" s="575"/>
      <c r="K158" s="575"/>
      <c r="L158" s="575"/>
      <c r="M158" s="575"/>
      <c r="N158" s="575"/>
      <c r="O158" s="575"/>
      <c r="P158" s="575"/>
      <c r="Q158" s="575"/>
      <c r="R158" s="575"/>
      <c r="S158" s="575"/>
      <c r="T158" s="575"/>
      <c r="U158" s="575"/>
      <c r="V158" s="575"/>
      <c r="W158" s="575"/>
      <c r="X158" s="575"/>
      <c r="Y158" s="576"/>
      <c r="Z158" s="325"/>
      <c r="AA158" s="331"/>
      <c r="AB158" s="322"/>
    </row>
    <row r="159" spans="1:28" x14ac:dyDescent="0.4">
      <c r="A159" s="317"/>
      <c r="B159" s="574"/>
      <c r="C159" s="575"/>
      <c r="D159" s="575"/>
      <c r="E159" s="575"/>
      <c r="F159" s="575"/>
      <c r="G159" s="575"/>
      <c r="H159" s="575"/>
      <c r="I159" s="575"/>
      <c r="J159" s="575"/>
      <c r="K159" s="575"/>
      <c r="L159" s="575"/>
      <c r="M159" s="575"/>
      <c r="N159" s="575"/>
      <c r="O159" s="575"/>
      <c r="P159" s="575"/>
      <c r="Q159" s="575"/>
      <c r="R159" s="575"/>
      <c r="S159" s="575"/>
      <c r="T159" s="575"/>
      <c r="U159" s="575"/>
      <c r="V159" s="575"/>
      <c r="W159" s="575"/>
      <c r="X159" s="575"/>
      <c r="Y159" s="576"/>
      <c r="Z159" s="325"/>
      <c r="AA159" s="331"/>
      <c r="AB159" s="322"/>
    </row>
    <row r="160" spans="1:28" x14ac:dyDescent="0.4">
      <c r="A160" s="317"/>
      <c r="B160" s="574"/>
      <c r="C160" s="575"/>
      <c r="D160" s="575"/>
      <c r="E160" s="575"/>
      <c r="F160" s="575"/>
      <c r="G160" s="575"/>
      <c r="H160" s="575"/>
      <c r="I160" s="575"/>
      <c r="J160" s="575"/>
      <c r="K160" s="575"/>
      <c r="L160" s="575"/>
      <c r="M160" s="575"/>
      <c r="N160" s="575"/>
      <c r="O160" s="575"/>
      <c r="P160" s="575"/>
      <c r="Q160" s="575"/>
      <c r="R160" s="575"/>
      <c r="S160" s="575"/>
      <c r="T160" s="575"/>
      <c r="U160" s="575"/>
      <c r="V160" s="575"/>
      <c r="W160" s="575"/>
      <c r="X160" s="575"/>
      <c r="Y160" s="576"/>
      <c r="Z160" s="325"/>
      <c r="AA160" s="331"/>
      <c r="AB160" s="322"/>
    </row>
    <row r="161" spans="1:28" x14ac:dyDescent="0.4">
      <c r="A161" s="317"/>
      <c r="B161" s="574"/>
      <c r="C161" s="575"/>
      <c r="D161" s="575"/>
      <c r="E161" s="575"/>
      <c r="F161" s="575"/>
      <c r="G161" s="575"/>
      <c r="H161" s="575"/>
      <c r="I161" s="575"/>
      <c r="J161" s="575"/>
      <c r="K161" s="575"/>
      <c r="L161" s="575"/>
      <c r="M161" s="575"/>
      <c r="N161" s="575"/>
      <c r="O161" s="575"/>
      <c r="P161" s="575"/>
      <c r="Q161" s="575"/>
      <c r="R161" s="575"/>
      <c r="S161" s="575"/>
      <c r="T161" s="575"/>
      <c r="U161" s="575"/>
      <c r="V161" s="575"/>
      <c r="W161" s="575"/>
      <c r="X161" s="575"/>
      <c r="Y161" s="576"/>
      <c r="Z161" s="325"/>
      <c r="AA161" s="331"/>
      <c r="AB161" s="322"/>
    </row>
    <row r="162" spans="1:28" x14ac:dyDescent="0.4">
      <c r="A162" s="317"/>
      <c r="B162" s="574"/>
      <c r="C162" s="575"/>
      <c r="D162" s="575"/>
      <c r="E162" s="575"/>
      <c r="F162" s="575"/>
      <c r="G162" s="575"/>
      <c r="H162" s="575"/>
      <c r="I162" s="575"/>
      <c r="J162" s="575"/>
      <c r="K162" s="575"/>
      <c r="L162" s="575"/>
      <c r="M162" s="575"/>
      <c r="N162" s="575"/>
      <c r="O162" s="575"/>
      <c r="P162" s="575"/>
      <c r="Q162" s="575"/>
      <c r="R162" s="575"/>
      <c r="S162" s="575"/>
      <c r="T162" s="575"/>
      <c r="U162" s="575"/>
      <c r="V162" s="575"/>
      <c r="W162" s="575"/>
      <c r="X162" s="575"/>
      <c r="Y162" s="576"/>
      <c r="Z162" s="325"/>
      <c r="AA162" s="331"/>
      <c r="AB162" s="322"/>
    </row>
    <row r="163" spans="1:28" x14ac:dyDescent="0.4">
      <c r="A163" s="317"/>
      <c r="B163" s="574"/>
      <c r="C163" s="575"/>
      <c r="D163" s="575"/>
      <c r="E163" s="575"/>
      <c r="F163" s="575"/>
      <c r="G163" s="575"/>
      <c r="H163" s="575"/>
      <c r="I163" s="575"/>
      <c r="J163" s="575"/>
      <c r="K163" s="575"/>
      <c r="L163" s="575"/>
      <c r="M163" s="575"/>
      <c r="N163" s="575"/>
      <c r="O163" s="575"/>
      <c r="P163" s="575"/>
      <c r="Q163" s="575"/>
      <c r="R163" s="575"/>
      <c r="S163" s="575"/>
      <c r="T163" s="575"/>
      <c r="U163" s="575"/>
      <c r="V163" s="575"/>
      <c r="W163" s="575"/>
      <c r="X163" s="575"/>
      <c r="Y163" s="576"/>
      <c r="Z163" s="325"/>
      <c r="AA163" s="331"/>
      <c r="AB163" s="322"/>
    </row>
    <row r="164" spans="1:28" x14ac:dyDescent="0.4">
      <c r="A164" s="317"/>
      <c r="B164" s="574"/>
      <c r="C164" s="575"/>
      <c r="D164" s="575"/>
      <c r="E164" s="575"/>
      <c r="F164" s="575"/>
      <c r="G164" s="575"/>
      <c r="H164" s="575"/>
      <c r="I164" s="575"/>
      <c r="J164" s="575"/>
      <c r="K164" s="575"/>
      <c r="L164" s="575"/>
      <c r="M164" s="575"/>
      <c r="N164" s="575"/>
      <c r="O164" s="575"/>
      <c r="P164" s="575"/>
      <c r="Q164" s="575"/>
      <c r="R164" s="575"/>
      <c r="S164" s="575"/>
      <c r="T164" s="575"/>
      <c r="U164" s="575"/>
      <c r="V164" s="575"/>
      <c r="W164" s="575"/>
      <c r="X164" s="575"/>
      <c r="Y164" s="576"/>
      <c r="Z164" s="325"/>
      <c r="AA164" s="331"/>
      <c r="AB164" s="322"/>
    </row>
    <row r="165" spans="1:28" x14ac:dyDescent="0.4">
      <c r="A165" s="317"/>
      <c r="B165" s="574"/>
      <c r="C165" s="575"/>
      <c r="D165" s="575"/>
      <c r="E165" s="575"/>
      <c r="F165" s="575"/>
      <c r="G165" s="575"/>
      <c r="H165" s="575"/>
      <c r="I165" s="575"/>
      <c r="J165" s="575"/>
      <c r="K165" s="575"/>
      <c r="L165" s="575"/>
      <c r="M165" s="575"/>
      <c r="N165" s="575"/>
      <c r="O165" s="575"/>
      <c r="P165" s="575"/>
      <c r="Q165" s="575"/>
      <c r="R165" s="575"/>
      <c r="S165" s="575"/>
      <c r="T165" s="575"/>
      <c r="U165" s="575"/>
      <c r="V165" s="575"/>
      <c r="W165" s="575"/>
      <c r="X165" s="575"/>
      <c r="Y165" s="576"/>
      <c r="Z165" s="325"/>
      <c r="AA165" s="331"/>
      <c r="AB165" s="322"/>
    </row>
    <row r="166" spans="1:28" x14ac:dyDescent="0.4">
      <c r="A166" s="317"/>
      <c r="B166" s="574"/>
      <c r="C166" s="575"/>
      <c r="D166" s="575"/>
      <c r="E166" s="575"/>
      <c r="F166" s="575"/>
      <c r="G166" s="575"/>
      <c r="H166" s="575"/>
      <c r="I166" s="575"/>
      <c r="J166" s="575"/>
      <c r="K166" s="575"/>
      <c r="L166" s="575"/>
      <c r="M166" s="575"/>
      <c r="N166" s="575"/>
      <c r="O166" s="575"/>
      <c r="P166" s="575"/>
      <c r="Q166" s="575"/>
      <c r="R166" s="575"/>
      <c r="S166" s="575"/>
      <c r="T166" s="575"/>
      <c r="U166" s="575"/>
      <c r="V166" s="575"/>
      <c r="W166" s="575"/>
      <c r="X166" s="575"/>
      <c r="Y166" s="576"/>
      <c r="Z166" s="325"/>
      <c r="AA166" s="331"/>
      <c r="AB166" s="322"/>
    </row>
    <row r="167" spans="1:28" x14ac:dyDescent="0.4">
      <c r="A167" s="317"/>
      <c r="B167" s="574"/>
      <c r="C167" s="575"/>
      <c r="D167" s="575"/>
      <c r="E167" s="575"/>
      <c r="F167" s="575"/>
      <c r="G167" s="575"/>
      <c r="H167" s="575"/>
      <c r="I167" s="575"/>
      <c r="J167" s="575"/>
      <c r="K167" s="575"/>
      <c r="L167" s="575"/>
      <c r="M167" s="575"/>
      <c r="N167" s="575"/>
      <c r="O167" s="575"/>
      <c r="P167" s="575"/>
      <c r="Q167" s="575"/>
      <c r="R167" s="575"/>
      <c r="S167" s="575"/>
      <c r="T167" s="575"/>
      <c r="U167" s="575"/>
      <c r="V167" s="575"/>
      <c r="W167" s="575"/>
      <c r="X167" s="575"/>
      <c r="Y167" s="576"/>
      <c r="Z167" s="325"/>
      <c r="AA167" s="331"/>
      <c r="AB167" s="322"/>
    </row>
    <row r="168" spans="1:28" x14ac:dyDescent="0.4">
      <c r="A168" s="317"/>
      <c r="B168" s="574"/>
      <c r="C168" s="575"/>
      <c r="D168" s="575"/>
      <c r="E168" s="575"/>
      <c r="F168" s="575"/>
      <c r="G168" s="575"/>
      <c r="H168" s="575"/>
      <c r="I168" s="575"/>
      <c r="J168" s="575"/>
      <c r="K168" s="575"/>
      <c r="L168" s="575"/>
      <c r="M168" s="575"/>
      <c r="N168" s="575"/>
      <c r="O168" s="575"/>
      <c r="P168" s="575"/>
      <c r="Q168" s="575"/>
      <c r="R168" s="575"/>
      <c r="S168" s="575"/>
      <c r="T168" s="575"/>
      <c r="U168" s="575"/>
      <c r="V168" s="575"/>
      <c r="W168" s="575"/>
      <c r="X168" s="575"/>
      <c r="Y168" s="576"/>
      <c r="Z168" s="325"/>
      <c r="AA168" s="331"/>
      <c r="AB168" s="322"/>
    </row>
    <row r="169" spans="1:28" x14ac:dyDescent="0.4">
      <c r="A169" s="317"/>
      <c r="B169" s="574"/>
      <c r="C169" s="575"/>
      <c r="D169" s="575"/>
      <c r="E169" s="575"/>
      <c r="F169" s="575"/>
      <c r="G169" s="575"/>
      <c r="H169" s="575"/>
      <c r="I169" s="575"/>
      <c r="J169" s="575"/>
      <c r="K169" s="575"/>
      <c r="L169" s="575"/>
      <c r="M169" s="575"/>
      <c r="N169" s="575"/>
      <c r="O169" s="575"/>
      <c r="P169" s="575"/>
      <c r="Q169" s="575"/>
      <c r="R169" s="575"/>
      <c r="S169" s="575"/>
      <c r="T169" s="575"/>
      <c r="U169" s="575"/>
      <c r="V169" s="575"/>
      <c r="W169" s="575"/>
      <c r="X169" s="575"/>
      <c r="Y169" s="576"/>
      <c r="Z169" s="325"/>
      <c r="AA169" s="331"/>
      <c r="AB169" s="322"/>
    </row>
    <row r="170" spans="1:28" x14ac:dyDescent="0.4">
      <c r="A170" s="317"/>
      <c r="B170" s="574"/>
      <c r="C170" s="575"/>
      <c r="D170" s="575"/>
      <c r="E170" s="575"/>
      <c r="F170" s="575"/>
      <c r="G170" s="575"/>
      <c r="H170" s="575"/>
      <c r="I170" s="575"/>
      <c r="J170" s="575"/>
      <c r="K170" s="575"/>
      <c r="L170" s="575"/>
      <c r="M170" s="575"/>
      <c r="N170" s="575"/>
      <c r="O170" s="575"/>
      <c r="P170" s="575"/>
      <c r="Q170" s="575"/>
      <c r="R170" s="575"/>
      <c r="S170" s="575"/>
      <c r="T170" s="575"/>
      <c r="U170" s="575"/>
      <c r="V170" s="575"/>
      <c r="W170" s="575"/>
      <c r="X170" s="575"/>
      <c r="Y170" s="576"/>
      <c r="Z170" s="325"/>
      <c r="AA170" s="331"/>
      <c r="AB170" s="322"/>
    </row>
    <row r="171" spans="1:28" x14ac:dyDescent="0.4">
      <c r="A171" s="317"/>
      <c r="B171" s="574"/>
      <c r="C171" s="575"/>
      <c r="D171" s="575"/>
      <c r="E171" s="575"/>
      <c r="F171" s="575"/>
      <c r="G171" s="575"/>
      <c r="H171" s="575"/>
      <c r="I171" s="575"/>
      <c r="J171" s="575"/>
      <c r="K171" s="575"/>
      <c r="L171" s="575"/>
      <c r="M171" s="575"/>
      <c r="N171" s="575"/>
      <c r="O171" s="575"/>
      <c r="P171" s="575"/>
      <c r="Q171" s="575"/>
      <c r="R171" s="575"/>
      <c r="S171" s="575"/>
      <c r="T171" s="575"/>
      <c r="U171" s="575"/>
      <c r="V171" s="575"/>
      <c r="W171" s="575"/>
      <c r="X171" s="575"/>
      <c r="Y171" s="576"/>
      <c r="Z171" s="325"/>
      <c r="AA171" s="331"/>
      <c r="AB171" s="322"/>
    </row>
    <row r="172" spans="1:28" x14ac:dyDescent="0.4">
      <c r="A172" s="317"/>
      <c r="B172" s="574"/>
      <c r="C172" s="575"/>
      <c r="D172" s="575"/>
      <c r="E172" s="575"/>
      <c r="F172" s="575"/>
      <c r="G172" s="575"/>
      <c r="H172" s="575"/>
      <c r="I172" s="575"/>
      <c r="J172" s="575"/>
      <c r="K172" s="575"/>
      <c r="L172" s="575"/>
      <c r="M172" s="575"/>
      <c r="N172" s="575"/>
      <c r="O172" s="575"/>
      <c r="P172" s="575"/>
      <c r="Q172" s="575"/>
      <c r="R172" s="575"/>
      <c r="S172" s="575"/>
      <c r="T172" s="575"/>
      <c r="U172" s="575"/>
      <c r="V172" s="575"/>
      <c r="W172" s="575"/>
      <c r="X172" s="575"/>
      <c r="Y172" s="576"/>
      <c r="Z172" s="325"/>
      <c r="AA172" s="331"/>
      <c r="AB172" s="322"/>
    </row>
    <row r="173" spans="1:28" x14ac:dyDescent="0.4">
      <c r="A173" s="317"/>
      <c r="B173" s="574"/>
      <c r="C173" s="575"/>
      <c r="D173" s="575"/>
      <c r="E173" s="575"/>
      <c r="F173" s="575"/>
      <c r="G173" s="575"/>
      <c r="H173" s="575"/>
      <c r="I173" s="575"/>
      <c r="J173" s="575"/>
      <c r="K173" s="575"/>
      <c r="L173" s="575"/>
      <c r="M173" s="575"/>
      <c r="N173" s="575"/>
      <c r="O173" s="575"/>
      <c r="P173" s="575"/>
      <c r="Q173" s="575"/>
      <c r="R173" s="575"/>
      <c r="S173" s="575"/>
      <c r="T173" s="575"/>
      <c r="U173" s="575"/>
      <c r="V173" s="575"/>
      <c r="W173" s="575"/>
      <c r="X173" s="575"/>
      <c r="Y173" s="576"/>
      <c r="Z173" s="325"/>
      <c r="AA173" s="331"/>
      <c r="AB173" s="322"/>
    </row>
    <row r="174" spans="1:28" x14ac:dyDescent="0.4">
      <c r="A174" s="317"/>
      <c r="B174" s="574"/>
      <c r="C174" s="575"/>
      <c r="D174" s="575"/>
      <c r="E174" s="575"/>
      <c r="F174" s="575"/>
      <c r="G174" s="575"/>
      <c r="H174" s="575"/>
      <c r="I174" s="575"/>
      <c r="J174" s="575"/>
      <c r="K174" s="575"/>
      <c r="L174" s="575"/>
      <c r="M174" s="575"/>
      <c r="N174" s="575"/>
      <c r="O174" s="575"/>
      <c r="P174" s="575"/>
      <c r="Q174" s="575"/>
      <c r="R174" s="575"/>
      <c r="S174" s="575"/>
      <c r="T174" s="575"/>
      <c r="U174" s="575"/>
      <c r="V174" s="575"/>
      <c r="W174" s="575"/>
      <c r="X174" s="575"/>
      <c r="Y174" s="576"/>
      <c r="Z174" s="325"/>
      <c r="AA174" s="331"/>
      <c r="AB174" s="322"/>
    </row>
    <row r="175" spans="1:28" x14ac:dyDescent="0.4">
      <c r="A175" s="317"/>
      <c r="B175" s="574"/>
      <c r="C175" s="575"/>
      <c r="D175" s="575"/>
      <c r="E175" s="575"/>
      <c r="F175" s="575"/>
      <c r="G175" s="575"/>
      <c r="H175" s="575"/>
      <c r="I175" s="575"/>
      <c r="J175" s="575"/>
      <c r="K175" s="575"/>
      <c r="L175" s="575"/>
      <c r="M175" s="575"/>
      <c r="N175" s="575"/>
      <c r="O175" s="575"/>
      <c r="P175" s="575"/>
      <c r="Q175" s="575"/>
      <c r="R175" s="575"/>
      <c r="S175" s="575"/>
      <c r="T175" s="575"/>
      <c r="U175" s="575"/>
      <c r="V175" s="575"/>
      <c r="W175" s="575"/>
      <c r="X175" s="575"/>
      <c r="Y175" s="576"/>
      <c r="Z175" s="325"/>
      <c r="AA175" s="331"/>
      <c r="AB175" s="322"/>
    </row>
    <row r="176" spans="1:28" x14ac:dyDescent="0.4">
      <c r="A176" s="317"/>
      <c r="B176" s="574"/>
      <c r="C176" s="575"/>
      <c r="D176" s="575"/>
      <c r="E176" s="575"/>
      <c r="F176" s="575"/>
      <c r="G176" s="575"/>
      <c r="H176" s="575"/>
      <c r="I176" s="575"/>
      <c r="J176" s="575"/>
      <c r="K176" s="575"/>
      <c r="L176" s="575"/>
      <c r="M176" s="575"/>
      <c r="N176" s="575"/>
      <c r="O176" s="575"/>
      <c r="P176" s="575"/>
      <c r="Q176" s="575"/>
      <c r="R176" s="575"/>
      <c r="S176" s="575"/>
      <c r="T176" s="575"/>
      <c r="U176" s="575"/>
      <c r="V176" s="575"/>
      <c r="W176" s="575"/>
      <c r="X176" s="575"/>
      <c r="Y176" s="576"/>
      <c r="Z176" s="325"/>
      <c r="AA176" s="331"/>
      <c r="AB176" s="322"/>
    </row>
    <row r="177" spans="1:28" ht="16.3" thickBot="1" x14ac:dyDescent="0.45">
      <c r="A177" s="317"/>
      <c r="B177" s="577"/>
      <c r="C177" s="578"/>
      <c r="D177" s="578"/>
      <c r="E177" s="578"/>
      <c r="F177" s="578"/>
      <c r="G177" s="578"/>
      <c r="H177" s="578"/>
      <c r="I177" s="578"/>
      <c r="J177" s="578"/>
      <c r="K177" s="578"/>
      <c r="L177" s="578"/>
      <c r="M177" s="578"/>
      <c r="N177" s="578"/>
      <c r="O177" s="578"/>
      <c r="P177" s="578"/>
      <c r="Q177" s="578"/>
      <c r="R177" s="578"/>
      <c r="S177" s="578"/>
      <c r="T177" s="578"/>
      <c r="U177" s="578"/>
      <c r="V177" s="578"/>
      <c r="W177" s="578"/>
      <c r="X177" s="578"/>
      <c r="Y177" s="579"/>
      <c r="Z177" s="325"/>
      <c r="AA177" s="331"/>
      <c r="AB177" s="322"/>
    </row>
    <row r="178" spans="1:28" ht="16.3" thickBot="1" x14ac:dyDescent="0.45">
      <c r="B178" s="326"/>
      <c r="C178" s="326"/>
      <c r="D178" s="326"/>
      <c r="E178" s="326"/>
      <c r="F178" s="326"/>
      <c r="G178" s="326"/>
      <c r="H178" s="326"/>
      <c r="I178" s="326"/>
      <c r="J178" s="326"/>
      <c r="K178" s="326"/>
      <c r="L178" s="326"/>
      <c r="M178" s="326"/>
      <c r="N178" s="326"/>
      <c r="O178" s="326"/>
      <c r="P178" s="326"/>
      <c r="Q178" s="326"/>
      <c r="R178" s="326"/>
      <c r="S178" s="326"/>
      <c r="T178" s="326"/>
      <c r="U178" s="326"/>
      <c r="V178" s="326"/>
      <c r="W178" s="326"/>
      <c r="X178" s="326"/>
      <c r="Y178" s="326"/>
      <c r="Z178" s="317"/>
      <c r="AA178" s="331"/>
      <c r="AB178" s="322"/>
    </row>
    <row r="179" spans="1:28" ht="16.3" thickBot="1" x14ac:dyDescent="0.45">
      <c r="A179" s="317"/>
      <c r="B179" s="220" t="s">
        <v>379</v>
      </c>
      <c r="C179" s="221"/>
      <c r="D179" s="221"/>
      <c r="E179" s="221"/>
      <c r="F179" s="221"/>
      <c r="G179" s="221"/>
      <c r="H179" s="221"/>
      <c r="I179" s="221"/>
      <c r="J179" s="221"/>
      <c r="K179" s="221"/>
      <c r="L179" s="221"/>
      <c r="M179" s="221"/>
      <c r="N179" s="221"/>
      <c r="O179" s="221"/>
      <c r="P179" s="221"/>
      <c r="Q179" s="221"/>
      <c r="R179" s="221"/>
      <c r="S179" s="221"/>
      <c r="T179" s="221"/>
      <c r="U179" s="221"/>
      <c r="V179" s="221"/>
      <c r="W179" s="221"/>
      <c r="X179" s="221"/>
      <c r="Y179" s="222"/>
      <c r="Z179" s="325"/>
      <c r="AA179" s="331"/>
      <c r="AB179" s="322"/>
    </row>
    <row r="180" spans="1:28" x14ac:dyDescent="0.4">
      <c r="A180" s="317"/>
      <c r="B180" s="571"/>
      <c r="C180" s="572"/>
      <c r="D180" s="572"/>
      <c r="E180" s="572"/>
      <c r="F180" s="572"/>
      <c r="G180" s="572"/>
      <c r="H180" s="572"/>
      <c r="I180" s="572"/>
      <c r="J180" s="572"/>
      <c r="K180" s="572"/>
      <c r="L180" s="572"/>
      <c r="M180" s="572"/>
      <c r="N180" s="572"/>
      <c r="O180" s="572"/>
      <c r="P180" s="572"/>
      <c r="Q180" s="572"/>
      <c r="R180" s="572"/>
      <c r="S180" s="572"/>
      <c r="T180" s="572"/>
      <c r="U180" s="572"/>
      <c r="V180" s="572"/>
      <c r="W180" s="572"/>
      <c r="X180" s="572"/>
      <c r="Y180" s="573"/>
      <c r="Z180" s="325"/>
      <c r="AA180" s="331"/>
      <c r="AB180" s="322"/>
    </row>
    <row r="181" spans="1:28" x14ac:dyDescent="0.4">
      <c r="A181" s="317"/>
      <c r="B181" s="574"/>
      <c r="C181" s="575"/>
      <c r="D181" s="575"/>
      <c r="E181" s="575"/>
      <c r="F181" s="575"/>
      <c r="G181" s="575"/>
      <c r="H181" s="575"/>
      <c r="I181" s="575"/>
      <c r="J181" s="575"/>
      <c r="K181" s="575"/>
      <c r="L181" s="575"/>
      <c r="M181" s="575"/>
      <c r="N181" s="575"/>
      <c r="O181" s="575"/>
      <c r="P181" s="575"/>
      <c r="Q181" s="575"/>
      <c r="R181" s="575"/>
      <c r="S181" s="575"/>
      <c r="T181" s="575"/>
      <c r="U181" s="575"/>
      <c r="V181" s="575"/>
      <c r="W181" s="575"/>
      <c r="X181" s="575"/>
      <c r="Y181" s="576"/>
      <c r="Z181" s="325"/>
      <c r="AA181" s="331"/>
      <c r="AB181" s="322"/>
    </row>
    <row r="182" spans="1:28" x14ac:dyDescent="0.4">
      <c r="A182" s="317"/>
      <c r="B182" s="574"/>
      <c r="C182" s="575"/>
      <c r="D182" s="575"/>
      <c r="E182" s="575"/>
      <c r="F182" s="575"/>
      <c r="G182" s="575"/>
      <c r="H182" s="575"/>
      <c r="I182" s="575"/>
      <c r="J182" s="575"/>
      <c r="K182" s="575"/>
      <c r="L182" s="575"/>
      <c r="M182" s="575"/>
      <c r="N182" s="575"/>
      <c r="O182" s="575"/>
      <c r="P182" s="575"/>
      <c r="Q182" s="575"/>
      <c r="R182" s="575"/>
      <c r="S182" s="575"/>
      <c r="T182" s="575"/>
      <c r="U182" s="575"/>
      <c r="V182" s="575"/>
      <c r="W182" s="575"/>
      <c r="X182" s="575"/>
      <c r="Y182" s="576"/>
      <c r="Z182" s="325"/>
      <c r="AA182" s="331"/>
      <c r="AB182" s="322"/>
    </row>
    <row r="183" spans="1:28" x14ac:dyDescent="0.4">
      <c r="A183" s="317"/>
      <c r="B183" s="574"/>
      <c r="C183" s="575"/>
      <c r="D183" s="575"/>
      <c r="E183" s="575"/>
      <c r="F183" s="575"/>
      <c r="G183" s="575"/>
      <c r="H183" s="575"/>
      <c r="I183" s="575"/>
      <c r="J183" s="575"/>
      <c r="K183" s="575"/>
      <c r="L183" s="575"/>
      <c r="M183" s="575"/>
      <c r="N183" s="575"/>
      <c r="O183" s="575"/>
      <c r="P183" s="575"/>
      <c r="Q183" s="575"/>
      <c r="R183" s="575"/>
      <c r="S183" s="575"/>
      <c r="T183" s="575"/>
      <c r="U183" s="575"/>
      <c r="V183" s="575"/>
      <c r="W183" s="575"/>
      <c r="X183" s="575"/>
      <c r="Y183" s="576"/>
      <c r="Z183" s="325"/>
      <c r="AA183" s="331"/>
      <c r="AB183" s="322"/>
    </row>
    <row r="184" spans="1:28" x14ac:dyDescent="0.4">
      <c r="A184" s="317"/>
      <c r="B184" s="574"/>
      <c r="C184" s="575"/>
      <c r="D184" s="575"/>
      <c r="E184" s="575"/>
      <c r="F184" s="575"/>
      <c r="G184" s="575"/>
      <c r="H184" s="575"/>
      <c r="I184" s="575"/>
      <c r="J184" s="575"/>
      <c r="K184" s="575"/>
      <c r="L184" s="575"/>
      <c r="M184" s="575"/>
      <c r="N184" s="575"/>
      <c r="O184" s="575"/>
      <c r="P184" s="575"/>
      <c r="Q184" s="575"/>
      <c r="R184" s="575"/>
      <c r="S184" s="575"/>
      <c r="T184" s="575"/>
      <c r="U184" s="575"/>
      <c r="V184" s="575"/>
      <c r="W184" s="575"/>
      <c r="X184" s="575"/>
      <c r="Y184" s="576"/>
      <c r="Z184" s="325"/>
      <c r="AA184" s="331"/>
      <c r="AB184" s="322"/>
    </row>
    <row r="185" spans="1:28" x14ac:dyDescent="0.4">
      <c r="A185" s="317"/>
      <c r="B185" s="574"/>
      <c r="C185" s="575"/>
      <c r="D185" s="575"/>
      <c r="E185" s="575"/>
      <c r="F185" s="575"/>
      <c r="G185" s="575"/>
      <c r="H185" s="575"/>
      <c r="I185" s="575"/>
      <c r="J185" s="575"/>
      <c r="K185" s="575"/>
      <c r="L185" s="575"/>
      <c r="M185" s="575"/>
      <c r="N185" s="575"/>
      <c r="O185" s="575"/>
      <c r="P185" s="575"/>
      <c r="Q185" s="575"/>
      <c r="R185" s="575"/>
      <c r="S185" s="575"/>
      <c r="T185" s="575"/>
      <c r="U185" s="575"/>
      <c r="V185" s="575"/>
      <c r="W185" s="575"/>
      <c r="X185" s="575"/>
      <c r="Y185" s="576"/>
      <c r="Z185" s="325"/>
      <c r="AA185" s="331"/>
      <c r="AB185" s="322"/>
    </row>
    <row r="186" spans="1:28" x14ac:dyDescent="0.4">
      <c r="A186" s="317"/>
      <c r="B186" s="574"/>
      <c r="C186" s="575"/>
      <c r="D186" s="575"/>
      <c r="E186" s="575"/>
      <c r="F186" s="575"/>
      <c r="G186" s="575"/>
      <c r="H186" s="575"/>
      <c r="I186" s="575"/>
      <c r="J186" s="575"/>
      <c r="K186" s="575"/>
      <c r="L186" s="575"/>
      <c r="M186" s="575"/>
      <c r="N186" s="575"/>
      <c r="O186" s="575"/>
      <c r="P186" s="575"/>
      <c r="Q186" s="575"/>
      <c r="R186" s="575"/>
      <c r="S186" s="575"/>
      <c r="T186" s="575"/>
      <c r="U186" s="575"/>
      <c r="V186" s="575"/>
      <c r="W186" s="575"/>
      <c r="X186" s="575"/>
      <c r="Y186" s="576"/>
      <c r="Z186" s="325"/>
      <c r="AA186" s="331"/>
      <c r="AB186" s="322"/>
    </row>
    <row r="187" spans="1:28" x14ac:dyDescent="0.4">
      <c r="A187" s="317"/>
      <c r="B187" s="574"/>
      <c r="C187" s="575"/>
      <c r="D187" s="575"/>
      <c r="E187" s="575"/>
      <c r="F187" s="575"/>
      <c r="G187" s="575"/>
      <c r="H187" s="575"/>
      <c r="I187" s="575"/>
      <c r="J187" s="575"/>
      <c r="K187" s="575"/>
      <c r="L187" s="575"/>
      <c r="M187" s="575"/>
      <c r="N187" s="575"/>
      <c r="O187" s="575"/>
      <c r="P187" s="575"/>
      <c r="Q187" s="575"/>
      <c r="R187" s="575"/>
      <c r="S187" s="575"/>
      <c r="T187" s="575"/>
      <c r="U187" s="575"/>
      <c r="V187" s="575"/>
      <c r="W187" s="575"/>
      <c r="X187" s="575"/>
      <c r="Y187" s="576"/>
      <c r="Z187" s="325"/>
      <c r="AA187" s="331"/>
      <c r="AB187" s="322"/>
    </row>
    <row r="188" spans="1:28" x14ac:dyDescent="0.4">
      <c r="A188" s="317"/>
      <c r="B188" s="574"/>
      <c r="C188" s="575"/>
      <c r="D188" s="575"/>
      <c r="E188" s="575"/>
      <c r="F188" s="575"/>
      <c r="G188" s="575"/>
      <c r="H188" s="575"/>
      <c r="I188" s="575"/>
      <c r="J188" s="575"/>
      <c r="K188" s="575"/>
      <c r="L188" s="575"/>
      <c r="M188" s="575"/>
      <c r="N188" s="575"/>
      <c r="O188" s="575"/>
      <c r="P188" s="575"/>
      <c r="Q188" s="575"/>
      <c r="R188" s="575"/>
      <c r="S188" s="575"/>
      <c r="T188" s="575"/>
      <c r="U188" s="575"/>
      <c r="V188" s="575"/>
      <c r="W188" s="575"/>
      <c r="X188" s="575"/>
      <c r="Y188" s="576"/>
      <c r="Z188" s="325"/>
      <c r="AA188" s="331"/>
      <c r="AB188" s="322"/>
    </row>
    <row r="189" spans="1:28" x14ac:dyDescent="0.4">
      <c r="A189" s="317"/>
      <c r="B189" s="574"/>
      <c r="C189" s="575"/>
      <c r="D189" s="575"/>
      <c r="E189" s="575"/>
      <c r="F189" s="575"/>
      <c r="G189" s="575"/>
      <c r="H189" s="575"/>
      <c r="I189" s="575"/>
      <c r="J189" s="575"/>
      <c r="K189" s="575"/>
      <c r="L189" s="575"/>
      <c r="M189" s="575"/>
      <c r="N189" s="575"/>
      <c r="O189" s="575"/>
      <c r="P189" s="575"/>
      <c r="Q189" s="575"/>
      <c r="R189" s="575"/>
      <c r="S189" s="575"/>
      <c r="T189" s="575"/>
      <c r="U189" s="575"/>
      <c r="V189" s="575"/>
      <c r="W189" s="575"/>
      <c r="X189" s="575"/>
      <c r="Y189" s="576"/>
      <c r="Z189" s="325"/>
      <c r="AA189" s="331"/>
      <c r="AB189" s="322"/>
    </row>
    <row r="190" spans="1:28" x14ac:dyDescent="0.4">
      <c r="A190" s="317"/>
      <c r="B190" s="574"/>
      <c r="C190" s="575"/>
      <c r="D190" s="575"/>
      <c r="E190" s="575"/>
      <c r="F190" s="575"/>
      <c r="G190" s="575"/>
      <c r="H190" s="575"/>
      <c r="I190" s="575"/>
      <c r="J190" s="575"/>
      <c r="K190" s="575"/>
      <c r="L190" s="575"/>
      <c r="M190" s="575"/>
      <c r="N190" s="575"/>
      <c r="O190" s="575"/>
      <c r="P190" s="575"/>
      <c r="Q190" s="575"/>
      <c r="R190" s="575"/>
      <c r="S190" s="575"/>
      <c r="T190" s="575"/>
      <c r="U190" s="575"/>
      <c r="V190" s="575"/>
      <c r="W190" s="575"/>
      <c r="X190" s="575"/>
      <c r="Y190" s="576"/>
      <c r="Z190" s="325"/>
      <c r="AA190" s="331"/>
      <c r="AB190" s="322"/>
    </row>
    <row r="191" spans="1:28" x14ac:dyDescent="0.4">
      <c r="A191" s="317"/>
      <c r="B191" s="574"/>
      <c r="C191" s="575"/>
      <c r="D191" s="575"/>
      <c r="E191" s="575"/>
      <c r="F191" s="575"/>
      <c r="G191" s="575"/>
      <c r="H191" s="575"/>
      <c r="I191" s="575"/>
      <c r="J191" s="575"/>
      <c r="K191" s="575"/>
      <c r="L191" s="575"/>
      <c r="M191" s="575"/>
      <c r="N191" s="575"/>
      <c r="O191" s="575"/>
      <c r="P191" s="575"/>
      <c r="Q191" s="575"/>
      <c r="R191" s="575"/>
      <c r="S191" s="575"/>
      <c r="T191" s="575"/>
      <c r="U191" s="575"/>
      <c r="V191" s="575"/>
      <c r="W191" s="575"/>
      <c r="X191" s="575"/>
      <c r="Y191" s="576"/>
      <c r="Z191" s="325"/>
      <c r="AA191" s="331"/>
      <c r="AB191" s="322"/>
    </row>
    <row r="192" spans="1:28" x14ac:dyDescent="0.4">
      <c r="A192" s="317"/>
      <c r="B192" s="574"/>
      <c r="C192" s="575"/>
      <c r="D192" s="575"/>
      <c r="E192" s="575"/>
      <c r="F192" s="575"/>
      <c r="G192" s="575"/>
      <c r="H192" s="575"/>
      <c r="I192" s="575"/>
      <c r="J192" s="575"/>
      <c r="K192" s="575"/>
      <c r="L192" s="575"/>
      <c r="M192" s="575"/>
      <c r="N192" s="575"/>
      <c r="O192" s="575"/>
      <c r="P192" s="575"/>
      <c r="Q192" s="575"/>
      <c r="R192" s="575"/>
      <c r="S192" s="575"/>
      <c r="T192" s="575"/>
      <c r="U192" s="575"/>
      <c r="V192" s="575"/>
      <c r="W192" s="575"/>
      <c r="X192" s="575"/>
      <c r="Y192" s="576"/>
      <c r="Z192" s="325"/>
      <c r="AA192" s="331"/>
      <c r="AB192" s="322"/>
    </row>
    <row r="193" spans="1:28" x14ac:dyDescent="0.4">
      <c r="A193" s="317"/>
      <c r="B193" s="574"/>
      <c r="C193" s="575"/>
      <c r="D193" s="575"/>
      <c r="E193" s="575"/>
      <c r="F193" s="575"/>
      <c r="G193" s="575"/>
      <c r="H193" s="575"/>
      <c r="I193" s="575"/>
      <c r="J193" s="575"/>
      <c r="K193" s="575"/>
      <c r="L193" s="575"/>
      <c r="M193" s="575"/>
      <c r="N193" s="575"/>
      <c r="O193" s="575"/>
      <c r="P193" s="575"/>
      <c r="Q193" s="575"/>
      <c r="R193" s="575"/>
      <c r="S193" s="575"/>
      <c r="T193" s="575"/>
      <c r="U193" s="575"/>
      <c r="V193" s="575"/>
      <c r="W193" s="575"/>
      <c r="X193" s="575"/>
      <c r="Y193" s="576"/>
      <c r="Z193" s="325"/>
      <c r="AA193" s="331"/>
      <c r="AB193" s="322"/>
    </row>
    <row r="194" spans="1:28" x14ac:dyDescent="0.4">
      <c r="A194" s="317"/>
      <c r="B194" s="574"/>
      <c r="C194" s="575"/>
      <c r="D194" s="575"/>
      <c r="E194" s="575"/>
      <c r="F194" s="575"/>
      <c r="G194" s="575"/>
      <c r="H194" s="575"/>
      <c r="I194" s="575"/>
      <c r="J194" s="575"/>
      <c r="K194" s="575"/>
      <c r="L194" s="575"/>
      <c r="M194" s="575"/>
      <c r="N194" s="575"/>
      <c r="O194" s="575"/>
      <c r="P194" s="575"/>
      <c r="Q194" s="575"/>
      <c r="R194" s="575"/>
      <c r="S194" s="575"/>
      <c r="T194" s="575"/>
      <c r="U194" s="575"/>
      <c r="V194" s="575"/>
      <c r="W194" s="575"/>
      <c r="X194" s="575"/>
      <c r="Y194" s="576"/>
      <c r="Z194" s="325"/>
      <c r="AA194" s="331"/>
      <c r="AB194" s="322"/>
    </row>
    <row r="195" spans="1:28" x14ac:dyDescent="0.4">
      <c r="A195" s="317"/>
      <c r="B195" s="574"/>
      <c r="C195" s="575"/>
      <c r="D195" s="575"/>
      <c r="E195" s="575"/>
      <c r="F195" s="575"/>
      <c r="G195" s="575"/>
      <c r="H195" s="575"/>
      <c r="I195" s="575"/>
      <c r="J195" s="575"/>
      <c r="K195" s="575"/>
      <c r="L195" s="575"/>
      <c r="M195" s="575"/>
      <c r="N195" s="575"/>
      <c r="O195" s="575"/>
      <c r="P195" s="575"/>
      <c r="Q195" s="575"/>
      <c r="R195" s="575"/>
      <c r="S195" s="575"/>
      <c r="T195" s="575"/>
      <c r="U195" s="575"/>
      <c r="V195" s="575"/>
      <c r="W195" s="575"/>
      <c r="X195" s="575"/>
      <c r="Y195" s="576"/>
      <c r="Z195" s="325"/>
      <c r="AA195" s="331"/>
      <c r="AB195" s="322"/>
    </row>
    <row r="196" spans="1:28" x14ac:dyDescent="0.4">
      <c r="A196" s="317"/>
      <c r="B196" s="574"/>
      <c r="C196" s="575"/>
      <c r="D196" s="575"/>
      <c r="E196" s="575"/>
      <c r="F196" s="575"/>
      <c r="G196" s="575"/>
      <c r="H196" s="575"/>
      <c r="I196" s="575"/>
      <c r="J196" s="575"/>
      <c r="K196" s="575"/>
      <c r="L196" s="575"/>
      <c r="M196" s="575"/>
      <c r="N196" s="575"/>
      <c r="O196" s="575"/>
      <c r="P196" s="575"/>
      <c r="Q196" s="575"/>
      <c r="R196" s="575"/>
      <c r="S196" s="575"/>
      <c r="T196" s="575"/>
      <c r="U196" s="575"/>
      <c r="V196" s="575"/>
      <c r="W196" s="575"/>
      <c r="X196" s="575"/>
      <c r="Y196" s="576"/>
      <c r="Z196" s="325"/>
      <c r="AA196" s="331"/>
      <c r="AB196" s="322"/>
    </row>
    <row r="197" spans="1:28" x14ac:dyDescent="0.4">
      <c r="A197" s="317"/>
      <c r="B197" s="574"/>
      <c r="C197" s="575"/>
      <c r="D197" s="575"/>
      <c r="E197" s="575"/>
      <c r="F197" s="575"/>
      <c r="G197" s="575"/>
      <c r="H197" s="575"/>
      <c r="I197" s="575"/>
      <c r="J197" s="575"/>
      <c r="K197" s="575"/>
      <c r="L197" s="575"/>
      <c r="M197" s="575"/>
      <c r="N197" s="575"/>
      <c r="O197" s="575"/>
      <c r="P197" s="575"/>
      <c r="Q197" s="575"/>
      <c r="R197" s="575"/>
      <c r="S197" s="575"/>
      <c r="T197" s="575"/>
      <c r="U197" s="575"/>
      <c r="V197" s="575"/>
      <c r="W197" s="575"/>
      <c r="X197" s="575"/>
      <c r="Y197" s="576"/>
      <c r="Z197" s="325"/>
      <c r="AA197" s="331"/>
      <c r="AB197" s="322"/>
    </row>
    <row r="198" spans="1:28" x14ac:dyDescent="0.4">
      <c r="A198" s="317"/>
      <c r="B198" s="574"/>
      <c r="C198" s="575"/>
      <c r="D198" s="575"/>
      <c r="E198" s="575"/>
      <c r="F198" s="575"/>
      <c r="G198" s="575"/>
      <c r="H198" s="575"/>
      <c r="I198" s="575"/>
      <c r="J198" s="575"/>
      <c r="K198" s="575"/>
      <c r="L198" s="575"/>
      <c r="M198" s="575"/>
      <c r="N198" s="575"/>
      <c r="O198" s="575"/>
      <c r="P198" s="575"/>
      <c r="Q198" s="575"/>
      <c r="R198" s="575"/>
      <c r="S198" s="575"/>
      <c r="T198" s="575"/>
      <c r="U198" s="575"/>
      <c r="V198" s="575"/>
      <c r="W198" s="575"/>
      <c r="X198" s="575"/>
      <c r="Y198" s="576"/>
      <c r="Z198" s="325"/>
      <c r="AA198" s="331"/>
      <c r="AB198" s="322"/>
    </row>
    <row r="199" spans="1:28" x14ac:dyDescent="0.4">
      <c r="A199" s="317"/>
      <c r="B199" s="574"/>
      <c r="C199" s="575"/>
      <c r="D199" s="575"/>
      <c r="E199" s="575"/>
      <c r="F199" s="575"/>
      <c r="G199" s="575"/>
      <c r="H199" s="575"/>
      <c r="I199" s="575"/>
      <c r="J199" s="575"/>
      <c r="K199" s="575"/>
      <c r="L199" s="575"/>
      <c r="M199" s="575"/>
      <c r="N199" s="575"/>
      <c r="O199" s="575"/>
      <c r="P199" s="575"/>
      <c r="Q199" s="575"/>
      <c r="R199" s="575"/>
      <c r="S199" s="575"/>
      <c r="T199" s="575"/>
      <c r="U199" s="575"/>
      <c r="V199" s="575"/>
      <c r="W199" s="575"/>
      <c r="X199" s="575"/>
      <c r="Y199" s="576"/>
      <c r="Z199" s="325"/>
      <c r="AA199" s="331"/>
      <c r="AB199" s="322"/>
    </row>
    <row r="200" spans="1:28" x14ac:dyDescent="0.4">
      <c r="A200" s="317"/>
      <c r="B200" s="574"/>
      <c r="C200" s="575"/>
      <c r="D200" s="575"/>
      <c r="E200" s="575"/>
      <c r="F200" s="575"/>
      <c r="G200" s="575"/>
      <c r="H200" s="575"/>
      <c r="I200" s="575"/>
      <c r="J200" s="575"/>
      <c r="K200" s="575"/>
      <c r="L200" s="575"/>
      <c r="M200" s="575"/>
      <c r="N200" s="575"/>
      <c r="O200" s="575"/>
      <c r="P200" s="575"/>
      <c r="Q200" s="575"/>
      <c r="R200" s="575"/>
      <c r="S200" s="575"/>
      <c r="T200" s="575"/>
      <c r="U200" s="575"/>
      <c r="V200" s="575"/>
      <c r="W200" s="575"/>
      <c r="X200" s="575"/>
      <c r="Y200" s="576"/>
      <c r="Z200" s="325"/>
      <c r="AA200" s="331"/>
      <c r="AB200" s="322"/>
    </row>
    <row r="201" spans="1:28" x14ac:dyDescent="0.4">
      <c r="A201" s="317"/>
      <c r="B201" s="574"/>
      <c r="C201" s="575"/>
      <c r="D201" s="575"/>
      <c r="E201" s="575"/>
      <c r="F201" s="575"/>
      <c r="G201" s="575"/>
      <c r="H201" s="575"/>
      <c r="I201" s="575"/>
      <c r="J201" s="575"/>
      <c r="K201" s="575"/>
      <c r="L201" s="575"/>
      <c r="M201" s="575"/>
      <c r="N201" s="575"/>
      <c r="O201" s="575"/>
      <c r="P201" s="575"/>
      <c r="Q201" s="575"/>
      <c r="R201" s="575"/>
      <c r="S201" s="575"/>
      <c r="T201" s="575"/>
      <c r="U201" s="575"/>
      <c r="V201" s="575"/>
      <c r="W201" s="575"/>
      <c r="X201" s="575"/>
      <c r="Y201" s="576"/>
      <c r="Z201" s="325"/>
      <c r="AA201" s="331"/>
      <c r="AB201" s="322"/>
    </row>
    <row r="202" spans="1:28" x14ac:dyDescent="0.4">
      <c r="A202" s="317"/>
      <c r="B202" s="574"/>
      <c r="C202" s="575"/>
      <c r="D202" s="575"/>
      <c r="E202" s="575"/>
      <c r="F202" s="575"/>
      <c r="G202" s="575"/>
      <c r="H202" s="575"/>
      <c r="I202" s="575"/>
      <c r="J202" s="575"/>
      <c r="K202" s="575"/>
      <c r="L202" s="575"/>
      <c r="M202" s="575"/>
      <c r="N202" s="575"/>
      <c r="O202" s="575"/>
      <c r="P202" s="575"/>
      <c r="Q202" s="575"/>
      <c r="R202" s="575"/>
      <c r="S202" s="575"/>
      <c r="T202" s="575"/>
      <c r="U202" s="575"/>
      <c r="V202" s="575"/>
      <c r="W202" s="575"/>
      <c r="X202" s="575"/>
      <c r="Y202" s="576"/>
      <c r="Z202" s="325"/>
      <c r="AA202" s="331"/>
      <c r="AB202" s="322"/>
    </row>
    <row r="203" spans="1:28" x14ac:dyDescent="0.4">
      <c r="A203" s="317"/>
      <c r="B203" s="574"/>
      <c r="C203" s="575"/>
      <c r="D203" s="575"/>
      <c r="E203" s="575"/>
      <c r="F203" s="575"/>
      <c r="G203" s="575"/>
      <c r="H203" s="575"/>
      <c r="I203" s="575"/>
      <c r="J203" s="575"/>
      <c r="K203" s="575"/>
      <c r="L203" s="575"/>
      <c r="M203" s="575"/>
      <c r="N203" s="575"/>
      <c r="O203" s="575"/>
      <c r="P203" s="575"/>
      <c r="Q203" s="575"/>
      <c r="R203" s="575"/>
      <c r="S203" s="575"/>
      <c r="T203" s="575"/>
      <c r="U203" s="575"/>
      <c r="V203" s="575"/>
      <c r="W203" s="575"/>
      <c r="X203" s="575"/>
      <c r="Y203" s="576"/>
      <c r="Z203" s="325"/>
      <c r="AA203" s="331"/>
      <c r="AB203" s="322"/>
    </row>
    <row r="204" spans="1:28" x14ac:dyDescent="0.4">
      <c r="A204" s="317"/>
      <c r="B204" s="574"/>
      <c r="C204" s="575"/>
      <c r="D204" s="575"/>
      <c r="E204" s="575"/>
      <c r="F204" s="575"/>
      <c r="G204" s="575"/>
      <c r="H204" s="575"/>
      <c r="I204" s="575"/>
      <c r="J204" s="575"/>
      <c r="K204" s="575"/>
      <c r="L204" s="575"/>
      <c r="M204" s="575"/>
      <c r="N204" s="575"/>
      <c r="O204" s="575"/>
      <c r="P204" s="575"/>
      <c r="Q204" s="575"/>
      <c r="R204" s="575"/>
      <c r="S204" s="575"/>
      <c r="T204" s="575"/>
      <c r="U204" s="575"/>
      <c r="V204" s="575"/>
      <c r="W204" s="575"/>
      <c r="X204" s="575"/>
      <c r="Y204" s="576"/>
      <c r="Z204" s="325"/>
      <c r="AA204" s="331"/>
      <c r="AB204" s="322"/>
    </row>
    <row r="205" spans="1:28" ht="16.3" thickBot="1" x14ac:dyDescent="0.45">
      <c r="A205" s="317"/>
      <c r="B205" s="577"/>
      <c r="C205" s="578"/>
      <c r="D205" s="578"/>
      <c r="E205" s="578"/>
      <c r="F205" s="578"/>
      <c r="G205" s="578"/>
      <c r="H205" s="578"/>
      <c r="I205" s="578"/>
      <c r="J205" s="578"/>
      <c r="K205" s="578"/>
      <c r="L205" s="578"/>
      <c r="M205" s="578"/>
      <c r="N205" s="578"/>
      <c r="O205" s="578"/>
      <c r="P205" s="578"/>
      <c r="Q205" s="578"/>
      <c r="R205" s="578"/>
      <c r="S205" s="578"/>
      <c r="T205" s="578"/>
      <c r="U205" s="578"/>
      <c r="V205" s="578"/>
      <c r="W205" s="578"/>
      <c r="X205" s="578"/>
      <c r="Y205" s="579"/>
      <c r="Z205" s="325"/>
      <c r="AA205" s="331"/>
      <c r="AB205" s="322"/>
    </row>
    <row r="206" spans="1:28" ht="16.3" thickBot="1" x14ac:dyDescent="0.45">
      <c r="B206" s="326"/>
      <c r="C206" s="326"/>
      <c r="D206" s="326"/>
      <c r="E206" s="326"/>
      <c r="F206" s="326"/>
      <c r="G206" s="326"/>
      <c r="H206" s="326"/>
      <c r="I206" s="326"/>
      <c r="J206" s="326"/>
      <c r="K206" s="326"/>
      <c r="L206" s="326"/>
      <c r="M206" s="326"/>
      <c r="N206" s="326"/>
      <c r="O206" s="326"/>
      <c r="P206" s="326"/>
      <c r="Q206" s="326"/>
      <c r="R206" s="326"/>
      <c r="S206" s="326"/>
      <c r="T206" s="326"/>
      <c r="U206" s="326"/>
      <c r="V206" s="326"/>
      <c r="W206" s="326"/>
      <c r="X206" s="326"/>
      <c r="Y206" s="326"/>
      <c r="Z206" s="317"/>
      <c r="AA206" s="331"/>
      <c r="AB206" s="322"/>
    </row>
    <row r="207" spans="1:28" s="316" customFormat="1" ht="16.3" thickBot="1" x14ac:dyDescent="0.45">
      <c r="A207" s="329"/>
      <c r="B207" s="220" t="s">
        <v>380</v>
      </c>
      <c r="C207" s="221"/>
      <c r="D207" s="221"/>
      <c r="E207" s="221"/>
      <c r="F207" s="221"/>
      <c r="G207" s="221"/>
      <c r="H207" s="221"/>
      <c r="I207" s="221"/>
      <c r="J207" s="221"/>
      <c r="K207" s="221"/>
      <c r="L207" s="221"/>
      <c r="M207" s="221"/>
      <c r="N207" s="221"/>
      <c r="O207" s="221"/>
      <c r="P207" s="221"/>
      <c r="Q207" s="221"/>
      <c r="R207" s="221"/>
      <c r="S207" s="221"/>
      <c r="T207" s="221"/>
      <c r="U207" s="221"/>
      <c r="V207" s="221"/>
      <c r="W207" s="221"/>
      <c r="X207" s="221"/>
      <c r="Y207" s="222"/>
      <c r="Z207" s="332"/>
      <c r="AA207" s="331"/>
      <c r="AB207" s="330"/>
    </row>
    <row r="208" spans="1:28" x14ac:dyDescent="0.4">
      <c r="A208" s="317"/>
      <c r="B208" s="571"/>
      <c r="C208" s="572"/>
      <c r="D208" s="572"/>
      <c r="E208" s="572"/>
      <c r="F208" s="572"/>
      <c r="G208" s="572"/>
      <c r="H208" s="572"/>
      <c r="I208" s="572"/>
      <c r="J208" s="572"/>
      <c r="K208" s="572"/>
      <c r="L208" s="572"/>
      <c r="M208" s="572"/>
      <c r="N208" s="572"/>
      <c r="O208" s="572"/>
      <c r="P208" s="572"/>
      <c r="Q208" s="572"/>
      <c r="R208" s="572"/>
      <c r="S208" s="572"/>
      <c r="T208" s="572"/>
      <c r="U208" s="572"/>
      <c r="V208" s="572"/>
      <c r="W208" s="572"/>
      <c r="X208" s="572"/>
      <c r="Y208" s="573"/>
      <c r="Z208" s="325"/>
      <c r="AA208" s="331"/>
      <c r="AB208" s="322"/>
    </row>
    <row r="209" spans="1:28" x14ac:dyDescent="0.4">
      <c r="A209" s="317"/>
      <c r="B209" s="574"/>
      <c r="C209" s="575"/>
      <c r="D209" s="575"/>
      <c r="E209" s="575"/>
      <c r="F209" s="575"/>
      <c r="G209" s="575"/>
      <c r="H209" s="575"/>
      <c r="I209" s="575"/>
      <c r="J209" s="575"/>
      <c r="K209" s="575"/>
      <c r="L209" s="575"/>
      <c r="M209" s="575"/>
      <c r="N209" s="575"/>
      <c r="O209" s="575"/>
      <c r="P209" s="575"/>
      <c r="Q209" s="575"/>
      <c r="R209" s="575"/>
      <c r="S209" s="575"/>
      <c r="T209" s="575"/>
      <c r="U209" s="575"/>
      <c r="V209" s="575"/>
      <c r="W209" s="575"/>
      <c r="X209" s="575"/>
      <c r="Y209" s="576"/>
      <c r="Z209" s="325"/>
      <c r="AA209" s="331"/>
      <c r="AB209" s="322"/>
    </row>
    <row r="210" spans="1:28" x14ac:dyDescent="0.4">
      <c r="A210" s="317"/>
      <c r="B210" s="574"/>
      <c r="C210" s="575"/>
      <c r="D210" s="575"/>
      <c r="E210" s="575"/>
      <c r="F210" s="575"/>
      <c r="G210" s="575"/>
      <c r="H210" s="575"/>
      <c r="I210" s="575"/>
      <c r="J210" s="575"/>
      <c r="K210" s="575"/>
      <c r="L210" s="575"/>
      <c r="M210" s="575"/>
      <c r="N210" s="575"/>
      <c r="O210" s="575"/>
      <c r="P210" s="575"/>
      <c r="Q210" s="575"/>
      <c r="R210" s="575"/>
      <c r="S210" s="575"/>
      <c r="T210" s="575"/>
      <c r="U210" s="575"/>
      <c r="V210" s="575"/>
      <c r="W210" s="575"/>
      <c r="X210" s="575"/>
      <c r="Y210" s="576"/>
      <c r="Z210" s="325"/>
      <c r="AA210" s="331"/>
      <c r="AB210" s="322"/>
    </row>
    <row r="211" spans="1:28" x14ac:dyDescent="0.4">
      <c r="A211" s="317"/>
      <c r="B211" s="574"/>
      <c r="C211" s="575"/>
      <c r="D211" s="575"/>
      <c r="E211" s="575"/>
      <c r="F211" s="575"/>
      <c r="G211" s="575"/>
      <c r="H211" s="575"/>
      <c r="I211" s="575"/>
      <c r="J211" s="575"/>
      <c r="K211" s="575"/>
      <c r="L211" s="575"/>
      <c r="M211" s="575"/>
      <c r="N211" s="575"/>
      <c r="O211" s="575"/>
      <c r="P211" s="575"/>
      <c r="Q211" s="575"/>
      <c r="R211" s="575"/>
      <c r="S211" s="575"/>
      <c r="T211" s="575"/>
      <c r="U211" s="575"/>
      <c r="V211" s="575"/>
      <c r="W211" s="575"/>
      <c r="X211" s="575"/>
      <c r="Y211" s="576"/>
      <c r="Z211" s="325"/>
      <c r="AA211" s="331"/>
      <c r="AB211" s="322"/>
    </row>
    <row r="212" spans="1:28" x14ac:dyDescent="0.4">
      <c r="A212" s="317"/>
      <c r="B212" s="574"/>
      <c r="C212" s="575"/>
      <c r="D212" s="575"/>
      <c r="E212" s="575"/>
      <c r="F212" s="575"/>
      <c r="G212" s="575"/>
      <c r="H212" s="575"/>
      <c r="I212" s="575"/>
      <c r="J212" s="575"/>
      <c r="K212" s="575"/>
      <c r="L212" s="575"/>
      <c r="M212" s="575"/>
      <c r="N212" s="575"/>
      <c r="O212" s="575"/>
      <c r="P212" s="575"/>
      <c r="Q212" s="575"/>
      <c r="R212" s="575"/>
      <c r="S212" s="575"/>
      <c r="T212" s="575"/>
      <c r="U212" s="575"/>
      <c r="V212" s="575"/>
      <c r="W212" s="575"/>
      <c r="X212" s="575"/>
      <c r="Y212" s="576"/>
      <c r="Z212" s="325"/>
      <c r="AA212" s="331"/>
      <c r="AB212" s="322"/>
    </row>
    <row r="213" spans="1:28" x14ac:dyDescent="0.4">
      <c r="A213" s="317"/>
      <c r="B213" s="574"/>
      <c r="C213" s="575"/>
      <c r="D213" s="575"/>
      <c r="E213" s="575"/>
      <c r="F213" s="575"/>
      <c r="G213" s="575"/>
      <c r="H213" s="575"/>
      <c r="I213" s="575"/>
      <c r="J213" s="575"/>
      <c r="K213" s="575"/>
      <c r="L213" s="575"/>
      <c r="M213" s="575"/>
      <c r="N213" s="575"/>
      <c r="O213" s="575"/>
      <c r="P213" s="575"/>
      <c r="Q213" s="575"/>
      <c r="R213" s="575"/>
      <c r="S213" s="575"/>
      <c r="T213" s="575"/>
      <c r="U213" s="575"/>
      <c r="V213" s="575"/>
      <c r="W213" s="575"/>
      <c r="X213" s="575"/>
      <c r="Y213" s="576"/>
      <c r="Z213" s="325"/>
      <c r="AA213" s="331"/>
      <c r="AB213" s="322"/>
    </row>
    <row r="214" spans="1:28" x14ac:dyDescent="0.4">
      <c r="A214" s="317"/>
      <c r="B214" s="574"/>
      <c r="C214" s="575"/>
      <c r="D214" s="575"/>
      <c r="E214" s="575"/>
      <c r="F214" s="575"/>
      <c r="G214" s="575"/>
      <c r="H214" s="575"/>
      <c r="I214" s="575"/>
      <c r="J214" s="575"/>
      <c r="K214" s="575"/>
      <c r="L214" s="575"/>
      <c r="M214" s="575"/>
      <c r="N214" s="575"/>
      <c r="O214" s="575"/>
      <c r="P214" s="575"/>
      <c r="Q214" s="575"/>
      <c r="R214" s="575"/>
      <c r="S214" s="575"/>
      <c r="T214" s="575"/>
      <c r="U214" s="575"/>
      <c r="V214" s="575"/>
      <c r="W214" s="575"/>
      <c r="X214" s="575"/>
      <c r="Y214" s="576"/>
      <c r="Z214" s="325"/>
      <c r="AA214" s="331"/>
      <c r="AB214" s="322"/>
    </row>
    <row r="215" spans="1:28" x14ac:dyDescent="0.4">
      <c r="A215" s="317"/>
      <c r="B215" s="574"/>
      <c r="C215" s="575"/>
      <c r="D215" s="575"/>
      <c r="E215" s="575"/>
      <c r="F215" s="575"/>
      <c r="G215" s="575"/>
      <c r="H215" s="575"/>
      <c r="I215" s="575"/>
      <c r="J215" s="575"/>
      <c r="K215" s="575"/>
      <c r="L215" s="575"/>
      <c r="M215" s="575"/>
      <c r="N215" s="575"/>
      <c r="O215" s="575"/>
      <c r="P215" s="575"/>
      <c r="Q215" s="575"/>
      <c r="R215" s="575"/>
      <c r="S215" s="575"/>
      <c r="T215" s="575"/>
      <c r="U215" s="575"/>
      <c r="V215" s="575"/>
      <c r="W215" s="575"/>
      <c r="X215" s="575"/>
      <c r="Y215" s="576"/>
      <c r="Z215" s="325"/>
      <c r="AA215" s="331"/>
      <c r="AB215" s="322"/>
    </row>
    <row r="216" spans="1:28" x14ac:dyDescent="0.4">
      <c r="A216" s="317"/>
      <c r="B216" s="574"/>
      <c r="C216" s="575"/>
      <c r="D216" s="575"/>
      <c r="E216" s="575"/>
      <c r="F216" s="575"/>
      <c r="G216" s="575"/>
      <c r="H216" s="575"/>
      <c r="I216" s="575"/>
      <c r="J216" s="575"/>
      <c r="K216" s="575"/>
      <c r="L216" s="575"/>
      <c r="M216" s="575"/>
      <c r="N216" s="575"/>
      <c r="O216" s="575"/>
      <c r="P216" s="575"/>
      <c r="Q216" s="575"/>
      <c r="R216" s="575"/>
      <c r="S216" s="575"/>
      <c r="T216" s="575"/>
      <c r="U216" s="575"/>
      <c r="V216" s="575"/>
      <c r="W216" s="575"/>
      <c r="X216" s="575"/>
      <c r="Y216" s="576"/>
      <c r="Z216" s="325"/>
      <c r="AA216" s="331"/>
      <c r="AB216" s="322"/>
    </row>
    <row r="217" spans="1:28" x14ac:dyDescent="0.4">
      <c r="A217" s="317"/>
      <c r="B217" s="574"/>
      <c r="C217" s="575"/>
      <c r="D217" s="575"/>
      <c r="E217" s="575"/>
      <c r="F217" s="575"/>
      <c r="G217" s="575"/>
      <c r="H217" s="575"/>
      <c r="I217" s="575"/>
      <c r="J217" s="575"/>
      <c r="K217" s="575"/>
      <c r="L217" s="575"/>
      <c r="M217" s="575"/>
      <c r="N217" s="575"/>
      <c r="O217" s="575"/>
      <c r="P217" s="575"/>
      <c r="Q217" s="575"/>
      <c r="R217" s="575"/>
      <c r="S217" s="575"/>
      <c r="T217" s="575"/>
      <c r="U217" s="575"/>
      <c r="V217" s="575"/>
      <c r="W217" s="575"/>
      <c r="X217" s="575"/>
      <c r="Y217" s="576"/>
      <c r="Z217" s="325"/>
      <c r="AA217" s="331"/>
      <c r="AB217" s="322"/>
    </row>
    <row r="218" spans="1:28" x14ac:dyDescent="0.4">
      <c r="A218" s="317"/>
      <c r="B218" s="574"/>
      <c r="C218" s="575"/>
      <c r="D218" s="575"/>
      <c r="E218" s="575"/>
      <c r="F218" s="575"/>
      <c r="G218" s="575"/>
      <c r="H218" s="575"/>
      <c r="I218" s="575"/>
      <c r="J218" s="575"/>
      <c r="K218" s="575"/>
      <c r="L218" s="575"/>
      <c r="M218" s="575"/>
      <c r="N218" s="575"/>
      <c r="O218" s="575"/>
      <c r="P218" s="575"/>
      <c r="Q218" s="575"/>
      <c r="R218" s="575"/>
      <c r="S218" s="575"/>
      <c r="T218" s="575"/>
      <c r="U218" s="575"/>
      <c r="V218" s="575"/>
      <c r="W218" s="575"/>
      <c r="X218" s="575"/>
      <c r="Y218" s="576"/>
      <c r="Z218" s="325"/>
      <c r="AA218" s="331"/>
      <c r="AB218" s="322"/>
    </row>
    <row r="219" spans="1:28" x14ac:dyDescent="0.4">
      <c r="A219" s="317"/>
      <c r="B219" s="574"/>
      <c r="C219" s="575"/>
      <c r="D219" s="575"/>
      <c r="E219" s="575"/>
      <c r="F219" s="575"/>
      <c r="G219" s="575"/>
      <c r="H219" s="575"/>
      <c r="I219" s="575"/>
      <c r="J219" s="575"/>
      <c r="K219" s="575"/>
      <c r="L219" s="575"/>
      <c r="M219" s="575"/>
      <c r="N219" s="575"/>
      <c r="O219" s="575"/>
      <c r="P219" s="575"/>
      <c r="Q219" s="575"/>
      <c r="R219" s="575"/>
      <c r="S219" s="575"/>
      <c r="T219" s="575"/>
      <c r="U219" s="575"/>
      <c r="V219" s="575"/>
      <c r="W219" s="575"/>
      <c r="X219" s="575"/>
      <c r="Y219" s="576"/>
      <c r="Z219" s="325"/>
      <c r="AA219" s="331"/>
      <c r="AB219" s="322"/>
    </row>
    <row r="220" spans="1:28" x14ac:dyDescent="0.4">
      <c r="A220" s="317"/>
      <c r="B220" s="574"/>
      <c r="C220" s="575"/>
      <c r="D220" s="575"/>
      <c r="E220" s="575"/>
      <c r="F220" s="575"/>
      <c r="G220" s="575"/>
      <c r="H220" s="575"/>
      <c r="I220" s="575"/>
      <c r="J220" s="575"/>
      <c r="K220" s="575"/>
      <c r="L220" s="575"/>
      <c r="M220" s="575"/>
      <c r="N220" s="575"/>
      <c r="O220" s="575"/>
      <c r="P220" s="575"/>
      <c r="Q220" s="575"/>
      <c r="R220" s="575"/>
      <c r="S220" s="575"/>
      <c r="T220" s="575"/>
      <c r="U220" s="575"/>
      <c r="V220" s="575"/>
      <c r="W220" s="575"/>
      <c r="X220" s="575"/>
      <c r="Y220" s="576"/>
      <c r="Z220" s="325"/>
      <c r="AA220" s="331"/>
      <c r="AB220" s="322"/>
    </row>
    <row r="221" spans="1:28" x14ac:dyDescent="0.4">
      <c r="A221" s="317"/>
      <c r="B221" s="574"/>
      <c r="C221" s="575"/>
      <c r="D221" s="575"/>
      <c r="E221" s="575"/>
      <c r="F221" s="575"/>
      <c r="G221" s="575"/>
      <c r="H221" s="575"/>
      <c r="I221" s="575"/>
      <c r="J221" s="575"/>
      <c r="K221" s="575"/>
      <c r="L221" s="575"/>
      <c r="M221" s="575"/>
      <c r="N221" s="575"/>
      <c r="O221" s="575"/>
      <c r="P221" s="575"/>
      <c r="Q221" s="575"/>
      <c r="R221" s="575"/>
      <c r="S221" s="575"/>
      <c r="T221" s="575"/>
      <c r="U221" s="575"/>
      <c r="V221" s="575"/>
      <c r="W221" s="575"/>
      <c r="X221" s="575"/>
      <c r="Y221" s="576"/>
      <c r="Z221" s="325"/>
      <c r="AA221" s="331"/>
      <c r="AB221" s="322"/>
    </row>
    <row r="222" spans="1:28" x14ac:dyDescent="0.4">
      <c r="A222" s="317"/>
      <c r="B222" s="574"/>
      <c r="C222" s="575"/>
      <c r="D222" s="575"/>
      <c r="E222" s="575"/>
      <c r="F222" s="575"/>
      <c r="G222" s="575"/>
      <c r="H222" s="575"/>
      <c r="I222" s="575"/>
      <c r="J222" s="575"/>
      <c r="K222" s="575"/>
      <c r="L222" s="575"/>
      <c r="M222" s="575"/>
      <c r="N222" s="575"/>
      <c r="O222" s="575"/>
      <c r="P222" s="575"/>
      <c r="Q222" s="575"/>
      <c r="R222" s="575"/>
      <c r="S222" s="575"/>
      <c r="T222" s="575"/>
      <c r="U222" s="575"/>
      <c r="V222" s="575"/>
      <c r="W222" s="575"/>
      <c r="X222" s="575"/>
      <c r="Y222" s="576"/>
      <c r="Z222" s="325"/>
      <c r="AA222" s="331"/>
      <c r="AB222" s="322"/>
    </row>
    <row r="223" spans="1:28" x14ac:dyDescent="0.4">
      <c r="A223" s="317"/>
      <c r="B223" s="574"/>
      <c r="C223" s="575"/>
      <c r="D223" s="575"/>
      <c r="E223" s="575"/>
      <c r="F223" s="575"/>
      <c r="G223" s="575"/>
      <c r="H223" s="575"/>
      <c r="I223" s="575"/>
      <c r="J223" s="575"/>
      <c r="K223" s="575"/>
      <c r="L223" s="575"/>
      <c r="M223" s="575"/>
      <c r="N223" s="575"/>
      <c r="O223" s="575"/>
      <c r="P223" s="575"/>
      <c r="Q223" s="575"/>
      <c r="R223" s="575"/>
      <c r="S223" s="575"/>
      <c r="T223" s="575"/>
      <c r="U223" s="575"/>
      <c r="V223" s="575"/>
      <c r="W223" s="575"/>
      <c r="X223" s="575"/>
      <c r="Y223" s="576"/>
      <c r="Z223" s="325"/>
      <c r="AA223" s="331"/>
      <c r="AB223" s="322"/>
    </row>
    <row r="224" spans="1:28" x14ac:dyDescent="0.4">
      <c r="A224" s="317"/>
      <c r="B224" s="574"/>
      <c r="C224" s="575"/>
      <c r="D224" s="575"/>
      <c r="E224" s="575"/>
      <c r="F224" s="575"/>
      <c r="G224" s="575"/>
      <c r="H224" s="575"/>
      <c r="I224" s="575"/>
      <c r="J224" s="575"/>
      <c r="K224" s="575"/>
      <c r="L224" s="575"/>
      <c r="M224" s="575"/>
      <c r="N224" s="575"/>
      <c r="O224" s="575"/>
      <c r="P224" s="575"/>
      <c r="Q224" s="575"/>
      <c r="R224" s="575"/>
      <c r="S224" s="575"/>
      <c r="T224" s="575"/>
      <c r="U224" s="575"/>
      <c r="V224" s="575"/>
      <c r="W224" s="575"/>
      <c r="X224" s="575"/>
      <c r="Y224" s="576"/>
      <c r="Z224" s="325"/>
      <c r="AA224" s="331"/>
      <c r="AB224" s="322"/>
    </row>
    <row r="225" spans="1:28" x14ac:dyDescent="0.4">
      <c r="A225" s="317"/>
      <c r="B225" s="574"/>
      <c r="C225" s="575"/>
      <c r="D225" s="575"/>
      <c r="E225" s="575"/>
      <c r="F225" s="575"/>
      <c r="G225" s="575"/>
      <c r="H225" s="575"/>
      <c r="I225" s="575"/>
      <c r="J225" s="575"/>
      <c r="K225" s="575"/>
      <c r="L225" s="575"/>
      <c r="M225" s="575"/>
      <c r="N225" s="575"/>
      <c r="O225" s="575"/>
      <c r="P225" s="575"/>
      <c r="Q225" s="575"/>
      <c r="R225" s="575"/>
      <c r="S225" s="575"/>
      <c r="T225" s="575"/>
      <c r="U225" s="575"/>
      <c r="V225" s="575"/>
      <c r="W225" s="575"/>
      <c r="X225" s="575"/>
      <c r="Y225" s="576"/>
      <c r="Z225" s="325"/>
      <c r="AA225" s="331"/>
      <c r="AB225" s="322"/>
    </row>
    <row r="226" spans="1:28" x14ac:dyDescent="0.4">
      <c r="A226" s="317"/>
      <c r="B226" s="574"/>
      <c r="C226" s="575"/>
      <c r="D226" s="575"/>
      <c r="E226" s="575"/>
      <c r="F226" s="575"/>
      <c r="G226" s="575"/>
      <c r="H226" s="575"/>
      <c r="I226" s="575"/>
      <c r="J226" s="575"/>
      <c r="K226" s="575"/>
      <c r="L226" s="575"/>
      <c r="M226" s="575"/>
      <c r="N226" s="575"/>
      <c r="O226" s="575"/>
      <c r="P226" s="575"/>
      <c r="Q226" s="575"/>
      <c r="R226" s="575"/>
      <c r="S226" s="575"/>
      <c r="T226" s="575"/>
      <c r="U226" s="575"/>
      <c r="V226" s="575"/>
      <c r="W226" s="575"/>
      <c r="X226" s="575"/>
      <c r="Y226" s="576"/>
      <c r="Z226" s="325"/>
      <c r="AA226" s="331"/>
      <c r="AB226" s="322"/>
    </row>
    <row r="227" spans="1:28" x14ac:dyDescent="0.4">
      <c r="A227" s="317"/>
      <c r="B227" s="574"/>
      <c r="C227" s="575"/>
      <c r="D227" s="575"/>
      <c r="E227" s="575"/>
      <c r="F227" s="575"/>
      <c r="G227" s="575"/>
      <c r="H227" s="575"/>
      <c r="I227" s="575"/>
      <c r="J227" s="575"/>
      <c r="K227" s="575"/>
      <c r="L227" s="575"/>
      <c r="M227" s="575"/>
      <c r="N227" s="575"/>
      <c r="O227" s="575"/>
      <c r="P227" s="575"/>
      <c r="Q227" s="575"/>
      <c r="R227" s="575"/>
      <c r="S227" s="575"/>
      <c r="T227" s="575"/>
      <c r="U227" s="575"/>
      <c r="V227" s="575"/>
      <c r="W227" s="575"/>
      <c r="X227" s="575"/>
      <c r="Y227" s="576"/>
      <c r="Z227" s="325"/>
      <c r="AA227" s="331"/>
      <c r="AB227" s="322"/>
    </row>
    <row r="228" spans="1:28" x14ac:dyDescent="0.4">
      <c r="A228" s="317"/>
      <c r="B228" s="574"/>
      <c r="C228" s="575"/>
      <c r="D228" s="575"/>
      <c r="E228" s="575"/>
      <c r="F228" s="575"/>
      <c r="G228" s="575"/>
      <c r="H228" s="575"/>
      <c r="I228" s="575"/>
      <c r="J228" s="575"/>
      <c r="K228" s="575"/>
      <c r="L228" s="575"/>
      <c r="M228" s="575"/>
      <c r="N228" s="575"/>
      <c r="O228" s="575"/>
      <c r="P228" s="575"/>
      <c r="Q228" s="575"/>
      <c r="R228" s="575"/>
      <c r="S228" s="575"/>
      <c r="T228" s="575"/>
      <c r="U228" s="575"/>
      <c r="V228" s="575"/>
      <c r="W228" s="575"/>
      <c r="X228" s="575"/>
      <c r="Y228" s="576"/>
      <c r="Z228" s="325"/>
      <c r="AA228" s="331"/>
      <c r="AB228" s="322"/>
    </row>
    <row r="229" spans="1:28" x14ac:dyDescent="0.4">
      <c r="A229" s="317"/>
      <c r="B229" s="574"/>
      <c r="C229" s="575"/>
      <c r="D229" s="575"/>
      <c r="E229" s="575"/>
      <c r="F229" s="575"/>
      <c r="G229" s="575"/>
      <c r="H229" s="575"/>
      <c r="I229" s="575"/>
      <c r="J229" s="575"/>
      <c r="K229" s="575"/>
      <c r="L229" s="575"/>
      <c r="M229" s="575"/>
      <c r="N229" s="575"/>
      <c r="O229" s="575"/>
      <c r="P229" s="575"/>
      <c r="Q229" s="575"/>
      <c r="R229" s="575"/>
      <c r="S229" s="575"/>
      <c r="T229" s="575"/>
      <c r="U229" s="575"/>
      <c r="V229" s="575"/>
      <c r="W229" s="575"/>
      <c r="X229" s="575"/>
      <c r="Y229" s="576"/>
      <c r="Z229" s="325"/>
      <c r="AA229" s="331"/>
      <c r="AB229" s="322"/>
    </row>
    <row r="230" spans="1:28" x14ac:dyDescent="0.4">
      <c r="A230" s="317"/>
      <c r="B230" s="574"/>
      <c r="C230" s="575"/>
      <c r="D230" s="575"/>
      <c r="E230" s="575"/>
      <c r="F230" s="575"/>
      <c r="G230" s="575"/>
      <c r="H230" s="575"/>
      <c r="I230" s="575"/>
      <c r="J230" s="575"/>
      <c r="K230" s="575"/>
      <c r="L230" s="575"/>
      <c r="M230" s="575"/>
      <c r="N230" s="575"/>
      <c r="O230" s="575"/>
      <c r="P230" s="575"/>
      <c r="Q230" s="575"/>
      <c r="R230" s="575"/>
      <c r="S230" s="575"/>
      <c r="T230" s="575"/>
      <c r="U230" s="575"/>
      <c r="V230" s="575"/>
      <c r="W230" s="575"/>
      <c r="X230" s="575"/>
      <c r="Y230" s="576"/>
      <c r="Z230" s="325"/>
      <c r="AA230" s="331"/>
      <c r="AB230" s="322"/>
    </row>
    <row r="231" spans="1:28" x14ac:dyDescent="0.4">
      <c r="A231" s="317"/>
      <c r="B231" s="574"/>
      <c r="C231" s="575"/>
      <c r="D231" s="575"/>
      <c r="E231" s="575"/>
      <c r="F231" s="575"/>
      <c r="G231" s="575"/>
      <c r="H231" s="575"/>
      <c r="I231" s="575"/>
      <c r="J231" s="575"/>
      <c r="K231" s="575"/>
      <c r="L231" s="575"/>
      <c r="M231" s="575"/>
      <c r="N231" s="575"/>
      <c r="O231" s="575"/>
      <c r="P231" s="575"/>
      <c r="Q231" s="575"/>
      <c r="R231" s="575"/>
      <c r="S231" s="575"/>
      <c r="T231" s="575"/>
      <c r="U231" s="575"/>
      <c r="V231" s="575"/>
      <c r="W231" s="575"/>
      <c r="X231" s="575"/>
      <c r="Y231" s="576"/>
      <c r="Z231" s="325"/>
      <c r="AA231" s="331"/>
      <c r="AB231" s="322"/>
    </row>
    <row r="232" spans="1:28" x14ac:dyDescent="0.4">
      <c r="A232" s="317"/>
      <c r="B232" s="574"/>
      <c r="C232" s="575"/>
      <c r="D232" s="575"/>
      <c r="E232" s="575"/>
      <c r="F232" s="575"/>
      <c r="G232" s="575"/>
      <c r="H232" s="575"/>
      <c r="I232" s="575"/>
      <c r="J232" s="575"/>
      <c r="K232" s="575"/>
      <c r="L232" s="575"/>
      <c r="M232" s="575"/>
      <c r="N232" s="575"/>
      <c r="O232" s="575"/>
      <c r="P232" s="575"/>
      <c r="Q232" s="575"/>
      <c r="R232" s="575"/>
      <c r="S232" s="575"/>
      <c r="T232" s="575"/>
      <c r="U232" s="575"/>
      <c r="V232" s="575"/>
      <c r="W232" s="575"/>
      <c r="X232" s="575"/>
      <c r="Y232" s="576"/>
      <c r="Z232" s="325"/>
      <c r="AA232" s="331"/>
      <c r="AB232" s="322"/>
    </row>
    <row r="233" spans="1:28" ht="16.3" thickBot="1" x14ac:dyDescent="0.45">
      <c r="A233" s="317"/>
      <c r="B233" s="577"/>
      <c r="C233" s="578"/>
      <c r="D233" s="578"/>
      <c r="E233" s="578"/>
      <c r="F233" s="578"/>
      <c r="G233" s="578"/>
      <c r="H233" s="578"/>
      <c r="I233" s="578"/>
      <c r="J233" s="578"/>
      <c r="K233" s="578"/>
      <c r="L233" s="578"/>
      <c r="M233" s="578"/>
      <c r="N233" s="578"/>
      <c r="O233" s="578"/>
      <c r="P233" s="578"/>
      <c r="Q233" s="578"/>
      <c r="R233" s="578"/>
      <c r="S233" s="578"/>
      <c r="T233" s="578"/>
      <c r="U233" s="578"/>
      <c r="V233" s="578"/>
      <c r="W233" s="578"/>
      <c r="X233" s="578"/>
      <c r="Y233" s="579"/>
      <c r="Z233" s="325"/>
      <c r="AA233" s="331"/>
      <c r="AB233" s="322"/>
    </row>
    <row r="234" spans="1:28" ht="16.3" thickBot="1" x14ac:dyDescent="0.45">
      <c r="B234" s="326"/>
      <c r="C234" s="326"/>
      <c r="D234" s="326"/>
      <c r="E234" s="326"/>
      <c r="F234" s="326"/>
      <c r="G234" s="326"/>
      <c r="H234" s="326"/>
      <c r="I234" s="326"/>
      <c r="J234" s="326"/>
      <c r="K234" s="326"/>
      <c r="L234" s="326"/>
      <c r="M234" s="326"/>
      <c r="N234" s="326"/>
      <c r="O234" s="326"/>
      <c r="P234" s="326"/>
      <c r="Q234" s="326"/>
      <c r="R234" s="326"/>
      <c r="S234" s="326"/>
      <c r="T234" s="326"/>
      <c r="U234" s="326"/>
      <c r="V234" s="326"/>
      <c r="W234" s="326"/>
      <c r="X234" s="326"/>
      <c r="Y234" s="326"/>
      <c r="Z234" s="317"/>
      <c r="AA234" s="331"/>
      <c r="AB234" s="322"/>
    </row>
    <row r="235" spans="1:28" ht="16.3" thickBot="1" x14ac:dyDescent="0.45">
      <c r="A235" s="317"/>
      <c r="B235" s="220" t="s">
        <v>381</v>
      </c>
      <c r="C235" s="221"/>
      <c r="D235" s="221"/>
      <c r="E235" s="221"/>
      <c r="F235" s="221"/>
      <c r="G235" s="221"/>
      <c r="H235" s="221"/>
      <c r="I235" s="221"/>
      <c r="J235" s="221"/>
      <c r="K235" s="221"/>
      <c r="L235" s="221"/>
      <c r="M235" s="221"/>
      <c r="N235" s="221"/>
      <c r="O235" s="221"/>
      <c r="P235" s="221"/>
      <c r="Q235" s="221"/>
      <c r="R235" s="221"/>
      <c r="S235" s="221"/>
      <c r="T235" s="221"/>
      <c r="U235" s="221"/>
      <c r="V235" s="221"/>
      <c r="W235" s="221"/>
      <c r="X235" s="221"/>
      <c r="Y235" s="222"/>
      <c r="Z235" s="325"/>
      <c r="AA235" s="331"/>
      <c r="AB235" s="322"/>
    </row>
    <row r="236" spans="1:28" x14ac:dyDescent="0.4">
      <c r="A236" s="317"/>
      <c r="B236" s="571"/>
      <c r="C236" s="572"/>
      <c r="D236" s="572"/>
      <c r="E236" s="572"/>
      <c r="F236" s="572"/>
      <c r="G236" s="572"/>
      <c r="H236" s="572"/>
      <c r="I236" s="572"/>
      <c r="J236" s="572"/>
      <c r="K236" s="572"/>
      <c r="L236" s="572"/>
      <c r="M236" s="572"/>
      <c r="N236" s="572"/>
      <c r="O236" s="572"/>
      <c r="P236" s="572"/>
      <c r="Q236" s="572"/>
      <c r="R236" s="572"/>
      <c r="S236" s="572"/>
      <c r="T236" s="572"/>
      <c r="U236" s="572"/>
      <c r="V236" s="572"/>
      <c r="W236" s="572"/>
      <c r="X236" s="572"/>
      <c r="Y236" s="573"/>
      <c r="Z236" s="325"/>
      <c r="AA236" s="331"/>
      <c r="AB236" s="322"/>
    </row>
    <row r="237" spans="1:28" x14ac:dyDescent="0.4">
      <c r="A237" s="317"/>
      <c r="B237" s="574"/>
      <c r="C237" s="575"/>
      <c r="D237" s="575"/>
      <c r="E237" s="575"/>
      <c r="F237" s="575"/>
      <c r="G237" s="575"/>
      <c r="H237" s="575"/>
      <c r="I237" s="575"/>
      <c r="J237" s="575"/>
      <c r="K237" s="575"/>
      <c r="L237" s="575"/>
      <c r="M237" s="575"/>
      <c r="N237" s="575"/>
      <c r="O237" s="575"/>
      <c r="P237" s="575"/>
      <c r="Q237" s="575"/>
      <c r="R237" s="575"/>
      <c r="S237" s="575"/>
      <c r="T237" s="575"/>
      <c r="U237" s="575"/>
      <c r="V237" s="575"/>
      <c r="W237" s="575"/>
      <c r="X237" s="575"/>
      <c r="Y237" s="576"/>
      <c r="Z237" s="325"/>
      <c r="AA237" s="331"/>
      <c r="AB237" s="322"/>
    </row>
    <row r="238" spans="1:28" x14ac:dyDescent="0.4">
      <c r="A238" s="317"/>
      <c r="B238" s="574"/>
      <c r="C238" s="575"/>
      <c r="D238" s="575"/>
      <c r="E238" s="575"/>
      <c r="F238" s="575"/>
      <c r="G238" s="575"/>
      <c r="H238" s="575"/>
      <c r="I238" s="575"/>
      <c r="J238" s="575"/>
      <c r="K238" s="575"/>
      <c r="L238" s="575"/>
      <c r="M238" s="575"/>
      <c r="N238" s="575"/>
      <c r="O238" s="575"/>
      <c r="P238" s="575"/>
      <c r="Q238" s="575"/>
      <c r="R238" s="575"/>
      <c r="S238" s="575"/>
      <c r="T238" s="575"/>
      <c r="U238" s="575"/>
      <c r="V238" s="575"/>
      <c r="W238" s="575"/>
      <c r="X238" s="575"/>
      <c r="Y238" s="576"/>
      <c r="Z238" s="325"/>
      <c r="AA238" s="331"/>
      <c r="AB238" s="322"/>
    </row>
    <row r="239" spans="1:28" x14ac:dyDescent="0.4">
      <c r="A239" s="317"/>
      <c r="B239" s="574"/>
      <c r="C239" s="575"/>
      <c r="D239" s="575"/>
      <c r="E239" s="575"/>
      <c r="F239" s="575"/>
      <c r="G239" s="575"/>
      <c r="H239" s="575"/>
      <c r="I239" s="575"/>
      <c r="J239" s="575"/>
      <c r="K239" s="575"/>
      <c r="L239" s="575"/>
      <c r="M239" s="575"/>
      <c r="N239" s="575"/>
      <c r="O239" s="575"/>
      <c r="P239" s="575"/>
      <c r="Q239" s="575"/>
      <c r="R239" s="575"/>
      <c r="S239" s="575"/>
      <c r="T239" s="575"/>
      <c r="U239" s="575"/>
      <c r="V239" s="575"/>
      <c r="W239" s="575"/>
      <c r="X239" s="575"/>
      <c r="Y239" s="576"/>
      <c r="Z239" s="325"/>
      <c r="AA239" s="331"/>
      <c r="AB239" s="322"/>
    </row>
    <row r="240" spans="1:28" x14ac:dyDescent="0.4">
      <c r="A240" s="317"/>
      <c r="B240" s="574"/>
      <c r="C240" s="575"/>
      <c r="D240" s="575"/>
      <c r="E240" s="575"/>
      <c r="F240" s="575"/>
      <c r="G240" s="575"/>
      <c r="H240" s="575"/>
      <c r="I240" s="575"/>
      <c r="J240" s="575"/>
      <c r="K240" s="575"/>
      <c r="L240" s="575"/>
      <c r="M240" s="575"/>
      <c r="N240" s="575"/>
      <c r="O240" s="575"/>
      <c r="P240" s="575"/>
      <c r="Q240" s="575"/>
      <c r="R240" s="575"/>
      <c r="S240" s="575"/>
      <c r="T240" s="575"/>
      <c r="U240" s="575"/>
      <c r="V240" s="575"/>
      <c r="W240" s="575"/>
      <c r="X240" s="575"/>
      <c r="Y240" s="576"/>
      <c r="Z240" s="325"/>
      <c r="AA240" s="331"/>
      <c r="AB240" s="322"/>
    </row>
    <row r="241" spans="1:28" x14ac:dyDescent="0.4">
      <c r="A241" s="317"/>
      <c r="B241" s="574"/>
      <c r="C241" s="575"/>
      <c r="D241" s="575"/>
      <c r="E241" s="575"/>
      <c r="F241" s="575"/>
      <c r="G241" s="575"/>
      <c r="H241" s="575"/>
      <c r="I241" s="575"/>
      <c r="J241" s="575"/>
      <c r="K241" s="575"/>
      <c r="L241" s="575"/>
      <c r="M241" s="575"/>
      <c r="N241" s="575"/>
      <c r="O241" s="575"/>
      <c r="P241" s="575"/>
      <c r="Q241" s="575"/>
      <c r="R241" s="575"/>
      <c r="S241" s="575"/>
      <c r="T241" s="575"/>
      <c r="U241" s="575"/>
      <c r="V241" s="575"/>
      <c r="W241" s="575"/>
      <c r="X241" s="575"/>
      <c r="Y241" s="576"/>
      <c r="Z241" s="325"/>
      <c r="AA241" s="331"/>
      <c r="AB241" s="322"/>
    </row>
    <row r="242" spans="1:28" x14ac:dyDescent="0.4">
      <c r="A242" s="317"/>
      <c r="B242" s="574"/>
      <c r="C242" s="575"/>
      <c r="D242" s="575"/>
      <c r="E242" s="575"/>
      <c r="F242" s="575"/>
      <c r="G242" s="575"/>
      <c r="H242" s="575"/>
      <c r="I242" s="575"/>
      <c r="J242" s="575"/>
      <c r="K242" s="575"/>
      <c r="L242" s="575"/>
      <c r="M242" s="575"/>
      <c r="N242" s="575"/>
      <c r="O242" s="575"/>
      <c r="P242" s="575"/>
      <c r="Q242" s="575"/>
      <c r="R242" s="575"/>
      <c r="S242" s="575"/>
      <c r="T242" s="575"/>
      <c r="U242" s="575"/>
      <c r="V242" s="575"/>
      <c r="W242" s="575"/>
      <c r="X242" s="575"/>
      <c r="Y242" s="576"/>
      <c r="Z242" s="325"/>
      <c r="AA242" s="331"/>
      <c r="AB242" s="322"/>
    </row>
    <row r="243" spans="1:28" x14ac:dyDescent="0.4">
      <c r="A243" s="317"/>
      <c r="B243" s="574"/>
      <c r="C243" s="575"/>
      <c r="D243" s="575"/>
      <c r="E243" s="575"/>
      <c r="F243" s="575"/>
      <c r="G243" s="575"/>
      <c r="H243" s="575"/>
      <c r="I243" s="575"/>
      <c r="J243" s="575"/>
      <c r="K243" s="575"/>
      <c r="L243" s="575"/>
      <c r="M243" s="575"/>
      <c r="N243" s="575"/>
      <c r="O243" s="575"/>
      <c r="P243" s="575"/>
      <c r="Q243" s="575"/>
      <c r="R243" s="575"/>
      <c r="S243" s="575"/>
      <c r="T243" s="575"/>
      <c r="U243" s="575"/>
      <c r="V243" s="575"/>
      <c r="W243" s="575"/>
      <c r="X243" s="575"/>
      <c r="Y243" s="576"/>
      <c r="Z243" s="325"/>
      <c r="AA243" s="331"/>
      <c r="AB243" s="322"/>
    </row>
    <row r="244" spans="1:28" x14ac:dyDescent="0.4">
      <c r="A244" s="317"/>
      <c r="B244" s="574"/>
      <c r="C244" s="575"/>
      <c r="D244" s="575"/>
      <c r="E244" s="575"/>
      <c r="F244" s="575"/>
      <c r="G244" s="575"/>
      <c r="H244" s="575"/>
      <c r="I244" s="575"/>
      <c r="J244" s="575"/>
      <c r="K244" s="575"/>
      <c r="L244" s="575"/>
      <c r="M244" s="575"/>
      <c r="N244" s="575"/>
      <c r="O244" s="575"/>
      <c r="P244" s="575"/>
      <c r="Q244" s="575"/>
      <c r="R244" s="575"/>
      <c r="S244" s="575"/>
      <c r="T244" s="575"/>
      <c r="U244" s="575"/>
      <c r="V244" s="575"/>
      <c r="W244" s="575"/>
      <c r="X244" s="575"/>
      <c r="Y244" s="576"/>
      <c r="Z244" s="325"/>
      <c r="AA244" s="331"/>
      <c r="AB244" s="322"/>
    </row>
    <row r="245" spans="1:28" x14ac:dyDescent="0.4">
      <c r="A245" s="317"/>
      <c r="B245" s="574"/>
      <c r="C245" s="575"/>
      <c r="D245" s="575"/>
      <c r="E245" s="575"/>
      <c r="F245" s="575"/>
      <c r="G245" s="575"/>
      <c r="H245" s="575"/>
      <c r="I245" s="575"/>
      <c r="J245" s="575"/>
      <c r="K245" s="575"/>
      <c r="L245" s="575"/>
      <c r="M245" s="575"/>
      <c r="N245" s="575"/>
      <c r="O245" s="575"/>
      <c r="P245" s="575"/>
      <c r="Q245" s="575"/>
      <c r="R245" s="575"/>
      <c r="S245" s="575"/>
      <c r="T245" s="575"/>
      <c r="U245" s="575"/>
      <c r="V245" s="575"/>
      <c r="W245" s="575"/>
      <c r="X245" s="575"/>
      <c r="Y245" s="576"/>
      <c r="Z245" s="325"/>
      <c r="AA245" s="331"/>
      <c r="AB245" s="322"/>
    </row>
    <row r="246" spans="1:28" x14ac:dyDescent="0.4">
      <c r="A246" s="317"/>
      <c r="B246" s="574"/>
      <c r="C246" s="575"/>
      <c r="D246" s="575"/>
      <c r="E246" s="575"/>
      <c r="F246" s="575"/>
      <c r="G246" s="575"/>
      <c r="H246" s="575"/>
      <c r="I246" s="575"/>
      <c r="J246" s="575"/>
      <c r="K246" s="575"/>
      <c r="L246" s="575"/>
      <c r="M246" s="575"/>
      <c r="N246" s="575"/>
      <c r="O246" s="575"/>
      <c r="P246" s="575"/>
      <c r="Q246" s="575"/>
      <c r="R246" s="575"/>
      <c r="S246" s="575"/>
      <c r="T246" s="575"/>
      <c r="U246" s="575"/>
      <c r="V246" s="575"/>
      <c r="W246" s="575"/>
      <c r="X246" s="575"/>
      <c r="Y246" s="576"/>
      <c r="Z246" s="325"/>
      <c r="AA246" s="331"/>
      <c r="AB246" s="322"/>
    </row>
    <row r="247" spans="1:28" x14ac:dyDescent="0.4">
      <c r="A247" s="317"/>
      <c r="B247" s="574"/>
      <c r="C247" s="575"/>
      <c r="D247" s="575"/>
      <c r="E247" s="575"/>
      <c r="F247" s="575"/>
      <c r="G247" s="575"/>
      <c r="H247" s="575"/>
      <c r="I247" s="575"/>
      <c r="J247" s="575"/>
      <c r="K247" s="575"/>
      <c r="L247" s="575"/>
      <c r="M247" s="575"/>
      <c r="N247" s="575"/>
      <c r="O247" s="575"/>
      <c r="P247" s="575"/>
      <c r="Q247" s="575"/>
      <c r="R247" s="575"/>
      <c r="S247" s="575"/>
      <c r="T247" s="575"/>
      <c r="U247" s="575"/>
      <c r="V247" s="575"/>
      <c r="W247" s="575"/>
      <c r="X247" s="575"/>
      <c r="Y247" s="576"/>
      <c r="Z247" s="325"/>
      <c r="AA247" s="331"/>
      <c r="AB247" s="322"/>
    </row>
    <row r="248" spans="1:28" x14ac:dyDescent="0.4">
      <c r="A248" s="317"/>
      <c r="B248" s="574"/>
      <c r="C248" s="575"/>
      <c r="D248" s="575"/>
      <c r="E248" s="575"/>
      <c r="F248" s="575"/>
      <c r="G248" s="575"/>
      <c r="H248" s="575"/>
      <c r="I248" s="575"/>
      <c r="J248" s="575"/>
      <c r="K248" s="575"/>
      <c r="L248" s="575"/>
      <c r="M248" s="575"/>
      <c r="N248" s="575"/>
      <c r="O248" s="575"/>
      <c r="P248" s="575"/>
      <c r="Q248" s="575"/>
      <c r="R248" s="575"/>
      <c r="S248" s="575"/>
      <c r="T248" s="575"/>
      <c r="U248" s="575"/>
      <c r="V248" s="575"/>
      <c r="W248" s="575"/>
      <c r="X248" s="575"/>
      <c r="Y248" s="576"/>
      <c r="Z248" s="325"/>
      <c r="AA248" s="331"/>
      <c r="AB248" s="322"/>
    </row>
    <row r="249" spans="1:28" x14ac:dyDescent="0.4">
      <c r="A249" s="317"/>
      <c r="B249" s="574"/>
      <c r="C249" s="575"/>
      <c r="D249" s="575"/>
      <c r="E249" s="575"/>
      <c r="F249" s="575"/>
      <c r="G249" s="575"/>
      <c r="H249" s="575"/>
      <c r="I249" s="575"/>
      <c r="J249" s="575"/>
      <c r="K249" s="575"/>
      <c r="L249" s="575"/>
      <c r="M249" s="575"/>
      <c r="N249" s="575"/>
      <c r="O249" s="575"/>
      <c r="P249" s="575"/>
      <c r="Q249" s="575"/>
      <c r="R249" s="575"/>
      <c r="S249" s="575"/>
      <c r="T249" s="575"/>
      <c r="U249" s="575"/>
      <c r="V249" s="575"/>
      <c r="W249" s="575"/>
      <c r="X249" s="575"/>
      <c r="Y249" s="576"/>
      <c r="Z249" s="325"/>
      <c r="AA249" s="331"/>
      <c r="AB249" s="322"/>
    </row>
    <row r="250" spans="1:28" x14ac:dyDescent="0.4">
      <c r="A250" s="317"/>
      <c r="B250" s="574"/>
      <c r="C250" s="575"/>
      <c r="D250" s="575"/>
      <c r="E250" s="575"/>
      <c r="F250" s="575"/>
      <c r="G250" s="575"/>
      <c r="H250" s="575"/>
      <c r="I250" s="575"/>
      <c r="J250" s="575"/>
      <c r="K250" s="575"/>
      <c r="L250" s="575"/>
      <c r="M250" s="575"/>
      <c r="N250" s="575"/>
      <c r="O250" s="575"/>
      <c r="P250" s="575"/>
      <c r="Q250" s="575"/>
      <c r="R250" s="575"/>
      <c r="S250" s="575"/>
      <c r="T250" s="575"/>
      <c r="U250" s="575"/>
      <c r="V250" s="575"/>
      <c r="W250" s="575"/>
      <c r="X250" s="575"/>
      <c r="Y250" s="576"/>
      <c r="Z250" s="325"/>
      <c r="AA250" s="331"/>
      <c r="AB250" s="322"/>
    </row>
    <row r="251" spans="1:28" x14ac:dyDescent="0.4">
      <c r="A251" s="317"/>
      <c r="B251" s="574"/>
      <c r="C251" s="575"/>
      <c r="D251" s="575"/>
      <c r="E251" s="575"/>
      <c r="F251" s="575"/>
      <c r="G251" s="575"/>
      <c r="H251" s="575"/>
      <c r="I251" s="575"/>
      <c r="J251" s="575"/>
      <c r="K251" s="575"/>
      <c r="L251" s="575"/>
      <c r="M251" s="575"/>
      <c r="N251" s="575"/>
      <c r="O251" s="575"/>
      <c r="P251" s="575"/>
      <c r="Q251" s="575"/>
      <c r="R251" s="575"/>
      <c r="S251" s="575"/>
      <c r="T251" s="575"/>
      <c r="U251" s="575"/>
      <c r="V251" s="575"/>
      <c r="W251" s="575"/>
      <c r="X251" s="575"/>
      <c r="Y251" s="576"/>
      <c r="Z251" s="325"/>
      <c r="AA251" s="331"/>
      <c r="AB251" s="322"/>
    </row>
    <row r="252" spans="1:28" x14ac:dyDescent="0.4">
      <c r="A252" s="317"/>
      <c r="B252" s="574"/>
      <c r="C252" s="575"/>
      <c r="D252" s="575"/>
      <c r="E252" s="575"/>
      <c r="F252" s="575"/>
      <c r="G252" s="575"/>
      <c r="H252" s="575"/>
      <c r="I252" s="575"/>
      <c r="J252" s="575"/>
      <c r="K252" s="575"/>
      <c r="L252" s="575"/>
      <c r="M252" s="575"/>
      <c r="N252" s="575"/>
      <c r="O252" s="575"/>
      <c r="P252" s="575"/>
      <c r="Q252" s="575"/>
      <c r="R252" s="575"/>
      <c r="S252" s="575"/>
      <c r="T252" s="575"/>
      <c r="U252" s="575"/>
      <c r="V252" s="575"/>
      <c r="W252" s="575"/>
      <c r="X252" s="575"/>
      <c r="Y252" s="576"/>
      <c r="Z252" s="325"/>
      <c r="AA252" s="331"/>
      <c r="AB252" s="322"/>
    </row>
    <row r="253" spans="1:28" x14ac:dyDescent="0.4">
      <c r="A253" s="317"/>
      <c r="B253" s="574"/>
      <c r="C253" s="575"/>
      <c r="D253" s="575"/>
      <c r="E253" s="575"/>
      <c r="F253" s="575"/>
      <c r="G253" s="575"/>
      <c r="H253" s="575"/>
      <c r="I253" s="575"/>
      <c r="J253" s="575"/>
      <c r="K253" s="575"/>
      <c r="L253" s="575"/>
      <c r="M253" s="575"/>
      <c r="N253" s="575"/>
      <c r="O253" s="575"/>
      <c r="P253" s="575"/>
      <c r="Q253" s="575"/>
      <c r="R253" s="575"/>
      <c r="S253" s="575"/>
      <c r="T253" s="575"/>
      <c r="U253" s="575"/>
      <c r="V253" s="575"/>
      <c r="W253" s="575"/>
      <c r="X253" s="575"/>
      <c r="Y253" s="576"/>
      <c r="Z253" s="325"/>
      <c r="AA253" s="331"/>
      <c r="AB253" s="322"/>
    </row>
    <row r="254" spans="1:28" x14ac:dyDescent="0.4">
      <c r="A254" s="317"/>
      <c r="B254" s="574"/>
      <c r="C254" s="575"/>
      <c r="D254" s="575"/>
      <c r="E254" s="575"/>
      <c r="F254" s="575"/>
      <c r="G254" s="575"/>
      <c r="H254" s="575"/>
      <c r="I254" s="575"/>
      <c r="J254" s="575"/>
      <c r="K254" s="575"/>
      <c r="L254" s="575"/>
      <c r="M254" s="575"/>
      <c r="N254" s="575"/>
      <c r="O254" s="575"/>
      <c r="P254" s="575"/>
      <c r="Q254" s="575"/>
      <c r="R254" s="575"/>
      <c r="S254" s="575"/>
      <c r="T254" s="575"/>
      <c r="U254" s="575"/>
      <c r="V254" s="575"/>
      <c r="W254" s="575"/>
      <c r="X254" s="575"/>
      <c r="Y254" s="576"/>
      <c r="Z254" s="325"/>
      <c r="AA254" s="331"/>
      <c r="AB254" s="322"/>
    </row>
    <row r="255" spans="1:28" x14ac:dyDescent="0.4">
      <c r="A255" s="317"/>
      <c r="B255" s="574"/>
      <c r="C255" s="575"/>
      <c r="D255" s="575"/>
      <c r="E255" s="575"/>
      <c r="F255" s="575"/>
      <c r="G255" s="575"/>
      <c r="H255" s="575"/>
      <c r="I255" s="575"/>
      <c r="J255" s="575"/>
      <c r="K255" s="575"/>
      <c r="L255" s="575"/>
      <c r="M255" s="575"/>
      <c r="N255" s="575"/>
      <c r="O255" s="575"/>
      <c r="P255" s="575"/>
      <c r="Q255" s="575"/>
      <c r="R255" s="575"/>
      <c r="S255" s="575"/>
      <c r="T255" s="575"/>
      <c r="U255" s="575"/>
      <c r="V255" s="575"/>
      <c r="W255" s="575"/>
      <c r="X255" s="575"/>
      <c r="Y255" s="576"/>
      <c r="Z255" s="325"/>
      <c r="AA255" s="331"/>
      <c r="AB255" s="322"/>
    </row>
    <row r="256" spans="1:28" x14ac:dyDescent="0.4">
      <c r="A256" s="317"/>
      <c r="B256" s="574"/>
      <c r="C256" s="575"/>
      <c r="D256" s="575"/>
      <c r="E256" s="575"/>
      <c r="F256" s="575"/>
      <c r="G256" s="575"/>
      <c r="H256" s="575"/>
      <c r="I256" s="575"/>
      <c r="J256" s="575"/>
      <c r="K256" s="575"/>
      <c r="L256" s="575"/>
      <c r="M256" s="575"/>
      <c r="N256" s="575"/>
      <c r="O256" s="575"/>
      <c r="P256" s="575"/>
      <c r="Q256" s="575"/>
      <c r="R256" s="575"/>
      <c r="S256" s="575"/>
      <c r="T256" s="575"/>
      <c r="U256" s="575"/>
      <c r="V256" s="575"/>
      <c r="W256" s="575"/>
      <c r="X256" s="575"/>
      <c r="Y256" s="576"/>
      <c r="Z256" s="325"/>
      <c r="AA256" s="331"/>
      <c r="AB256" s="322"/>
    </row>
    <row r="257" spans="1:28" x14ac:dyDescent="0.4">
      <c r="A257" s="317"/>
      <c r="B257" s="574"/>
      <c r="C257" s="575"/>
      <c r="D257" s="575"/>
      <c r="E257" s="575"/>
      <c r="F257" s="575"/>
      <c r="G257" s="575"/>
      <c r="H257" s="575"/>
      <c r="I257" s="575"/>
      <c r="J257" s="575"/>
      <c r="K257" s="575"/>
      <c r="L257" s="575"/>
      <c r="M257" s="575"/>
      <c r="N257" s="575"/>
      <c r="O257" s="575"/>
      <c r="P257" s="575"/>
      <c r="Q257" s="575"/>
      <c r="R257" s="575"/>
      <c r="S257" s="575"/>
      <c r="T257" s="575"/>
      <c r="U257" s="575"/>
      <c r="V257" s="575"/>
      <c r="W257" s="575"/>
      <c r="X257" s="575"/>
      <c r="Y257" s="576"/>
      <c r="Z257" s="325"/>
      <c r="AA257" s="331"/>
      <c r="AB257" s="322"/>
    </row>
    <row r="258" spans="1:28" x14ac:dyDescent="0.4">
      <c r="A258" s="317"/>
      <c r="B258" s="574"/>
      <c r="C258" s="575"/>
      <c r="D258" s="575"/>
      <c r="E258" s="575"/>
      <c r="F258" s="575"/>
      <c r="G258" s="575"/>
      <c r="H258" s="575"/>
      <c r="I258" s="575"/>
      <c r="J258" s="575"/>
      <c r="K258" s="575"/>
      <c r="L258" s="575"/>
      <c r="M258" s="575"/>
      <c r="N258" s="575"/>
      <c r="O258" s="575"/>
      <c r="P258" s="575"/>
      <c r="Q258" s="575"/>
      <c r="R258" s="575"/>
      <c r="S258" s="575"/>
      <c r="T258" s="575"/>
      <c r="U258" s="575"/>
      <c r="V258" s="575"/>
      <c r="W258" s="575"/>
      <c r="X258" s="575"/>
      <c r="Y258" s="576"/>
      <c r="Z258" s="325"/>
      <c r="AA258" s="331"/>
      <c r="AB258" s="322"/>
    </row>
    <row r="259" spans="1:28" x14ac:dyDescent="0.4">
      <c r="A259" s="317"/>
      <c r="B259" s="574"/>
      <c r="C259" s="575"/>
      <c r="D259" s="575"/>
      <c r="E259" s="575"/>
      <c r="F259" s="575"/>
      <c r="G259" s="575"/>
      <c r="H259" s="575"/>
      <c r="I259" s="575"/>
      <c r="J259" s="575"/>
      <c r="K259" s="575"/>
      <c r="L259" s="575"/>
      <c r="M259" s="575"/>
      <c r="N259" s="575"/>
      <c r="O259" s="575"/>
      <c r="P259" s="575"/>
      <c r="Q259" s="575"/>
      <c r="R259" s="575"/>
      <c r="S259" s="575"/>
      <c r="T259" s="575"/>
      <c r="U259" s="575"/>
      <c r="V259" s="575"/>
      <c r="W259" s="575"/>
      <c r="X259" s="575"/>
      <c r="Y259" s="576"/>
      <c r="Z259" s="325"/>
      <c r="AA259" s="331"/>
      <c r="AB259" s="322"/>
    </row>
    <row r="260" spans="1:28" x14ac:dyDescent="0.4">
      <c r="A260" s="317"/>
      <c r="B260" s="574"/>
      <c r="C260" s="575"/>
      <c r="D260" s="575"/>
      <c r="E260" s="575"/>
      <c r="F260" s="575"/>
      <c r="G260" s="575"/>
      <c r="H260" s="575"/>
      <c r="I260" s="575"/>
      <c r="J260" s="575"/>
      <c r="K260" s="575"/>
      <c r="L260" s="575"/>
      <c r="M260" s="575"/>
      <c r="N260" s="575"/>
      <c r="O260" s="575"/>
      <c r="P260" s="575"/>
      <c r="Q260" s="575"/>
      <c r="R260" s="575"/>
      <c r="S260" s="575"/>
      <c r="T260" s="575"/>
      <c r="U260" s="575"/>
      <c r="V260" s="575"/>
      <c r="W260" s="575"/>
      <c r="X260" s="575"/>
      <c r="Y260" s="576"/>
      <c r="Z260" s="325"/>
      <c r="AA260" s="331"/>
      <c r="AB260" s="322"/>
    </row>
    <row r="261" spans="1:28" x14ac:dyDescent="0.4">
      <c r="A261" s="317"/>
      <c r="B261" s="574"/>
      <c r="C261" s="575"/>
      <c r="D261" s="575"/>
      <c r="E261" s="575"/>
      <c r="F261" s="575"/>
      <c r="G261" s="575"/>
      <c r="H261" s="575"/>
      <c r="I261" s="575"/>
      <c r="J261" s="575"/>
      <c r="K261" s="575"/>
      <c r="L261" s="575"/>
      <c r="M261" s="575"/>
      <c r="N261" s="575"/>
      <c r="O261" s="575"/>
      <c r="P261" s="575"/>
      <c r="Q261" s="575"/>
      <c r="R261" s="575"/>
      <c r="S261" s="575"/>
      <c r="T261" s="575"/>
      <c r="U261" s="575"/>
      <c r="V261" s="575"/>
      <c r="W261" s="575"/>
      <c r="X261" s="575"/>
      <c r="Y261" s="576"/>
      <c r="Z261" s="325"/>
      <c r="AA261" s="331"/>
      <c r="AB261" s="322"/>
    </row>
    <row r="262" spans="1:28" x14ac:dyDescent="0.4">
      <c r="A262" s="317"/>
      <c r="B262" s="574"/>
      <c r="C262" s="575"/>
      <c r="D262" s="575"/>
      <c r="E262" s="575"/>
      <c r="F262" s="575"/>
      <c r="G262" s="575"/>
      <c r="H262" s="575"/>
      <c r="I262" s="575"/>
      <c r="J262" s="575"/>
      <c r="K262" s="575"/>
      <c r="L262" s="575"/>
      <c r="M262" s="575"/>
      <c r="N262" s="575"/>
      <c r="O262" s="575"/>
      <c r="P262" s="575"/>
      <c r="Q262" s="575"/>
      <c r="R262" s="575"/>
      <c r="S262" s="575"/>
      <c r="T262" s="575"/>
      <c r="U262" s="575"/>
      <c r="V262" s="575"/>
      <c r="W262" s="575"/>
      <c r="X262" s="575"/>
      <c r="Y262" s="576"/>
      <c r="Z262" s="325"/>
      <c r="AA262" s="331"/>
      <c r="AB262" s="322"/>
    </row>
    <row r="263" spans="1:28" x14ac:dyDescent="0.4">
      <c r="A263" s="329"/>
      <c r="B263" s="574"/>
      <c r="C263" s="575"/>
      <c r="D263" s="575"/>
      <c r="E263" s="575"/>
      <c r="F263" s="575"/>
      <c r="G263" s="575"/>
      <c r="H263" s="575"/>
      <c r="I263" s="575"/>
      <c r="J263" s="575"/>
      <c r="K263" s="575"/>
      <c r="L263" s="575"/>
      <c r="M263" s="575"/>
      <c r="N263" s="575"/>
      <c r="O263" s="575"/>
      <c r="P263" s="575"/>
      <c r="Q263" s="575"/>
      <c r="R263" s="575"/>
      <c r="S263" s="575"/>
      <c r="T263" s="575"/>
      <c r="U263" s="575"/>
      <c r="V263" s="575"/>
      <c r="W263" s="575"/>
      <c r="X263" s="575"/>
      <c r="Y263" s="576"/>
      <c r="Z263" s="332"/>
      <c r="AA263" s="331"/>
      <c r="AB263" s="322"/>
    </row>
    <row r="264" spans="1:28" x14ac:dyDescent="0.4">
      <c r="A264" s="317"/>
      <c r="B264" s="574"/>
      <c r="C264" s="575"/>
      <c r="D264" s="575"/>
      <c r="E264" s="575"/>
      <c r="F264" s="575"/>
      <c r="G264" s="575"/>
      <c r="H264" s="575"/>
      <c r="I264" s="575"/>
      <c r="J264" s="575"/>
      <c r="K264" s="575"/>
      <c r="L264" s="575"/>
      <c r="M264" s="575"/>
      <c r="N264" s="575"/>
      <c r="O264" s="575"/>
      <c r="P264" s="575"/>
      <c r="Q264" s="575"/>
      <c r="R264" s="575"/>
      <c r="S264" s="575"/>
      <c r="T264" s="575"/>
      <c r="U264" s="575"/>
      <c r="V264" s="575"/>
      <c r="W264" s="575"/>
      <c r="X264" s="575"/>
      <c r="Y264" s="576"/>
      <c r="Z264" s="325"/>
      <c r="AA264" s="331"/>
      <c r="AB264" s="322"/>
    </row>
    <row r="265" spans="1:28" x14ac:dyDescent="0.4">
      <c r="A265" s="317"/>
      <c r="B265" s="574"/>
      <c r="C265" s="575"/>
      <c r="D265" s="575"/>
      <c r="E265" s="575"/>
      <c r="F265" s="575"/>
      <c r="G265" s="575"/>
      <c r="H265" s="575"/>
      <c r="I265" s="575"/>
      <c r="J265" s="575"/>
      <c r="K265" s="575"/>
      <c r="L265" s="575"/>
      <c r="M265" s="575"/>
      <c r="N265" s="575"/>
      <c r="O265" s="575"/>
      <c r="P265" s="575"/>
      <c r="Q265" s="575"/>
      <c r="R265" s="575"/>
      <c r="S265" s="575"/>
      <c r="T265" s="575"/>
      <c r="U265" s="575"/>
      <c r="V265" s="575"/>
      <c r="W265" s="575"/>
      <c r="X265" s="575"/>
      <c r="Y265" s="576"/>
      <c r="Z265" s="325"/>
      <c r="AA265" s="331"/>
      <c r="AB265" s="322"/>
    </row>
    <row r="266" spans="1:28" x14ac:dyDescent="0.4">
      <c r="A266" s="317"/>
      <c r="B266" s="574"/>
      <c r="C266" s="575"/>
      <c r="D266" s="575"/>
      <c r="E266" s="575"/>
      <c r="F266" s="575"/>
      <c r="G266" s="575"/>
      <c r="H266" s="575"/>
      <c r="I266" s="575"/>
      <c r="J266" s="575"/>
      <c r="K266" s="575"/>
      <c r="L266" s="575"/>
      <c r="M266" s="575"/>
      <c r="N266" s="575"/>
      <c r="O266" s="575"/>
      <c r="P266" s="575"/>
      <c r="Q266" s="575"/>
      <c r="R266" s="575"/>
      <c r="S266" s="575"/>
      <c r="T266" s="575"/>
      <c r="U266" s="575"/>
      <c r="V266" s="575"/>
      <c r="W266" s="575"/>
      <c r="X266" s="575"/>
      <c r="Y266" s="576"/>
      <c r="Z266" s="325"/>
      <c r="AA266" s="331"/>
      <c r="AB266" s="322"/>
    </row>
    <row r="267" spans="1:28" x14ac:dyDescent="0.4">
      <c r="A267" s="317"/>
      <c r="B267" s="574"/>
      <c r="C267" s="575"/>
      <c r="D267" s="575"/>
      <c r="E267" s="575"/>
      <c r="F267" s="575"/>
      <c r="G267" s="575"/>
      <c r="H267" s="575"/>
      <c r="I267" s="575"/>
      <c r="J267" s="575"/>
      <c r="K267" s="575"/>
      <c r="L267" s="575"/>
      <c r="M267" s="575"/>
      <c r="N267" s="575"/>
      <c r="O267" s="575"/>
      <c r="P267" s="575"/>
      <c r="Q267" s="575"/>
      <c r="R267" s="575"/>
      <c r="S267" s="575"/>
      <c r="T267" s="575"/>
      <c r="U267" s="575"/>
      <c r="V267" s="575"/>
      <c r="W267" s="575"/>
      <c r="X267" s="575"/>
      <c r="Y267" s="576"/>
      <c r="Z267" s="325"/>
      <c r="AA267" s="331"/>
      <c r="AB267" s="322"/>
    </row>
    <row r="268" spans="1:28" x14ac:dyDescent="0.4">
      <c r="A268" s="317"/>
      <c r="B268" s="574"/>
      <c r="C268" s="575"/>
      <c r="D268" s="575"/>
      <c r="E268" s="575"/>
      <c r="F268" s="575"/>
      <c r="G268" s="575"/>
      <c r="H268" s="575"/>
      <c r="I268" s="575"/>
      <c r="J268" s="575"/>
      <c r="K268" s="575"/>
      <c r="L268" s="575"/>
      <c r="M268" s="575"/>
      <c r="N268" s="575"/>
      <c r="O268" s="575"/>
      <c r="P268" s="575"/>
      <c r="Q268" s="575"/>
      <c r="R268" s="575"/>
      <c r="S268" s="575"/>
      <c r="T268" s="575"/>
      <c r="U268" s="575"/>
      <c r="V268" s="575"/>
      <c r="W268" s="575"/>
      <c r="X268" s="575"/>
      <c r="Y268" s="576"/>
      <c r="Z268" s="325"/>
      <c r="AA268" s="331"/>
      <c r="AB268" s="322"/>
    </row>
    <row r="269" spans="1:28" x14ac:dyDescent="0.4">
      <c r="A269" s="317"/>
      <c r="B269" s="574"/>
      <c r="C269" s="575"/>
      <c r="D269" s="575"/>
      <c r="E269" s="575"/>
      <c r="F269" s="575"/>
      <c r="G269" s="575"/>
      <c r="H269" s="575"/>
      <c r="I269" s="575"/>
      <c r="J269" s="575"/>
      <c r="K269" s="575"/>
      <c r="L269" s="575"/>
      <c r="M269" s="575"/>
      <c r="N269" s="575"/>
      <c r="O269" s="575"/>
      <c r="P269" s="575"/>
      <c r="Q269" s="575"/>
      <c r="R269" s="575"/>
      <c r="S269" s="575"/>
      <c r="T269" s="575"/>
      <c r="U269" s="575"/>
      <c r="V269" s="575"/>
      <c r="W269" s="575"/>
      <c r="X269" s="575"/>
      <c r="Y269" s="576"/>
      <c r="Z269" s="325"/>
      <c r="AA269" s="331"/>
      <c r="AB269" s="322"/>
    </row>
    <row r="270" spans="1:28" x14ac:dyDescent="0.4">
      <c r="A270" s="317"/>
      <c r="B270" s="574"/>
      <c r="C270" s="575"/>
      <c r="D270" s="575"/>
      <c r="E270" s="575"/>
      <c r="F270" s="575"/>
      <c r="G270" s="575"/>
      <c r="H270" s="575"/>
      <c r="I270" s="575"/>
      <c r="J270" s="575"/>
      <c r="K270" s="575"/>
      <c r="L270" s="575"/>
      <c r="M270" s="575"/>
      <c r="N270" s="575"/>
      <c r="O270" s="575"/>
      <c r="P270" s="575"/>
      <c r="Q270" s="575"/>
      <c r="R270" s="575"/>
      <c r="S270" s="575"/>
      <c r="T270" s="575"/>
      <c r="U270" s="575"/>
      <c r="V270" s="575"/>
      <c r="W270" s="575"/>
      <c r="X270" s="575"/>
      <c r="Y270" s="576"/>
      <c r="Z270" s="325"/>
      <c r="AA270" s="331"/>
      <c r="AB270" s="322"/>
    </row>
    <row r="271" spans="1:28" x14ac:dyDescent="0.4">
      <c r="A271" s="317"/>
      <c r="B271" s="574"/>
      <c r="C271" s="575"/>
      <c r="D271" s="575"/>
      <c r="E271" s="575"/>
      <c r="F271" s="575"/>
      <c r="G271" s="575"/>
      <c r="H271" s="575"/>
      <c r="I271" s="575"/>
      <c r="J271" s="575"/>
      <c r="K271" s="575"/>
      <c r="L271" s="575"/>
      <c r="M271" s="575"/>
      <c r="N271" s="575"/>
      <c r="O271" s="575"/>
      <c r="P271" s="575"/>
      <c r="Q271" s="575"/>
      <c r="R271" s="575"/>
      <c r="S271" s="575"/>
      <c r="T271" s="575"/>
      <c r="U271" s="575"/>
      <c r="V271" s="575"/>
      <c r="W271" s="575"/>
      <c r="X271" s="575"/>
      <c r="Y271" s="576"/>
      <c r="Z271" s="325"/>
      <c r="AA271" s="331"/>
      <c r="AB271" s="322"/>
    </row>
    <row r="272" spans="1:28" x14ac:dyDescent="0.4">
      <c r="A272" s="317"/>
      <c r="B272" s="574"/>
      <c r="C272" s="575"/>
      <c r="D272" s="575"/>
      <c r="E272" s="575"/>
      <c r="F272" s="575"/>
      <c r="G272" s="575"/>
      <c r="H272" s="575"/>
      <c r="I272" s="575"/>
      <c r="J272" s="575"/>
      <c r="K272" s="575"/>
      <c r="L272" s="575"/>
      <c r="M272" s="575"/>
      <c r="N272" s="575"/>
      <c r="O272" s="575"/>
      <c r="P272" s="575"/>
      <c r="Q272" s="575"/>
      <c r="R272" s="575"/>
      <c r="S272" s="575"/>
      <c r="T272" s="575"/>
      <c r="U272" s="575"/>
      <c r="V272" s="575"/>
      <c r="W272" s="575"/>
      <c r="X272" s="575"/>
      <c r="Y272" s="576"/>
      <c r="Z272" s="325"/>
      <c r="AA272" s="331"/>
      <c r="AB272" s="322"/>
    </row>
    <row r="273" spans="1:28" x14ac:dyDescent="0.4">
      <c r="A273" s="317"/>
      <c r="B273" s="574"/>
      <c r="C273" s="575"/>
      <c r="D273" s="575"/>
      <c r="E273" s="575"/>
      <c r="F273" s="575"/>
      <c r="G273" s="575"/>
      <c r="H273" s="575"/>
      <c r="I273" s="575"/>
      <c r="J273" s="575"/>
      <c r="K273" s="575"/>
      <c r="L273" s="575"/>
      <c r="M273" s="575"/>
      <c r="N273" s="575"/>
      <c r="O273" s="575"/>
      <c r="P273" s="575"/>
      <c r="Q273" s="575"/>
      <c r="R273" s="575"/>
      <c r="S273" s="575"/>
      <c r="T273" s="575"/>
      <c r="U273" s="575"/>
      <c r="V273" s="575"/>
      <c r="W273" s="575"/>
      <c r="X273" s="575"/>
      <c r="Y273" s="576"/>
      <c r="Z273" s="325"/>
      <c r="AA273" s="331"/>
      <c r="AB273" s="322"/>
    </row>
    <row r="274" spans="1:28" x14ac:dyDescent="0.4">
      <c r="A274" s="317"/>
      <c r="B274" s="574"/>
      <c r="C274" s="575"/>
      <c r="D274" s="575"/>
      <c r="E274" s="575"/>
      <c r="F274" s="575"/>
      <c r="G274" s="575"/>
      <c r="H274" s="575"/>
      <c r="I274" s="575"/>
      <c r="J274" s="575"/>
      <c r="K274" s="575"/>
      <c r="L274" s="575"/>
      <c r="M274" s="575"/>
      <c r="N274" s="575"/>
      <c r="O274" s="575"/>
      <c r="P274" s="575"/>
      <c r="Q274" s="575"/>
      <c r="R274" s="575"/>
      <c r="S274" s="575"/>
      <c r="T274" s="575"/>
      <c r="U274" s="575"/>
      <c r="V274" s="575"/>
      <c r="W274" s="575"/>
      <c r="X274" s="575"/>
      <c r="Y274" s="576"/>
      <c r="Z274" s="325"/>
      <c r="AA274" s="331"/>
      <c r="AB274" s="322"/>
    </row>
    <row r="275" spans="1:28" x14ac:dyDescent="0.4">
      <c r="A275" s="317"/>
      <c r="B275" s="574"/>
      <c r="C275" s="575"/>
      <c r="D275" s="575"/>
      <c r="E275" s="575"/>
      <c r="F275" s="575"/>
      <c r="G275" s="575"/>
      <c r="H275" s="575"/>
      <c r="I275" s="575"/>
      <c r="J275" s="575"/>
      <c r="K275" s="575"/>
      <c r="L275" s="575"/>
      <c r="M275" s="575"/>
      <c r="N275" s="575"/>
      <c r="O275" s="575"/>
      <c r="P275" s="575"/>
      <c r="Q275" s="575"/>
      <c r="R275" s="575"/>
      <c r="S275" s="575"/>
      <c r="T275" s="575"/>
      <c r="U275" s="575"/>
      <c r="V275" s="575"/>
      <c r="W275" s="575"/>
      <c r="X275" s="575"/>
      <c r="Y275" s="576"/>
      <c r="Z275" s="325"/>
      <c r="AA275" s="331"/>
      <c r="AB275" s="322"/>
    </row>
    <row r="276" spans="1:28" x14ac:dyDescent="0.4">
      <c r="A276" s="317"/>
      <c r="B276" s="574"/>
      <c r="C276" s="575"/>
      <c r="D276" s="575"/>
      <c r="E276" s="575"/>
      <c r="F276" s="575"/>
      <c r="G276" s="575"/>
      <c r="H276" s="575"/>
      <c r="I276" s="575"/>
      <c r="J276" s="575"/>
      <c r="K276" s="575"/>
      <c r="L276" s="575"/>
      <c r="M276" s="575"/>
      <c r="N276" s="575"/>
      <c r="O276" s="575"/>
      <c r="P276" s="575"/>
      <c r="Q276" s="575"/>
      <c r="R276" s="575"/>
      <c r="S276" s="575"/>
      <c r="T276" s="575"/>
      <c r="U276" s="575"/>
      <c r="V276" s="575"/>
      <c r="W276" s="575"/>
      <c r="X276" s="575"/>
      <c r="Y276" s="576"/>
      <c r="Z276" s="325"/>
      <c r="AA276" s="331"/>
      <c r="AB276" s="322"/>
    </row>
    <row r="277" spans="1:28" x14ac:dyDescent="0.4">
      <c r="A277" s="317"/>
      <c r="B277" s="574"/>
      <c r="C277" s="575"/>
      <c r="D277" s="575"/>
      <c r="E277" s="575"/>
      <c r="F277" s="575"/>
      <c r="G277" s="575"/>
      <c r="H277" s="575"/>
      <c r="I277" s="575"/>
      <c r="J277" s="575"/>
      <c r="K277" s="575"/>
      <c r="L277" s="575"/>
      <c r="M277" s="575"/>
      <c r="N277" s="575"/>
      <c r="O277" s="575"/>
      <c r="P277" s="575"/>
      <c r="Q277" s="575"/>
      <c r="R277" s="575"/>
      <c r="S277" s="575"/>
      <c r="T277" s="575"/>
      <c r="U277" s="575"/>
      <c r="V277" s="575"/>
      <c r="W277" s="575"/>
      <c r="X277" s="575"/>
      <c r="Y277" s="576"/>
      <c r="Z277" s="325"/>
      <c r="AA277" s="331"/>
      <c r="AB277" s="322"/>
    </row>
    <row r="278" spans="1:28" x14ac:dyDescent="0.4">
      <c r="A278" s="317"/>
      <c r="B278" s="574"/>
      <c r="C278" s="575"/>
      <c r="D278" s="575"/>
      <c r="E278" s="575"/>
      <c r="F278" s="575"/>
      <c r="G278" s="575"/>
      <c r="H278" s="575"/>
      <c r="I278" s="575"/>
      <c r="J278" s="575"/>
      <c r="K278" s="575"/>
      <c r="L278" s="575"/>
      <c r="M278" s="575"/>
      <c r="N278" s="575"/>
      <c r="O278" s="575"/>
      <c r="P278" s="575"/>
      <c r="Q278" s="575"/>
      <c r="R278" s="575"/>
      <c r="S278" s="575"/>
      <c r="T278" s="575"/>
      <c r="U278" s="575"/>
      <c r="V278" s="575"/>
      <c r="W278" s="575"/>
      <c r="X278" s="575"/>
      <c r="Y278" s="576"/>
      <c r="Z278" s="325"/>
      <c r="AA278" s="331"/>
      <c r="AB278" s="322"/>
    </row>
    <row r="279" spans="1:28" x14ac:dyDescent="0.4">
      <c r="A279" s="317"/>
      <c r="B279" s="574"/>
      <c r="C279" s="575"/>
      <c r="D279" s="575"/>
      <c r="E279" s="575"/>
      <c r="F279" s="575"/>
      <c r="G279" s="575"/>
      <c r="H279" s="575"/>
      <c r="I279" s="575"/>
      <c r="J279" s="575"/>
      <c r="K279" s="575"/>
      <c r="L279" s="575"/>
      <c r="M279" s="575"/>
      <c r="N279" s="575"/>
      <c r="O279" s="575"/>
      <c r="P279" s="575"/>
      <c r="Q279" s="575"/>
      <c r="R279" s="575"/>
      <c r="S279" s="575"/>
      <c r="T279" s="575"/>
      <c r="U279" s="575"/>
      <c r="V279" s="575"/>
      <c r="W279" s="575"/>
      <c r="X279" s="575"/>
      <c r="Y279" s="576"/>
      <c r="Z279" s="325"/>
      <c r="AA279" s="331"/>
      <c r="AB279" s="322"/>
    </row>
    <row r="280" spans="1:28" x14ac:dyDescent="0.4">
      <c r="A280" s="317"/>
      <c r="B280" s="574"/>
      <c r="C280" s="575"/>
      <c r="D280" s="575"/>
      <c r="E280" s="575"/>
      <c r="F280" s="575"/>
      <c r="G280" s="575"/>
      <c r="H280" s="575"/>
      <c r="I280" s="575"/>
      <c r="J280" s="575"/>
      <c r="K280" s="575"/>
      <c r="L280" s="575"/>
      <c r="M280" s="575"/>
      <c r="N280" s="575"/>
      <c r="O280" s="575"/>
      <c r="P280" s="575"/>
      <c r="Q280" s="575"/>
      <c r="R280" s="575"/>
      <c r="S280" s="575"/>
      <c r="T280" s="575"/>
      <c r="U280" s="575"/>
      <c r="V280" s="575"/>
      <c r="W280" s="575"/>
      <c r="X280" s="575"/>
      <c r="Y280" s="576"/>
      <c r="Z280" s="325"/>
      <c r="AA280" s="331"/>
      <c r="AB280" s="322"/>
    </row>
    <row r="281" spans="1:28" x14ac:dyDescent="0.4">
      <c r="A281" s="317"/>
      <c r="B281" s="574"/>
      <c r="C281" s="575"/>
      <c r="D281" s="575"/>
      <c r="E281" s="575"/>
      <c r="F281" s="575"/>
      <c r="G281" s="575"/>
      <c r="H281" s="575"/>
      <c r="I281" s="575"/>
      <c r="J281" s="575"/>
      <c r="K281" s="575"/>
      <c r="L281" s="575"/>
      <c r="M281" s="575"/>
      <c r="N281" s="575"/>
      <c r="O281" s="575"/>
      <c r="P281" s="575"/>
      <c r="Q281" s="575"/>
      <c r="R281" s="575"/>
      <c r="S281" s="575"/>
      <c r="T281" s="575"/>
      <c r="U281" s="575"/>
      <c r="V281" s="575"/>
      <c r="W281" s="575"/>
      <c r="X281" s="575"/>
      <c r="Y281" s="576"/>
      <c r="Z281" s="325"/>
      <c r="AA281" s="331"/>
      <c r="AB281" s="322"/>
    </row>
    <row r="282" spans="1:28" x14ac:dyDescent="0.4">
      <c r="A282" s="317"/>
      <c r="B282" s="574"/>
      <c r="C282" s="575"/>
      <c r="D282" s="575"/>
      <c r="E282" s="575"/>
      <c r="F282" s="575"/>
      <c r="G282" s="575"/>
      <c r="H282" s="575"/>
      <c r="I282" s="575"/>
      <c r="J282" s="575"/>
      <c r="K282" s="575"/>
      <c r="L282" s="575"/>
      <c r="M282" s="575"/>
      <c r="N282" s="575"/>
      <c r="O282" s="575"/>
      <c r="P282" s="575"/>
      <c r="Q282" s="575"/>
      <c r="R282" s="575"/>
      <c r="S282" s="575"/>
      <c r="T282" s="575"/>
      <c r="U282" s="575"/>
      <c r="V282" s="575"/>
      <c r="W282" s="575"/>
      <c r="X282" s="575"/>
      <c r="Y282" s="576"/>
      <c r="Z282" s="325"/>
      <c r="AA282" s="331"/>
      <c r="AB282" s="322"/>
    </row>
    <row r="283" spans="1:28" x14ac:dyDescent="0.4">
      <c r="A283" s="317"/>
      <c r="B283" s="574"/>
      <c r="C283" s="575"/>
      <c r="D283" s="575"/>
      <c r="E283" s="575"/>
      <c r="F283" s="575"/>
      <c r="G283" s="575"/>
      <c r="H283" s="575"/>
      <c r="I283" s="575"/>
      <c r="J283" s="575"/>
      <c r="K283" s="575"/>
      <c r="L283" s="575"/>
      <c r="M283" s="575"/>
      <c r="N283" s="575"/>
      <c r="O283" s="575"/>
      <c r="P283" s="575"/>
      <c r="Q283" s="575"/>
      <c r="R283" s="575"/>
      <c r="S283" s="575"/>
      <c r="T283" s="575"/>
      <c r="U283" s="575"/>
      <c r="V283" s="575"/>
      <c r="W283" s="575"/>
      <c r="X283" s="575"/>
      <c r="Y283" s="576"/>
      <c r="Z283" s="325"/>
      <c r="AA283" s="331"/>
      <c r="AB283" s="322"/>
    </row>
    <row r="284" spans="1:28" x14ac:dyDescent="0.4">
      <c r="A284" s="317"/>
      <c r="B284" s="574"/>
      <c r="C284" s="575"/>
      <c r="D284" s="575"/>
      <c r="E284" s="575"/>
      <c r="F284" s="575"/>
      <c r="G284" s="575"/>
      <c r="H284" s="575"/>
      <c r="I284" s="575"/>
      <c r="J284" s="575"/>
      <c r="K284" s="575"/>
      <c r="L284" s="575"/>
      <c r="M284" s="575"/>
      <c r="N284" s="575"/>
      <c r="O284" s="575"/>
      <c r="P284" s="575"/>
      <c r="Q284" s="575"/>
      <c r="R284" s="575"/>
      <c r="S284" s="575"/>
      <c r="T284" s="575"/>
      <c r="U284" s="575"/>
      <c r="V284" s="575"/>
      <c r="W284" s="575"/>
      <c r="X284" s="575"/>
      <c r="Y284" s="576"/>
      <c r="Z284" s="325"/>
      <c r="AA284" s="331"/>
      <c r="AB284" s="322"/>
    </row>
    <row r="285" spans="1:28" x14ac:dyDescent="0.4">
      <c r="A285" s="317"/>
      <c r="B285" s="574"/>
      <c r="C285" s="575"/>
      <c r="D285" s="575"/>
      <c r="E285" s="575"/>
      <c r="F285" s="575"/>
      <c r="G285" s="575"/>
      <c r="H285" s="575"/>
      <c r="I285" s="575"/>
      <c r="J285" s="575"/>
      <c r="K285" s="575"/>
      <c r="L285" s="575"/>
      <c r="M285" s="575"/>
      <c r="N285" s="575"/>
      <c r="O285" s="575"/>
      <c r="P285" s="575"/>
      <c r="Q285" s="575"/>
      <c r="R285" s="575"/>
      <c r="S285" s="575"/>
      <c r="T285" s="575"/>
      <c r="U285" s="575"/>
      <c r="V285" s="575"/>
      <c r="W285" s="575"/>
      <c r="X285" s="575"/>
      <c r="Y285" s="576"/>
      <c r="Z285" s="325"/>
      <c r="AA285" s="331"/>
      <c r="AB285" s="322"/>
    </row>
    <row r="286" spans="1:28" ht="16.3" thickBot="1" x14ac:dyDescent="0.45">
      <c r="A286" s="317"/>
      <c r="B286" s="577"/>
      <c r="C286" s="578"/>
      <c r="D286" s="578"/>
      <c r="E286" s="578"/>
      <c r="F286" s="578"/>
      <c r="G286" s="578"/>
      <c r="H286" s="578"/>
      <c r="I286" s="578"/>
      <c r="J286" s="578"/>
      <c r="K286" s="578"/>
      <c r="L286" s="578"/>
      <c r="M286" s="578"/>
      <c r="N286" s="578"/>
      <c r="O286" s="578"/>
      <c r="P286" s="578"/>
      <c r="Q286" s="578"/>
      <c r="R286" s="578"/>
      <c r="S286" s="578"/>
      <c r="T286" s="578"/>
      <c r="U286" s="578"/>
      <c r="V286" s="578"/>
      <c r="W286" s="578"/>
      <c r="X286" s="578"/>
      <c r="Y286" s="579"/>
      <c r="Z286" s="325"/>
      <c r="AA286" s="331"/>
      <c r="AB286" s="322"/>
    </row>
    <row r="287" spans="1:28" x14ac:dyDescent="0.4">
      <c r="A287" s="321"/>
      <c r="B287" s="326"/>
      <c r="C287" s="326"/>
      <c r="D287" s="326"/>
      <c r="E287" s="326"/>
      <c r="F287" s="326"/>
      <c r="G287" s="326"/>
      <c r="H287" s="326"/>
      <c r="I287" s="326"/>
      <c r="J287" s="326"/>
      <c r="K287" s="326"/>
      <c r="L287" s="326"/>
      <c r="M287" s="326"/>
      <c r="N287" s="326"/>
      <c r="O287" s="326"/>
      <c r="P287" s="326"/>
      <c r="Q287" s="326"/>
      <c r="R287" s="326"/>
      <c r="S287" s="326"/>
      <c r="T287" s="326"/>
      <c r="U287" s="326"/>
      <c r="V287" s="326"/>
      <c r="W287" s="326"/>
      <c r="X287" s="326"/>
      <c r="Y287" s="326"/>
      <c r="Z287" s="333"/>
      <c r="AA287" s="331"/>
      <c r="AB287" s="322"/>
    </row>
    <row r="288" spans="1:28" x14ac:dyDescent="0.4">
      <c r="A288" s="331"/>
      <c r="B288" s="331"/>
      <c r="C288" s="331"/>
      <c r="D288" s="331"/>
      <c r="E288" s="331"/>
      <c r="F288" s="331"/>
      <c r="G288" s="331"/>
      <c r="H288" s="331"/>
      <c r="I288" s="331"/>
      <c r="J288" s="331"/>
      <c r="K288" s="331"/>
      <c r="L288" s="331"/>
      <c r="M288" s="331"/>
      <c r="N288" s="331"/>
      <c r="O288" s="331"/>
      <c r="P288" s="331"/>
      <c r="Q288" s="331"/>
      <c r="R288" s="331"/>
      <c r="S288" s="331"/>
      <c r="T288" s="331"/>
      <c r="U288" s="331"/>
      <c r="V288" s="331"/>
      <c r="W288" s="331"/>
      <c r="X288" s="331"/>
      <c r="Y288" s="331"/>
      <c r="Z288" s="331"/>
      <c r="AA288" s="331"/>
      <c r="AB288" s="322"/>
    </row>
    <row r="289" spans="1:27" x14ac:dyDescent="0.4">
      <c r="A289" s="324"/>
      <c r="B289" s="324"/>
      <c r="C289" s="324"/>
      <c r="D289" s="324"/>
      <c r="E289" s="324"/>
      <c r="F289" s="324"/>
      <c r="G289" s="324"/>
      <c r="H289" s="324"/>
      <c r="I289" s="324"/>
      <c r="J289" s="324"/>
      <c r="K289" s="324"/>
      <c r="L289" s="324"/>
      <c r="M289" s="324"/>
      <c r="N289" s="324"/>
      <c r="O289" s="324"/>
      <c r="P289" s="324"/>
      <c r="Q289" s="324"/>
      <c r="R289" s="324"/>
      <c r="S289" s="324"/>
      <c r="T289" s="324"/>
      <c r="U289" s="324"/>
      <c r="V289" s="324"/>
      <c r="W289" s="324"/>
      <c r="X289" s="324"/>
      <c r="Y289" s="324"/>
      <c r="Z289" s="324"/>
      <c r="AA289" s="324"/>
    </row>
  </sheetData>
  <sheetProtection algorithmName="SHA-512" hashValue="Z4XdmwzWBkQ+VE0aIdP9QxV7Z0nlTjFGUmP1Aay1cvhbC11uuQ/44hEFLvvozxF0YPga/TgyPn9dRFrjMdjXMA==" saltValue="+MqOWQSLdfAH8vp8rGUP6g==" spinCount="100000" sheet="1" selectLockedCells="1"/>
  <mergeCells count="12">
    <mergeCell ref="B2:C2"/>
    <mergeCell ref="B12:H37"/>
    <mergeCell ref="J12:Y37"/>
    <mergeCell ref="B40:Y65"/>
    <mergeCell ref="B68:Y93"/>
    <mergeCell ref="B208:Y233"/>
    <mergeCell ref="B236:Y286"/>
    <mergeCell ref="B96:H121"/>
    <mergeCell ref="J96:Y121"/>
    <mergeCell ref="B124:Y149"/>
    <mergeCell ref="B152:Y177"/>
    <mergeCell ref="B180:Y205"/>
  </mergeCells>
  <hyperlinks>
    <hyperlink ref="E4" location="Instructions!A1" display="Back to Instructions tab" xr:uid="{24450375-7CD3-4DA7-AE83-B20C19DEF6C9}"/>
  </hyperlinks>
  <printOptions horizontalCentered="1"/>
  <pageMargins left="0.25" right="0.25" top="0.75" bottom="0.25" header="0.3" footer="0.3"/>
  <pageSetup scale="75" fitToHeight="3" orientation="landscape" r:id="rId1"/>
  <headerFooter>
    <oddHeader>&amp;F</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0070C0"/>
  </sheetPr>
  <dimension ref="A1:S121"/>
  <sheetViews>
    <sheetView zoomScale="70" zoomScaleNormal="70" workbookViewId="0">
      <selection activeCell="C15" sqref="C15"/>
    </sheetView>
  </sheetViews>
  <sheetFormatPr defaultColWidth="9.53515625" defaultRowHeight="15.9" x14ac:dyDescent="0.5"/>
  <cols>
    <col min="1" max="1" width="4.15234375" style="244" customWidth="1"/>
    <col min="2" max="2" width="32.15234375" style="244" customWidth="1"/>
    <col min="3" max="3" width="41" style="244" customWidth="1"/>
    <col min="4" max="4" width="32.15234375" style="244" customWidth="1"/>
    <col min="5" max="5" width="30.15234375" style="244" customWidth="1"/>
    <col min="6" max="6" width="23.15234375" style="244" customWidth="1"/>
    <col min="7" max="7" width="27.84375" style="244" customWidth="1"/>
    <col min="8" max="8" width="30" style="244" customWidth="1"/>
    <col min="9" max="9" width="21.84375" style="244" customWidth="1"/>
    <col min="10" max="10" width="31.53515625" style="244" customWidth="1"/>
    <col min="11" max="11" width="38.53515625" style="244" customWidth="1"/>
    <col min="12" max="12" width="24" style="244" customWidth="1"/>
    <col min="13" max="13" width="18.23046875" style="244" customWidth="1"/>
    <col min="14" max="14" width="4.69140625" style="244" customWidth="1"/>
    <col min="15" max="16384" width="9.53515625" style="244"/>
  </cols>
  <sheetData>
    <row r="1" spans="1:19" ht="16.3" thickBot="1" x14ac:dyDescent="0.55000000000000004">
      <c r="R1" s="338"/>
    </row>
    <row r="2" spans="1:19" ht="17.149999999999999" thickBot="1" x14ac:dyDescent="0.55000000000000004">
      <c r="B2" s="580" t="s">
        <v>127</v>
      </c>
      <c r="C2" s="581"/>
      <c r="D2" s="320"/>
      <c r="E2" s="312"/>
      <c r="R2" s="338"/>
    </row>
    <row r="3" spans="1:19" x14ac:dyDescent="0.5">
      <c r="B3" s="162" t="s">
        <v>392</v>
      </c>
      <c r="C3" s="164" t="str">
        <f>'Version Control'!C3</f>
        <v>Furnace Fans</v>
      </c>
      <c r="D3" s="318"/>
      <c r="E3" s="313"/>
      <c r="R3" s="338"/>
    </row>
    <row r="4" spans="1:19" ht="16.75" x14ac:dyDescent="0.5">
      <c r="B4" s="162" t="s">
        <v>393</v>
      </c>
      <c r="C4" s="164" t="str">
        <f>'Version Control'!C4</f>
        <v>v2.0</v>
      </c>
      <c r="D4" s="318"/>
      <c r="E4" s="334" t="s">
        <v>424</v>
      </c>
      <c r="R4" s="338"/>
    </row>
    <row r="5" spans="1:19" x14ac:dyDescent="0.5">
      <c r="B5" s="162" t="s">
        <v>394</v>
      </c>
      <c r="C5" s="163">
        <f>'Version Control'!C5</f>
        <v>44103</v>
      </c>
      <c r="D5" s="318"/>
      <c r="E5" s="313"/>
      <c r="R5" s="338"/>
    </row>
    <row r="6" spans="1:19" x14ac:dyDescent="0.5">
      <c r="B6" s="162" t="s">
        <v>395</v>
      </c>
      <c r="C6" s="164" t="str">
        <f ca="1">MID(CELL("filename",A1), FIND("]", CELL("filename", A1))+ 1, 255)</f>
        <v>FER Input Data</v>
      </c>
      <c r="D6" s="318"/>
      <c r="E6" s="310"/>
      <c r="R6" s="338"/>
    </row>
    <row r="7" spans="1:19" x14ac:dyDescent="0.5">
      <c r="B7" s="162" t="s">
        <v>396</v>
      </c>
      <c r="C7" s="164" t="str">
        <f ca="1">MID(CELL("filename",A1),SEARCH("[",CELL("filename",A1))+1,SEARCH("]",CELL("filename",A1))-1-SEARCH("[",CELL("filename",A1)))</f>
        <v>Furnace Fans - v2.0.xlsx</v>
      </c>
      <c r="D7" s="318"/>
      <c r="E7" s="313"/>
      <c r="R7" s="338"/>
    </row>
    <row r="8" spans="1:19" ht="16.3" thickBot="1" x14ac:dyDescent="0.55000000000000004">
      <c r="B8" s="165" t="s">
        <v>413</v>
      </c>
      <c r="C8" s="309" t="str">
        <f>'Version Control'!C8</f>
        <v>[MM/DD/YYYY]</v>
      </c>
      <c r="D8" s="318"/>
      <c r="E8" s="313"/>
      <c r="R8" s="338"/>
    </row>
    <row r="9" spans="1:19" x14ac:dyDescent="0.5">
      <c r="R9" s="338"/>
    </row>
    <row r="10" spans="1:19" ht="16.3" thickBot="1" x14ac:dyDescent="0.55000000000000004">
      <c r="B10" s="250"/>
      <c r="C10" s="250"/>
      <c r="R10" s="338"/>
    </row>
    <row r="11" spans="1:19" ht="16.3" thickBot="1" x14ac:dyDescent="0.55000000000000004">
      <c r="A11" s="335"/>
      <c r="B11" s="585" t="s">
        <v>201</v>
      </c>
      <c r="C11" s="586"/>
      <c r="D11" s="336"/>
      <c r="R11" s="338"/>
    </row>
    <row r="12" spans="1:19" x14ac:dyDescent="0.5">
      <c r="A12" s="335"/>
      <c r="B12" s="278" t="s">
        <v>298</v>
      </c>
      <c r="C12" s="279" t="s">
        <v>370</v>
      </c>
      <c r="D12" s="336"/>
      <c r="R12" s="338"/>
    </row>
    <row r="13" spans="1:19" x14ac:dyDescent="0.5">
      <c r="A13" s="335"/>
      <c r="B13" s="353" t="s">
        <v>307</v>
      </c>
      <c r="C13" s="372"/>
      <c r="D13" s="336"/>
      <c r="R13" s="338"/>
    </row>
    <row r="14" spans="1:19" x14ac:dyDescent="0.5">
      <c r="A14" s="335"/>
      <c r="B14" s="353" t="s">
        <v>308</v>
      </c>
      <c r="C14" s="142"/>
      <c r="D14" s="336"/>
      <c r="R14" s="338"/>
    </row>
    <row r="15" spans="1:19" ht="16.3" thickBot="1" x14ac:dyDescent="0.55000000000000004">
      <c r="A15" s="335"/>
      <c r="B15" s="354" t="s">
        <v>295</v>
      </c>
      <c r="C15" s="143"/>
      <c r="D15" s="336"/>
      <c r="R15" s="338"/>
    </row>
    <row r="16" spans="1:19" ht="36.75" customHeight="1" thickBot="1" x14ac:dyDescent="0.55000000000000004">
      <c r="B16" s="375"/>
      <c r="C16" s="375"/>
      <c r="D16" s="250"/>
      <c r="E16" s="250"/>
      <c r="F16" s="250"/>
      <c r="G16" s="250"/>
      <c r="H16" s="250"/>
      <c r="I16" s="250"/>
      <c r="J16" s="250"/>
      <c r="K16" s="250"/>
      <c r="L16" s="250"/>
      <c r="M16" s="250"/>
      <c r="N16" s="250"/>
      <c r="Q16" s="335"/>
      <c r="R16" s="338"/>
      <c r="S16" s="336"/>
    </row>
    <row r="17" spans="1:19" s="369" customFormat="1" ht="40.5" customHeight="1" thickBot="1" x14ac:dyDescent="0.45">
      <c r="A17" s="373"/>
      <c r="B17" s="599" t="s">
        <v>367</v>
      </c>
      <c r="C17" s="600"/>
      <c r="D17" s="600"/>
      <c r="E17" s="600"/>
      <c r="F17" s="600"/>
      <c r="G17" s="600"/>
      <c r="H17" s="600"/>
      <c r="I17" s="600"/>
      <c r="J17" s="600"/>
      <c r="K17" s="600"/>
      <c r="L17" s="600"/>
      <c r="M17" s="600"/>
      <c r="N17" s="601"/>
      <c r="O17" s="374"/>
      <c r="Q17" s="373"/>
      <c r="R17" s="483"/>
      <c r="S17" s="374"/>
    </row>
    <row r="18" spans="1:19" ht="16.3" thickBot="1" x14ac:dyDescent="0.55000000000000004">
      <c r="A18" s="335"/>
      <c r="B18" s="467"/>
      <c r="C18" s="375"/>
      <c r="D18" s="375"/>
      <c r="E18" s="375"/>
      <c r="F18" s="375"/>
      <c r="G18" s="375"/>
      <c r="H18" s="375"/>
      <c r="I18" s="375"/>
      <c r="J18" s="375"/>
      <c r="K18" s="375"/>
      <c r="L18" s="375"/>
      <c r="M18" s="252"/>
      <c r="N18" s="471"/>
      <c r="O18" s="336"/>
      <c r="Q18" s="335"/>
      <c r="R18" s="338"/>
      <c r="S18" s="336"/>
    </row>
    <row r="19" spans="1:19" ht="16.3" thickBot="1" x14ac:dyDescent="0.55000000000000004">
      <c r="A19" s="335"/>
      <c r="B19" s="469"/>
      <c r="C19" s="602" t="s">
        <v>339</v>
      </c>
      <c r="D19" s="603"/>
      <c r="E19" s="603"/>
      <c r="F19" s="603"/>
      <c r="G19" s="603"/>
      <c r="H19" s="603"/>
      <c r="I19" s="603"/>
      <c r="J19" s="603"/>
      <c r="K19" s="603"/>
      <c r="L19" s="603"/>
      <c r="M19" s="604"/>
      <c r="N19" s="472"/>
      <c r="O19" s="336"/>
      <c r="Q19" s="335"/>
      <c r="R19" s="338"/>
      <c r="S19" s="336"/>
    </row>
    <row r="20" spans="1:19" x14ac:dyDescent="0.5">
      <c r="A20" s="335"/>
      <c r="B20" s="469"/>
      <c r="C20" s="382" t="s">
        <v>329</v>
      </c>
      <c r="D20" s="383" t="s">
        <v>330</v>
      </c>
      <c r="E20" s="383" t="s">
        <v>331</v>
      </c>
      <c r="F20" s="383" t="s">
        <v>332</v>
      </c>
      <c r="G20" s="383" t="s">
        <v>333</v>
      </c>
      <c r="H20" s="383" t="s">
        <v>334</v>
      </c>
      <c r="I20" s="383" t="s">
        <v>335</v>
      </c>
      <c r="J20" s="383" t="s">
        <v>336</v>
      </c>
      <c r="K20" s="383" t="s">
        <v>337</v>
      </c>
      <c r="L20" s="383" t="s">
        <v>338</v>
      </c>
      <c r="M20" s="384" t="s">
        <v>362</v>
      </c>
      <c r="N20" s="472"/>
      <c r="O20" s="336"/>
      <c r="Q20" s="335"/>
      <c r="R20" s="338"/>
      <c r="S20" s="336"/>
    </row>
    <row r="21" spans="1:19" ht="16.3" thickBot="1" x14ac:dyDescent="0.55000000000000004">
      <c r="A21" s="335"/>
      <c r="B21" s="469"/>
      <c r="C21" s="379"/>
      <c r="D21" s="380"/>
      <c r="E21" s="380"/>
      <c r="F21" s="380"/>
      <c r="G21" s="380"/>
      <c r="H21" s="380"/>
      <c r="I21" s="380"/>
      <c r="J21" s="380"/>
      <c r="K21" s="380"/>
      <c r="L21" s="380"/>
      <c r="M21" s="381"/>
      <c r="N21" s="472"/>
      <c r="O21" s="336"/>
      <c r="Q21" s="335"/>
      <c r="R21" s="338"/>
      <c r="S21" s="336"/>
    </row>
    <row r="22" spans="1:19" x14ac:dyDescent="0.5">
      <c r="A22" s="335"/>
      <c r="B22" s="470"/>
      <c r="C22" s="376"/>
      <c r="D22" s="252"/>
      <c r="E22" s="252"/>
      <c r="F22" s="252"/>
      <c r="G22" s="252"/>
      <c r="H22" s="252"/>
      <c r="I22" s="252"/>
      <c r="J22" s="252"/>
      <c r="K22" s="252"/>
      <c r="L22" s="252"/>
      <c r="M22" s="252"/>
      <c r="N22" s="468"/>
      <c r="O22" s="336"/>
      <c r="Q22" s="335"/>
      <c r="R22" s="338"/>
      <c r="S22" s="336"/>
    </row>
    <row r="23" spans="1:19" ht="16.3" thickBot="1" x14ac:dyDescent="0.55000000000000004">
      <c r="A23" s="335"/>
      <c r="B23" s="470"/>
      <c r="C23" s="250"/>
      <c r="D23" s="250"/>
      <c r="E23" s="250"/>
      <c r="F23" s="250"/>
      <c r="G23" s="250"/>
      <c r="H23" s="250"/>
      <c r="J23" s="250"/>
      <c r="K23" s="250"/>
      <c r="L23" s="250"/>
      <c r="N23" s="468"/>
      <c r="O23" s="336"/>
      <c r="Q23" s="335"/>
      <c r="R23" s="338"/>
      <c r="S23" s="336"/>
    </row>
    <row r="24" spans="1:19" ht="16.3" thickBot="1" x14ac:dyDescent="0.55000000000000004">
      <c r="A24" s="335"/>
      <c r="B24" s="469"/>
      <c r="C24" s="593" t="s">
        <v>369</v>
      </c>
      <c r="D24" s="594"/>
      <c r="E24" s="594"/>
      <c r="F24" s="594"/>
      <c r="G24" s="594"/>
      <c r="H24" s="595"/>
      <c r="I24" s="337"/>
      <c r="J24" s="596" t="s">
        <v>371</v>
      </c>
      <c r="K24" s="597"/>
      <c r="L24" s="598"/>
      <c r="M24" s="336"/>
      <c r="N24" s="468"/>
      <c r="O24" s="336"/>
      <c r="Q24" s="335"/>
      <c r="R24" s="338"/>
      <c r="S24" s="336"/>
    </row>
    <row r="25" spans="1:19" x14ac:dyDescent="0.5">
      <c r="A25" s="335"/>
      <c r="B25" s="469"/>
      <c r="C25" s="391" t="s">
        <v>309</v>
      </c>
      <c r="D25" s="392" t="s">
        <v>310</v>
      </c>
      <c r="E25" s="392" t="s">
        <v>311</v>
      </c>
      <c r="F25" s="392" t="s">
        <v>312</v>
      </c>
      <c r="G25" s="392" t="s">
        <v>313</v>
      </c>
      <c r="H25" s="393" t="s">
        <v>314</v>
      </c>
      <c r="I25" s="337"/>
      <c r="J25" s="397"/>
      <c r="K25" s="399"/>
      <c r="L25" s="398"/>
      <c r="M25" s="336"/>
      <c r="N25" s="468"/>
      <c r="O25" s="336"/>
      <c r="Q25" s="335"/>
      <c r="R25" s="338"/>
      <c r="S25" s="336"/>
    </row>
    <row r="26" spans="1:19" x14ac:dyDescent="0.5">
      <c r="A26" s="335"/>
      <c r="B26" s="469"/>
      <c r="C26" s="388">
        <v>0</v>
      </c>
      <c r="D26" s="377"/>
      <c r="E26" s="378"/>
      <c r="F26" s="378"/>
      <c r="G26" s="378"/>
      <c r="H26" s="389"/>
      <c r="I26" s="337"/>
      <c r="J26" s="400"/>
      <c r="K26" s="378"/>
      <c r="L26" s="402"/>
      <c r="M26" s="336"/>
      <c r="N26" s="468"/>
      <c r="O26" s="336"/>
      <c r="Q26" s="335"/>
      <c r="R26" s="338"/>
      <c r="S26" s="336"/>
    </row>
    <row r="27" spans="1:19" ht="16.3" thickBot="1" x14ac:dyDescent="0.55000000000000004">
      <c r="A27" s="335"/>
      <c r="B27" s="469"/>
      <c r="C27" s="388">
        <v>5</v>
      </c>
      <c r="D27" s="378"/>
      <c r="E27" s="378"/>
      <c r="F27" s="378"/>
      <c r="G27" s="378"/>
      <c r="H27" s="389"/>
      <c r="I27" s="337"/>
      <c r="J27" s="396"/>
      <c r="K27" s="401"/>
      <c r="L27" s="381"/>
      <c r="M27" s="336"/>
      <c r="N27" s="468"/>
      <c r="O27" s="336"/>
      <c r="Q27" s="335"/>
      <c r="R27" s="338"/>
      <c r="S27" s="336"/>
    </row>
    <row r="28" spans="1:19" ht="16.3" thickBot="1" x14ac:dyDescent="0.55000000000000004">
      <c r="A28" s="335"/>
      <c r="B28" s="469"/>
      <c r="C28" s="388">
        <v>10</v>
      </c>
      <c r="D28" s="378"/>
      <c r="E28" s="378"/>
      <c r="F28" s="378"/>
      <c r="G28" s="378"/>
      <c r="H28" s="389"/>
      <c r="I28" s="336"/>
      <c r="J28" s="403"/>
      <c r="K28" s="403"/>
      <c r="L28" s="403"/>
      <c r="N28" s="468"/>
      <c r="O28" s="336"/>
      <c r="Q28" s="335"/>
      <c r="R28" s="338"/>
      <c r="S28" s="336"/>
    </row>
    <row r="29" spans="1:19" ht="16.3" thickBot="1" x14ac:dyDescent="0.55000000000000004">
      <c r="A29" s="335"/>
      <c r="B29" s="469"/>
      <c r="C29" s="388">
        <v>15</v>
      </c>
      <c r="D29" s="378"/>
      <c r="E29" s="378"/>
      <c r="F29" s="378"/>
      <c r="G29" s="378"/>
      <c r="H29" s="389"/>
      <c r="I29" s="337"/>
      <c r="J29" s="596" t="s">
        <v>372</v>
      </c>
      <c r="K29" s="597"/>
      <c r="L29" s="598"/>
      <c r="M29" s="336"/>
      <c r="N29" s="468"/>
      <c r="O29" s="336"/>
      <c r="Q29" s="335"/>
      <c r="R29" s="338"/>
      <c r="S29" s="336"/>
    </row>
    <row r="30" spans="1:19" x14ac:dyDescent="0.5">
      <c r="A30" s="335"/>
      <c r="B30" s="469"/>
      <c r="C30" s="388">
        <v>20</v>
      </c>
      <c r="D30" s="378"/>
      <c r="E30" s="378"/>
      <c r="F30" s="378"/>
      <c r="G30" s="378"/>
      <c r="H30" s="389"/>
      <c r="I30" s="337"/>
      <c r="J30" s="397"/>
      <c r="K30" s="404"/>
      <c r="L30" s="398"/>
      <c r="M30" s="336"/>
      <c r="N30" s="468"/>
      <c r="O30" s="336"/>
      <c r="Q30" s="335"/>
      <c r="R30" s="338"/>
      <c r="S30" s="336"/>
    </row>
    <row r="31" spans="1:19" x14ac:dyDescent="0.5">
      <c r="A31" s="335"/>
      <c r="B31" s="469"/>
      <c r="C31" s="388">
        <v>25</v>
      </c>
      <c r="D31" s="378"/>
      <c r="E31" s="378"/>
      <c r="F31" s="378"/>
      <c r="G31" s="378"/>
      <c r="H31" s="389"/>
      <c r="I31" s="337"/>
      <c r="J31" s="395"/>
      <c r="K31" s="378"/>
      <c r="L31" s="389"/>
      <c r="M31" s="336"/>
      <c r="N31" s="468"/>
      <c r="O31" s="336"/>
      <c r="Q31" s="335"/>
      <c r="R31" s="338"/>
      <c r="S31" s="336"/>
    </row>
    <row r="32" spans="1:19" ht="16.3" thickBot="1" x14ac:dyDescent="0.55000000000000004">
      <c r="A32" s="335"/>
      <c r="B32" s="469"/>
      <c r="C32" s="388">
        <v>30</v>
      </c>
      <c r="D32" s="378"/>
      <c r="E32" s="378"/>
      <c r="F32" s="378"/>
      <c r="G32" s="378"/>
      <c r="H32" s="389"/>
      <c r="I32" s="337"/>
      <c r="J32" s="396"/>
      <c r="K32" s="380"/>
      <c r="L32" s="381"/>
      <c r="M32" s="336"/>
      <c r="N32" s="468"/>
      <c r="O32" s="336"/>
      <c r="Q32" s="335"/>
      <c r="R32" s="338"/>
      <c r="S32" s="336"/>
    </row>
    <row r="33" spans="1:19" ht="16.3" thickBot="1" x14ac:dyDescent="0.55000000000000004">
      <c r="A33" s="335"/>
      <c r="B33" s="469"/>
      <c r="C33" s="388">
        <v>35</v>
      </c>
      <c r="D33" s="378"/>
      <c r="E33" s="378"/>
      <c r="F33" s="378"/>
      <c r="G33" s="378"/>
      <c r="H33" s="389"/>
      <c r="I33" s="336"/>
      <c r="J33" s="375"/>
      <c r="K33" s="375"/>
      <c r="L33" s="375"/>
      <c r="N33" s="468"/>
      <c r="O33" s="336"/>
      <c r="Q33" s="335"/>
      <c r="R33" s="338"/>
      <c r="S33" s="336"/>
    </row>
    <row r="34" spans="1:19" ht="16.3" thickBot="1" x14ac:dyDescent="0.55000000000000004">
      <c r="A34" s="335"/>
      <c r="B34" s="469"/>
      <c r="C34" s="388">
        <v>40</v>
      </c>
      <c r="D34" s="378"/>
      <c r="E34" s="378"/>
      <c r="F34" s="378"/>
      <c r="G34" s="378"/>
      <c r="H34" s="389"/>
      <c r="I34" s="337"/>
      <c r="J34" s="587" t="s">
        <v>315</v>
      </c>
      <c r="K34" s="588"/>
      <c r="L34" s="589"/>
      <c r="M34" s="336"/>
      <c r="N34" s="468"/>
      <c r="O34" s="336"/>
      <c r="Q34" s="335"/>
      <c r="R34" s="338"/>
      <c r="S34" s="336"/>
    </row>
    <row r="35" spans="1:19" ht="16.3" thickBot="1" x14ac:dyDescent="0.55000000000000004">
      <c r="A35" s="335"/>
      <c r="B35" s="469"/>
      <c r="C35" s="390">
        <v>45</v>
      </c>
      <c r="D35" s="380"/>
      <c r="E35" s="380"/>
      <c r="F35" s="380"/>
      <c r="G35" s="380"/>
      <c r="H35" s="381"/>
      <c r="I35" s="337"/>
      <c r="J35" s="590" t="e">
        <f>INDEX(Venting_Condition[Steady-State Condition (°F)],MATCH(Venting_Type,Venting_Condition[Venting Condition],0))</f>
        <v>#N/A</v>
      </c>
      <c r="K35" s="591"/>
      <c r="L35" s="592"/>
      <c r="M35" s="336"/>
      <c r="N35" s="468"/>
      <c r="O35" s="336"/>
      <c r="Q35" s="335"/>
      <c r="R35" s="338"/>
      <c r="S35" s="336"/>
    </row>
    <row r="36" spans="1:19" x14ac:dyDescent="0.5">
      <c r="A36" s="335"/>
      <c r="B36" s="470"/>
      <c r="C36" s="252"/>
      <c r="D36" s="252"/>
      <c r="E36" s="252"/>
      <c r="F36" s="252"/>
      <c r="G36" s="252"/>
      <c r="H36" s="252"/>
      <c r="J36" s="252"/>
      <c r="K36" s="252"/>
      <c r="L36" s="252"/>
      <c r="N36" s="468"/>
      <c r="O36" s="336"/>
      <c r="Q36" s="335"/>
      <c r="R36" s="338"/>
      <c r="S36" s="336"/>
    </row>
    <row r="37" spans="1:19" ht="16.3" thickBot="1" x14ac:dyDescent="0.55000000000000004">
      <c r="A37" s="335"/>
      <c r="B37" s="470"/>
      <c r="C37" s="250"/>
      <c r="D37" s="250"/>
      <c r="E37" s="250"/>
      <c r="F37" s="250"/>
      <c r="G37" s="250"/>
      <c r="N37" s="468"/>
      <c r="O37" s="336"/>
      <c r="Q37" s="335"/>
      <c r="R37" s="338"/>
      <c r="S37" s="336"/>
    </row>
    <row r="38" spans="1:19" ht="16.3" thickBot="1" x14ac:dyDescent="0.55000000000000004">
      <c r="A38" s="335"/>
      <c r="B38" s="469"/>
      <c r="C38" s="608" t="s">
        <v>317</v>
      </c>
      <c r="D38" s="609"/>
      <c r="E38" s="609"/>
      <c r="F38" s="609"/>
      <c r="G38" s="610"/>
      <c r="H38" s="336"/>
      <c r="N38" s="468"/>
      <c r="O38" s="336"/>
      <c r="Q38" s="335"/>
      <c r="R38" s="338"/>
      <c r="S38" s="336"/>
    </row>
    <row r="39" spans="1:19" x14ac:dyDescent="0.5">
      <c r="A39" s="335"/>
      <c r="B39" s="469"/>
      <c r="C39" s="406" t="s">
        <v>318</v>
      </c>
      <c r="D39" s="407" t="s">
        <v>319</v>
      </c>
      <c r="E39" s="407" t="s">
        <v>320</v>
      </c>
      <c r="F39" s="407" t="s">
        <v>313</v>
      </c>
      <c r="G39" s="408" t="s">
        <v>321</v>
      </c>
      <c r="H39" s="336"/>
      <c r="N39" s="468"/>
      <c r="O39" s="336"/>
      <c r="Q39" s="335"/>
      <c r="R39" s="338"/>
      <c r="S39" s="336"/>
    </row>
    <row r="40" spans="1:19" ht="16.3" thickBot="1" x14ac:dyDescent="0.55000000000000004">
      <c r="A40" s="335"/>
      <c r="B40" s="469"/>
      <c r="C40" s="379"/>
      <c r="D40" s="405"/>
      <c r="E40" s="405"/>
      <c r="F40" s="405"/>
      <c r="G40" s="143"/>
      <c r="H40" s="336"/>
      <c r="N40" s="468"/>
      <c r="O40" s="336"/>
      <c r="Q40" s="335"/>
      <c r="R40" s="338"/>
      <c r="S40" s="336"/>
    </row>
    <row r="41" spans="1:19" ht="16.3" thickBot="1" x14ac:dyDescent="0.55000000000000004">
      <c r="A41" s="335"/>
      <c r="B41" s="470"/>
      <c r="C41" s="375"/>
      <c r="D41" s="375"/>
      <c r="E41" s="375"/>
      <c r="F41" s="375"/>
      <c r="G41" s="375"/>
      <c r="H41" s="250"/>
      <c r="I41" s="250"/>
      <c r="J41" s="250"/>
      <c r="K41" s="250"/>
      <c r="L41" s="250"/>
      <c r="M41" s="250"/>
      <c r="N41" s="468"/>
      <c r="O41" s="336"/>
      <c r="Q41" s="335"/>
      <c r="R41" s="338"/>
      <c r="S41" s="336"/>
    </row>
    <row r="42" spans="1:19" ht="16.3" thickBot="1" x14ac:dyDescent="0.55000000000000004">
      <c r="A42" s="335"/>
      <c r="B42" s="469"/>
      <c r="C42" s="582" t="s">
        <v>322</v>
      </c>
      <c r="D42" s="583"/>
      <c r="E42" s="583"/>
      <c r="F42" s="583"/>
      <c r="G42" s="583"/>
      <c r="H42" s="583"/>
      <c r="I42" s="583"/>
      <c r="J42" s="583"/>
      <c r="K42" s="583"/>
      <c r="L42" s="583"/>
      <c r="M42" s="584"/>
      <c r="N42" s="472"/>
      <c r="O42" s="336"/>
      <c r="Q42" s="335"/>
      <c r="R42" s="338"/>
      <c r="S42" s="336"/>
    </row>
    <row r="43" spans="1:19" x14ac:dyDescent="0.5">
      <c r="A43" s="335"/>
      <c r="B43" s="469"/>
      <c r="C43" s="391" t="s">
        <v>318</v>
      </c>
      <c r="D43" s="392" t="s">
        <v>319</v>
      </c>
      <c r="E43" s="392" t="s">
        <v>320</v>
      </c>
      <c r="F43" s="392" t="s">
        <v>313</v>
      </c>
      <c r="G43" s="392" t="s">
        <v>323</v>
      </c>
      <c r="H43" s="392" t="s">
        <v>324</v>
      </c>
      <c r="I43" s="392" t="s">
        <v>325</v>
      </c>
      <c r="J43" s="392" t="s">
        <v>326</v>
      </c>
      <c r="K43" s="392" t="s">
        <v>327</v>
      </c>
      <c r="L43" s="392" t="s">
        <v>328</v>
      </c>
      <c r="M43" s="393" t="s">
        <v>321</v>
      </c>
      <c r="N43" s="472"/>
      <c r="O43" s="336"/>
      <c r="Q43" s="335"/>
      <c r="R43" s="338"/>
      <c r="S43" s="336"/>
    </row>
    <row r="44" spans="1:19" ht="16.3" thickBot="1" x14ac:dyDescent="0.55000000000000004">
      <c r="A44" s="335"/>
      <c r="B44" s="469"/>
      <c r="C44" s="379"/>
      <c r="D44" s="405"/>
      <c r="E44" s="405"/>
      <c r="F44" s="405"/>
      <c r="G44" s="405"/>
      <c r="H44" s="405"/>
      <c r="I44" s="409">
        <f>H44-G44</f>
        <v>0</v>
      </c>
      <c r="J44" s="405"/>
      <c r="K44" s="405"/>
      <c r="L44" s="409">
        <f>K44-J44</f>
        <v>0</v>
      </c>
      <c r="M44" s="143"/>
      <c r="N44" s="472"/>
      <c r="O44" s="336"/>
      <c r="Q44" s="335"/>
      <c r="R44" s="338"/>
      <c r="S44" s="336"/>
    </row>
    <row r="45" spans="1:19" ht="16.3" thickBot="1" x14ac:dyDescent="0.55000000000000004">
      <c r="A45" s="335"/>
      <c r="B45" s="475"/>
      <c r="C45" s="476"/>
      <c r="D45" s="476"/>
      <c r="E45" s="476"/>
      <c r="F45" s="476"/>
      <c r="G45" s="476"/>
      <c r="H45" s="476"/>
      <c r="I45" s="477"/>
      <c r="J45" s="477"/>
      <c r="K45" s="477"/>
      <c r="L45" s="477"/>
      <c r="M45" s="477"/>
      <c r="N45" s="474"/>
      <c r="O45" s="336"/>
      <c r="Q45" s="335"/>
      <c r="R45" s="338"/>
      <c r="S45" s="336"/>
    </row>
    <row r="46" spans="1:19" x14ac:dyDescent="0.5">
      <c r="B46" s="394"/>
      <c r="C46" s="394"/>
      <c r="D46" s="394"/>
      <c r="E46" s="394"/>
      <c r="F46" s="394"/>
      <c r="G46" s="394"/>
      <c r="H46" s="252"/>
      <c r="I46" s="252"/>
      <c r="J46" s="252"/>
      <c r="K46" s="252"/>
      <c r="L46" s="252"/>
      <c r="M46" s="252"/>
      <c r="N46" s="252"/>
      <c r="Q46" s="335"/>
      <c r="R46" s="338"/>
      <c r="S46" s="336"/>
    </row>
    <row r="47" spans="1:19" x14ac:dyDescent="0.5">
      <c r="Q47" s="335"/>
      <c r="R47" s="338"/>
      <c r="S47" s="336"/>
    </row>
    <row r="48" spans="1:19" ht="16.3" thickBot="1" x14ac:dyDescent="0.55000000000000004">
      <c r="B48" s="250"/>
      <c r="C48" s="250"/>
      <c r="D48" s="250"/>
      <c r="E48" s="250"/>
      <c r="F48" s="250"/>
      <c r="G48" s="250"/>
      <c r="H48" s="250"/>
      <c r="I48" s="250"/>
      <c r="J48" s="250"/>
      <c r="K48" s="250"/>
      <c r="L48" s="250"/>
      <c r="M48" s="250"/>
      <c r="N48" s="250"/>
      <c r="Q48" s="335"/>
      <c r="R48" s="338"/>
      <c r="S48" s="336"/>
    </row>
    <row r="49" spans="1:19" s="369" customFormat="1" ht="40.5" customHeight="1" thickBot="1" x14ac:dyDescent="0.45">
      <c r="A49" s="373"/>
      <c r="B49" s="599" t="s">
        <v>356</v>
      </c>
      <c r="C49" s="600"/>
      <c r="D49" s="600"/>
      <c r="E49" s="600"/>
      <c r="F49" s="600"/>
      <c r="G49" s="600"/>
      <c r="H49" s="600"/>
      <c r="I49" s="600"/>
      <c r="J49" s="600"/>
      <c r="K49" s="600"/>
      <c r="L49" s="600"/>
      <c r="M49" s="600"/>
      <c r="N49" s="601"/>
      <c r="O49" s="374"/>
      <c r="Q49" s="373"/>
      <c r="R49" s="483"/>
      <c r="S49" s="374"/>
    </row>
    <row r="50" spans="1:19" ht="16.3" thickBot="1" x14ac:dyDescent="0.55000000000000004">
      <c r="A50" s="335"/>
      <c r="B50" s="467"/>
      <c r="C50" s="375"/>
      <c r="D50" s="375"/>
      <c r="E50" s="375"/>
      <c r="F50" s="375"/>
      <c r="G50" s="375"/>
      <c r="H50" s="375"/>
      <c r="I50" s="375"/>
      <c r="J50" s="375"/>
      <c r="K50" s="375"/>
      <c r="L50" s="252"/>
      <c r="M50" s="252"/>
      <c r="N50" s="471"/>
      <c r="O50" s="336"/>
      <c r="Q50" s="335"/>
      <c r="R50" s="338"/>
      <c r="S50" s="336"/>
    </row>
    <row r="51" spans="1:19" ht="16.3" thickBot="1" x14ac:dyDescent="0.55000000000000004">
      <c r="A51" s="335"/>
      <c r="B51" s="469"/>
      <c r="C51" s="582" t="s">
        <v>339</v>
      </c>
      <c r="D51" s="583"/>
      <c r="E51" s="583"/>
      <c r="F51" s="583"/>
      <c r="G51" s="583"/>
      <c r="H51" s="583"/>
      <c r="I51" s="583"/>
      <c r="J51" s="583"/>
      <c r="K51" s="583"/>
      <c r="L51" s="584"/>
      <c r="M51" s="336"/>
      <c r="N51" s="468"/>
      <c r="O51" s="336"/>
      <c r="Q51" s="335"/>
      <c r="R51" s="338"/>
      <c r="S51" s="336"/>
    </row>
    <row r="52" spans="1:19" x14ac:dyDescent="0.5">
      <c r="A52" s="335"/>
      <c r="B52" s="469"/>
      <c r="C52" s="382" t="s">
        <v>329</v>
      </c>
      <c r="D52" s="383" t="s">
        <v>330</v>
      </c>
      <c r="E52" s="383" t="s">
        <v>331</v>
      </c>
      <c r="F52" s="383" t="s">
        <v>332</v>
      </c>
      <c r="G52" s="383" t="s">
        <v>333</v>
      </c>
      <c r="H52" s="383" t="s">
        <v>334</v>
      </c>
      <c r="I52" s="383" t="s">
        <v>335</v>
      </c>
      <c r="J52" s="383" t="s">
        <v>336</v>
      </c>
      <c r="K52" s="383" t="s">
        <v>337</v>
      </c>
      <c r="L52" s="384" t="s">
        <v>338</v>
      </c>
      <c r="M52" s="336"/>
      <c r="N52" s="468"/>
      <c r="O52" s="336"/>
      <c r="Q52" s="335"/>
      <c r="R52" s="338"/>
      <c r="S52" s="336"/>
    </row>
    <row r="53" spans="1:19" ht="16.3" thickBot="1" x14ac:dyDescent="0.55000000000000004">
      <c r="A53" s="335"/>
      <c r="B53" s="469"/>
      <c r="C53" s="410"/>
      <c r="D53" s="411"/>
      <c r="E53" s="411"/>
      <c r="F53" s="411"/>
      <c r="G53" s="411"/>
      <c r="H53" s="411"/>
      <c r="I53" s="411"/>
      <c r="J53" s="411"/>
      <c r="K53" s="412"/>
      <c r="L53" s="413"/>
      <c r="M53" s="336"/>
      <c r="N53" s="468"/>
      <c r="O53" s="336"/>
      <c r="Q53" s="335"/>
      <c r="R53" s="338"/>
      <c r="S53" s="336"/>
    </row>
    <row r="54" spans="1:19" x14ac:dyDescent="0.5">
      <c r="A54" s="335"/>
      <c r="B54" s="470"/>
      <c r="C54" s="376"/>
      <c r="D54" s="252"/>
      <c r="E54" s="252"/>
      <c r="F54" s="252"/>
      <c r="G54" s="252"/>
      <c r="H54" s="252"/>
      <c r="I54" s="252"/>
      <c r="J54" s="252"/>
      <c r="K54" s="252"/>
      <c r="L54" s="252"/>
      <c r="N54" s="468"/>
      <c r="O54" s="336"/>
      <c r="Q54" s="335"/>
      <c r="R54" s="338"/>
      <c r="S54" s="336"/>
    </row>
    <row r="55" spans="1:19" ht="16.3" thickBot="1" x14ac:dyDescent="0.55000000000000004">
      <c r="A55" s="335"/>
      <c r="B55" s="470"/>
      <c r="C55" s="250"/>
      <c r="D55" s="250"/>
      <c r="E55" s="250"/>
      <c r="F55" s="250"/>
      <c r="G55" s="250"/>
      <c r="H55" s="250"/>
      <c r="J55" s="250"/>
      <c r="K55" s="250"/>
      <c r="L55" s="250"/>
      <c r="N55" s="468"/>
      <c r="O55" s="336"/>
      <c r="Q55" s="335"/>
      <c r="R55" s="338"/>
      <c r="S55" s="336"/>
    </row>
    <row r="56" spans="1:19" ht="16.3" thickBot="1" x14ac:dyDescent="0.55000000000000004">
      <c r="A56" s="335"/>
      <c r="B56" s="469"/>
      <c r="C56" s="611" t="s">
        <v>368</v>
      </c>
      <c r="D56" s="612"/>
      <c r="E56" s="612"/>
      <c r="F56" s="612"/>
      <c r="G56" s="612"/>
      <c r="H56" s="613"/>
      <c r="I56" s="337"/>
      <c r="J56" s="602" t="s">
        <v>371</v>
      </c>
      <c r="K56" s="603"/>
      <c r="L56" s="604"/>
      <c r="M56" s="336"/>
      <c r="N56" s="468"/>
      <c r="O56" s="336"/>
      <c r="Q56" s="335"/>
      <c r="R56" s="338"/>
      <c r="S56" s="336"/>
    </row>
    <row r="57" spans="1:19" x14ac:dyDescent="0.5">
      <c r="A57" s="335"/>
      <c r="B57" s="469"/>
      <c r="C57" s="386" t="s">
        <v>309</v>
      </c>
      <c r="D57" s="385" t="s">
        <v>310</v>
      </c>
      <c r="E57" s="385" t="s">
        <v>311</v>
      </c>
      <c r="F57" s="385" t="s">
        <v>312</v>
      </c>
      <c r="G57" s="385" t="s">
        <v>313</v>
      </c>
      <c r="H57" s="387" t="s">
        <v>314</v>
      </c>
      <c r="I57" s="337"/>
      <c r="J57" s="423"/>
      <c r="K57" s="424"/>
      <c r="L57" s="425"/>
      <c r="M57" s="336"/>
      <c r="N57" s="468"/>
      <c r="O57" s="336"/>
      <c r="Q57" s="335"/>
      <c r="R57" s="338"/>
      <c r="S57" s="336"/>
    </row>
    <row r="58" spans="1:19" x14ac:dyDescent="0.5">
      <c r="A58" s="335"/>
      <c r="B58" s="469"/>
      <c r="C58" s="388">
        <v>0</v>
      </c>
      <c r="D58" s="414"/>
      <c r="E58" s="414"/>
      <c r="F58" s="414"/>
      <c r="G58" s="414"/>
      <c r="H58" s="415"/>
      <c r="I58" s="337"/>
      <c r="J58" s="419"/>
      <c r="K58" s="414"/>
      <c r="L58" s="420"/>
      <c r="M58" s="336"/>
      <c r="N58" s="468"/>
      <c r="O58" s="336"/>
      <c r="Q58" s="335"/>
      <c r="R58" s="338"/>
      <c r="S58" s="336"/>
    </row>
    <row r="59" spans="1:19" ht="16.3" thickBot="1" x14ac:dyDescent="0.55000000000000004">
      <c r="A59" s="335"/>
      <c r="B59" s="469"/>
      <c r="C59" s="388">
        <v>5</v>
      </c>
      <c r="D59" s="414"/>
      <c r="E59" s="414"/>
      <c r="F59" s="414"/>
      <c r="G59" s="414"/>
      <c r="H59" s="415"/>
      <c r="I59" s="337"/>
      <c r="J59" s="421"/>
      <c r="K59" s="422"/>
      <c r="L59" s="417"/>
      <c r="M59" s="336"/>
      <c r="N59" s="468"/>
      <c r="O59" s="336"/>
      <c r="Q59" s="335"/>
      <c r="R59" s="338"/>
      <c r="S59" s="336"/>
    </row>
    <row r="60" spans="1:19" ht="16.3" thickBot="1" x14ac:dyDescent="0.55000000000000004">
      <c r="A60" s="335"/>
      <c r="B60" s="469"/>
      <c r="C60" s="388">
        <v>10</v>
      </c>
      <c r="D60" s="414"/>
      <c r="E60" s="414"/>
      <c r="F60" s="414"/>
      <c r="G60" s="414"/>
      <c r="H60" s="415"/>
      <c r="I60" s="336"/>
      <c r="J60" s="403"/>
      <c r="K60" s="403"/>
      <c r="L60" s="403"/>
      <c r="N60" s="468"/>
      <c r="O60" s="336"/>
      <c r="Q60" s="335"/>
      <c r="R60" s="338"/>
      <c r="S60" s="336"/>
    </row>
    <row r="61" spans="1:19" ht="16.3" thickBot="1" x14ac:dyDescent="0.55000000000000004">
      <c r="A61" s="335"/>
      <c r="B61" s="469"/>
      <c r="C61" s="388">
        <v>15</v>
      </c>
      <c r="D61" s="414"/>
      <c r="E61" s="414"/>
      <c r="F61" s="414"/>
      <c r="G61" s="414"/>
      <c r="H61" s="415"/>
      <c r="I61" s="337"/>
      <c r="J61" s="614" t="s">
        <v>372</v>
      </c>
      <c r="K61" s="615"/>
      <c r="L61" s="616"/>
      <c r="M61" s="336"/>
      <c r="N61" s="468"/>
      <c r="O61" s="336"/>
      <c r="Q61" s="335"/>
      <c r="R61" s="338"/>
      <c r="S61" s="336"/>
    </row>
    <row r="62" spans="1:19" x14ac:dyDescent="0.5">
      <c r="A62" s="335"/>
      <c r="B62" s="469"/>
      <c r="C62" s="388">
        <v>20</v>
      </c>
      <c r="D62" s="414"/>
      <c r="E62" s="414"/>
      <c r="F62" s="414"/>
      <c r="G62" s="414"/>
      <c r="H62" s="415"/>
      <c r="I62" s="337"/>
      <c r="J62" s="423"/>
      <c r="K62" s="426"/>
      <c r="L62" s="425"/>
      <c r="M62" s="336"/>
      <c r="N62" s="468"/>
      <c r="O62" s="336"/>
      <c r="Q62" s="335"/>
      <c r="R62" s="338"/>
      <c r="S62" s="336"/>
    </row>
    <row r="63" spans="1:19" x14ac:dyDescent="0.5">
      <c r="A63" s="335"/>
      <c r="B63" s="469"/>
      <c r="C63" s="388">
        <v>25</v>
      </c>
      <c r="D63" s="414"/>
      <c r="E63" s="414"/>
      <c r="F63" s="414"/>
      <c r="G63" s="414"/>
      <c r="H63" s="415"/>
      <c r="I63" s="337"/>
      <c r="J63" s="418"/>
      <c r="K63" s="414"/>
      <c r="L63" s="415"/>
      <c r="M63" s="336"/>
      <c r="N63" s="468"/>
      <c r="O63" s="336"/>
      <c r="Q63" s="335"/>
      <c r="R63" s="338"/>
      <c r="S63" s="336"/>
    </row>
    <row r="64" spans="1:19" ht="16.3" thickBot="1" x14ac:dyDescent="0.55000000000000004">
      <c r="A64" s="335"/>
      <c r="B64" s="469"/>
      <c r="C64" s="388">
        <v>30</v>
      </c>
      <c r="D64" s="414"/>
      <c r="E64" s="414"/>
      <c r="F64" s="414"/>
      <c r="G64" s="414"/>
      <c r="H64" s="415"/>
      <c r="I64" s="337"/>
      <c r="J64" s="421"/>
      <c r="K64" s="416"/>
      <c r="L64" s="417"/>
      <c r="M64" s="336"/>
      <c r="N64" s="468"/>
      <c r="O64" s="336"/>
      <c r="Q64" s="335"/>
      <c r="R64" s="338"/>
      <c r="S64" s="336"/>
    </row>
    <row r="65" spans="1:19" ht="16.3" thickBot="1" x14ac:dyDescent="0.55000000000000004">
      <c r="A65" s="335"/>
      <c r="B65" s="469"/>
      <c r="C65" s="388">
        <v>35</v>
      </c>
      <c r="D65" s="414"/>
      <c r="E65" s="414"/>
      <c r="F65" s="414"/>
      <c r="G65" s="414"/>
      <c r="H65" s="415"/>
      <c r="I65" s="336"/>
      <c r="J65" s="375"/>
      <c r="K65" s="375"/>
      <c r="L65" s="375"/>
      <c r="N65" s="468"/>
      <c r="O65" s="336"/>
      <c r="Q65" s="335"/>
      <c r="R65" s="338"/>
      <c r="S65" s="336"/>
    </row>
    <row r="66" spans="1:19" ht="16.3" thickBot="1" x14ac:dyDescent="0.55000000000000004">
      <c r="A66" s="335"/>
      <c r="B66" s="469"/>
      <c r="C66" s="388">
        <v>40</v>
      </c>
      <c r="D66" s="414"/>
      <c r="E66" s="414"/>
      <c r="F66" s="414"/>
      <c r="G66" s="414"/>
      <c r="H66" s="415"/>
      <c r="I66" s="337"/>
      <c r="J66" s="582" t="s">
        <v>315</v>
      </c>
      <c r="K66" s="583"/>
      <c r="L66" s="584"/>
      <c r="M66" s="336"/>
      <c r="N66" s="468"/>
      <c r="O66" s="336"/>
      <c r="Q66" s="335"/>
      <c r="R66" s="338"/>
      <c r="S66" s="336"/>
    </row>
    <row r="67" spans="1:19" ht="16.3" thickBot="1" x14ac:dyDescent="0.55000000000000004">
      <c r="A67" s="335"/>
      <c r="B67" s="469"/>
      <c r="C67" s="390">
        <v>45</v>
      </c>
      <c r="D67" s="416"/>
      <c r="E67" s="416"/>
      <c r="F67" s="416"/>
      <c r="G67" s="416"/>
      <c r="H67" s="417"/>
      <c r="I67" s="337"/>
      <c r="J67" s="590" t="e">
        <f>INDEX(Venting_Condition[Steady-State Condition (°F)],MATCH(Venting_Type,Venting_Condition[Venting Condition],0))</f>
        <v>#N/A</v>
      </c>
      <c r="K67" s="591"/>
      <c r="L67" s="592"/>
      <c r="M67" s="336"/>
      <c r="N67" s="468"/>
      <c r="O67" s="336"/>
      <c r="Q67" s="335"/>
      <c r="R67" s="338"/>
      <c r="S67" s="336"/>
    </row>
    <row r="68" spans="1:19" x14ac:dyDescent="0.5">
      <c r="A68" s="335"/>
      <c r="B68" s="470"/>
      <c r="C68" s="252"/>
      <c r="D68" s="252"/>
      <c r="E68" s="252"/>
      <c r="F68" s="252"/>
      <c r="G68" s="252"/>
      <c r="H68" s="252"/>
      <c r="J68" s="252"/>
      <c r="K68" s="252"/>
      <c r="L68" s="252"/>
      <c r="N68" s="468"/>
      <c r="O68" s="336"/>
      <c r="Q68" s="335"/>
      <c r="R68" s="338"/>
      <c r="S68" s="336"/>
    </row>
    <row r="69" spans="1:19" ht="16.3" thickBot="1" x14ac:dyDescent="0.55000000000000004">
      <c r="A69" s="335"/>
      <c r="B69" s="470"/>
      <c r="C69" s="250"/>
      <c r="D69" s="250"/>
      <c r="E69" s="250"/>
      <c r="F69" s="250"/>
      <c r="G69" s="250"/>
      <c r="N69" s="468"/>
      <c r="O69" s="336"/>
      <c r="Q69" s="335"/>
      <c r="R69" s="338"/>
      <c r="S69" s="336"/>
    </row>
    <row r="70" spans="1:19" ht="16.3" thickBot="1" x14ac:dyDescent="0.55000000000000004">
      <c r="A70" s="335"/>
      <c r="B70" s="469"/>
      <c r="C70" s="605" t="s">
        <v>317</v>
      </c>
      <c r="D70" s="606"/>
      <c r="E70" s="606"/>
      <c r="F70" s="606"/>
      <c r="G70" s="607"/>
      <c r="H70" s="336"/>
      <c r="N70" s="468"/>
      <c r="O70" s="336"/>
      <c r="Q70" s="335"/>
      <c r="R70" s="338"/>
      <c r="S70" s="336"/>
    </row>
    <row r="71" spans="1:19" s="427" customFormat="1" x14ac:dyDescent="0.5">
      <c r="A71" s="428"/>
      <c r="B71" s="478"/>
      <c r="C71" s="406" t="s">
        <v>318</v>
      </c>
      <c r="D71" s="407" t="s">
        <v>319</v>
      </c>
      <c r="E71" s="407" t="s">
        <v>320</v>
      </c>
      <c r="F71" s="407" t="s">
        <v>313</v>
      </c>
      <c r="G71" s="408" t="s">
        <v>321</v>
      </c>
      <c r="H71" s="429"/>
      <c r="N71" s="479"/>
      <c r="O71" s="429"/>
      <c r="Q71" s="428"/>
      <c r="R71" s="338"/>
      <c r="S71" s="429"/>
    </row>
    <row r="72" spans="1:19" ht="16.3" thickBot="1" x14ac:dyDescent="0.55000000000000004">
      <c r="A72" s="335"/>
      <c r="B72" s="469"/>
      <c r="C72" s="421"/>
      <c r="D72" s="416"/>
      <c r="E72" s="416"/>
      <c r="F72" s="416"/>
      <c r="G72" s="430"/>
      <c r="H72" s="336"/>
      <c r="N72" s="468"/>
      <c r="O72" s="336"/>
      <c r="Q72" s="335"/>
      <c r="R72" s="338"/>
      <c r="S72" s="336"/>
    </row>
    <row r="73" spans="1:19" ht="16.3" thickBot="1" x14ac:dyDescent="0.55000000000000004">
      <c r="A73" s="335"/>
      <c r="B73" s="470"/>
      <c r="C73" s="375"/>
      <c r="D73" s="375"/>
      <c r="E73" s="375"/>
      <c r="F73" s="375"/>
      <c r="G73" s="375"/>
      <c r="H73" s="250"/>
      <c r="I73" s="250"/>
      <c r="J73" s="250"/>
      <c r="K73" s="250"/>
      <c r="L73" s="250"/>
      <c r="M73" s="250"/>
      <c r="N73" s="468"/>
      <c r="O73" s="336"/>
      <c r="Q73" s="335"/>
      <c r="R73" s="338"/>
      <c r="S73" s="336"/>
    </row>
    <row r="74" spans="1:19" ht="16.3" thickBot="1" x14ac:dyDescent="0.55000000000000004">
      <c r="A74" s="335"/>
      <c r="B74" s="469"/>
      <c r="C74" s="582" t="s">
        <v>322</v>
      </c>
      <c r="D74" s="583"/>
      <c r="E74" s="583"/>
      <c r="F74" s="583"/>
      <c r="G74" s="583"/>
      <c r="H74" s="583"/>
      <c r="I74" s="583"/>
      <c r="J74" s="583"/>
      <c r="K74" s="583"/>
      <c r="L74" s="583"/>
      <c r="M74" s="584"/>
      <c r="N74" s="472"/>
      <c r="O74" s="336"/>
      <c r="Q74" s="335"/>
      <c r="R74" s="338"/>
      <c r="S74" s="336"/>
    </row>
    <row r="75" spans="1:19" s="427" customFormat="1" x14ac:dyDescent="0.5">
      <c r="A75" s="428"/>
      <c r="B75" s="478"/>
      <c r="C75" s="406" t="s">
        <v>318</v>
      </c>
      <c r="D75" s="407" t="s">
        <v>319</v>
      </c>
      <c r="E75" s="407" t="s">
        <v>320</v>
      </c>
      <c r="F75" s="407" t="s">
        <v>313</v>
      </c>
      <c r="G75" s="407" t="s">
        <v>323</v>
      </c>
      <c r="H75" s="407" t="s">
        <v>324</v>
      </c>
      <c r="I75" s="407" t="s">
        <v>325</v>
      </c>
      <c r="J75" s="407" t="s">
        <v>326</v>
      </c>
      <c r="K75" s="407" t="s">
        <v>327</v>
      </c>
      <c r="L75" s="407" t="s">
        <v>328</v>
      </c>
      <c r="M75" s="408" t="s">
        <v>321</v>
      </c>
      <c r="N75" s="480"/>
      <c r="O75" s="429"/>
      <c r="Q75" s="428"/>
      <c r="R75" s="338"/>
      <c r="S75" s="429"/>
    </row>
    <row r="76" spans="1:19" ht="16.3" thickBot="1" x14ac:dyDescent="0.55000000000000004">
      <c r="A76" s="335"/>
      <c r="B76" s="469"/>
      <c r="C76" s="421"/>
      <c r="D76" s="416"/>
      <c r="E76" s="416"/>
      <c r="F76" s="416"/>
      <c r="G76" s="416"/>
      <c r="H76" s="416"/>
      <c r="I76" s="409">
        <f>H76-G76</f>
        <v>0</v>
      </c>
      <c r="J76" s="416"/>
      <c r="K76" s="416"/>
      <c r="L76" s="409">
        <f>K76-J76</f>
        <v>0</v>
      </c>
      <c r="M76" s="431"/>
      <c r="N76" s="472"/>
      <c r="O76" s="336"/>
      <c r="Q76" s="335"/>
      <c r="R76" s="338"/>
      <c r="S76" s="336"/>
    </row>
    <row r="77" spans="1:19" ht="16.3" thickBot="1" x14ac:dyDescent="0.55000000000000004">
      <c r="A77" s="335"/>
      <c r="B77" s="475"/>
      <c r="C77" s="476"/>
      <c r="D77" s="476"/>
      <c r="E77" s="476"/>
      <c r="F77" s="476"/>
      <c r="G77" s="476"/>
      <c r="H77" s="476"/>
      <c r="I77" s="477"/>
      <c r="J77" s="477"/>
      <c r="K77" s="477"/>
      <c r="L77" s="477"/>
      <c r="M77" s="476"/>
      <c r="N77" s="474"/>
      <c r="O77" s="336"/>
      <c r="Q77" s="335"/>
      <c r="R77" s="338"/>
      <c r="S77" s="336"/>
    </row>
    <row r="78" spans="1:19" x14ac:dyDescent="0.5">
      <c r="B78" s="394"/>
      <c r="C78" s="394"/>
      <c r="D78" s="394"/>
      <c r="E78" s="394"/>
      <c r="F78" s="394"/>
      <c r="G78" s="394"/>
      <c r="H78" s="252"/>
      <c r="I78" s="252"/>
      <c r="J78" s="252"/>
      <c r="K78" s="252"/>
      <c r="L78" s="394"/>
      <c r="M78" s="252"/>
      <c r="N78" s="252"/>
      <c r="Q78" s="335"/>
      <c r="R78" s="338"/>
      <c r="S78" s="336"/>
    </row>
    <row r="79" spans="1:19" x14ac:dyDescent="0.5">
      <c r="Q79" s="335"/>
      <c r="R79" s="338"/>
      <c r="S79" s="336"/>
    </row>
    <row r="80" spans="1:19" ht="16.3" thickBot="1" x14ac:dyDescent="0.55000000000000004">
      <c r="B80" s="250"/>
      <c r="C80" s="250"/>
      <c r="D80" s="250"/>
      <c r="E80" s="250"/>
      <c r="F80" s="250"/>
      <c r="G80" s="250"/>
      <c r="H80" s="250"/>
      <c r="I80" s="250"/>
      <c r="J80" s="250"/>
      <c r="K80" s="250"/>
      <c r="L80" s="250"/>
      <c r="M80" s="250"/>
      <c r="N80" s="250"/>
      <c r="Q80" s="335"/>
      <c r="R80" s="338"/>
      <c r="S80" s="336"/>
    </row>
    <row r="81" spans="1:19" s="369" customFormat="1" ht="40.5" customHeight="1" thickBot="1" x14ac:dyDescent="0.45">
      <c r="A81" s="373"/>
      <c r="B81" s="599" t="s">
        <v>373</v>
      </c>
      <c r="C81" s="600"/>
      <c r="D81" s="600"/>
      <c r="E81" s="600"/>
      <c r="F81" s="600"/>
      <c r="G81" s="600"/>
      <c r="H81" s="600"/>
      <c r="I81" s="600"/>
      <c r="J81" s="600"/>
      <c r="K81" s="600"/>
      <c r="L81" s="600"/>
      <c r="M81" s="600"/>
      <c r="N81" s="601"/>
      <c r="O81" s="374"/>
      <c r="Q81" s="373"/>
      <c r="R81" s="483"/>
      <c r="S81" s="374"/>
    </row>
    <row r="82" spans="1:19" x14ac:dyDescent="0.5">
      <c r="A82" s="335"/>
      <c r="B82" s="481"/>
      <c r="C82" s="252"/>
      <c r="D82" s="252"/>
      <c r="E82" s="252"/>
      <c r="F82" s="252"/>
      <c r="G82" s="252"/>
      <c r="H82" s="252"/>
      <c r="I82" s="252"/>
      <c r="J82" s="252"/>
      <c r="K82" s="252"/>
      <c r="L82" s="252"/>
      <c r="M82" s="252"/>
      <c r="N82" s="471"/>
      <c r="O82" s="336"/>
      <c r="Q82" s="335"/>
      <c r="R82" s="338"/>
      <c r="S82" s="336"/>
    </row>
    <row r="83" spans="1:19" ht="16.3" thickBot="1" x14ac:dyDescent="0.55000000000000004">
      <c r="A83" s="335"/>
      <c r="B83" s="482"/>
      <c r="C83" s="250"/>
      <c r="D83" s="250"/>
      <c r="E83" s="250"/>
      <c r="F83" s="250"/>
      <c r="G83" s="250"/>
      <c r="I83" s="250"/>
      <c r="J83" s="250"/>
      <c r="K83" s="250"/>
      <c r="N83" s="468"/>
      <c r="O83" s="336"/>
      <c r="Q83" s="335"/>
      <c r="R83" s="338"/>
      <c r="S83" s="336"/>
    </row>
    <row r="84" spans="1:19" ht="16.3" thickBot="1" x14ac:dyDescent="0.55000000000000004">
      <c r="A84" s="335"/>
      <c r="B84" s="469"/>
      <c r="C84" s="605" t="s">
        <v>316</v>
      </c>
      <c r="D84" s="606"/>
      <c r="E84" s="606"/>
      <c r="F84" s="606"/>
      <c r="G84" s="606"/>
      <c r="H84" s="607"/>
      <c r="I84" s="337"/>
      <c r="J84" s="582" t="s">
        <v>371</v>
      </c>
      <c r="K84" s="583"/>
      <c r="L84" s="584"/>
      <c r="M84" s="336"/>
      <c r="N84" s="468"/>
      <c r="O84" s="336"/>
      <c r="Q84" s="335"/>
      <c r="R84" s="338"/>
      <c r="S84" s="336"/>
    </row>
    <row r="85" spans="1:19" x14ac:dyDescent="0.5">
      <c r="A85" s="335"/>
      <c r="B85" s="469"/>
      <c r="C85" s="406" t="s">
        <v>309</v>
      </c>
      <c r="D85" s="407" t="s">
        <v>310</v>
      </c>
      <c r="E85" s="407" t="s">
        <v>311</v>
      </c>
      <c r="F85" s="407" t="s">
        <v>312</v>
      </c>
      <c r="G85" s="407" t="s">
        <v>320</v>
      </c>
      <c r="H85" s="408" t="s">
        <v>314</v>
      </c>
      <c r="I85" s="337"/>
      <c r="J85" s="423"/>
      <c r="K85" s="399"/>
      <c r="L85" s="425"/>
      <c r="M85" s="336"/>
      <c r="N85" s="468"/>
      <c r="O85" s="336"/>
      <c r="Q85" s="335"/>
      <c r="R85" s="338"/>
      <c r="S85" s="336"/>
    </row>
    <row r="86" spans="1:19" x14ac:dyDescent="0.5">
      <c r="A86" s="335"/>
      <c r="B86" s="469"/>
      <c r="C86" s="388">
        <v>0</v>
      </c>
      <c r="D86" s="414"/>
      <c r="E86" s="414"/>
      <c r="F86" s="414"/>
      <c r="G86" s="414"/>
      <c r="H86" s="415"/>
      <c r="I86" s="337"/>
      <c r="J86" s="400"/>
      <c r="K86" s="414"/>
      <c r="L86" s="402"/>
      <c r="M86" s="336"/>
      <c r="N86" s="468"/>
      <c r="O86" s="336"/>
      <c r="Q86" s="335"/>
      <c r="R86" s="338"/>
      <c r="S86" s="336"/>
    </row>
    <row r="87" spans="1:19" ht="16.3" thickBot="1" x14ac:dyDescent="0.55000000000000004">
      <c r="A87" s="335"/>
      <c r="B87" s="469"/>
      <c r="C87" s="388">
        <v>5</v>
      </c>
      <c r="D87" s="414"/>
      <c r="E87" s="414"/>
      <c r="F87" s="414"/>
      <c r="G87" s="414"/>
      <c r="H87" s="415"/>
      <c r="I87" s="337"/>
      <c r="J87" s="421"/>
      <c r="K87" s="401"/>
      <c r="L87" s="417"/>
      <c r="M87" s="336"/>
      <c r="N87" s="468"/>
      <c r="O87" s="336"/>
      <c r="Q87" s="335"/>
      <c r="R87" s="338"/>
      <c r="S87" s="336"/>
    </row>
    <row r="88" spans="1:19" ht="16.3" thickBot="1" x14ac:dyDescent="0.55000000000000004">
      <c r="A88" s="335"/>
      <c r="B88" s="469"/>
      <c r="C88" s="388">
        <v>10</v>
      </c>
      <c r="D88" s="414"/>
      <c r="E88" s="414"/>
      <c r="F88" s="414"/>
      <c r="G88" s="414"/>
      <c r="H88" s="415"/>
      <c r="I88" s="336"/>
      <c r="J88" s="375"/>
      <c r="K88" s="375"/>
      <c r="L88" s="375"/>
      <c r="N88" s="468"/>
      <c r="O88" s="336"/>
      <c r="Q88" s="335"/>
      <c r="R88" s="338"/>
      <c r="S88" s="336"/>
    </row>
    <row r="89" spans="1:19" ht="16.3" thickBot="1" x14ac:dyDescent="0.55000000000000004">
      <c r="A89" s="335"/>
      <c r="B89" s="469"/>
      <c r="C89" s="388">
        <v>15</v>
      </c>
      <c r="D89" s="414"/>
      <c r="E89" s="414"/>
      <c r="F89" s="414"/>
      <c r="G89" s="414"/>
      <c r="H89" s="415"/>
      <c r="I89" s="337"/>
      <c r="J89" s="582" t="s">
        <v>372</v>
      </c>
      <c r="K89" s="583"/>
      <c r="L89" s="584"/>
      <c r="M89" s="336"/>
      <c r="N89" s="468"/>
      <c r="O89" s="336"/>
      <c r="Q89" s="335"/>
      <c r="R89" s="338"/>
      <c r="S89" s="336"/>
    </row>
    <row r="90" spans="1:19" x14ac:dyDescent="0.5">
      <c r="A90" s="335"/>
      <c r="B90" s="469"/>
      <c r="C90" s="388">
        <v>20</v>
      </c>
      <c r="D90" s="414"/>
      <c r="E90" s="414"/>
      <c r="F90" s="414"/>
      <c r="G90" s="414"/>
      <c r="H90" s="415"/>
      <c r="I90" s="337"/>
      <c r="J90" s="423"/>
      <c r="K90" s="426"/>
      <c r="L90" s="425"/>
      <c r="M90" s="336"/>
      <c r="N90" s="468"/>
      <c r="O90" s="336"/>
      <c r="Q90" s="335"/>
      <c r="R90" s="338"/>
      <c r="S90" s="336"/>
    </row>
    <row r="91" spans="1:19" x14ac:dyDescent="0.5">
      <c r="A91" s="335"/>
      <c r="B91" s="469"/>
      <c r="C91" s="388">
        <v>25</v>
      </c>
      <c r="D91" s="414"/>
      <c r="E91" s="414"/>
      <c r="F91" s="414"/>
      <c r="G91" s="414"/>
      <c r="H91" s="415"/>
      <c r="I91" s="337"/>
      <c r="J91" s="418"/>
      <c r="K91" s="414"/>
      <c r="L91" s="415"/>
      <c r="M91" s="336"/>
      <c r="N91" s="468"/>
      <c r="O91" s="336"/>
      <c r="Q91" s="335"/>
      <c r="R91" s="338"/>
      <c r="S91" s="336"/>
    </row>
    <row r="92" spans="1:19" ht="16.3" thickBot="1" x14ac:dyDescent="0.55000000000000004">
      <c r="A92" s="335"/>
      <c r="B92" s="469"/>
      <c r="C92" s="388">
        <v>30</v>
      </c>
      <c r="D92" s="414"/>
      <c r="E92" s="414"/>
      <c r="F92" s="414"/>
      <c r="G92" s="414"/>
      <c r="H92" s="415"/>
      <c r="I92" s="337"/>
      <c r="J92" s="421"/>
      <c r="K92" s="416"/>
      <c r="L92" s="417"/>
      <c r="M92" s="336"/>
      <c r="N92" s="468"/>
      <c r="O92" s="336"/>
      <c r="Q92" s="335"/>
      <c r="R92" s="338"/>
      <c r="S92" s="336"/>
    </row>
    <row r="93" spans="1:19" ht="16.3" thickBot="1" x14ac:dyDescent="0.55000000000000004">
      <c r="A93" s="335"/>
      <c r="B93" s="469"/>
      <c r="C93" s="388">
        <v>35</v>
      </c>
      <c r="D93" s="414"/>
      <c r="E93" s="414"/>
      <c r="F93" s="414"/>
      <c r="G93" s="414"/>
      <c r="H93" s="415"/>
      <c r="I93" s="336"/>
      <c r="J93" s="375"/>
      <c r="K93" s="375"/>
      <c r="L93" s="375"/>
      <c r="N93" s="468"/>
      <c r="O93" s="336"/>
      <c r="Q93" s="335"/>
      <c r="R93" s="338"/>
      <c r="S93" s="336"/>
    </row>
    <row r="94" spans="1:19" ht="16.3" thickBot="1" x14ac:dyDescent="0.55000000000000004">
      <c r="A94" s="335"/>
      <c r="B94" s="469"/>
      <c r="C94" s="388">
        <v>40</v>
      </c>
      <c r="D94" s="414"/>
      <c r="E94" s="414"/>
      <c r="F94" s="414"/>
      <c r="G94" s="414"/>
      <c r="H94" s="415"/>
      <c r="I94" s="337"/>
      <c r="J94" s="582" t="s">
        <v>315</v>
      </c>
      <c r="K94" s="583"/>
      <c r="L94" s="584"/>
      <c r="M94" s="336"/>
      <c r="N94" s="468"/>
      <c r="O94" s="336"/>
      <c r="Q94" s="335"/>
      <c r="R94" s="338"/>
      <c r="S94" s="336"/>
    </row>
    <row r="95" spans="1:19" ht="16.3" thickBot="1" x14ac:dyDescent="0.55000000000000004">
      <c r="A95" s="335"/>
      <c r="B95" s="469"/>
      <c r="C95" s="390">
        <v>45</v>
      </c>
      <c r="D95" s="416"/>
      <c r="E95" s="416"/>
      <c r="F95" s="416"/>
      <c r="G95" s="416"/>
      <c r="H95" s="417"/>
      <c r="I95" s="337"/>
      <c r="J95" s="590">
        <v>3</v>
      </c>
      <c r="K95" s="591"/>
      <c r="L95" s="592"/>
      <c r="M95" s="336"/>
      <c r="N95" s="468"/>
      <c r="O95" s="336"/>
      <c r="Q95" s="335"/>
      <c r="R95" s="338"/>
      <c r="S95" s="336"/>
    </row>
    <row r="96" spans="1:19" x14ac:dyDescent="0.5">
      <c r="A96" s="335"/>
      <c r="B96" s="470"/>
      <c r="C96" s="252"/>
      <c r="D96" s="252"/>
      <c r="E96" s="252"/>
      <c r="F96" s="252"/>
      <c r="G96" s="252"/>
      <c r="H96" s="252"/>
      <c r="J96" s="252"/>
      <c r="K96" s="252"/>
      <c r="L96" s="252"/>
      <c r="N96" s="468"/>
      <c r="O96" s="336"/>
      <c r="Q96" s="335"/>
      <c r="R96" s="338"/>
      <c r="S96" s="336"/>
    </row>
    <row r="97" spans="1:19" ht="16.3" thickBot="1" x14ac:dyDescent="0.55000000000000004">
      <c r="A97" s="335"/>
      <c r="B97" s="470"/>
      <c r="C97" s="250"/>
      <c r="D97" s="250"/>
      <c r="E97" s="250"/>
      <c r="N97" s="468"/>
      <c r="O97" s="336"/>
      <c r="Q97" s="335"/>
      <c r="R97" s="338"/>
      <c r="S97" s="336"/>
    </row>
    <row r="98" spans="1:19" ht="16.3" thickBot="1" x14ac:dyDescent="0.55000000000000004">
      <c r="A98" s="335"/>
      <c r="B98" s="469"/>
      <c r="C98" s="582" t="s">
        <v>360</v>
      </c>
      <c r="D98" s="583"/>
      <c r="E98" s="584"/>
      <c r="F98" s="336"/>
      <c r="N98" s="468"/>
      <c r="O98" s="336"/>
      <c r="Q98" s="335"/>
      <c r="R98" s="338"/>
      <c r="S98" s="336"/>
    </row>
    <row r="99" spans="1:19" x14ac:dyDescent="0.5">
      <c r="A99" s="335"/>
      <c r="B99" s="469"/>
      <c r="C99" s="406" t="s">
        <v>361</v>
      </c>
      <c r="D99" s="407" t="s">
        <v>355</v>
      </c>
      <c r="E99" s="408" t="s">
        <v>314</v>
      </c>
      <c r="F99" s="336"/>
      <c r="N99" s="468"/>
      <c r="O99" s="336"/>
      <c r="Q99" s="335"/>
      <c r="R99" s="338"/>
      <c r="S99" s="336"/>
    </row>
    <row r="100" spans="1:19" x14ac:dyDescent="0.5">
      <c r="A100" s="335"/>
      <c r="B100" s="469"/>
      <c r="C100" s="432" t="s">
        <v>340</v>
      </c>
      <c r="D100" s="414"/>
      <c r="E100" s="415"/>
      <c r="F100" s="336"/>
      <c r="N100" s="468"/>
      <c r="O100" s="336"/>
      <c r="Q100" s="335"/>
      <c r="R100" s="338"/>
      <c r="S100" s="336"/>
    </row>
    <row r="101" spans="1:19" x14ac:dyDescent="0.5">
      <c r="A101" s="335"/>
      <c r="B101" s="469"/>
      <c r="C101" s="432" t="s">
        <v>341</v>
      </c>
      <c r="D101" s="414"/>
      <c r="E101" s="415"/>
      <c r="F101" s="336"/>
      <c r="N101" s="468"/>
      <c r="O101" s="336"/>
      <c r="Q101" s="335"/>
      <c r="R101" s="338"/>
      <c r="S101" s="336"/>
    </row>
    <row r="102" spans="1:19" x14ac:dyDescent="0.5">
      <c r="A102" s="335"/>
      <c r="B102" s="469"/>
      <c r="C102" s="432" t="s">
        <v>343</v>
      </c>
      <c r="D102" s="414"/>
      <c r="E102" s="415"/>
      <c r="F102" s="336"/>
      <c r="N102" s="468"/>
      <c r="O102" s="336"/>
      <c r="Q102" s="335"/>
      <c r="R102" s="338"/>
      <c r="S102" s="336"/>
    </row>
    <row r="103" spans="1:19" x14ac:dyDescent="0.5">
      <c r="A103" s="335"/>
      <c r="B103" s="469"/>
      <c r="C103" s="432" t="s">
        <v>202</v>
      </c>
      <c r="D103" s="414"/>
      <c r="E103" s="415"/>
      <c r="F103" s="336"/>
      <c r="N103" s="468"/>
      <c r="O103" s="336"/>
      <c r="Q103" s="335"/>
      <c r="R103" s="338"/>
      <c r="S103" s="336"/>
    </row>
    <row r="104" spans="1:19" ht="16.3" thickBot="1" x14ac:dyDescent="0.55000000000000004">
      <c r="A104" s="335"/>
      <c r="B104" s="469"/>
      <c r="C104" s="433" t="s">
        <v>342</v>
      </c>
      <c r="D104" s="416"/>
      <c r="E104" s="417"/>
      <c r="F104" s="336"/>
      <c r="N104" s="468"/>
      <c r="O104" s="336"/>
      <c r="Q104" s="335"/>
      <c r="R104" s="338"/>
      <c r="S104" s="336"/>
    </row>
    <row r="105" spans="1:19" ht="16.3" thickBot="1" x14ac:dyDescent="0.55000000000000004">
      <c r="A105" s="335"/>
      <c r="B105" s="475"/>
      <c r="C105" s="477"/>
      <c r="D105" s="477"/>
      <c r="E105" s="476"/>
      <c r="F105" s="473"/>
      <c r="G105" s="473"/>
      <c r="H105" s="473"/>
      <c r="I105" s="473"/>
      <c r="J105" s="473"/>
      <c r="K105" s="473"/>
      <c r="L105" s="473"/>
      <c r="M105" s="473"/>
      <c r="N105" s="474"/>
      <c r="O105" s="336"/>
      <c r="Q105" s="335"/>
      <c r="R105" s="338"/>
      <c r="S105" s="336"/>
    </row>
    <row r="106" spans="1:19" x14ac:dyDescent="0.5">
      <c r="B106" s="252"/>
      <c r="C106" s="252"/>
      <c r="D106" s="252"/>
      <c r="E106" s="252"/>
      <c r="F106" s="252"/>
      <c r="G106" s="252"/>
      <c r="H106" s="252"/>
      <c r="I106" s="252"/>
      <c r="J106" s="252"/>
      <c r="K106" s="252"/>
      <c r="L106" s="252"/>
      <c r="M106" s="252"/>
      <c r="N106" s="252"/>
      <c r="Q106" s="335"/>
      <c r="R106" s="338"/>
      <c r="S106" s="336"/>
    </row>
    <row r="107" spans="1:19" x14ac:dyDescent="0.5">
      <c r="Q107" s="335"/>
      <c r="R107" s="338"/>
      <c r="S107" s="336"/>
    </row>
    <row r="108" spans="1:19" x14ac:dyDescent="0.5">
      <c r="Q108" s="335"/>
      <c r="R108" s="338"/>
      <c r="S108" s="336"/>
    </row>
    <row r="109" spans="1:19" x14ac:dyDescent="0.5">
      <c r="Q109" s="335"/>
      <c r="R109" s="338"/>
      <c r="S109" s="336"/>
    </row>
    <row r="110" spans="1:19" x14ac:dyDescent="0.5">
      <c r="B110" s="338"/>
      <c r="C110" s="338"/>
      <c r="D110" s="338"/>
      <c r="E110" s="338"/>
      <c r="F110" s="338"/>
      <c r="G110" s="338"/>
      <c r="H110" s="338"/>
      <c r="I110" s="338"/>
      <c r="J110" s="338"/>
      <c r="K110" s="338"/>
      <c r="L110" s="338"/>
      <c r="M110" s="338"/>
      <c r="N110" s="338"/>
      <c r="O110" s="338"/>
      <c r="P110" s="338"/>
      <c r="Q110" s="338"/>
      <c r="R110" s="338"/>
      <c r="S110" s="336"/>
    </row>
    <row r="111" spans="1:19" x14ac:dyDescent="0.5">
      <c r="R111" s="252"/>
    </row>
    <row r="118" spans="3:4" x14ac:dyDescent="0.5">
      <c r="C118" s="370"/>
    </row>
    <row r="121" spans="3:4" x14ac:dyDescent="0.5">
      <c r="D121" s="371"/>
    </row>
  </sheetData>
  <sheetProtection algorithmName="SHA-512" hashValue="tE+K9hxeDQwHVMxbTAEk6AJ7NqQVrV2vKrBaWqtrwxJBof13sIoGV+mo3+pEGtBbPaBYlBYV3Nq5QJeYf/yrFg==" saltValue="mNppZO3a9NzzdQHkniZDnQ==" spinCount="100000" sheet="1" selectLockedCells="1"/>
  <mergeCells count="27">
    <mergeCell ref="B81:N81"/>
    <mergeCell ref="C19:M19"/>
    <mergeCell ref="C98:E98"/>
    <mergeCell ref="J67:L67"/>
    <mergeCell ref="C70:G70"/>
    <mergeCell ref="C74:M74"/>
    <mergeCell ref="C84:H84"/>
    <mergeCell ref="J84:L84"/>
    <mergeCell ref="J89:L89"/>
    <mergeCell ref="J94:L94"/>
    <mergeCell ref="J95:L95"/>
    <mergeCell ref="C38:G38"/>
    <mergeCell ref="C51:L51"/>
    <mergeCell ref="C56:H56"/>
    <mergeCell ref="J56:L56"/>
    <mergeCell ref="J61:L61"/>
    <mergeCell ref="J66:L66"/>
    <mergeCell ref="B2:C2"/>
    <mergeCell ref="B11:C11"/>
    <mergeCell ref="C42:M42"/>
    <mergeCell ref="J34:L34"/>
    <mergeCell ref="J35:L35"/>
    <mergeCell ref="C24:H24"/>
    <mergeCell ref="J29:L29"/>
    <mergeCell ref="J24:L24"/>
    <mergeCell ref="B17:N17"/>
    <mergeCell ref="B49:N49"/>
  </mergeCells>
  <conditionalFormatting sqref="C39:G40 C70:G72 C38">
    <cfRule type="expression" dxfId="77" priority="6">
      <formula>Condensing="Condensing"</formula>
    </cfRule>
  </conditionalFormatting>
  <conditionalFormatting sqref="C42:M44 C74:M76">
    <cfRule type="expression" dxfId="76" priority="5">
      <formula>Condensing="Non-Condensing"</formula>
    </cfRule>
  </conditionalFormatting>
  <conditionalFormatting sqref="B50:L50 C51:M76 B49">
    <cfRule type="expression" dxfId="75" priority="4">
      <formula>Burner_Stages = "Single-Stage"</formula>
    </cfRule>
  </conditionalFormatting>
  <conditionalFormatting sqref="J95:L95">
    <cfRule type="expression" dxfId="74" priority="3">
      <formula>Burner_Stages = "Single-Stage"</formula>
    </cfRule>
  </conditionalFormatting>
  <conditionalFormatting sqref="C20:L21 C24:H35 C39:G40 C42:M44 J34:L35 J29:L32 J24:L27 C38">
    <cfRule type="expression" dxfId="73" priority="2">
      <formula>AND(Burner_Stages="Multi-Stage / Modulating",Max_Airflow_Heating_Mode="No")</formula>
    </cfRule>
  </conditionalFormatting>
  <conditionalFormatting sqref="C84:H95 J84:L87 J89:L92 C100:E102 C104:E104">
    <cfRule type="expression" dxfId="72" priority="1">
      <formula>AND(Burner_Stages="Multi-Stage / Modulating",Max_Airflow_Heating_Mode = "Yes")</formula>
    </cfRule>
  </conditionalFormatting>
  <hyperlinks>
    <hyperlink ref="E4" location="Instructions!A1" display="Back to Instructions tab" xr:uid="{FBF7D944-BE6D-4F5D-9DFD-6027F4E6F73A}"/>
  </hyperlinks>
  <pageMargins left="0.7" right="0.7" top="0.75" bottom="0.75" header="0.3" footer="0.3"/>
  <pageSetup orientation="portrait" horizontalDpi="1200" verticalDpi="1200" r:id="rId1"/>
  <tableParts count="4">
    <tablePart r:id="rId2"/>
    <tablePart r:id="rId3"/>
    <tablePart r:id="rId4"/>
    <tablePart r:id="rId5"/>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12D6FB-2F7E-40ED-A921-D4BDEB29873B}">
  <sheetPr codeName="Sheet6">
    <tabColor rgb="FF0070C0"/>
  </sheetPr>
  <dimension ref="A1:J47"/>
  <sheetViews>
    <sheetView zoomScale="80" zoomScaleNormal="80" workbookViewId="0">
      <selection activeCell="C28" sqref="C28"/>
    </sheetView>
  </sheetViews>
  <sheetFormatPr defaultColWidth="9.15234375" defaultRowHeight="15.9" x14ac:dyDescent="0.5"/>
  <cols>
    <col min="1" max="1" width="9.15234375" style="340"/>
    <col min="2" max="2" width="66.53515625" style="340" customWidth="1"/>
    <col min="3" max="3" width="58.15234375" style="340" customWidth="1"/>
    <col min="4" max="4" width="60" style="340" customWidth="1"/>
    <col min="5" max="5" width="26" style="340" customWidth="1"/>
    <col min="6" max="6" width="32.53515625" style="340" customWidth="1"/>
    <col min="7" max="7" width="26.53515625" style="340" customWidth="1"/>
    <col min="8" max="8" width="31.84375" style="340" customWidth="1"/>
    <col min="9" max="16384" width="9.15234375" style="340"/>
  </cols>
  <sheetData>
    <row r="1" spans="1:10" ht="16.3" thickBot="1" x14ac:dyDescent="0.55000000000000004">
      <c r="B1" s="344"/>
      <c r="C1" s="344"/>
      <c r="H1" s="342"/>
      <c r="I1" s="348"/>
      <c r="J1" s="343"/>
    </row>
    <row r="2" spans="1:10" ht="17.149999999999999" thickBot="1" x14ac:dyDescent="0.55000000000000004">
      <c r="A2" s="342"/>
      <c r="B2" s="580" t="s">
        <v>127</v>
      </c>
      <c r="C2" s="581"/>
      <c r="D2" s="320"/>
      <c r="E2" s="312"/>
      <c r="H2" s="342"/>
      <c r="I2" s="348"/>
      <c r="J2" s="343"/>
    </row>
    <row r="3" spans="1:10" x14ac:dyDescent="0.5">
      <c r="A3" s="342"/>
      <c r="B3" s="162" t="s">
        <v>392</v>
      </c>
      <c r="C3" s="164" t="str">
        <f>'Version Control'!C3</f>
        <v>Furnace Fans</v>
      </c>
      <c r="D3" s="318"/>
      <c r="E3" s="313"/>
      <c r="H3" s="342"/>
      <c r="I3" s="348"/>
      <c r="J3" s="343"/>
    </row>
    <row r="4" spans="1:10" ht="16.75" x14ac:dyDescent="0.5">
      <c r="A4" s="342"/>
      <c r="B4" s="162" t="s">
        <v>393</v>
      </c>
      <c r="C4" s="164" t="str">
        <f>'Version Control'!C4</f>
        <v>v2.0</v>
      </c>
      <c r="D4" s="318"/>
      <c r="E4" s="334" t="s">
        <v>424</v>
      </c>
      <c r="H4" s="342"/>
      <c r="I4" s="348"/>
      <c r="J4" s="343"/>
    </row>
    <row r="5" spans="1:10" x14ac:dyDescent="0.5">
      <c r="A5" s="342"/>
      <c r="B5" s="162" t="s">
        <v>394</v>
      </c>
      <c r="C5" s="163">
        <f>'Version Control'!C5</f>
        <v>44103</v>
      </c>
      <c r="D5" s="318"/>
      <c r="E5" s="313"/>
      <c r="H5" s="342"/>
      <c r="I5" s="348"/>
      <c r="J5" s="343"/>
    </row>
    <row r="6" spans="1:10" x14ac:dyDescent="0.5">
      <c r="A6" s="342"/>
      <c r="B6" s="162" t="s">
        <v>395</v>
      </c>
      <c r="C6" s="164" t="str">
        <f ca="1">MID(CELL("filename",A1), FIND("]", CELL("filename", A1))+ 1, 255)</f>
        <v>Calculations</v>
      </c>
      <c r="D6" s="318"/>
      <c r="E6" s="310"/>
      <c r="H6" s="342"/>
      <c r="I6" s="348"/>
      <c r="J6" s="343"/>
    </row>
    <row r="7" spans="1:10" x14ac:dyDescent="0.5">
      <c r="A7" s="342"/>
      <c r="B7" s="162" t="s">
        <v>396</v>
      </c>
      <c r="C7" s="164" t="str">
        <f ca="1">MID(CELL("filename",A1),SEARCH("[",CELL("filename",A1))+1,SEARCH("]",CELL("filename",A1))-1-SEARCH("[",CELL("filename",A1)))</f>
        <v>Furnace Fans - v2.0.xlsx</v>
      </c>
      <c r="D7" s="318"/>
      <c r="E7" s="313"/>
      <c r="H7" s="342"/>
      <c r="I7" s="348"/>
      <c r="J7" s="343"/>
    </row>
    <row r="8" spans="1:10" ht="16.3" thickBot="1" x14ac:dyDescent="0.55000000000000004">
      <c r="A8" s="342"/>
      <c r="B8" s="165" t="s">
        <v>413</v>
      </c>
      <c r="C8" s="309" t="str">
        <f>'Version Control'!C8</f>
        <v>[MM/DD/YYYY]</v>
      </c>
      <c r="D8" s="318"/>
      <c r="E8" s="313"/>
      <c r="H8" s="342"/>
      <c r="I8" s="348"/>
      <c r="J8" s="343"/>
    </row>
    <row r="9" spans="1:10" x14ac:dyDescent="0.5">
      <c r="B9" s="345"/>
      <c r="C9" s="345"/>
      <c r="H9" s="342"/>
      <c r="I9" s="348"/>
      <c r="J9" s="343"/>
    </row>
    <row r="10" spans="1:10" ht="16.3" thickBot="1" x14ac:dyDescent="0.55000000000000004">
      <c r="B10" s="344"/>
      <c r="C10" s="344"/>
      <c r="D10" s="344"/>
      <c r="E10" s="344"/>
      <c r="H10" s="342"/>
      <c r="I10" s="348"/>
      <c r="J10" s="343"/>
    </row>
    <row r="11" spans="1:10" ht="16.3" thickBot="1" x14ac:dyDescent="0.55000000000000004">
      <c r="A11" s="342"/>
      <c r="B11" s="535" t="s">
        <v>201</v>
      </c>
      <c r="C11" s="617"/>
      <c r="D11" s="617"/>
      <c r="E11" s="536"/>
      <c r="F11" s="343"/>
      <c r="H11" s="342"/>
      <c r="I11" s="348"/>
      <c r="J11" s="343"/>
    </row>
    <row r="12" spans="1:10" x14ac:dyDescent="0.5">
      <c r="A12" s="342"/>
      <c r="B12" s="278" t="s">
        <v>298</v>
      </c>
      <c r="C12" s="356" t="s">
        <v>370</v>
      </c>
      <c r="D12" s="356" t="s">
        <v>293</v>
      </c>
      <c r="E12" s="352" t="s">
        <v>294</v>
      </c>
      <c r="F12" s="343"/>
      <c r="H12" s="342"/>
      <c r="I12" s="348"/>
      <c r="J12" s="343"/>
    </row>
    <row r="13" spans="1:10" x14ac:dyDescent="0.5">
      <c r="A13" s="342"/>
      <c r="B13" s="353" t="s">
        <v>307</v>
      </c>
      <c r="C13" s="232" t="str">
        <f>IF('FER Input Data'!C13=0,"",'FER Input Data'!C13)</f>
        <v/>
      </c>
      <c r="D13" s="228" t="str">
        <f>IFERROR(ROUND(IF(Max_Airflow_Heating_Mode="No",
INDEX(Cold_Test_Max[ESP (in w.c.)],COUNTA(Cold_Test_Max[ESP (in w.c.)])),
INDEX(Hot_Test_Max[ESP (in w.c.)],COUNTA(Hot_Test_Max[ESP (in w.c.)]))),2),"")</f>
        <v/>
      </c>
      <c r="E13" s="234" t="str">
        <f>IFERROR(ROUND(IF(Max_Airflow_Heating_Mode="No",
INDEX(Cold_Test_Max[Electrical Power Watts],COUNTA(Cold_Test_Max[Electrical Power Watts])),
INDEX(Hot_Test_Max[Electrical Power Watts],COUNTA(Hot_Test_Max[Electrical Power Watts]))),0),"")</f>
        <v/>
      </c>
      <c r="F13" s="343"/>
      <c r="H13" s="342"/>
      <c r="I13" s="348"/>
      <c r="J13" s="343"/>
    </row>
    <row r="14" spans="1:10" x14ac:dyDescent="0.5">
      <c r="A14" s="342"/>
      <c r="B14" s="353" t="s">
        <v>308</v>
      </c>
      <c r="C14" s="232" t="str">
        <f>IF('FER Input Data'!C14=0,"",'FER Input Data'!C14)</f>
        <v/>
      </c>
      <c r="D14" s="228" t="str">
        <f>IFERROR(ROUND(IF(Burner_Stages="Single-Stage",
INDEX(Hot_Test_Max[ESP (in w.c.)],COUNTA(Hot_Test_Max[ESP (in w.c.)])),
INDEX(Hot_Test_Reduced[ESP (in w.c.)],COUNTA(Hot_Test_Reduced[ESP (in w.c.)]))),2),"")</f>
        <v/>
      </c>
      <c r="E14" s="234" t="str">
        <f>IFERROR(ROUND(IF(Burner_Stages="Single-Stage",
INDEX(Hot_Test_Max[Electrical Power Watts],COUNTA(Hot_Test_Max[Electrical Power Watts])),
INDEX(Hot_Test_Reduced[Electrical Power Watts],COUNTA(Hot_Test_Reduced[Electrical Power Watts]))),0),"")</f>
        <v/>
      </c>
      <c r="F14" s="343"/>
      <c r="H14" s="342"/>
      <c r="I14" s="348"/>
      <c r="J14" s="343"/>
    </row>
    <row r="15" spans="1:10" ht="16.3" thickBot="1" x14ac:dyDescent="0.55000000000000004">
      <c r="A15" s="342"/>
      <c r="B15" s="354" t="s">
        <v>295</v>
      </c>
      <c r="C15" s="280" t="str">
        <f>IF('FER Input Data'!C15=0,"",'FER Input Data'!C15)</f>
        <v/>
      </c>
      <c r="D15" s="281" t="str">
        <f>IF(INDEX(Cold_Test_Other[ESP in w.c.],MATCH("Constant Circulation",Cold_Test_Other[Airflow Setting],0))=0,"",INDEX(Cold_Test_Other[ESP in w.c.],MATCH("Constant Circulation",Cold_Test_Other[Airflow Setting],0)))</f>
        <v/>
      </c>
      <c r="E15" s="282" t="str">
        <f>IF(INDEX(Cold_Test_Other[Electrical Power Watts],MATCH("Constant Circulation",Cold_Test_Other[Airflow Setting],0))=0,"",INDEX(Cold_Test_Other[Electrical Power Watts],MATCH("Constant Circulation",Cold_Test_Other[Airflow Setting],0)))</f>
        <v/>
      </c>
      <c r="F15" s="343"/>
      <c r="H15" s="342"/>
      <c r="I15" s="348"/>
      <c r="J15" s="343"/>
    </row>
    <row r="16" spans="1:10" x14ac:dyDescent="0.5">
      <c r="B16" s="251"/>
      <c r="C16" s="251"/>
      <c r="D16" s="251"/>
      <c r="E16" s="251"/>
      <c r="H16" s="342"/>
      <c r="I16" s="348"/>
      <c r="J16" s="343"/>
    </row>
    <row r="17" spans="1:10" ht="16.3" thickBot="1" x14ac:dyDescent="0.55000000000000004">
      <c r="B17" s="253"/>
      <c r="C17" s="253"/>
      <c r="D17" s="253"/>
      <c r="E17" s="243"/>
      <c r="H17" s="342"/>
      <c r="I17" s="348"/>
      <c r="J17" s="343"/>
    </row>
    <row r="18" spans="1:10" ht="16.3" thickBot="1" x14ac:dyDescent="0.55000000000000004">
      <c r="A18" s="342"/>
      <c r="B18" s="535" t="s">
        <v>299</v>
      </c>
      <c r="C18" s="617"/>
      <c r="D18" s="536"/>
      <c r="E18" s="336"/>
      <c r="H18" s="342"/>
      <c r="I18" s="348"/>
      <c r="J18" s="343"/>
    </row>
    <row r="19" spans="1:10" x14ac:dyDescent="0.5">
      <c r="A19" s="342"/>
      <c r="B19" s="363" t="s">
        <v>203</v>
      </c>
      <c r="C19" s="274" t="s">
        <v>204</v>
      </c>
      <c r="D19" s="279" t="s">
        <v>205</v>
      </c>
      <c r="E19" s="249"/>
      <c r="H19" s="342"/>
      <c r="I19" s="348"/>
      <c r="J19" s="343"/>
    </row>
    <row r="20" spans="1:10" x14ac:dyDescent="0.5">
      <c r="A20" s="342"/>
      <c r="B20" s="241" t="s">
        <v>300</v>
      </c>
      <c r="C20" s="357">
        <f>IFERROR(IF(Burner_Stages="Single-Stage",Effy_SS_Max,Effy_SS_R),"")</f>
        <v>0</v>
      </c>
      <c r="D20" s="618"/>
      <c r="E20" s="249"/>
      <c r="H20" s="342"/>
      <c r="I20" s="348"/>
      <c r="J20" s="343"/>
    </row>
    <row r="21" spans="1:10" x14ac:dyDescent="0.5">
      <c r="A21" s="342"/>
      <c r="B21" s="241" t="s">
        <v>301</v>
      </c>
      <c r="C21" s="357">
        <f>LJ</f>
        <v>0</v>
      </c>
      <c r="D21" s="619"/>
      <c r="E21" s="249"/>
      <c r="H21" s="342"/>
      <c r="I21" s="348"/>
      <c r="J21" s="343"/>
    </row>
    <row r="22" spans="1:10" x14ac:dyDescent="0.5">
      <c r="A22" s="342"/>
      <c r="B22" s="241" t="s">
        <v>302</v>
      </c>
      <c r="C22" s="358">
        <f>IF(Burner_Stages="Single-Stage", Q_in_Tested,Q_in_R_Tested)</f>
        <v>0</v>
      </c>
      <c r="D22" s="465" t="str">
        <f>IFERROR(
IF(Burner_Stages="Single-Stage",
IF(AND(Q_in_Tested&gt;=Q_in_Nameplate*0.98,Q_in_Tested&lt;=Q_in_Nameplate*1.02),"Yes","No"),
IF(Burner_Stages="Multi-Stage / Modulating",
IF(AND(Q_in_R_Tested&gt;=Q_in_R_Nameplate*0.98,Q_in_R_Tested&lt;=Q_in_R_Nameplate*1.02),"Yes","No"),"")),"")</f>
        <v/>
      </c>
      <c r="E22" s="249" t="s">
        <v>432</v>
      </c>
      <c r="H22" s="342"/>
      <c r="I22" s="348"/>
      <c r="J22" s="343"/>
    </row>
    <row r="23" spans="1:10" x14ac:dyDescent="0.5">
      <c r="A23" s="342"/>
      <c r="B23" s="241" t="s">
        <v>303</v>
      </c>
      <c r="C23" s="359" t="str">
        <f>IFERROR(IF(Burner_Stages="Single-Stage",INDEX(Hot_Test_Max[Inlet °F],COUNTA(Hot_Test_Max[Inlet °F])),INDEX(Hot_Test_Reduced[Inlet °F],COUNTA(Hot_Test_Reduced[Inlet °F]))),"")</f>
        <v/>
      </c>
      <c r="D23" s="620"/>
      <c r="E23" s="249"/>
      <c r="H23" s="342"/>
      <c r="I23" s="348"/>
      <c r="J23" s="343"/>
    </row>
    <row r="24" spans="1:10" x14ac:dyDescent="0.5">
      <c r="A24" s="342"/>
      <c r="B24" s="241" t="s">
        <v>304</v>
      </c>
      <c r="C24" s="359" t="str">
        <f>IFERROR(IF(Burner_Stages="Single-Stage",INDEX(Hot_Test_Max[Outlet °F],COUNTA(Hot_Test_Max[Outlet °F])),INDEX(Hot_Test_Reduced[Outlet °F],COUNTA(Hot_Test_Reduced[Outlet °F]))),"")</f>
        <v/>
      </c>
      <c r="D24" s="619"/>
      <c r="E24" s="249"/>
      <c r="H24" s="342"/>
      <c r="I24" s="348"/>
      <c r="J24" s="343"/>
    </row>
    <row r="25" spans="1:10" x14ac:dyDescent="0.5">
      <c r="A25" s="342"/>
      <c r="B25" s="242" t="s">
        <v>305</v>
      </c>
      <c r="C25" s="359" t="str">
        <f>IFERROR(C24-C23,"")</f>
        <v/>
      </c>
      <c r="D25" s="466" t="str">
        <f>IFERROR(IF(Delta_Theat___°F&gt;=18,"Yes","No"),"")</f>
        <v>Yes</v>
      </c>
      <c r="E25" s="249" t="s">
        <v>433</v>
      </c>
      <c r="H25" s="342"/>
      <c r="I25" s="348"/>
      <c r="J25" s="343"/>
    </row>
    <row r="26" spans="1:10" x14ac:dyDescent="0.5">
      <c r="A26" s="342"/>
      <c r="B26" s="361" t="s">
        <v>306</v>
      </c>
      <c r="C26" s="359" t="str">
        <f>IFERROR(INDEX(Cold_Test_Max[Outlet °F],COUNTA(Cold_Test_Max[Outlet °F])),"Not Required")</f>
        <v>Not Required</v>
      </c>
      <c r="D26" s="620"/>
      <c r="E26" s="249"/>
      <c r="H26" s="342"/>
      <c r="I26" s="348"/>
      <c r="J26" s="343"/>
    </row>
    <row r="27" spans="1:10" ht="31.75" x14ac:dyDescent="0.5">
      <c r="A27" s="342"/>
      <c r="B27" s="242" t="s">
        <v>209</v>
      </c>
      <c r="C27" s="484"/>
      <c r="D27" s="621"/>
      <c r="E27" s="249"/>
      <c r="H27" s="342"/>
      <c r="I27" s="348"/>
      <c r="J27" s="343"/>
    </row>
    <row r="28" spans="1:10" ht="32.15" thickBot="1" x14ac:dyDescent="0.55000000000000004">
      <c r="A28" s="342"/>
      <c r="B28" s="362" t="s">
        <v>212</v>
      </c>
      <c r="C28" s="485"/>
      <c r="D28" s="622"/>
      <c r="E28" s="249"/>
      <c r="H28" s="342"/>
      <c r="I28" s="348"/>
      <c r="J28" s="343"/>
    </row>
    <row r="29" spans="1:10" x14ac:dyDescent="0.5">
      <c r="B29" s="345"/>
      <c r="C29" s="345"/>
      <c r="D29" s="345"/>
      <c r="E29" s="351"/>
      <c r="H29" s="342"/>
      <c r="I29" s="348"/>
      <c r="J29" s="343"/>
    </row>
    <row r="30" spans="1:10" ht="16.3" thickBot="1" x14ac:dyDescent="0.55000000000000004">
      <c r="B30" s="344"/>
      <c r="C30" s="344"/>
      <c r="D30" s="344"/>
      <c r="H30" s="342"/>
      <c r="I30" s="348"/>
      <c r="J30" s="343"/>
    </row>
    <row r="31" spans="1:10" ht="16.3" thickBot="1" x14ac:dyDescent="0.55000000000000004">
      <c r="A31" s="342"/>
      <c r="B31" s="459" t="s">
        <v>218</v>
      </c>
      <c r="C31" s="460"/>
      <c r="D31" s="461"/>
      <c r="E31" s="343"/>
      <c r="H31" s="342"/>
      <c r="I31" s="348"/>
      <c r="J31" s="343"/>
    </row>
    <row r="32" spans="1:10" ht="15.65" customHeight="1" x14ac:dyDescent="0.5">
      <c r="A32" s="342"/>
      <c r="B32" s="462" t="s">
        <v>219</v>
      </c>
      <c r="C32" s="463"/>
      <c r="D32" s="464"/>
      <c r="E32" s="343"/>
      <c r="H32" s="342"/>
      <c r="I32" s="348"/>
      <c r="J32" s="343"/>
    </row>
    <row r="33" spans="1:10" x14ac:dyDescent="0.5">
      <c r="A33" s="342"/>
      <c r="B33" s="365" t="s">
        <v>220</v>
      </c>
      <c r="C33" s="355" t="s">
        <v>221</v>
      </c>
      <c r="D33" s="360" t="s">
        <v>204</v>
      </c>
      <c r="E33" s="343"/>
      <c r="H33" s="342"/>
      <c r="I33" s="348"/>
      <c r="J33" s="343"/>
    </row>
    <row r="34" spans="1:10" ht="69.75" customHeight="1" x14ac:dyDescent="0.5">
      <c r="A34" s="342"/>
      <c r="B34" s="366">
        <v>10.1</v>
      </c>
      <c r="C34" s="488" t="s">
        <v>435</v>
      </c>
      <c r="D34" s="489" t="str">
        <f xml:space="preserve"> IFERROR(IF( Control_Stages= "Two-Stage Modulating", (((Effy_SS-LJ)*Reduced_Heating_Input_Measured)+(3.413*Eheat_Watts))/(60*(0.24+(0.44*W___Humidity_Ratio))*(1/vair)*TempRise_Measured), "N/A"), " ")</f>
        <v xml:space="preserve"> </v>
      </c>
      <c r="E34" s="343"/>
      <c r="H34" s="342"/>
      <c r="I34" s="348"/>
      <c r="J34" s="343"/>
    </row>
    <row r="35" spans="1:10" ht="69.75" customHeight="1" x14ac:dyDescent="0.5">
      <c r="A35" s="342"/>
      <c r="B35" s="366">
        <v>10.1</v>
      </c>
      <c r="C35" s="490" t="s">
        <v>436</v>
      </c>
      <c r="D35" s="489" t="str">
        <f xml:space="preserve"> IFERROR( IF( AND(Control_Stages = "Two-Stage Modulating", Max_Airflow_Condition = "Cooling Mode"), "N/A",(((Effy_SS-LJ)*Heating_Input_Measured)+(3.413*EMAX_Watts))/(60*(0.24+(0.44*W___Humidity_Ratio))*(1/vair)*TempRise_Measured))," ")</f>
        <v>N/A</v>
      </c>
      <c r="E35" s="343"/>
      <c r="H35" s="342"/>
      <c r="I35" s="348"/>
      <c r="J35" s="343"/>
    </row>
    <row r="36" spans="1:10" ht="69.75" customHeight="1" x14ac:dyDescent="0.5">
      <c r="A36" s="342"/>
      <c r="B36" s="366">
        <v>10.1</v>
      </c>
      <c r="C36" s="488" t="s">
        <v>222</v>
      </c>
      <c r="D36" s="489" t="str">
        <f>IFERROR(IF(Max_Airflow_Condition="High Heating Mode",
Q_Heat_H,
IF( AND(Max_Airflow_Condition="Cooling Mode", Control_Stages = "Single Stage"),
Q_Heat_H*SQRT((ESP_Max/ESP_Heat)*((THeat_Out___°F+460)/(TMAX_Out___°F+460))), IF( AND(Max_Airflow_Condition="Cooling Mode", Control_Stages = "Two-Stage Modulating"),
Q_Heat_R*SQRT((ESP_Max/ESP_Heat)*((THeat_Out___°F+460)/(TMAX_Out___°F+460))), ""))),"")</f>
        <v/>
      </c>
      <c r="E36" s="343"/>
      <c r="H36" s="342"/>
      <c r="I36" s="348"/>
      <c r="J36" s="343"/>
    </row>
    <row r="37" spans="1:10" ht="69.75" customHeight="1" x14ac:dyDescent="0.5">
      <c r="A37" s="342"/>
      <c r="B37" s="366">
        <v>10.1</v>
      </c>
      <c r="C37" s="364" t="s">
        <v>223</v>
      </c>
      <c r="D37" s="486">
        <f>HCR</f>
        <v>1</v>
      </c>
      <c r="E37" s="343"/>
      <c r="H37" s="342"/>
      <c r="I37" s="348"/>
      <c r="J37" s="343"/>
    </row>
    <row r="38" spans="1:10" ht="16.3" thickBot="1" x14ac:dyDescent="0.55000000000000004">
      <c r="B38" s="367">
        <v>10.1</v>
      </c>
      <c r="C38" s="368" t="s">
        <v>224</v>
      </c>
      <c r="D38" s="282" t="str">
        <f>IFERROR(1000*((CH*EMAX_Watts)+(HH/HCR*Eheat_Watts)+(CCH*Ecirc__Watts))/(Q_Max*(CH+830+CCH)),"")</f>
        <v/>
      </c>
      <c r="H38" s="342"/>
      <c r="I38" s="348"/>
      <c r="J38" s="343"/>
    </row>
    <row r="39" spans="1:10" x14ac:dyDescent="0.5">
      <c r="B39" s="345"/>
      <c r="C39" s="345"/>
      <c r="D39" s="345"/>
      <c r="H39" s="342"/>
      <c r="I39" s="348"/>
      <c r="J39" s="343"/>
    </row>
    <row r="40" spans="1:10" ht="16.3" thickBot="1" x14ac:dyDescent="0.55000000000000004">
      <c r="A40" s="342"/>
      <c r="B40" s="344"/>
      <c r="C40" s="344"/>
      <c r="H40" s="342"/>
      <c r="I40" s="348"/>
      <c r="J40" s="343"/>
    </row>
    <row r="41" spans="1:10" ht="16.3" thickBot="1" x14ac:dyDescent="0.55000000000000004">
      <c r="A41" s="342"/>
      <c r="B41" s="532" t="s">
        <v>440</v>
      </c>
      <c r="C41" s="534"/>
      <c r="D41" s="343"/>
      <c r="H41" s="342"/>
      <c r="I41" s="348"/>
      <c r="J41" s="343"/>
    </row>
    <row r="42" spans="1:10" ht="16.75" x14ac:dyDescent="0.5">
      <c r="A42" s="342"/>
      <c r="B42" s="497" t="s">
        <v>286</v>
      </c>
      <c r="C42" s="495" t="str">
        <f>Q_Max</f>
        <v/>
      </c>
      <c r="D42" s="343"/>
      <c r="H42" s="342"/>
      <c r="I42" s="348"/>
      <c r="J42" s="343"/>
    </row>
    <row r="43" spans="1:10" ht="16.3" thickBot="1" x14ac:dyDescent="0.55000000000000004">
      <c r="A43" s="342"/>
      <c r="B43" s="498" t="s">
        <v>225</v>
      </c>
      <c r="C43" s="282" t="str">
        <f>FER_Calcd</f>
        <v/>
      </c>
      <c r="D43" s="343"/>
      <c r="H43" s="342"/>
      <c r="I43" s="348"/>
      <c r="J43" s="343"/>
    </row>
    <row r="44" spans="1:10" x14ac:dyDescent="0.5">
      <c r="A44" s="342"/>
      <c r="B44" s="349"/>
      <c r="C44" s="349"/>
      <c r="D44" s="343"/>
      <c r="H44" s="342"/>
      <c r="I44" s="348"/>
      <c r="J44" s="343"/>
    </row>
    <row r="45" spans="1:10" x14ac:dyDescent="0.5">
      <c r="A45" s="344"/>
      <c r="D45" s="343"/>
      <c r="E45" s="344"/>
      <c r="F45" s="344"/>
      <c r="G45" s="344"/>
      <c r="H45" s="350"/>
      <c r="I45" s="348"/>
      <c r="J45" s="343"/>
    </row>
    <row r="46" spans="1:10" x14ac:dyDescent="0.5">
      <c r="A46" s="348"/>
      <c r="B46" s="348"/>
      <c r="C46" s="348"/>
      <c r="D46" s="348"/>
      <c r="E46" s="348"/>
      <c r="F46" s="348"/>
      <c r="G46" s="348"/>
      <c r="H46" s="348"/>
      <c r="I46" s="348"/>
      <c r="J46" s="343"/>
    </row>
    <row r="47" spans="1:10" x14ac:dyDescent="0.5">
      <c r="A47" s="345"/>
      <c r="B47" s="345"/>
      <c r="C47" s="345"/>
      <c r="D47" s="345"/>
      <c r="E47" s="345"/>
      <c r="F47" s="345"/>
      <c r="G47" s="345"/>
      <c r="H47" s="345"/>
      <c r="I47" s="345"/>
    </row>
  </sheetData>
  <sheetProtection algorithmName="SHA-512" hashValue="PzEnJ9C+ste4XNNVnOVk09EMZi5unLW5ahVFuakeqeKFgIawev2NYF2yfknxpSFEIGzs9pfmS7d4xHp6Hoi5oA==" saltValue="IVnU8RIgdyJDlQpNKRliDg==" spinCount="100000" sheet="1" selectLockedCells="1"/>
  <mergeCells count="7">
    <mergeCell ref="B41:C41"/>
    <mergeCell ref="B2:C2"/>
    <mergeCell ref="B11:E11"/>
    <mergeCell ref="B18:D18"/>
    <mergeCell ref="D20:D21"/>
    <mergeCell ref="D26:D28"/>
    <mergeCell ref="D23:D24"/>
  </mergeCells>
  <conditionalFormatting sqref="B25">
    <cfRule type="containsText" dxfId="34" priority="1" operator="containsText" text="Reduced">
      <formula>NOT(ISERROR(SEARCH("Reduced",B25)))</formula>
    </cfRule>
  </conditionalFormatting>
  <hyperlinks>
    <hyperlink ref="E4" location="Instructions!A1" display="Back to Instructions tab" xr:uid="{BBD653DA-AE56-487D-B39B-FED11D30F2C8}"/>
  </hyperlinks>
  <pageMargins left="0.7" right="0.7" top="0.75" bottom="0.75" header="0.3" footer="0.3"/>
  <pageSetup orientation="portrait" horizontalDpi="1200" verticalDpi="1200" r:id="rId1"/>
  <drawing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663035-33F9-4088-972D-189503A78FDF}">
  <sheetPr codeName="Sheet8">
    <tabColor rgb="FF0070C0"/>
  </sheetPr>
  <dimension ref="A1:I55"/>
  <sheetViews>
    <sheetView zoomScale="80" zoomScaleNormal="80" workbookViewId="0">
      <selection activeCell="B13" sqref="B13:F16"/>
    </sheetView>
  </sheetViews>
  <sheetFormatPr defaultColWidth="9.15234375" defaultRowHeight="15.9" x14ac:dyDescent="0.5"/>
  <cols>
    <col min="1" max="1" width="4.3828125" style="340" customWidth="1"/>
    <col min="2" max="2" width="34.53515625" style="340" customWidth="1"/>
    <col min="3" max="3" width="51.53515625" style="340" customWidth="1"/>
    <col min="4" max="4" width="9.15234375" style="340"/>
    <col min="5" max="5" width="25.15234375" style="340" customWidth="1"/>
    <col min="6" max="6" width="60.3828125" style="340" customWidth="1"/>
    <col min="7" max="7" width="4.3828125" style="340" customWidth="1"/>
    <col min="8" max="8" width="3.15234375" style="340" customWidth="1"/>
    <col min="9" max="16384" width="9.15234375" style="340"/>
  </cols>
  <sheetData>
    <row r="1" spans="1:9" ht="16.3" thickBot="1" x14ac:dyDescent="0.55000000000000004">
      <c r="B1" s="344"/>
      <c r="C1" s="344"/>
      <c r="G1" s="342"/>
      <c r="H1" s="348"/>
      <c r="I1" s="343"/>
    </row>
    <row r="2" spans="1:9" ht="16.3" thickBot="1" x14ac:dyDescent="0.55000000000000004">
      <c r="A2" s="342"/>
      <c r="B2" s="520" t="s">
        <v>127</v>
      </c>
      <c r="C2" s="521"/>
      <c r="D2" s="343"/>
      <c r="E2" s="341"/>
      <c r="G2" s="342"/>
      <c r="H2" s="348"/>
      <c r="I2" s="343"/>
    </row>
    <row r="3" spans="1:9" x14ac:dyDescent="0.5">
      <c r="A3" s="342"/>
      <c r="B3" s="162" t="s">
        <v>392</v>
      </c>
      <c r="C3" s="164" t="str">
        <f>'Version Control'!C3</f>
        <v>Furnace Fans</v>
      </c>
      <c r="D3" s="343"/>
      <c r="G3" s="342"/>
      <c r="H3" s="348"/>
      <c r="I3" s="343"/>
    </row>
    <row r="4" spans="1:9" ht="16.75" x14ac:dyDescent="0.5">
      <c r="A4" s="342"/>
      <c r="B4" s="162" t="s">
        <v>393</v>
      </c>
      <c r="C4" s="164" t="str">
        <f>'Version Control'!C4</f>
        <v>v2.0</v>
      </c>
      <c r="D4" s="343"/>
      <c r="E4" s="261" t="s">
        <v>424</v>
      </c>
      <c r="G4" s="342"/>
      <c r="H4" s="348"/>
      <c r="I4" s="343"/>
    </row>
    <row r="5" spans="1:9" x14ac:dyDescent="0.5">
      <c r="A5" s="342"/>
      <c r="B5" s="162" t="s">
        <v>394</v>
      </c>
      <c r="C5" s="163">
        <f>'Version Control'!C5</f>
        <v>44103</v>
      </c>
      <c r="D5" s="343"/>
      <c r="G5" s="342"/>
      <c r="H5" s="348"/>
      <c r="I5" s="343"/>
    </row>
    <row r="6" spans="1:9" x14ac:dyDescent="0.5">
      <c r="A6" s="342"/>
      <c r="B6" s="162" t="s">
        <v>395</v>
      </c>
      <c r="C6" s="164" t="str">
        <f ca="1">MID(CELL("filename",A1), FIND("]", CELL("filename", A1))+ 1, 255)</f>
        <v>Comments</v>
      </c>
      <c r="D6" s="343"/>
      <c r="G6" s="342"/>
      <c r="H6" s="348"/>
      <c r="I6" s="343"/>
    </row>
    <row r="7" spans="1:9" ht="34.5" customHeight="1" x14ac:dyDescent="0.5">
      <c r="A7" s="342"/>
      <c r="B7" s="162" t="s">
        <v>396</v>
      </c>
      <c r="C7" s="164" t="str">
        <f ca="1">MID(CELL("filename",A1),SEARCH("[",CELL("filename",A1))+1,SEARCH("]",CELL("filename",A1))-1-SEARCH("[",CELL("filename",A1)))</f>
        <v>Furnace Fans - v2.0.xlsx</v>
      </c>
      <c r="D7" s="343"/>
      <c r="G7" s="342"/>
      <c r="H7" s="348"/>
      <c r="I7" s="343"/>
    </row>
    <row r="8" spans="1:9" ht="16.3" thickBot="1" x14ac:dyDescent="0.55000000000000004">
      <c r="A8" s="342"/>
      <c r="B8" s="165" t="s">
        <v>413</v>
      </c>
      <c r="C8" s="309" t="str">
        <f>'Version Control'!C8</f>
        <v>[MM/DD/YYYY]</v>
      </c>
      <c r="D8" s="343"/>
      <c r="G8" s="342"/>
      <c r="H8" s="348"/>
      <c r="I8" s="343"/>
    </row>
    <row r="9" spans="1:9" x14ac:dyDescent="0.5">
      <c r="B9" s="345"/>
      <c r="C9" s="345"/>
      <c r="G9" s="342"/>
      <c r="H9" s="348"/>
      <c r="I9" s="343"/>
    </row>
    <row r="10" spans="1:9" ht="16.3" thickBot="1" x14ac:dyDescent="0.55000000000000004">
      <c r="B10" s="344"/>
      <c r="C10" s="344"/>
      <c r="D10" s="344"/>
      <c r="E10" s="344"/>
      <c r="F10" s="344"/>
      <c r="G10" s="342"/>
      <c r="H10" s="348"/>
      <c r="I10" s="343"/>
    </row>
    <row r="11" spans="1:9" ht="16.3" thickBot="1" x14ac:dyDescent="0.55000000000000004">
      <c r="A11" s="342"/>
      <c r="B11" s="644" t="s">
        <v>140</v>
      </c>
      <c r="C11" s="645"/>
      <c r="D11" s="645"/>
      <c r="E11" s="645"/>
      <c r="F11" s="646"/>
      <c r="G11" s="346"/>
      <c r="H11" s="348"/>
      <c r="I11" s="343"/>
    </row>
    <row r="12" spans="1:9" x14ac:dyDescent="0.5">
      <c r="A12" s="342"/>
      <c r="B12" s="626"/>
      <c r="C12" s="627"/>
      <c r="D12" s="627"/>
      <c r="E12" s="627"/>
      <c r="F12" s="628"/>
      <c r="G12" s="347"/>
      <c r="H12" s="348"/>
      <c r="I12" s="343"/>
    </row>
    <row r="13" spans="1:9" x14ac:dyDescent="0.5">
      <c r="A13" s="342"/>
      <c r="B13" s="632"/>
      <c r="C13" s="633"/>
      <c r="D13" s="633"/>
      <c r="E13" s="633"/>
      <c r="F13" s="634"/>
      <c r="G13" s="347"/>
      <c r="H13" s="348"/>
      <c r="I13" s="343"/>
    </row>
    <row r="14" spans="1:9" x14ac:dyDescent="0.5">
      <c r="A14" s="342"/>
      <c r="B14" s="632"/>
      <c r="C14" s="633"/>
      <c r="D14" s="633"/>
      <c r="E14" s="633"/>
      <c r="F14" s="634"/>
      <c r="G14" s="347"/>
      <c r="H14" s="348"/>
      <c r="I14" s="343"/>
    </row>
    <row r="15" spans="1:9" x14ac:dyDescent="0.5">
      <c r="A15" s="342"/>
      <c r="B15" s="632"/>
      <c r="C15" s="633"/>
      <c r="D15" s="633"/>
      <c r="E15" s="633"/>
      <c r="F15" s="634"/>
      <c r="G15" s="347"/>
      <c r="H15" s="348"/>
      <c r="I15" s="343"/>
    </row>
    <row r="16" spans="1:9" x14ac:dyDescent="0.5">
      <c r="A16" s="342"/>
      <c r="B16" s="632"/>
      <c r="C16" s="633"/>
      <c r="D16" s="633"/>
      <c r="E16" s="633"/>
      <c r="F16" s="634"/>
      <c r="G16" s="347"/>
      <c r="H16" s="348"/>
      <c r="I16" s="343"/>
    </row>
    <row r="17" spans="1:9" x14ac:dyDescent="0.5">
      <c r="A17" s="342"/>
      <c r="B17" s="629"/>
      <c r="C17" s="630"/>
      <c r="D17" s="630"/>
      <c r="E17" s="630"/>
      <c r="F17" s="631"/>
      <c r="G17" s="347"/>
      <c r="H17" s="348"/>
      <c r="I17" s="343"/>
    </row>
    <row r="18" spans="1:9" x14ac:dyDescent="0.5">
      <c r="A18" s="342"/>
      <c r="B18" s="632"/>
      <c r="C18" s="633"/>
      <c r="D18" s="633"/>
      <c r="E18" s="633"/>
      <c r="F18" s="634"/>
      <c r="G18" s="347"/>
      <c r="H18" s="348"/>
      <c r="I18" s="343"/>
    </row>
    <row r="19" spans="1:9" x14ac:dyDescent="0.5">
      <c r="A19" s="342"/>
      <c r="B19" s="632"/>
      <c r="C19" s="633"/>
      <c r="D19" s="633"/>
      <c r="E19" s="633"/>
      <c r="F19" s="634"/>
      <c r="G19" s="347"/>
      <c r="H19" s="348"/>
      <c r="I19" s="343"/>
    </row>
    <row r="20" spans="1:9" x14ac:dyDescent="0.5">
      <c r="A20" s="342"/>
      <c r="B20" s="632"/>
      <c r="C20" s="633"/>
      <c r="D20" s="633"/>
      <c r="E20" s="633"/>
      <c r="F20" s="634"/>
      <c r="G20" s="347"/>
      <c r="H20" s="348"/>
      <c r="I20" s="343"/>
    </row>
    <row r="21" spans="1:9" x14ac:dyDescent="0.5">
      <c r="A21" s="342"/>
      <c r="B21" s="632"/>
      <c r="C21" s="633"/>
      <c r="D21" s="633"/>
      <c r="E21" s="633"/>
      <c r="F21" s="634"/>
      <c r="G21" s="347"/>
      <c r="H21" s="348"/>
      <c r="I21" s="343"/>
    </row>
    <row r="22" spans="1:9" x14ac:dyDescent="0.5">
      <c r="A22" s="342"/>
      <c r="B22" s="629"/>
      <c r="C22" s="630"/>
      <c r="D22" s="630"/>
      <c r="E22" s="630"/>
      <c r="F22" s="631"/>
      <c r="G22" s="347"/>
      <c r="H22" s="348"/>
      <c r="I22" s="343"/>
    </row>
    <row r="23" spans="1:9" x14ac:dyDescent="0.5">
      <c r="A23" s="342"/>
      <c r="B23" s="632"/>
      <c r="C23" s="633"/>
      <c r="D23" s="633"/>
      <c r="E23" s="633"/>
      <c r="F23" s="634"/>
      <c r="G23" s="347"/>
      <c r="H23" s="348"/>
      <c r="I23" s="343"/>
    </row>
    <row r="24" spans="1:9" x14ac:dyDescent="0.5">
      <c r="A24" s="342"/>
      <c r="B24" s="632"/>
      <c r="C24" s="633"/>
      <c r="D24" s="633"/>
      <c r="E24" s="633"/>
      <c r="F24" s="634"/>
      <c r="G24" s="347"/>
      <c r="H24" s="348"/>
      <c r="I24" s="343"/>
    </row>
    <row r="25" spans="1:9" x14ac:dyDescent="0.5">
      <c r="A25" s="342"/>
      <c r="B25" s="632"/>
      <c r="C25" s="633"/>
      <c r="D25" s="633"/>
      <c r="E25" s="633"/>
      <c r="F25" s="634"/>
      <c r="G25" s="347"/>
      <c r="H25" s="348"/>
      <c r="I25" s="343"/>
    </row>
    <row r="26" spans="1:9" x14ac:dyDescent="0.5">
      <c r="A26" s="342"/>
      <c r="B26" s="632"/>
      <c r="C26" s="633"/>
      <c r="D26" s="633"/>
      <c r="E26" s="633"/>
      <c r="F26" s="634"/>
      <c r="G26" s="347"/>
      <c r="H26" s="348"/>
      <c r="I26" s="343"/>
    </row>
    <row r="27" spans="1:9" x14ac:dyDescent="0.5">
      <c r="A27" s="342"/>
      <c r="B27" s="629"/>
      <c r="C27" s="630"/>
      <c r="D27" s="630"/>
      <c r="E27" s="630"/>
      <c r="F27" s="631"/>
      <c r="G27" s="347"/>
      <c r="H27" s="348"/>
      <c r="I27" s="343"/>
    </row>
    <row r="28" spans="1:9" x14ac:dyDescent="0.5">
      <c r="A28" s="342"/>
      <c r="B28" s="632"/>
      <c r="C28" s="633"/>
      <c r="D28" s="633"/>
      <c r="E28" s="633"/>
      <c r="F28" s="634"/>
      <c r="G28" s="347"/>
      <c r="H28" s="348"/>
      <c r="I28" s="343"/>
    </row>
    <row r="29" spans="1:9" x14ac:dyDescent="0.5">
      <c r="A29" s="342"/>
      <c r="B29" s="632"/>
      <c r="C29" s="633"/>
      <c r="D29" s="633"/>
      <c r="E29" s="633"/>
      <c r="F29" s="634"/>
      <c r="G29" s="347"/>
      <c r="H29" s="348"/>
      <c r="I29" s="343"/>
    </row>
    <row r="30" spans="1:9" x14ac:dyDescent="0.5">
      <c r="A30" s="342"/>
      <c r="B30" s="632"/>
      <c r="C30" s="633"/>
      <c r="D30" s="633"/>
      <c r="E30" s="633"/>
      <c r="F30" s="634"/>
      <c r="G30" s="347"/>
      <c r="H30" s="348"/>
      <c r="I30" s="343"/>
    </row>
    <row r="31" spans="1:9" x14ac:dyDescent="0.5">
      <c r="A31" s="342"/>
      <c r="B31" s="632"/>
      <c r="C31" s="633"/>
      <c r="D31" s="633"/>
      <c r="E31" s="633"/>
      <c r="F31" s="634"/>
      <c r="G31" s="347"/>
      <c r="H31" s="348"/>
      <c r="I31" s="343"/>
    </row>
    <row r="32" spans="1:9" x14ac:dyDescent="0.5">
      <c r="A32" s="342"/>
      <c r="B32" s="629"/>
      <c r="C32" s="630"/>
      <c r="D32" s="630"/>
      <c r="E32" s="630"/>
      <c r="F32" s="631"/>
      <c r="G32" s="347"/>
      <c r="H32" s="348"/>
      <c r="I32" s="343"/>
    </row>
    <row r="33" spans="1:9" x14ac:dyDescent="0.5">
      <c r="A33" s="342"/>
      <c r="B33" s="632"/>
      <c r="C33" s="633"/>
      <c r="D33" s="633"/>
      <c r="E33" s="633"/>
      <c r="F33" s="634"/>
      <c r="G33" s="347"/>
      <c r="H33" s="348"/>
      <c r="I33" s="343"/>
    </row>
    <row r="34" spans="1:9" x14ac:dyDescent="0.5">
      <c r="A34" s="342"/>
      <c r="B34" s="632"/>
      <c r="C34" s="633"/>
      <c r="D34" s="633"/>
      <c r="E34" s="633"/>
      <c r="F34" s="634"/>
      <c r="G34" s="347"/>
      <c r="H34" s="348"/>
      <c r="I34" s="343"/>
    </row>
    <row r="35" spans="1:9" x14ac:dyDescent="0.5">
      <c r="A35" s="342"/>
      <c r="B35" s="632"/>
      <c r="C35" s="633"/>
      <c r="D35" s="633"/>
      <c r="E35" s="633"/>
      <c r="F35" s="634"/>
      <c r="G35" s="347"/>
      <c r="H35" s="348"/>
      <c r="I35" s="343"/>
    </row>
    <row r="36" spans="1:9" x14ac:dyDescent="0.5">
      <c r="A36" s="342"/>
      <c r="B36" s="632"/>
      <c r="C36" s="633"/>
      <c r="D36" s="633"/>
      <c r="E36" s="633"/>
      <c r="F36" s="634"/>
      <c r="G36" s="347"/>
      <c r="H36" s="348"/>
      <c r="I36" s="343"/>
    </row>
    <row r="37" spans="1:9" x14ac:dyDescent="0.5">
      <c r="A37" s="342"/>
      <c r="B37" s="629"/>
      <c r="C37" s="630"/>
      <c r="D37" s="630"/>
      <c r="E37" s="630"/>
      <c r="F37" s="631"/>
      <c r="G37" s="347"/>
      <c r="H37" s="348"/>
      <c r="I37" s="343"/>
    </row>
    <row r="38" spans="1:9" x14ac:dyDescent="0.5">
      <c r="A38" s="342"/>
      <c r="B38" s="632"/>
      <c r="C38" s="633"/>
      <c r="D38" s="633"/>
      <c r="E38" s="633"/>
      <c r="F38" s="634"/>
      <c r="G38" s="347"/>
      <c r="H38" s="348"/>
      <c r="I38" s="343"/>
    </row>
    <row r="39" spans="1:9" x14ac:dyDescent="0.5">
      <c r="A39" s="342"/>
      <c r="B39" s="632"/>
      <c r="C39" s="633"/>
      <c r="D39" s="633"/>
      <c r="E39" s="633"/>
      <c r="F39" s="634"/>
      <c r="G39" s="347"/>
      <c r="H39" s="348"/>
      <c r="I39" s="343"/>
    </row>
    <row r="40" spans="1:9" x14ac:dyDescent="0.5">
      <c r="A40" s="342"/>
      <c r="B40" s="632"/>
      <c r="C40" s="633"/>
      <c r="D40" s="633"/>
      <c r="E40" s="633"/>
      <c r="F40" s="634"/>
      <c r="G40" s="347"/>
      <c r="H40" s="348"/>
      <c r="I40" s="343"/>
    </row>
    <row r="41" spans="1:9" x14ac:dyDescent="0.5">
      <c r="A41" s="342"/>
      <c r="B41" s="632"/>
      <c r="C41" s="633"/>
      <c r="D41" s="633"/>
      <c r="E41" s="633"/>
      <c r="F41" s="634"/>
      <c r="G41" s="347"/>
      <c r="H41" s="348"/>
      <c r="I41" s="343"/>
    </row>
    <row r="42" spans="1:9" x14ac:dyDescent="0.5">
      <c r="A42" s="342"/>
      <c r="B42" s="629"/>
      <c r="C42" s="630"/>
      <c r="D42" s="630"/>
      <c r="E42" s="630"/>
      <c r="F42" s="631"/>
      <c r="G42" s="347"/>
      <c r="H42" s="348"/>
      <c r="I42" s="343"/>
    </row>
    <row r="43" spans="1:9" x14ac:dyDescent="0.5">
      <c r="A43" s="342"/>
      <c r="B43" s="635"/>
      <c r="C43" s="636"/>
      <c r="D43" s="636"/>
      <c r="E43" s="636"/>
      <c r="F43" s="637"/>
      <c r="G43" s="347"/>
      <c r="H43" s="348"/>
      <c r="I43" s="343"/>
    </row>
    <row r="44" spans="1:9" x14ac:dyDescent="0.5">
      <c r="A44" s="342"/>
      <c r="B44" s="638"/>
      <c r="C44" s="639"/>
      <c r="D44" s="639"/>
      <c r="E44" s="639"/>
      <c r="F44" s="640"/>
      <c r="G44" s="347"/>
      <c r="H44" s="348"/>
      <c r="I44" s="343"/>
    </row>
    <row r="45" spans="1:9" x14ac:dyDescent="0.5">
      <c r="A45" s="342"/>
      <c r="B45" s="638"/>
      <c r="C45" s="639"/>
      <c r="D45" s="639"/>
      <c r="E45" s="639"/>
      <c r="F45" s="640"/>
      <c r="G45" s="347"/>
      <c r="H45" s="348"/>
      <c r="I45" s="343"/>
    </row>
    <row r="46" spans="1:9" x14ac:dyDescent="0.5">
      <c r="A46" s="342"/>
      <c r="B46" s="641"/>
      <c r="C46" s="642"/>
      <c r="D46" s="642"/>
      <c r="E46" s="642"/>
      <c r="F46" s="643"/>
      <c r="G46" s="347"/>
      <c r="H46" s="348"/>
      <c r="I46" s="343"/>
    </row>
    <row r="47" spans="1:9" x14ac:dyDescent="0.5">
      <c r="A47" s="342"/>
      <c r="B47" s="629"/>
      <c r="C47" s="630"/>
      <c r="D47" s="630"/>
      <c r="E47" s="630"/>
      <c r="F47" s="631"/>
      <c r="G47" s="347"/>
      <c r="H47" s="348"/>
      <c r="I47" s="343"/>
    </row>
    <row r="48" spans="1:9" x14ac:dyDescent="0.5">
      <c r="A48" s="342"/>
      <c r="B48" s="632"/>
      <c r="C48" s="633"/>
      <c r="D48" s="633"/>
      <c r="E48" s="633"/>
      <c r="F48" s="634"/>
      <c r="G48" s="347"/>
      <c r="H48" s="348"/>
      <c r="I48" s="343"/>
    </row>
    <row r="49" spans="1:9" x14ac:dyDescent="0.5">
      <c r="A49" s="342"/>
      <c r="B49" s="632"/>
      <c r="C49" s="633"/>
      <c r="D49" s="633"/>
      <c r="E49" s="633"/>
      <c r="F49" s="634"/>
      <c r="G49" s="347"/>
      <c r="H49" s="348"/>
      <c r="I49" s="343"/>
    </row>
    <row r="50" spans="1:9" x14ac:dyDescent="0.5">
      <c r="A50" s="342"/>
      <c r="B50" s="632"/>
      <c r="C50" s="633"/>
      <c r="D50" s="633"/>
      <c r="E50" s="633"/>
      <c r="F50" s="634"/>
      <c r="G50" s="347"/>
      <c r="H50" s="348"/>
      <c r="I50" s="343"/>
    </row>
    <row r="51" spans="1:9" x14ac:dyDescent="0.5">
      <c r="A51" s="342"/>
      <c r="B51" s="632"/>
      <c r="C51" s="633"/>
      <c r="D51" s="633"/>
      <c r="E51" s="633"/>
      <c r="F51" s="634"/>
      <c r="G51" s="347"/>
      <c r="H51" s="348"/>
      <c r="I51" s="343"/>
    </row>
    <row r="52" spans="1:9" ht="16.3" thickBot="1" x14ac:dyDescent="0.55000000000000004">
      <c r="A52" s="342"/>
      <c r="B52" s="623"/>
      <c r="C52" s="624"/>
      <c r="D52" s="624"/>
      <c r="E52" s="624"/>
      <c r="F52" s="625"/>
      <c r="G52" s="347"/>
      <c r="H52" s="348"/>
      <c r="I52" s="343"/>
    </row>
    <row r="53" spans="1:9" x14ac:dyDescent="0.5">
      <c r="A53" s="344"/>
      <c r="B53" s="349"/>
      <c r="C53" s="349"/>
      <c r="D53" s="349"/>
      <c r="E53" s="349"/>
      <c r="F53" s="349"/>
      <c r="G53" s="350"/>
      <c r="H53" s="348"/>
      <c r="I53" s="343"/>
    </row>
    <row r="54" spans="1:9" x14ac:dyDescent="0.5">
      <c r="A54" s="348"/>
      <c r="B54" s="348"/>
      <c r="C54" s="348"/>
      <c r="D54" s="348"/>
      <c r="E54" s="348"/>
      <c r="F54" s="348"/>
      <c r="G54" s="348"/>
      <c r="H54" s="348"/>
      <c r="I54" s="343"/>
    </row>
    <row r="55" spans="1:9" x14ac:dyDescent="0.5">
      <c r="A55" s="345"/>
      <c r="B55" s="345"/>
      <c r="C55" s="345"/>
      <c r="D55" s="345"/>
      <c r="E55" s="345"/>
      <c r="F55" s="345"/>
      <c r="G55" s="345"/>
      <c r="H55" s="345"/>
    </row>
  </sheetData>
  <sheetProtection algorithmName="SHA-512" hashValue="prA8JHHNgCer3PqqIDJSZGLrPcfw2nwHH0jauf8ekPj/6UefrFa/fbHbFpsAAqfrViJdxjdg4P1lcXN4iRyEGA==" saltValue="ldRSGWBHrZARhUIAktlFow==" spinCount="100000" sheet="1" selectLockedCells="1"/>
  <mergeCells count="19">
    <mergeCell ref="B2:C2"/>
    <mergeCell ref="B11:F11"/>
    <mergeCell ref="B13:F16"/>
    <mergeCell ref="B18:F21"/>
    <mergeCell ref="B23:F26"/>
    <mergeCell ref="B52:F52"/>
    <mergeCell ref="B12:F12"/>
    <mergeCell ref="B17:F17"/>
    <mergeCell ref="B22:F22"/>
    <mergeCell ref="B27:F27"/>
    <mergeCell ref="B32:F32"/>
    <mergeCell ref="B37:F37"/>
    <mergeCell ref="B42:F42"/>
    <mergeCell ref="B47:F47"/>
    <mergeCell ref="B33:F36"/>
    <mergeCell ref="B38:F41"/>
    <mergeCell ref="B43:F46"/>
    <mergeCell ref="B48:F51"/>
    <mergeCell ref="B28:F31"/>
  </mergeCells>
  <hyperlinks>
    <hyperlink ref="E4" location="Instructions!A1" display="Back to Instructions tab" xr:uid="{ED614861-48A9-4F88-B66F-D8EDF961AAB6}"/>
  </hyperlink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85E75E-EBFF-41BA-980C-AE071D8F1031}">
  <sheetPr>
    <tabColor rgb="FF0070C0"/>
  </sheetPr>
  <dimension ref="A1:I25"/>
  <sheetViews>
    <sheetView zoomScale="80" zoomScaleNormal="80" workbookViewId="0">
      <selection activeCell="B18" sqref="B18:F18"/>
    </sheetView>
  </sheetViews>
  <sheetFormatPr defaultColWidth="9.15234375" defaultRowHeight="15.9" x14ac:dyDescent="0.5"/>
  <cols>
    <col min="1" max="1" width="4.69140625" style="244" customWidth="1"/>
    <col min="2" max="2" width="30.69140625" style="244" customWidth="1"/>
    <col min="3" max="3" width="53.3046875" style="244" customWidth="1"/>
    <col min="4" max="4" width="26.3046875" style="244" customWidth="1"/>
    <col min="5" max="5" width="27.15234375" style="244" customWidth="1"/>
    <col min="6" max="7" width="9.15234375" style="244"/>
    <col min="8" max="8" width="5.3828125" style="244" customWidth="1"/>
    <col min="9" max="16384" width="9.15234375" style="244"/>
  </cols>
  <sheetData>
    <row r="1" spans="1:9" ht="16.3" thickBot="1" x14ac:dyDescent="0.55000000000000004">
      <c r="B1" s="250"/>
      <c r="C1" s="250"/>
      <c r="G1" s="335"/>
      <c r="H1" s="338"/>
      <c r="I1" s="336"/>
    </row>
    <row r="2" spans="1:9" ht="16.3" thickBot="1" x14ac:dyDescent="0.55000000000000004">
      <c r="A2" s="335"/>
      <c r="B2" s="520" t="s">
        <v>127</v>
      </c>
      <c r="C2" s="521"/>
      <c r="D2" s="336"/>
      <c r="G2" s="335"/>
      <c r="H2" s="338"/>
      <c r="I2" s="336"/>
    </row>
    <row r="3" spans="1:9" x14ac:dyDescent="0.5">
      <c r="A3" s="335"/>
      <c r="B3" s="162" t="s">
        <v>392</v>
      </c>
      <c r="C3" s="164" t="str">
        <f>'Version Control'!C3</f>
        <v>Furnace Fans</v>
      </c>
      <c r="D3" s="336"/>
      <c r="G3" s="335"/>
      <c r="H3" s="338"/>
      <c r="I3" s="336"/>
    </row>
    <row r="4" spans="1:9" ht="16.75" x14ac:dyDescent="0.5">
      <c r="A4" s="335"/>
      <c r="B4" s="162" t="s">
        <v>393</v>
      </c>
      <c r="C4" s="164" t="str">
        <f>'Version Control'!C4</f>
        <v>v2.0</v>
      </c>
      <c r="D4" s="336"/>
      <c r="E4" s="261" t="s">
        <v>424</v>
      </c>
      <c r="G4" s="335"/>
      <c r="H4" s="338"/>
      <c r="I4" s="336"/>
    </row>
    <row r="5" spans="1:9" x14ac:dyDescent="0.5">
      <c r="A5" s="335"/>
      <c r="B5" s="162" t="s">
        <v>394</v>
      </c>
      <c r="C5" s="163">
        <f>'Version Control'!C5</f>
        <v>44103</v>
      </c>
      <c r="D5" s="336"/>
      <c r="G5" s="335"/>
      <c r="H5" s="338"/>
      <c r="I5" s="336"/>
    </row>
    <row r="6" spans="1:9" x14ac:dyDescent="0.5">
      <c r="A6" s="335"/>
      <c r="B6" s="162" t="s">
        <v>395</v>
      </c>
      <c r="C6" s="164" t="str">
        <f ca="1">MID(CELL("filename",A1), FIND("]", CELL("filename", A1))+ 1, 255)</f>
        <v>Test Report Attachments</v>
      </c>
      <c r="D6" s="336"/>
      <c r="G6" s="335"/>
      <c r="H6" s="338"/>
      <c r="I6" s="336"/>
    </row>
    <row r="7" spans="1:9" x14ac:dyDescent="0.5">
      <c r="A7" s="335"/>
      <c r="B7" s="162" t="s">
        <v>396</v>
      </c>
      <c r="C7" s="164" t="str">
        <f ca="1">MID(CELL("filename",A1),SEARCH("[",CELL("filename",A1))+1,SEARCH("]",CELL("filename",A1))-1-SEARCH("[",CELL("filename",A1)))</f>
        <v>Furnace Fans - v2.0.xlsx</v>
      </c>
      <c r="D7" s="336"/>
      <c r="G7" s="335"/>
      <c r="H7" s="338"/>
      <c r="I7" s="336"/>
    </row>
    <row r="8" spans="1:9" ht="16.3" thickBot="1" x14ac:dyDescent="0.55000000000000004">
      <c r="A8" s="335"/>
      <c r="B8" s="165" t="s">
        <v>413</v>
      </c>
      <c r="C8" s="309" t="str">
        <f>'Version Control'!C8</f>
        <v>[MM/DD/YYYY]</v>
      </c>
      <c r="D8" s="336"/>
      <c r="G8" s="335"/>
      <c r="H8" s="338"/>
      <c r="I8" s="336"/>
    </row>
    <row r="9" spans="1:9" x14ac:dyDescent="0.5">
      <c r="B9" s="252"/>
      <c r="C9" s="252"/>
      <c r="G9" s="335"/>
      <c r="H9" s="338"/>
      <c r="I9" s="336"/>
    </row>
    <row r="10" spans="1:9" ht="16.3" thickBot="1" x14ac:dyDescent="0.55000000000000004">
      <c r="B10" s="250"/>
      <c r="C10" s="250"/>
      <c r="D10" s="250"/>
      <c r="E10" s="250"/>
      <c r="F10" s="250"/>
      <c r="G10" s="335"/>
      <c r="H10" s="338"/>
      <c r="I10" s="336"/>
    </row>
    <row r="11" spans="1:9" ht="16.3" thickBot="1" x14ac:dyDescent="0.55000000000000004">
      <c r="A11" s="335"/>
      <c r="B11" s="659" t="s">
        <v>383</v>
      </c>
      <c r="C11" s="660"/>
      <c r="D11" s="660"/>
      <c r="E11" s="660"/>
      <c r="F11" s="661"/>
      <c r="G11" s="337"/>
      <c r="H11" s="338"/>
      <c r="I11" s="336"/>
    </row>
    <row r="12" spans="1:9" x14ac:dyDescent="0.5">
      <c r="A12" s="335"/>
      <c r="B12" s="650"/>
      <c r="C12" s="651"/>
      <c r="D12" s="651"/>
      <c r="E12" s="651"/>
      <c r="F12" s="652"/>
      <c r="G12" s="337"/>
      <c r="H12" s="338"/>
      <c r="I12" s="336"/>
    </row>
    <row r="13" spans="1:9" x14ac:dyDescent="0.5">
      <c r="A13" s="335"/>
      <c r="B13" s="647"/>
      <c r="C13" s="648"/>
      <c r="D13" s="648"/>
      <c r="E13" s="648"/>
      <c r="F13" s="649"/>
      <c r="G13" s="337"/>
      <c r="H13" s="338"/>
      <c r="I13" s="336"/>
    </row>
    <row r="14" spans="1:9" x14ac:dyDescent="0.5">
      <c r="A14" s="335"/>
      <c r="B14" s="647"/>
      <c r="C14" s="648"/>
      <c r="D14" s="648"/>
      <c r="E14" s="648"/>
      <c r="F14" s="649"/>
      <c r="G14" s="337"/>
      <c r="H14" s="338"/>
      <c r="I14" s="336"/>
    </row>
    <row r="15" spans="1:9" x14ac:dyDescent="0.5">
      <c r="A15" s="335"/>
      <c r="B15" s="656"/>
      <c r="C15" s="657"/>
      <c r="D15" s="657"/>
      <c r="E15" s="657"/>
      <c r="F15" s="658"/>
      <c r="G15" s="337"/>
      <c r="H15" s="338"/>
      <c r="I15" s="336"/>
    </row>
    <row r="16" spans="1:9" x14ac:dyDescent="0.5">
      <c r="A16" s="335"/>
      <c r="B16" s="647"/>
      <c r="C16" s="648"/>
      <c r="D16" s="648"/>
      <c r="E16" s="648"/>
      <c r="F16" s="649"/>
      <c r="G16" s="337"/>
      <c r="H16" s="338"/>
      <c r="I16" s="336"/>
    </row>
    <row r="17" spans="1:9" x14ac:dyDescent="0.5">
      <c r="A17" s="335"/>
      <c r="B17" s="647"/>
      <c r="C17" s="648"/>
      <c r="D17" s="648"/>
      <c r="E17" s="648"/>
      <c r="F17" s="649"/>
      <c r="G17" s="337"/>
      <c r="H17" s="338"/>
      <c r="I17" s="336"/>
    </row>
    <row r="18" spans="1:9" x14ac:dyDescent="0.5">
      <c r="A18" s="335"/>
      <c r="B18" s="647"/>
      <c r="C18" s="648"/>
      <c r="D18" s="648"/>
      <c r="E18" s="648"/>
      <c r="F18" s="649"/>
      <c r="G18" s="337"/>
      <c r="H18" s="338"/>
      <c r="I18" s="336"/>
    </row>
    <row r="19" spans="1:9" x14ac:dyDescent="0.5">
      <c r="A19" s="335"/>
      <c r="B19" s="647"/>
      <c r="C19" s="648"/>
      <c r="D19" s="648"/>
      <c r="E19" s="648"/>
      <c r="F19" s="649"/>
      <c r="G19" s="337"/>
      <c r="H19" s="338"/>
      <c r="I19" s="336"/>
    </row>
    <row r="20" spans="1:9" x14ac:dyDescent="0.5">
      <c r="A20" s="335"/>
      <c r="B20" s="647"/>
      <c r="C20" s="648"/>
      <c r="D20" s="648"/>
      <c r="E20" s="648"/>
      <c r="F20" s="649"/>
      <c r="G20" s="337"/>
      <c r="H20" s="338"/>
      <c r="I20" s="336"/>
    </row>
    <row r="21" spans="1:9" ht="16.3" thickBot="1" x14ac:dyDescent="0.55000000000000004">
      <c r="A21" s="335"/>
      <c r="B21" s="653"/>
      <c r="C21" s="654"/>
      <c r="D21" s="654"/>
      <c r="E21" s="654"/>
      <c r="F21" s="655"/>
      <c r="G21" s="337"/>
      <c r="H21" s="338"/>
      <c r="I21" s="336"/>
    </row>
    <row r="22" spans="1:9" x14ac:dyDescent="0.5">
      <c r="B22" s="252"/>
      <c r="C22" s="252"/>
      <c r="D22" s="252"/>
      <c r="E22" s="252"/>
      <c r="F22" s="252"/>
      <c r="G22" s="335"/>
      <c r="H22" s="338"/>
      <c r="I22" s="336"/>
    </row>
    <row r="23" spans="1:9" x14ac:dyDescent="0.5">
      <c r="A23" s="250"/>
      <c r="B23" s="250"/>
      <c r="C23" s="250"/>
      <c r="D23" s="250"/>
      <c r="E23" s="250"/>
      <c r="F23" s="250"/>
      <c r="G23" s="339"/>
      <c r="H23" s="338"/>
      <c r="I23" s="336"/>
    </row>
    <row r="24" spans="1:9" x14ac:dyDescent="0.5">
      <c r="A24" s="338"/>
      <c r="B24" s="338"/>
      <c r="C24" s="338"/>
      <c r="D24" s="338"/>
      <c r="E24" s="338"/>
      <c r="F24" s="338"/>
      <c r="G24" s="338"/>
      <c r="H24" s="338"/>
      <c r="I24" s="336"/>
    </row>
    <row r="25" spans="1:9" x14ac:dyDescent="0.5">
      <c r="A25" s="252"/>
      <c r="B25" s="252"/>
      <c r="C25" s="252"/>
      <c r="D25" s="252"/>
      <c r="E25" s="252"/>
      <c r="F25" s="252"/>
      <c r="G25" s="252"/>
      <c r="H25" s="252"/>
    </row>
  </sheetData>
  <sheetProtection algorithmName="SHA-512" hashValue="ld59ZZWrAwLZxO5KDJ6K1J1UKmsOxg1qJ7W+UM9jGmVqCpn0cep+CrqpXZB5oVBk7BXmV89SjGUyTP30eNnFeQ==" saltValue="LiGhzFEARDBSerZwYwI6vw==" spinCount="100000" sheet="1" selectLockedCells="1"/>
  <mergeCells count="12">
    <mergeCell ref="B2:C2"/>
    <mergeCell ref="B14:F14"/>
    <mergeCell ref="B12:F12"/>
    <mergeCell ref="B13:F13"/>
    <mergeCell ref="B21:F21"/>
    <mergeCell ref="B15:F15"/>
    <mergeCell ref="B16:F16"/>
    <mergeCell ref="B17:F17"/>
    <mergeCell ref="B18:F18"/>
    <mergeCell ref="B19:F19"/>
    <mergeCell ref="B20:F20"/>
    <mergeCell ref="B11:F11"/>
  </mergeCells>
  <hyperlinks>
    <hyperlink ref="E4" location="Instructions!A1" display="Back to Instructions tab" xr:uid="{4DA74B83-6B80-4993-8530-DE3F486ED4ED}"/>
  </hyperlink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25393BF03A4654293A9470873304909" ma:contentTypeVersion="6" ma:contentTypeDescription="Create a new document." ma:contentTypeScope="" ma:versionID="68f46b01e6e15db73ed2f2e3267eb3c6">
  <xsd:schema xmlns:xsd="http://www.w3.org/2001/XMLSchema" xmlns:xs="http://www.w3.org/2001/XMLSchema" xmlns:p="http://schemas.microsoft.com/office/2006/metadata/properties" xmlns:ns2="ab60f5f3-372e-409d-9b3d-f34aba889c98" targetNamespace="http://schemas.microsoft.com/office/2006/metadata/properties" ma:root="true" ma:fieldsID="709550c0cb5b2db0408f02c61366e409" ns2:_="">
    <xsd:import namespace="ab60f5f3-372e-409d-9b3d-f34aba889c98"/>
    <xsd:element name="properties">
      <xsd:complexType>
        <xsd:sequence>
          <xsd:element name="documentManagement">
            <xsd:complexType>
              <xsd:all>
                <xsd:element ref="ns2:MediaServiceMetadata" minOccurs="0"/>
                <xsd:element ref="ns2:MediaServiceFastMetadata" minOccurs="0"/>
                <xsd:element ref="ns2:MediaServiceEventHashCode" minOccurs="0"/>
                <xsd:element ref="ns2:MediaServiceGenerationTime"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b60f5f3-372e-409d-9b3d-f34aba889c9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EventHashCode" ma:index="10" nillable="true" ma:displayName="MediaServiceEventHashCode" ma:hidden="true" ma:internalName="MediaServiceEventHashCode"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98E220F-05E8-42DC-A0F6-D7D1ABFC14F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b60f5f3-372e-409d-9b3d-f34aba889c9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0693710-2C05-4107-8421-61E5554478DA}">
  <ds:schemaRefs>
    <ds:schemaRef ds:uri="http://schemas.microsoft.com/sharepoint/v3/contenttype/forms"/>
  </ds:schemaRefs>
</ds:datastoreItem>
</file>

<file path=customXml/itemProps3.xml><?xml version="1.0" encoding="utf-8"?>
<ds:datastoreItem xmlns:ds="http://schemas.openxmlformats.org/officeDocument/2006/customXml" ds:itemID="{9030D8D2-B326-49DE-B06F-77A288F3BEE3}">
  <ds:schemaRefs>
    <ds:schemaRef ds:uri="http://purl.org/dc/elements/1.1/"/>
    <ds:schemaRef ds:uri="http://schemas.microsoft.com/office/2006/metadata/properties"/>
    <ds:schemaRef ds:uri="http://schemas.microsoft.com/office/2006/documentManagement/types"/>
    <ds:schemaRef ds:uri="http://schemas.openxmlformats.org/package/2006/metadata/core-properties"/>
    <ds:schemaRef ds:uri="http://purl.org/dc/dcmitype/"/>
    <ds:schemaRef ds:uri="http://schemas.microsoft.com/office/infopath/2007/PartnerControls"/>
    <ds:schemaRef ds:uri="ab60f5f3-372e-409d-9b3d-f34aba889c98"/>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44</vt:i4>
      </vt:variant>
    </vt:vector>
  </HeadingPairs>
  <TitlesOfParts>
    <vt:vector size="58" baseType="lpstr">
      <vt:lpstr>Instructions</vt:lpstr>
      <vt:lpstr>General Info and Test Results</vt:lpstr>
      <vt:lpstr>Setup</vt:lpstr>
      <vt:lpstr>Instrumentation</vt:lpstr>
      <vt:lpstr>Photos</vt:lpstr>
      <vt:lpstr>FER Input Data</vt:lpstr>
      <vt:lpstr>Calculations</vt:lpstr>
      <vt:lpstr>Comments</vt:lpstr>
      <vt:lpstr>Test Report Attachments</vt:lpstr>
      <vt:lpstr>Report Sign-Off Block</vt:lpstr>
      <vt:lpstr>Tables</vt:lpstr>
      <vt:lpstr>Drop-Downs</vt:lpstr>
      <vt:lpstr>Version Control</vt:lpstr>
      <vt:lpstr>Styles</vt:lpstr>
      <vt:lpstr>Burner_Stages</vt:lpstr>
      <vt:lpstr>CCH</vt:lpstr>
      <vt:lpstr>CH</vt:lpstr>
      <vt:lpstr>Condensing</vt:lpstr>
      <vt:lpstr>DD_Burner_Stages</vt:lpstr>
      <vt:lpstr>DD_Furnace_Boiler_Type</vt:lpstr>
      <vt:lpstr>DD_Installation_Type</vt:lpstr>
      <vt:lpstr>DD_Venting_Type</vt:lpstr>
      <vt:lpstr>DD_Yes_No</vt:lpstr>
      <vt:lpstr>Delta_Theat___°F</vt:lpstr>
      <vt:lpstr>Ecirc__Watts</vt:lpstr>
      <vt:lpstr>Effy_SS</vt:lpstr>
      <vt:lpstr>EffySS</vt:lpstr>
      <vt:lpstr>Eheat_Watts</vt:lpstr>
      <vt:lpstr>EMAX_Watts</vt:lpstr>
      <vt:lpstr>ESP_Heat</vt:lpstr>
      <vt:lpstr>ESP_Max</vt:lpstr>
      <vt:lpstr>ESP_Ref</vt:lpstr>
      <vt:lpstr>ESPCirc__in._w.c.</vt:lpstr>
      <vt:lpstr>ESPHeat__in._w.c.</vt:lpstr>
      <vt:lpstr>ESPMAX___in._w.c.</vt:lpstr>
      <vt:lpstr>FER_Calcd</vt:lpstr>
      <vt:lpstr>Furnace_Type</vt:lpstr>
      <vt:lpstr>HCR</vt:lpstr>
      <vt:lpstr>HH</vt:lpstr>
      <vt:lpstr>Installation_Type</vt:lpstr>
      <vt:lpstr>LJ</vt:lpstr>
      <vt:lpstr>Max_Airflow_Heating_Mode</vt:lpstr>
      <vt:lpstr>Q_Heat</vt:lpstr>
      <vt:lpstr>Q_Heat_H</vt:lpstr>
      <vt:lpstr>Q_Heat_R</vt:lpstr>
      <vt:lpstr>Q_in_Nameplate</vt:lpstr>
      <vt:lpstr>Q_in_R_Nameplate</vt:lpstr>
      <vt:lpstr>Q_in_R_Tested</vt:lpstr>
      <vt:lpstr>Q_in_Tested</vt:lpstr>
      <vt:lpstr>Q_Max</vt:lpstr>
      <vt:lpstr>TempRise_Measured</vt:lpstr>
      <vt:lpstr>THeat_In___°F</vt:lpstr>
      <vt:lpstr>THeat_Out___°F</vt:lpstr>
      <vt:lpstr>TMAX_Out___°F</vt:lpstr>
      <vt:lpstr>V_rated</vt:lpstr>
      <vt:lpstr>vair</vt:lpstr>
      <vt:lpstr>Venting_Type</vt:lpstr>
      <vt:lpstr>W___Humidity_Ratio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 572</dc:creator>
  <cp:lastModifiedBy>Alexander Hammer</cp:lastModifiedBy>
  <dcterms:created xsi:type="dcterms:W3CDTF">2017-12-03T15:20:45Z</dcterms:created>
  <dcterms:modified xsi:type="dcterms:W3CDTF">2020-10-05T22:16:24Z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0x010100025393BF03A4654293A9470873304909</vt:lpwstr>
  </property>
</Properties>
</file>