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bgs-llc.com\UserData\Folder_Redirection\mroney\Documents\ENABLE\Website\Awarded Projects\"/>
    </mc:Choice>
  </mc:AlternateContent>
  <xr:revisionPtr revIDLastSave="0" documentId="8_{A8730E57-6647-4EFD-8317-6DC13A0A9C1B}" xr6:coauthVersionLast="44" xr6:coauthVersionMax="44" xr10:uidLastSave="{00000000-0000-0000-0000-000000000000}"/>
  <bookViews>
    <workbookView xWindow="-28920" yWindow="-105" windowWidth="29040" windowHeight="16440" xr2:uid="{00000000-000D-0000-FFFF-FFFF00000000}"/>
  </bookViews>
  <sheets>
    <sheet name="Annu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1" l="1"/>
  <c r="K4" i="1"/>
  <c r="J4" i="1"/>
  <c r="J7" i="1"/>
  <c r="K7" i="1"/>
  <c r="I4" i="1"/>
  <c r="N6" i="1"/>
  <c r="N7" i="1" l="1"/>
  <c r="N4" i="1" s="1"/>
  <c r="M7" i="1"/>
  <c r="I7" i="1"/>
  <c r="N11" i="1" l="1"/>
  <c r="M11" i="1"/>
  <c r="K11" i="1"/>
  <c r="J11" i="1"/>
  <c r="I11" i="1"/>
  <c r="N9" i="1"/>
  <c r="N10" i="1" l="1"/>
  <c r="N13" i="1" l="1"/>
  <c r="M18" i="1" l="1"/>
  <c r="K18" i="1"/>
  <c r="J18" i="1"/>
  <c r="I18" i="1"/>
  <c r="N14" i="1" l="1"/>
  <c r="N15" i="1" l="1"/>
  <c r="N16" i="1" l="1"/>
  <c r="N20" i="1" l="1"/>
  <c r="N21" i="1"/>
  <c r="N17" i="1" l="1"/>
  <c r="N18" i="1" s="1"/>
  <c r="M25" i="1" l="1"/>
  <c r="K25" i="1" l="1"/>
  <c r="J25" i="1"/>
  <c r="I25" i="1"/>
  <c r="N22" i="1" l="1"/>
  <c r="N23" i="1" l="1"/>
  <c r="M39" i="1" l="1"/>
  <c r="J39" i="1"/>
  <c r="K39" i="1"/>
  <c r="I39" i="1"/>
  <c r="M36" i="1"/>
  <c r="J36" i="1"/>
  <c r="K36" i="1"/>
  <c r="M31" i="1" l="1"/>
  <c r="J31" i="1"/>
  <c r="K31" i="1"/>
  <c r="I31" i="1"/>
  <c r="N34" i="1"/>
  <c r="N36" i="1" s="1"/>
  <c r="N28" i="1" l="1"/>
  <c r="N38" i="1" l="1"/>
  <c r="N39" i="1" s="1"/>
  <c r="I35" i="1"/>
  <c r="I36" i="1" s="1"/>
  <c r="N30" i="1"/>
  <c r="N29" i="1"/>
  <c r="N27" i="1"/>
  <c r="N24" i="1"/>
  <c r="N25" i="1" s="1"/>
  <c r="N31" i="1" l="1"/>
</calcChain>
</file>

<file path=xl/sharedStrings.xml><?xml version="1.0" encoding="utf-8"?>
<sst xmlns="http://schemas.openxmlformats.org/spreadsheetml/2006/main" count="162" uniqueCount="139">
  <si>
    <t>Agency</t>
  </si>
  <si>
    <t>Energy Services Company (ESCO)</t>
  </si>
  <si>
    <t>Energy Conservation Measures (ECMs)</t>
  </si>
  <si>
    <t>U.S. Customs and Border Protection</t>
  </si>
  <si>
    <t>Green Generation Solutions</t>
  </si>
  <si>
    <t>Exterior lighting</t>
  </si>
  <si>
    <t>U.S. General Services Administration</t>
  </si>
  <si>
    <t>U.S. Department of State</t>
  </si>
  <si>
    <t>ABM Government Services</t>
  </si>
  <si>
    <t>U.S. Air Force</t>
  </si>
  <si>
    <t>U.S. Forest Service</t>
  </si>
  <si>
    <t>Siemens Government Technologies</t>
  </si>
  <si>
    <t>U.S. Department of Energy</t>
  </si>
  <si>
    <t>ADI Energy</t>
  </si>
  <si>
    <t>Interior LED lighting</t>
  </si>
  <si>
    <t>Exterior and interior lighting; lighting controls; electric motors and drives; chiller plant; building envelope (solar film)</t>
  </si>
  <si>
    <t>Woodstone Energy</t>
  </si>
  <si>
    <t>U.S. Department of Navy, Naval Facilities Engineering Command (NAVFAC) / MCAS Beaufort</t>
  </si>
  <si>
    <t>Exterior and interior lighting; lighting controls; HVAC; HVAC controls; solar photovoltaics</t>
  </si>
  <si>
    <t>Project #</t>
  </si>
  <si>
    <t>Project Title</t>
  </si>
  <si>
    <t>City</t>
  </si>
  <si>
    <t>State</t>
  </si>
  <si>
    <t>Awarded Date</t>
  </si>
  <si>
    <t>Guaranteed Cost Savings</t>
  </si>
  <si>
    <t>Contract Price</t>
  </si>
  <si>
    <t>Period of Performance (Years)</t>
  </si>
  <si>
    <t>Annual Energy Savings (10^6 Btu)</t>
  </si>
  <si>
    <t>Cumulative Energy Savings (10^6 Btu)</t>
  </si>
  <si>
    <t>Los Padres and San Bernardino National Forests</t>
  </si>
  <si>
    <t xml:space="preserve">CA
CA
CA
CA
CA
CA
CA
CA
CA
</t>
  </si>
  <si>
    <t>Seven Buildings in the State of Michigan</t>
  </si>
  <si>
    <t>Ann Arbor
Detroit
Flint
Saginaw</t>
  </si>
  <si>
    <t>MI
MI
MI
MI</t>
  </si>
  <si>
    <t>Marine Corps Air Station (MCAS) Beaufort</t>
  </si>
  <si>
    <t>Beaufort</t>
  </si>
  <si>
    <t>SC</t>
  </si>
  <si>
    <t>Forrestal HQ LED Lighting Project</t>
  </si>
  <si>
    <t>Washington</t>
  </si>
  <si>
    <t>DC</t>
  </si>
  <si>
    <t>Yuma Border LED Lighting</t>
  </si>
  <si>
    <t>San Luis</t>
  </si>
  <si>
    <t>AZ</t>
  </si>
  <si>
    <t>Federal Building and U.S. Courthouse</t>
  </si>
  <si>
    <t>Hammond</t>
  </si>
  <si>
    <t>IN</t>
  </si>
  <si>
    <t>Exterior, interior lighting</t>
  </si>
  <si>
    <t>Belmopan U.S. Embassy</t>
  </si>
  <si>
    <t>Belmopan</t>
  </si>
  <si>
    <t>Belize</t>
  </si>
  <si>
    <t>Exterior and interior lighting,
HVAC controls,
Solar photovoltaics</t>
  </si>
  <si>
    <t>Laughlin Air Force Base</t>
  </si>
  <si>
    <t>Del Rio</t>
  </si>
  <si>
    <t>TX</t>
  </si>
  <si>
    <t>Exterior lighting
Lighting control systems</t>
  </si>
  <si>
    <t>Deschutes National Forest</t>
  </si>
  <si>
    <t>Bend
Redmond</t>
  </si>
  <si>
    <t>OR
OR</t>
  </si>
  <si>
    <t>Exterior, interior lighting
Lighting controls
Water fixtures</t>
  </si>
  <si>
    <t>FY 2016</t>
  </si>
  <si>
    <t>Total for FY 2016</t>
  </si>
  <si>
    <t>FY 2015</t>
  </si>
  <si>
    <t>FY 2017</t>
  </si>
  <si>
    <t>FY 2014</t>
  </si>
  <si>
    <t>Total for FY 2015</t>
  </si>
  <si>
    <t>Total for FY 2014</t>
  </si>
  <si>
    <t>Total for FY 2017</t>
  </si>
  <si>
    <t>Federal Prison Camp (FPC) Duluth, MN</t>
  </si>
  <si>
    <t>Duluth</t>
  </si>
  <si>
    <t>MN</t>
  </si>
  <si>
    <t>Federal Bureau of Prisons</t>
  </si>
  <si>
    <t>Exterior and interior lighting; water fixtures; boiler and chiller replacement</t>
  </si>
  <si>
    <t>Exterior and Interior lighting; lighting controls; HVAC controls; solar photovoltaics</t>
  </si>
  <si>
    <t>U.S. Forest Service (USFS) Region 6 ESPC ENABLE</t>
  </si>
  <si>
    <t>Deschutes National Forest (NF)
Gifford Pinchot NF
Malheur NF
Mt. Baker-Snoqualmie NF
Mt. Hood NF
Ochoco NF
Rogue River-Siskiyou NF
Siuslaw NF                                 Umatilla NF
Umpqua NF
Wallowa-Whitman NF
Okanogan-Wenatchee NF
Willamette NF
Colville NF</t>
  </si>
  <si>
    <t xml:space="preserve">Big Bear
Del Rosa
Idyllwild
Los Prietos
Lytle Creek
Mill Creek
Ojai
Santa Maria                                 San Bernardino
</t>
  </si>
  <si>
    <t>OR
WA
OR
WA
OR
OR
OR
OR                              OR
OR
OR, ID
WA
OR
WA</t>
  </si>
  <si>
    <t>El Paso</t>
  </si>
  <si>
    <t>U.S. Drug Enforcement Administration</t>
  </si>
  <si>
    <t>Ameresco</t>
  </si>
  <si>
    <t>El Paso Intelligence Center (EPIC)</t>
  </si>
  <si>
    <t>Exterior and Interior lighting; lighting controls; water fixtures; solar photovoltaics in ESPC energy sales agreement (ESA)</t>
  </si>
  <si>
    <r>
      <t>Project Investment</t>
    </r>
    <r>
      <rPr>
        <b/>
        <vertAlign val="superscript"/>
        <sz val="10"/>
        <color rgb="FF0000FF"/>
        <rFont val="Arial"/>
        <family val="2"/>
      </rPr>
      <t>1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</si>
  <si>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For Project #42, DEA-EPIC, Project Investment includes $486,770 for lighting and water ECMs and $4,317,300 in direct implementation expenses for the solar photovoltaics ECM, which is being implemented under an energy sales agreement (ESA).</t>
    </r>
  </si>
  <si>
    <t>FY 2018</t>
  </si>
  <si>
    <t>ESPC ENABLE AFFECT Off-Grid Renewable Project</t>
  </si>
  <si>
    <t>Trane</t>
  </si>
  <si>
    <t>Cleveland National Forest (NF)
Los Padres NF
Mendocino NF
Plumas NF
Sequoia NF</t>
  </si>
  <si>
    <t>CA
CA
CA
CA
CA</t>
  </si>
  <si>
    <t>U.S. Immigration and Customs Enforcement</t>
  </si>
  <si>
    <t>Johnson Controls, Inc.</t>
  </si>
  <si>
    <t>Exterior and Interior lighting; solar photovoltaics with battery backup</t>
  </si>
  <si>
    <t>Total for FY 2018</t>
  </si>
  <si>
    <r>
      <t>NF</t>
    </r>
    <r>
      <rPr>
        <vertAlign val="superscript"/>
        <sz val="10"/>
        <color rgb="FF000000"/>
        <rFont val="Arial"/>
        <family val="2"/>
      </rPr>
      <t>3</t>
    </r>
  </si>
  <si>
    <r>
      <t>NF</t>
    </r>
    <r>
      <rPr>
        <vertAlign val="superscript"/>
        <sz val="10"/>
        <color theme="1"/>
        <rFont val="Arial"/>
        <family val="2"/>
      </rPr>
      <t>3</t>
    </r>
  </si>
  <si>
    <t>Exterior and Interior lighting; lighting controls; water fixtures; HVAC equipment and controls</t>
  </si>
  <si>
    <t>El Paso
Batavia
Los Fresnos
Miami
Florence</t>
  </si>
  <si>
    <t>TX
NY
TX
FL
AZ</t>
  </si>
  <si>
    <t>NOAA Office of National Marine Sanctuaries ESPC ENABLE</t>
  </si>
  <si>
    <t>ABM Facility Support Services</t>
  </si>
  <si>
    <t>Florida Keys NMS, Key West
Humpback Whale NMS, Maui
Stellwagen Bank NMS, Scituate
Flower Garden NMS, Galveston</t>
  </si>
  <si>
    <t>FL
HI
MA
TX</t>
  </si>
  <si>
    <t>National Oceanic and Atmospheric Administration (NOAA) Office of National Marine Sanctuaries (ONMS)</t>
  </si>
  <si>
    <t>Exterior and Interior lighting; HVAC upgrades; chiller replacement; building envelope; building automation system upgrade</t>
  </si>
  <si>
    <t>7/6/2017</t>
  </si>
  <si>
    <t>U.S. Immigration and Customs Enforcement (ICE) Enterprise-wide ESPC ENABLE</t>
  </si>
  <si>
    <t>Gaithersburg</t>
  </si>
  <si>
    <t>MD</t>
  </si>
  <si>
    <t>National Institute of Standards and Technology (NIST)</t>
  </si>
  <si>
    <t>NIST Gaithersburg, MD Solar PV Array System</t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</si>
  <si>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Project not financed, agency will use available funds.</t>
    </r>
  </si>
  <si>
    <r>
      <t>Legatus6</t>
    </r>
    <r>
      <rPr>
        <vertAlign val="superscript"/>
        <sz val="10"/>
        <color rgb="FF000000"/>
        <rFont val="Arial"/>
        <family val="2"/>
      </rPr>
      <t>2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</si>
  <si>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Legatus6 will build the project but novate the contract to Constellation.</t>
    </r>
  </si>
  <si>
    <t>Solar photovoltaics in ESPC energy sales agreement (ESA)</t>
  </si>
  <si>
    <t>Federal Aviation Administration (FAA)</t>
  </si>
  <si>
    <t>Corpus Christi</t>
  </si>
  <si>
    <t>CTI Energy Services</t>
  </si>
  <si>
    <t>Corpus Christi Air Traffic Control Tower (CRP ATCT) ESPC ENABLE</t>
  </si>
  <si>
    <t>Lighting; HVAC upgrades; plumbing and irrigation upgrades; solar photovoltaics; boiler replacement; building automation system upgrade</t>
  </si>
  <si>
    <t>Fort Worth</t>
  </si>
  <si>
    <t>Lighting; HVAC upgrades and controls</t>
  </si>
  <si>
    <t>ESPC ENABLE - 3 Buildings in Fort Worth Texas</t>
  </si>
  <si>
    <t>FY 2019</t>
  </si>
  <si>
    <t>GSA Dayton &amp; Columbus ESPC ENABLE</t>
  </si>
  <si>
    <t>Dayton
Columbus</t>
  </si>
  <si>
    <t>OH
OH</t>
  </si>
  <si>
    <t>Lighting; HVAC upgrades; water</t>
  </si>
  <si>
    <t>CO
WY</t>
  </si>
  <si>
    <t>GSA Rocky Mountain Region 8 ESPC ENABLE</t>
  </si>
  <si>
    <t>Denver
Cheyenne</t>
  </si>
  <si>
    <t>Lighting; steam to boiler; boiler replacement; air handling unit sealing; perimeter heat control; pipe insulation; HVAC retro-commissioning; building envelope</t>
  </si>
  <si>
    <t xml:space="preserve">DOE ESPC ENABLE AWARDED PROJECTS
July 2020
</t>
  </si>
  <si>
    <t>FY 2020</t>
  </si>
  <si>
    <t>MI</t>
  </si>
  <si>
    <t>Detroit</t>
  </si>
  <si>
    <t>Detroit ESPC ENABLE Project</t>
  </si>
  <si>
    <t>Lighting; lighting controls; steam to boiler</t>
  </si>
  <si>
    <t>Honeywell International</t>
  </si>
  <si>
    <t>Grand Total for FY 2014 - FY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</si>
</sst>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vertAlign val="superscript"/>
      <sz val="10"/>
      <color rgb="FF000000"/>
      <name val="Arial"/>
      <family val="2"/>
    </font>
    <font>
      <vertAlign val="superscript"/>
      <sz val="10"/>
      <color theme="1"/>
      <name val="Arial"/>
      <family val="2"/>
    </font>
    <font>
      <b/>
      <sz val="18"/>
      <color theme="1"/>
      <name val="Calibri"/>
      <family val="2"/>
    </font>
    <font>
      <sz val="10"/>
      <name val="Arial"/>
      <family val="2"/>
    </font>
    <font>
      <b/>
      <i/>
      <u/>
      <sz val="14"/>
      <color indexed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b/>
      <vertAlign val="superscript"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5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2" fillId="0" borderId="0" xfId="0" applyFont="1" applyFill="1"/>
    <xf numFmtId="0" fontId="0" fillId="0" borderId="0" xfId="0" applyFill="1"/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6" fontId="9" fillId="2" borderId="1" xfId="0" applyNumberFormat="1" applyFont="1" applyFill="1" applyBorder="1" applyAlignment="1">
      <alignment horizontal="center" vertical="center" wrapText="1"/>
    </xf>
    <xf numFmtId="38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left" vertical="center" wrapText="1"/>
    </xf>
    <xf numFmtId="6" fontId="1" fillId="0" borderId="0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left" vertical="center" wrapText="1"/>
    </xf>
    <xf numFmtId="14" fontId="1" fillId="0" borderId="14" xfId="0" applyNumberFormat="1" applyFont="1" applyFill="1" applyBorder="1" applyAlignment="1">
      <alignment horizontal="left" vertical="center" wrapText="1"/>
    </xf>
    <xf numFmtId="6" fontId="1" fillId="0" borderId="14" xfId="0" applyNumberFormat="1" applyFont="1" applyFill="1" applyBorder="1" applyAlignment="1">
      <alignment horizontal="right" vertical="center" wrapText="1"/>
    </xf>
    <xf numFmtId="0" fontId="1" fillId="0" borderId="14" xfId="0" applyNumberFormat="1" applyFont="1" applyFill="1" applyBorder="1" applyAlignment="1">
      <alignment horizontal="right" vertical="center" wrapText="1"/>
    </xf>
    <xf numFmtId="38" fontId="1" fillId="0" borderId="14" xfId="0" applyNumberFormat="1" applyFont="1" applyFill="1" applyBorder="1" applyAlignment="1">
      <alignment horizontal="right" vertical="center" wrapText="1"/>
    </xf>
    <xf numFmtId="38" fontId="1" fillId="0" borderId="15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38" fontId="1" fillId="0" borderId="0" xfId="0" applyNumberFormat="1" applyFont="1" applyFill="1" applyBorder="1" applyAlignment="1">
      <alignment horizontal="right" vertical="center" wrapText="1"/>
    </xf>
    <xf numFmtId="38" fontId="1" fillId="0" borderId="16" xfId="0" applyNumberFormat="1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14" fontId="1" fillId="0" borderId="18" xfId="0" applyNumberFormat="1" applyFont="1" applyFill="1" applyBorder="1" applyAlignment="1">
      <alignment horizontal="left" vertical="center" wrapText="1"/>
    </xf>
    <xf numFmtId="6" fontId="1" fillId="0" borderId="18" xfId="0" applyNumberFormat="1" applyFont="1" applyFill="1" applyBorder="1" applyAlignment="1">
      <alignment horizontal="right" vertical="center" wrapText="1"/>
    </xf>
    <xf numFmtId="38" fontId="1" fillId="0" borderId="18" xfId="0" applyNumberFormat="1" applyFont="1" applyFill="1" applyBorder="1" applyAlignment="1">
      <alignment horizontal="right" vertical="center" wrapText="1"/>
    </xf>
    <xf numFmtId="38" fontId="1" fillId="0" borderId="19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6" fillId="0" borderId="14" xfId="1" applyNumberFormat="1" applyFont="1" applyFill="1" applyBorder="1" applyAlignment="1">
      <alignment horizontal="left" vertical="center" wrapText="1"/>
    </xf>
    <xf numFmtId="3" fontId="2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1" applyNumberFormat="1" applyFont="1" applyFill="1" applyBorder="1" applyAlignment="1">
      <alignment horizontal="left" vertical="center" wrapText="1"/>
    </xf>
    <xf numFmtId="3" fontId="2" fillId="0" borderId="16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4" fontId="11" fillId="3" borderId="21" xfId="0" applyNumberFormat="1" applyFont="1" applyFill="1" applyBorder="1" applyAlignment="1">
      <alignment horizontal="right" vertical="center"/>
    </xf>
    <xf numFmtId="3" fontId="11" fillId="0" borderId="21" xfId="0" applyNumberFormat="1" applyFont="1" applyFill="1" applyBorder="1" applyAlignment="1">
      <alignment horizontal="right" vertical="center"/>
    </xf>
    <xf numFmtId="3" fontId="11" fillId="3" borderId="21" xfId="0" applyNumberFormat="1" applyFont="1" applyFill="1" applyBorder="1" applyAlignment="1">
      <alignment horizontal="right" vertical="center"/>
    </xf>
    <xf numFmtId="3" fontId="11" fillId="3" borderId="20" xfId="0" applyNumberFormat="1" applyFont="1" applyFill="1" applyBorder="1" applyAlignment="1">
      <alignment horizontal="right" vertical="center"/>
    </xf>
    <xf numFmtId="164" fontId="11" fillId="3" borderId="22" xfId="0" applyNumberFormat="1" applyFont="1" applyFill="1" applyBorder="1" applyAlignment="1">
      <alignment horizontal="right" vertical="center"/>
    </xf>
    <xf numFmtId="3" fontId="11" fillId="0" borderId="22" xfId="0" applyNumberFormat="1" applyFont="1" applyFill="1" applyBorder="1" applyAlignment="1">
      <alignment horizontal="right" vertical="center"/>
    </xf>
    <xf numFmtId="3" fontId="11" fillId="3" borderId="22" xfId="0" applyNumberFormat="1" applyFont="1" applyFill="1" applyBorder="1" applyAlignment="1">
      <alignment horizontal="right" vertical="center"/>
    </xf>
    <xf numFmtId="3" fontId="11" fillId="3" borderId="23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164" fontId="11" fillId="3" borderId="29" xfId="0" applyNumberFormat="1" applyFont="1" applyFill="1" applyBorder="1" applyAlignment="1">
      <alignment horizontal="right" vertical="center"/>
    </xf>
    <xf numFmtId="3" fontId="11" fillId="0" borderId="29" xfId="0" applyNumberFormat="1" applyFont="1" applyFill="1" applyBorder="1" applyAlignment="1">
      <alignment horizontal="right" vertical="center"/>
    </xf>
    <xf numFmtId="3" fontId="11" fillId="3" borderId="29" xfId="0" applyNumberFormat="1" applyFont="1" applyFill="1" applyBorder="1" applyAlignment="1">
      <alignment horizontal="right" vertical="center"/>
    </xf>
    <xf numFmtId="3" fontId="11" fillId="3" borderId="3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11" fillId="0" borderId="13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2" fillId="0" borderId="2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right" vertical="center" wrapText="1"/>
    </xf>
    <xf numFmtId="0" fontId="9" fillId="2" borderId="6" xfId="0" applyFont="1" applyFill="1" applyBorder="1" applyAlignment="1">
      <alignment horizontal="right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10" fillId="0" borderId="31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  <xf numFmtId="0" fontId="10" fillId="0" borderId="26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2"/>
  <sheetViews>
    <sheetView tabSelected="1" zoomScaleNormal="100" workbookViewId="0">
      <pane ySplit="3" topLeftCell="A4" activePane="bottomLeft" state="frozen"/>
      <selection pane="bottomLeft" sqref="A1:N1"/>
    </sheetView>
  </sheetViews>
  <sheetFormatPr defaultRowHeight="14.5" x14ac:dyDescent="0.35"/>
  <cols>
    <col min="1" max="1" width="12" customWidth="1"/>
    <col min="2" max="2" width="22.81640625" customWidth="1"/>
    <col min="3" max="3" width="29.7265625" customWidth="1"/>
    <col min="4" max="4" width="19.453125" customWidth="1"/>
    <col min="5" max="5" width="27" customWidth="1"/>
    <col min="6" max="6" width="16.453125" customWidth="1"/>
    <col min="7" max="7" width="21.1796875" customWidth="1"/>
    <col min="8" max="8" width="16.7265625" customWidth="1"/>
    <col min="9" max="9" width="19.7265625" customWidth="1"/>
    <col min="10" max="10" width="15.7265625" customWidth="1"/>
    <col min="11" max="11" width="14.453125" customWidth="1"/>
    <col min="12" max="12" width="13.54296875" customWidth="1"/>
    <col min="13" max="13" width="15.81640625" customWidth="1"/>
    <col min="14" max="14" width="16.54296875" customWidth="1"/>
  </cols>
  <sheetData>
    <row r="1" spans="1:14" ht="51.75" customHeight="1" x14ac:dyDescent="0.35">
      <c r="A1" s="73" t="s">
        <v>131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7.25" customHeight="1" thickBot="1" x14ac:dyDescent="0.4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s="1" customFormat="1" ht="56.5" customHeight="1" thickBot="1" x14ac:dyDescent="0.3">
      <c r="A3" s="7" t="s">
        <v>19</v>
      </c>
      <c r="B3" s="5" t="s">
        <v>20</v>
      </c>
      <c r="C3" s="5" t="s">
        <v>21</v>
      </c>
      <c r="D3" s="5" t="s">
        <v>22</v>
      </c>
      <c r="E3" s="5" t="s">
        <v>0</v>
      </c>
      <c r="F3" s="5" t="s">
        <v>1</v>
      </c>
      <c r="G3" s="5" t="s">
        <v>2</v>
      </c>
      <c r="H3" s="5" t="s">
        <v>23</v>
      </c>
      <c r="I3" s="5" t="s">
        <v>82</v>
      </c>
      <c r="J3" s="6" t="s">
        <v>24</v>
      </c>
      <c r="K3" s="6" t="s">
        <v>25</v>
      </c>
      <c r="L3" s="6" t="s">
        <v>26</v>
      </c>
      <c r="M3" s="6" t="s">
        <v>27</v>
      </c>
      <c r="N3" s="6" t="s">
        <v>28</v>
      </c>
    </row>
    <row r="4" spans="1:14" s="1" customFormat="1" ht="33.75" customHeight="1" thickBot="1" x14ac:dyDescent="0.3">
      <c r="A4" s="74" t="s">
        <v>138</v>
      </c>
      <c r="B4" s="75"/>
      <c r="C4" s="75"/>
      <c r="D4" s="75"/>
      <c r="E4" s="75"/>
      <c r="F4" s="75"/>
      <c r="G4" s="75"/>
      <c r="H4" s="75"/>
      <c r="I4" s="8">
        <f>SUM(I7,I11,I39,I36,I31,I25,I18)</f>
        <v>86237564.090000004</v>
      </c>
      <c r="J4" s="8">
        <f>SUM(J7,J11,J39,J36,J31,J25,J18)</f>
        <v>124948275.74000001</v>
      </c>
      <c r="K4" s="8">
        <f>SUM(K7,K11,K39,K36,K31,K25,K18)</f>
        <v>119607893.16000001</v>
      </c>
      <c r="L4" s="10"/>
      <c r="M4" s="9">
        <f>SUM(M7,M11,M39,M36,M31,M25,M18)</f>
        <v>155127.41850999999</v>
      </c>
      <c r="N4" s="9">
        <f>SUM(N7,N11,N39,N36,N31,N25,N18)</f>
        <v>2531467.3701999998</v>
      </c>
    </row>
    <row r="5" spans="1:14" s="1" customFormat="1" ht="17.5" customHeight="1" x14ac:dyDescent="0.25">
      <c r="A5" s="82" t="s">
        <v>132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4"/>
    </row>
    <row r="6" spans="1:14" s="1" customFormat="1" ht="85.5" customHeight="1" x14ac:dyDescent="0.25">
      <c r="A6" s="51">
        <v>68</v>
      </c>
      <c r="B6" s="12" t="s">
        <v>135</v>
      </c>
      <c r="C6" s="13" t="s">
        <v>134</v>
      </c>
      <c r="D6" s="12" t="s">
        <v>133</v>
      </c>
      <c r="E6" s="12" t="s">
        <v>6</v>
      </c>
      <c r="F6" s="12" t="s">
        <v>137</v>
      </c>
      <c r="G6" s="12" t="s">
        <v>136</v>
      </c>
      <c r="H6" s="13">
        <v>44027</v>
      </c>
      <c r="I6" s="14">
        <v>18548221</v>
      </c>
      <c r="J6" s="14">
        <v>25883923</v>
      </c>
      <c r="K6" s="14">
        <v>24670720</v>
      </c>
      <c r="L6" s="21">
        <v>16</v>
      </c>
      <c r="M6" s="22">
        <v>204</v>
      </c>
      <c r="N6" s="23">
        <f>L6*M6</f>
        <v>3264</v>
      </c>
    </row>
    <row r="7" spans="1:14" s="1" customFormat="1" ht="33.75" customHeight="1" thickBot="1" x14ac:dyDescent="0.3">
      <c r="A7" s="60"/>
      <c r="B7" s="61"/>
      <c r="C7" s="61"/>
      <c r="D7" s="61"/>
      <c r="E7" s="61"/>
      <c r="F7" s="61"/>
      <c r="G7" s="61"/>
      <c r="H7" s="62"/>
      <c r="I7" s="53">
        <f>SUM(I5:I6)</f>
        <v>18548221</v>
      </c>
      <c r="J7" s="53">
        <f t="shared" ref="J7:K7" si="0">SUM(J5:J6)</f>
        <v>25883923</v>
      </c>
      <c r="K7" s="53">
        <f t="shared" si="0"/>
        <v>24670720</v>
      </c>
      <c r="L7" s="54"/>
      <c r="M7" s="55">
        <f>SUM(M5:M6)</f>
        <v>204</v>
      </c>
      <c r="N7" s="56">
        <f>SUM(N5:N6)</f>
        <v>3264</v>
      </c>
    </row>
    <row r="8" spans="1:14" s="1" customFormat="1" ht="17.25" customHeight="1" x14ac:dyDescent="0.25">
      <c r="A8" s="82" t="s">
        <v>122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4"/>
    </row>
    <row r="9" spans="1:14" s="1" customFormat="1" ht="130.5" customHeight="1" x14ac:dyDescent="0.25">
      <c r="A9" s="51">
        <v>60</v>
      </c>
      <c r="B9" s="12" t="s">
        <v>128</v>
      </c>
      <c r="C9" s="13" t="s">
        <v>129</v>
      </c>
      <c r="D9" s="12" t="s">
        <v>127</v>
      </c>
      <c r="E9" s="12" t="s">
        <v>6</v>
      </c>
      <c r="F9" s="12" t="s">
        <v>99</v>
      </c>
      <c r="G9" s="12" t="s">
        <v>130</v>
      </c>
      <c r="H9" s="13">
        <v>43726</v>
      </c>
      <c r="I9" s="14">
        <v>12239517</v>
      </c>
      <c r="J9" s="14">
        <v>16118065</v>
      </c>
      <c r="K9" s="14">
        <v>15663652</v>
      </c>
      <c r="L9" s="21">
        <v>16</v>
      </c>
      <c r="M9" s="22">
        <v>20359</v>
      </c>
      <c r="N9" s="23">
        <f>L9*M9</f>
        <v>325744</v>
      </c>
    </row>
    <row r="10" spans="1:14" s="1" customFormat="1" ht="70.150000000000006" customHeight="1" x14ac:dyDescent="0.25">
      <c r="A10" s="51">
        <v>58</v>
      </c>
      <c r="B10" s="12" t="s">
        <v>123</v>
      </c>
      <c r="C10" s="13" t="s">
        <v>124</v>
      </c>
      <c r="D10" s="12" t="s">
        <v>125</v>
      </c>
      <c r="E10" s="12" t="s">
        <v>6</v>
      </c>
      <c r="F10" s="12" t="s">
        <v>4</v>
      </c>
      <c r="G10" s="12" t="s">
        <v>126</v>
      </c>
      <c r="H10" s="13">
        <v>43404</v>
      </c>
      <c r="I10" s="14">
        <v>941493</v>
      </c>
      <c r="J10" s="14">
        <v>1376724</v>
      </c>
      <c r="K10" s="14">
        <v>1363889.42</v>
      </c>
      <c r="L10" s="21">
        <v>12</v>
      </c>
      <c r="M10" s="22">
        <v>2787</v>
      </c>
      <c r="N10" s="23">
        <f>L10*M10</f>
        <v>33444</v>
      </c>
    </row>
    <row r="11" spans="1:14" s="1" customFormat="1" ht="33.75" customHeight="1" thickBot="1" x14ac:dyDescent="0.3">
      <c r="A11" s="60"/>
      <c r="B11" s="61"/>
      <c r="C11" s="61"/>
      <c r="D11" s="61"/>
      <c r="E11" s="61"/>
      <c r="F11" s="61"/>
      <c r="G11" s="61"/>
      <c r="H11" s="62"/>
      <c r="I11" s="53">
        <f>SUM(I9:I10)</f>
        <v>13181010</v>
      </c>
      <c r="J11" s="53">
        <f t="shared" ref="J11:K11" si="1">SUM(J9:J10)</f>
        <v>17494789</v>
      </c>
      <c r="K11" s="53">
        <f t="shared" si="1"/>
        <v>17027541.420000002</v>
      </c>
      <c r="L11" s="54"/>
      <c r="M11" s="55">
        <f>SUM(M9:M10)</f>
        <v>23146</v>
      </c>
      <c r="N11" s="56">
        <f>SUM(N9:N10)</f>
        <v>359188</v>
      </c>
    </row>
    <row r="12" spans="1:14" s="1" customFormat="1" ht="17.25" customHeight="1" x14ac:dyDescent="0.25">
      <c r="A12" s="82" t="s">
        <v>84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4"/>
    </row>
    <row r="13" spans="1:14" s="1" customFormat="1" ht="85.5" customHeight="1" x14ac:dyDescent="0.25">
      <c r="A13" s="51">
        <v>37</v>
      </c>
      <c r="B13" s="12" t="s">
        <v>121</v>
      </c>
      <c r="C13" s="13" t="s">
        <v>119</v>
      </c>
      <c r="D13" s="12" t="s">
        <v>53</v>
      </c>
      <c r="E13" s="12" t="s">
        <v>6</v>
      </c>
      <c r="F13" s="12" t="s">
        <v>4</v>
      </c>
      <c r="G13" s="12" t="s">
        <v>120</v>
      </c>
      <c r="H13" s="13">
        <v>43280</v>
      </c>
      <c r="I13" s="14">
        <v>2145825</v>
      </c>
      <c r="J13" s="14">
        <v>3228944</v>
      </c>
      <c r="K13" s="14">
        <v>3210423.7</v>
      </c>
      <c r="L13" s="21">
        <v>13</v>
      </c>
      <c r="M13" s="22">
        <v>8825</v>
      </c>
      <c r="N13" s="23">
        <f>L13*M13</f>
        <v>114725</v>
      </c>
    </row>
    <row r="14" spans="1:14" s="1" customFormat="1" ht="125.25" customHeight="1" x14ac:dyDescent="0.25">
      <c r="A14" s="51">
        <v>41</v>
      </c>
      <c r="B14" s="12" t="s">
        <v>117</v>
      </c>
      <c r="C14" s="13" t="s">
        <v>115</v>
      </c>
      <c r="D14" s="12" t="s">
        <v>53</v>
      </c>
      <c r="E14" s="12" t="s">
        <v>114</v>
      </c>
      <c r="F14" s="12" t="s">
        <v>116</v>
      </c>
      <c r="G14" s="12" t="s">
        <v>118</v>
      </c>
      <c r="H14" s="13">
        <v>43242</v>
      </c>
      <c r="I14" s="14">
        <v>1441871</v>
      </c>
      <c r="J14" s="14">
        <v>2560270</v>
      </c>
      <c r="K14" s="14">
        <v>2528259</v>
      </c>
      <c r="L14" s="21">
        <v>21</v>
      </c>
      <c r="M14" s="22">
        <v>2138</v>
      </c>
      <c r="N14" s="23">
        <f>L14*M14</f>
        <v>44898</v>
      </c>
    </row>
    <row r="15" spans="1:14" s="1" customFormat="1" ht="69" customHeight="1" x14ac:dyDescent="0.25">
      <c r="A15" s="51">
        <v>49</v>
      </c>
      <c r="B15" s="12" t="s">
        <v>109</v>
      </c>
      <c r="C15" s="13" t="s">
        <v>106</v>
      </c>
      <c r="D15" s="12" t="s">
        <v>107</v>
      </c>
      <c r="E15" s="12" t="s">
        <v>108</v>
      </c>
      <c r="F15" s="12" t="s">
        <v>111</v>
      </c>
      <c r="G15" s="12" t="s">
        <v>113</v>
      </c>
      <c r="H15" s="13">
        <v>43235</v>
      </c>
      <c r="I15" s="14">
        <v>10975505</v>
      </c>
      <c r="J15" s="14">
        <v>11720431</v>
      </c>
      <c r="K15" s="14">
        <v>10225198</v>
      </c>
      <c r="L15" s="21">
        <v>20</v>
      </c>
      <c r="M15" s="22">
        <v>20714.41851</v>
      </c>
      <c r="N15" s="23">
        <f>L15*M15</f>
        <v>414288.3702</v>
      </c>
    </row>
    <row r="16" spans="1:14" s="1" customFormat="1" ht="153" customHeight="1" x14ac:dyDescent="0.25">
      <c r="A16" s="51">
        <v>47</v>
      </c>
      <c r="B16" s="12" t="s">
        <v>98</v>
      </c>
      <c r="C16" s="13" t="s">
        <v>100</v>
      </c>
      <c r="D16" s="12" t="s">
        <v>101</v>
      </c>
      <c r="E16" s="12" t="s">
        <v>102</v>
      </c>
      <c r="F16" s="12" t="s">
        <v>99</v>
      </c>
      <c r="G16" s="12" t="s">
        <v>103</v>
      </c>
      <c r="H16" s="13">
        <v>43220</v>
      </c>
      <c r="I16" s="14">
        <v>758671</v>
      </c>
      <c r="J16" s="14">
        <v>1272156</v>
      </c>
      <c r="K16" s="14">
        <v>1261284</v>
      </c>
      <c r="L16" s="21">
        <v>20</v>
      </c>
      <c r="M16" s="22">
        <v>819</v>
      </c>
      <c r="N16" s="23">
        <f>L16*M16</f>
        <v>16380</v>
      </c>
    </row>
    <row r="17" spans="1:17" s="1" customFormat="1" ht="233.25" customHeight="1" x14ac:dyDescent="0.25">
      <c r="A17" s="51">
        <v>17</v>
      </c>
      <c r="B17" s="12" t="s">
        <v>85</v>
      </c>
      <c r="C17" s="13" t="s">
        <v>87</v>
      </c>
      <c r="D17" s="12" t="s">
        <v>88</v>
      </c>
      <c r="E17" s="12" t="s">
        <v>10</v>
      </c>
      <c r="F17" s="12" t="s">
        <v>86</v>
      </c>
      <c r="G17" s="12" t="s">
        <v>91</v>
      </c>
      <c r="H17" s="13">
        <v>43098</v>
      </c>
      <c r="I17" s="14">
        <v>3088378</v>
      </c>
      <c r="J17" s="14">
        <v>4017214</v>
      </c>
      <c r="K17" s="14">
        <v>4017100</v>
      </c>
      <c r="L17" s="21">
        <v>14</v>
      </c>
      <c r="M17" s="22">
        <v>3023</v>
      </c>
      <c r="N17" s="23">
        <f>L17*M17</f>
        <v>42322</v>
      </c>
    </row>
    <row r="18" spans="1:17" s="1" customFormat="1" ht="24" customHeight="1" x14ac:dyDescent="0.25">
      <c r="A18" s="60" t="s">
        <v>92</v>
      </c>
      <c r="B18" s="61"/>
      <c r="C18" s="61"/>
      <c r="D18" s="61"/>
      <c r="E18" s="61"/>
      <c r="F18" s="61"/>
      <c r="G18" s="61"/>
      <c r="H18" s="62"/>
      <c r="I18" s="53">
        <f>SUM(I13:I17)</f>
        <v>18410250</v>
      </c>
      <c r="J18" s="53">
        <f>SUM(J13:J17)</f>
        <v>22799015</v>
      </c>
      <c r="K18" s="53">
        <f>SUM(K13:K17)</f>
        <v>21242264.699999999</v>
      </c>
      <c r="L18" s="54"/>
      <c r="M18" s="55">
        <f>SUM(M13:M17)</f>
        <v>35519.418510000003</v>
      </c>
      <c r="N18" s="56">
        <f>SUM(N13:N17)</f>
        <v>632613.3702</v>
      </c>
      <c r="O18" s="2"/>
    </row>
    <row r="19" spans="1:17" s="1" customFormat="1" ht="17.25" customHeight="1" x14ac:dyDescent="0.25">
      <c r="A19" s="76" t="s">
        <v>62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8"/>
    </row>
    <row r="20" spans="1:17" s="1" customFormat="1" ht="97.5" customHeight="1" x14ac:dyDescent="0.25">
      <c r="A20" s="51">
        <v>42</v>
      </c>
      <c r="B20" s="12" t="s">
        <v>80</v>
      </c>
      <c r="C20" s="13" t="s">
        <v>77</v>
      </c>
      <c r="D20" s="12" t="s">
        <v>53</v>
      </c>
      <c r="E20" s="12" t="s">
        <v>78</v>
      </c>
      <c r="F20" s="12" t="s">
        <v>79</v>
      </c>
      <c r="G20" s="12" t="s">
        <v>81</v>
      </c>
      <c r="H20" s="13">
        <v>42999</v>
      </c>
      <c r="I20" s="14">
        <v>4804070</v>
      </c>
      <c r="J20" s="14">
        <v>9047743</v>
      </c>
      <c r="K20" s="14">
        <v>9047722</v>
      </c>
      <c r="L20" s="21">
        <v>21</v>
      </c>
      <c r="M20" s="22">
        <v>16433</v>
      </c>
      <c r="N20" s="23">
        <f>L20*M20</f>
        <v>345093</v>
      </c>
    </row>
    <row r="21" spans="1:17" s="1" customFormat="1" ht="97.5" customHeight="1" x14ac:dyDescent="0.25">
      <c r="A21" s="51">
        <v>2</v>
      </c>
      <c r="B21" s="12" t="s">
        <v>105</v>
      </c>
      <c r="C21" s="13" t="s">
        <v>96</v>
      </c>
      <c r="D21" s="12" t="s">
        <v>97</v>
      </c>
      <c r="E21" s="12" t="s">
        <v>89</v>
      </c>
      <c r="F21" s="12" t="s">
        <v>90</v>
      </c>
      <c r="G21" s="12" t="s">
        <v>95</v>
      </c>
      <c r="H21" s="57" t="s">
        <v>104</v>
      </c>
      <c r="I21" s="14">
        <v>5532250.1399999997</v>
      </c>
      <c r="J21" s="14">
        <v>8873622.7100000009</v>
      </c>
      <c r="K21" s="14">
        <v>8635129.1300000008</v>
      </c>
      <c r="L21" s="21">
        <v>17</v>
      </c>
      <c r="M21" s="22">
        <v>13854</v>
      </c>
      <c r="N21" s="23">
        <f>L21*M21</f>
        <v>235518</v>
      </c>
    </row>
    <row r="22" spans="1:17" s="1" customFormat="1" ht="233.25" customHeight="1" x14ac:dyDescent="0.25">
      <c r="A22" s="51">
        <v>20</v>
      </c>
      <c r="B22" s="12" t="s">
        <v>73</v>
      </c>
      <c r="C22" s="13" t="s">
        <v>74</v>
      </c>
      <c r="D22" s="12" t="s">
        <v>76</v>
      </c>
      <c r="E22" s="12" t="s">
        <v>10</v>
      </c>
      <c r="F22" s="12" t="s">
        <v>4</v>
      </c>
      <c r="G22" s="12" t="s">
        <v>72</v>
      </c>
      <c r="H22" s="13">
        <v>42898</v>
      </c>
      <c r="I22" s="14">
        <v>3633252</v>
      </c>
      <c r="J22" s="14">
        <v>7495998</v>
      </c>
      <c r="K22" s="14">
        <v>7219944</v>
      </c>
      <c r="L22" s="21">
        <v>23</v>
      </c>
      <c r="M22" s="22">
        <v>9209</v>
      </c>
      <c r="N22" s="23">
        <f>L22*M22</f>
        <v>211807</v>
      </c>
    </row>
    <row r="23" spans="1:17" s="1" customFormat="1" ht="62.25" customHeight="1" x14ac:dyDescent="0.25">
      <c r="A23" s="51">
        <v>45</v>
      </c>
      <c r="B23" s="12" t="s">
        <v>67</v>
      </c>
      <c r="C23" s="13" t="s">
        <v>68</v>
      </c>
      <c r="D23" s="12" t="s">
        <v>69</v>
      </c>
      <c r="E23" s="12" t="s">
        <v>70</v>
      </c>
      <c r="F23" s="12" t="s">
        <v>13</v>
      </c>
      <c r="G23" s="12" t="s">
        <v>71</v>
      </c>
      <c r="H23" s="13">
        <v>42838</v>
      </c>
      <c r="I23" s="14">
        <v>3432599.5</v>
      </c>
      <c r="J23" s="14">
        <v>7333636.5099999998</v>
      </c>
      <c r="K23" s="14">
        <v>7113067.7800000003</v>
      </c>
      <c r="L23" s="21">
        <v>24</v>
      </c>
      <c r="M23" s="22">
        <v>10732</v>
      </c>
      <c r="N23" s="23">
        <f>L23*M23</f>
        <v>257568</v>
      </c>
    </row>
    <row r="24" spans="1:17" ht="150.75" customHeight="1" x14ac:dyDescent="0.35">
      <c r="A24" s="49">
        <v>5</v>
      </c>
      <c r="B24" s="25" t="s">
        <v>29</v>
      </c>
      <c r="C24" s="26" t="s">
        <v>75</v>
      </c>
      <c r="D24" s="25" t="s">
        <v>30</v>
      </c>
      <c r="E24" s="25" t="s">
        <v>10</v>
      </c>
      <c r="F24" s="25" t="s">
        <v>4</v>
      </c>
      <c r="G24" s="25" t="s">
        <v>18</v>
      </c>
      <c r="H24" s="26">
        <v>42670</v>
      </c>
      <c r="I24" s="27">
        <v>2691481</v>
      </c>
      <c r="J24" s="27">
        <v>4494812</v>
      </c>
      <c r="K24" s="27">
        <v>4047655</v>
      </c>
      <c r="L24" s="50">
        <v>14</v>
      </c>
      <c r="M24" s="28">
        <v>4891</v>
      </c>
      <c r="N24" s="29">
        <f>L24*M24</f>
        <v>68474</v>
      </c>
      <c r="O24" s="2"/>
    </row>
    <row r="25" spans="1:17" s="1" customFormat="1" ht="24" customHeight="1" x14ac:dyDescent="0.25">
      <c r="A25" s="67" t="s">
        <v>66</v>
      </c>
      <c r="B25" s="68"/>
      <c r="C25" s="68"/>
      <c r="D25" s="68"/>
      <c r="E25" s="68"/>
      <c r="F25" s="68"/>
      <c r="G25" s="68"/>
      <c r="H25" s="69"/>
      <c r="I25" s="44">
        <f>SUM(I20:I24)</f>
        <v>20093652.640000001</v>
      </c>
      <c r="J25" s="44">
        <f>SUM(J20:J24)</f>
        <v>37245812.219999999</v>
      </c>
      <c r="K25" s="44">
        <f>SUM(K20:K24)</f>
        <v>36063517.910000004</v>
      </c>
      <c r="L25" s="45"/>
      <c r="M25" s="46">
        <f>SUM(M20:M24)</f>
        <v>55119</v>
      </c>
      <c r="N25" s="47">
        <f>SUM(N20:N24)</f>
        <v>1118460</v>
      </c>
      <c r="O25" s="2"/>
    </row>
    <row r="26" spans="1:17" ht="23.5" x14ac:dyDescent="0.35">
      <c r="A26" s="70" t="s">
        <v>59</v>
      </c>
      <c r="B26" s="71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1"/>
      <c r="O26" s="2"/>
    </row>
    <row r="27" spans="1:17" ht="95.25" customHeight="1" x14ac:dyDescent="0.35">
      <c r="A27" s="36">
        <v>44</v>
      </c>
      <c r="B27" s="15" t="s">
        <v>31</v>
      </c>
      <c r="C27" s="16" t="s">
        <v>32</v>
      </c>
      <c r="D27" s="15" t="s">
        <v>33</v>
      </c>
      <c r="E27" s="15" t="s">
        <v>6</v>
      </c>
      <c r="F27" s="15" t="s">
        <v>4</v>
      </c>
      <c r="G27" s="15" t="s">
        <v>15</v>
      </c>
      <c r="H27" s="16">
        <v>42642</v>
      </c>
      <c r="I27" s="17">
        <v>1015017</v>
      </c>
      <c r="J27" s="17">
        <v>1313502</v>
      </c>
      <c r="K27" s="17">
        <v>1270734</v>
      </c>
      <c r="L27" s="18">
        <v>6</v>
      </c>
      <c r="M27" s="19">
        <v>9721</v>
      </c>
      <c r="N27" s="20">
        <f>L27*M27</f>
        <v>58326</v>
      </c>
      <c r="O27" s="2"/>
      <c r="Q27" s="4"/>
    </row>
    <row r="28" spans="1:17" ht="48.75" customHeight="1" x14ac:dyDescent="0.35">
      <c r="A28" s="11">
        <v>46</v>
      </c>
      <c r="B28" s="12" t="s">
        <v>34</v>
      </c>
      <c r="C28" s="13" t="s">
        <v>35</v>
      </c>
      <c r="D28" s="12" t="s">
        <v>36</v>
      </c>
      <c r="E28" s="12" t="s">
        <v>17</v>
      </c>
      <c r="F28" s="12" t="s">
        <v>16</v>
      </c>
      <c r="G28" s="12" t="s">
        <v>5</v>
      </c>
      <c r="H28" s="13">
        <v>42641</v>
      </c>
      <c r="I28" s="14">
        <v>5933303</v>
      </c>
      <c r="J28" s="14">
        <v>7704774</v>
      </c>
      <c r="K28" s="14">
        <v>7521972</v>
      </c>
      <c r="L28" s="21">
        <v>14</v>
      </c>
      <c r="M28" s="22">
        <v>7120</v>
      </c>
      <c r="N28" s="23">
        <f>L28*M28</f>
        <v>99680</v>
      </c>
      <c r="O28" s="2"/>
    </row>
    <row r="29" spans="1:17" s="1" customFormat="1" ht="54.75" customHeight="1" x14ac:dyDescent="0.25">
      <c r="A29" s="11">
        <v>38</v>
      </c>
      <c r="B29" s="12" t="s">
        <v>37</v>
      </c>
      <c r="C29" s="13" t="s">
        <v>38</v>
      </c>
      <c r="D29" s="12" t="s">
        <v>39</v>
      </c>
      <c r="E29" s="12" t="s">
        <v>12</v>
      </c>
      <c r="F29" s="12" t="s">
        <v>13</v>
      </c>
      <c r="G29" s="12" t="s">
        <v>14</v>
      </c>
      <c r="H29" s="13">
        <v>42607</v>
      </c>
      <c r="I29" s="14">
        <v>2069592</v>
      </c>
      <c r="J29" s="14">
        <v>2922688</v>
      </c>
      <c r="K29" s="14">
        <v>2742129</v>
      </c>
      <c r="L29" s="21">
        <v>12</v>
      </c>
      <c r="M29" s="22">
        <v>6667</v>
      </c>
      <c r="N29" s="23">
        <f>L29*M29</f>
        <v>80004</v>
      </c>
      <c r="O29" s="2"/>
      <c r="Q29" s="3"/>
    </row>
    <row r="30" spans="1:17" s="1" customFormat="1" ht="50.25" customHeight="1" x14ac:dyDescent="0.25">
      <c r="A30" s="37">
        <v>6</v>
      </c>
      <c r="B30" s="24" t="s">
        <v>40</v>
      </c>
      <c r="C30" s="24" t="s">
        <v>41</v>
      </c>
      <c r="D30" s="24" t="s">
        <v>42</v>
      </c>
      <c r="E30" s="25" t="s">
        <v>3</v>
      </c>
      <c r="F30" s="25" t="s">
        <v>4</v>
      </c>
      <c r="G30" s="25" t="s">
        <v>5</v>
      </c>
      <c r="H30" s="26">
        <v>42510</v>
      </c>
      <c r="I30" s="27">
        <v>2241776</v>
      </c>
      <c r="J30" s="27">
        <v>3494390</v>
      </c>
      <c r="K30" s="27">
        <v>3073573</v>
      </c>
      <c r="L30" s="28">
        <v>12</v>
      </c>
      <c r="M30" s="28">
        <v>9216</v>
      </c>
      <c r="N30" s="29">
        <f>L30*M30</f>
        <v>110592</v>
      </c>
      <c r="O30" s="2"/>
    </row>
    <row r="31" spans="1:17" s="1" customFormat="1" ht="24" customHeight="1" x14ac:dyDescent="0.25">
      <c r="A31" s="67" t="s">
        <v>60</v>
      </c>
      <c r="B31" s="68"/>
      <c r="C31" s="68"/>
      <c r="D31" s="68"/>
      <c r="E31" s="68"/>
      <c r="F31" s="68"/>
      <c r="G31" s="68"/>
      <c r="H31" s="69"/>
      <c r="I31" s="44">
        <f>SUM(I27:I30)</f>
        <v>11259688</v>
      </c>
      <c r="J31" s="44">
        <f>SUM(J27:J30)</f>
        <v>15435354</v>
      </c>
      <c r="K31" s="44">
        <f>SUM(K27:K30)</f>
        <v>14608408</v>
      </c>
      <c r="L31" s="45"/>
      <c r="M31" s="46">
        <f>SUM(M27:M30)</f>
        <v>32724</v>
      </c>
      <c r="N31" s="47">
        <f>SUM(N27:N30)</f>
        <v>348602</v>
      </c>
      <c r="O31" s="2"/>
    </row>
    <row r="32" spans="1:17" s="1" customFormat="1" ht="23.5" x14ac:dyDescent="0.25">
      <c r="A32" s="79" t="s">
        <v>61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1"/>
      <c r="O32" s="2"/>
    </row>
    <row r="33" spans="1:15" s="1" customFormat="1" ht="54.75" customHeight="1" x14ac:dyDescent="0.25">
      <c r="A33" s="38">
        <v>21</v>
      </c>
      <c r="B33" s="30" t="s">
        <v>43</v>
      </c>
      <c r="C33" s="30" t="s">
        <v>44</v>
      </c>
      <c r="D33" s="30" t="s">
        <v>45</v>
      </c>
      <c r="E33" s="15" t="s">
        <v>6</v>
      </c>
      <c r="F33" s="15" t="s">
        <v>4</v>
      </c>
      <c r="G33" s="31" t="s">
        <v>46</v>
      </c>
      <c r="H33" s="16">
        <v>42272</v>
      </c>
      <c r="I33" s="17">
        <v>182575</v>
      </c>
      <c r="J33" s="17">
        <v>182575</v>
      </c>
      <c r="K33" s="17">
        <v>182575</v>
      </c>
      <c r="L33" s="18" t="s">
        <v>93</v>
      </c>
      <c r="M33" s="19">
        <v>364</v>
      </c>
      <c r="N33" s="32" t="s">
        <v>93</v>
      </c>
      <c r="O33" s="2"/>
    </row>
    <row r="34" spans="1:15" ht="65.25" customHeight="1" x14ac:dyDescent="0.35">
      <c r="A34" s="39">
        <v>4</v>
      </c>
      <c r="B34" s="33" t="s">
        <v>47</v>
      </c>
      <c r="C34" s="33" t="s">
        <v>48</v>
      </c>
      <c r="D34" s="33" t="s">
        <v>49</v>
      </c>
      <c r="E34" s="12" t="s">
        <v>7</v>
      </c>
      <c r="F34" s="12" t="s">
        <v>8</v>
      </c>
      <c r="G34" s="12" t="s">
        <v>50</v>
      </c>
      <c r="H34" s="13">
        <v>42167</v>
      </c>
      <c r="I34" s="14">
        <v>3318848</v>
      </c>
      <c r="J34" s="14">
        <v>4440037</v>
      </c>
      <c r="K34" s="14">
        <v>4364066</v>
      </c>
      <c r="L34" s="22">
        <v>14</v>
      </c>
      <c r="M34" s="22">
        <v>4046</v>
      </c>
      <c r="N34" s="23">
        <f>L34*M34</f>
        <v>56644</v>
      </c>
    </row>
    <row r="35" spans="1:15" ht="48.75" customHeight="1" x14ac:dyDescent="0.35">
      <c r="A35" s="39">
        <v>3</v>
      </c>
      <c r="B35" s="33" t="s">
        <v>51</v>
      </c>
      <c r="C35" s="33" t="s">
        <v>52</v>
      </c>
      <c r="D35" s="33" t="s">
        <v>53</v>
      </c>
      <c r="E35" s="12" t="s">
        <v>9</v>
      </c>
      <c r="F35" s="12" t="s">
        <v>8</v>
      </c>
      <c r="G35" s="34" t="s">
        <v>54</v>
      </c>
      <c r="H35" s="13">
        <v>42136</v>
      </c>
      <c r="I35" s="14">
        <f>989527-78786</f>
        <v>910741</v>
      </c>
      <c r="J35" s="14">
        <v>910741</v>
      </c>
      <c r="K35" s="14">
        <v>910741</v>
      </c>
      <c r="L35" s="21" t="s">
        <v>93</v>
      </c>
      <c r="M35" s="22">
        <v>2947</v>
      </c>
      <c r="N35" s="35" t="s">
        <v>94</v>
      </c>
    </row>
    <row r="36" spans="1:15" s="1" customFormat="1" ht="21" customHeight="1" x14ac:dyDescent="0.25">
      <c r="A36" s="67" t="s">
        <v>64</v>
      </c>
      <c r="B36" s="68"/>
      <c r="C36" s="68"/>
      <c r="D36" s="68"/>
      <c r="E36" s="68"/>
      <c r="F36" s="68"/>
      <c r="G36" s="68"/>
      <c r="H36" s="69"/>
      <c r="I36" s="44">
        <f>SUM(I33:I35)</f>
        <v>4412164</v>
      </c>
      <c r="J36" s="44">
        <f t="shared" ref="J36:K36" si="2">SUM(J33:J35)</f>
        <v>5533353</v>
      </c>
      <c r="K36" s="44">
        <f t="shared" si="2"/>
        <v>5457382</v>
      </c>
      <c r="L36" s="45"/>
      <c r="M36" s="46">
        <f>SUM(M33:M35)</f>
        <v>7357</v>
      </c>
      <c r="N36" s="47">
        <f>SUM(N33:N35)</f>
        <v>56644</v>
      </c>
      <c r="O36" s="2"/>
    </row>
    <row r="37" spans="1:15" ht="21" customHeight="1" x14ac:dyDescent="0.35">
      <c r="A37" s="70" t="s">
        <v>63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2"/>
    </row>
    <row r="38" spans="1:15" s="1" customFormat="1" ht="49.5" customHeight="1" x14ac:dyDescent="0.25">
      <c r="A38" s="37">
        <v>1</v>
      </c>
      <c r="B38" s="24" t="s">
        <v>55</v>
      </c>
      <c r="C38" s="24" t="s">
        <v>56</v>
      </c>
      <c r="D38" s="24" t="s">
        <v>57</v>
      </c>
      <c r="E38" s="25" t="s">
        <v>10</v>
      </c>
      <c r="F38" s="25" t="s">
        <v>11</v>
      </c>
      <c r="G38" s="25" t="s">
        <v>58</v>
      </c>
      <c r="H38" s="26">
        <v>41729</v>
      </c>
      <c r="I38" s="27">
        <v>332578.45</v>
      </c>
      <c r="J38" s="27">
        <v>556029.52</v>
      </c>
      <c r="K38" s="27">
        <v>538059.13</v>
      </c>
      <c r="L38" s="28">
        <v>12</v>
      </c>
      <c r="M38" s="28">
        <v>1058</v>
      </c>
      <c r="N38" s="29">
        <f>L38*M38</f>
        <v>12696</v>
      </c>
      <c r="O38" s="2"/>
    </row>
    <row r="39" spans="1:15" ht="21.75" customHeight="1" thickBot="1" x14ac:dyDescent="0.4">
      <c r="A39" s="64" t="s">
        <v>65</v>
      </c>
      <c r="B39" s="65"/>
      <c r="C39" s="65"/>
      <c r="D39" s="65"/>
      <c r="E39" s="65"/>
      <c r="F39" s="65"/>
      <c r="G39" s="65"/>
      <c r="H39" s="66"/>
      <c r="I39" s="40">
        <f>I38</f>
        <v>332578.45</v>
      </c>
      <c r="J39" s="40">
        <f t="shared" ref="J39:K39" si="3">J38</f>
        <v>556029.52</v>
      </c>
      <c r="K39" s="40">
        <f t="shared" si="3"/>
        <v>538059.13</v>
      </c>
      <c r="L39" s="41"/>
      <c r="M39" s="42">
        <f>M38</f>
        <v>1058</v>
      </c>
      <c r="N39" s="43">
        <f>N38</f>
        <v>12696</v>
      </c>
    </row>
    <row r="40" spans="1:15" ht="32.25" customHeight="1" x14ac:dyDescent="0.35">
      <c r="A40" s="63" t="s">
        <v>83</v>
      </c>
      <c r="B40" s="63"/>
      <c r="C40" s="63"/>
      <c r="D40" s="63"/>
      <c r="E40" s="63"/>
      <c r="F40" s="63"/>
      <c r="G40" s="63"/>
      <c r="H40" s="63"/>
    </row>
    <row r="41" spans="1:15" x14ac:dyDescent="0.35">
      <c r="A41" s="59" t="s">
        <v>112</v>
      </c>
      <c r="B41" s="58"/>
      <c r="C41" s="58"/>
      <c r="D41" s="58"/>
      <c r="E41" s="58"/>
      <c r="F41" s="58"/>
      <c r="G41" s="58"/>
      <c r="H41" s="58"/>
    </row>
    <row r="42" spans="1:15" x14ac:dyDescent="0.35">
      <c r="A42" s="52" t="s">
        <v>110</v>
      </c>
      <c r="B42" s="52"/>
      <c r="C42" s="52"/>
      <c r="D42" s="52"/>
      <c r="E42" s="52"/>
      <c r="F42" s="52"/>
      <c r="G42" s="52"/>
      <c r="H42" s="52"/>
    </row>
  </sheetData>
  <mergeCells count="17">
    <mergeCell ref="A1:N1"/>
    <mergeCell ref="A4:H4"/>
    <mergeCell ref="A19:N19"/>
    <mergeCell ref="A31:H31"/>
    <mergeCell ref="A32:N32"/>
    <mergeCell ref="A26:N26"/>
    <mergeCell ref="A25:H25"/>
    <mergeCell ref="A12:N12"/>
    <mergeCell ref="A18:H18"/>
    <mergeCell ref="A8:N8"/>
    <mergeCell ref="A11:H11"/>
    <mergeCell ref="A5:N5"/>
    <mergeCell ref="A7:H7"/>
    <mergeCell ref="A40:H40"/>
    <mergeCell ref="A39:H39"/>
    <mergeCell ref="A36:H36"/>
    <mergeCell ref="A37:N37"/>
  </mergeCells>
  <pageMargins left="0.7" right="0.7" top="0.75" bottom="0.75" header="0.3" footer="0.3"/>
  <pageSetup scale="45" fitToHeight="2" orientation="landscape" r:id="rId1"/>
  <ignoredErrors>
    <ignoredError sqref="I31:N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Roney</dc:creator>
  <cp:lastModifiedBy>Matt Roney</cp:lastModifiedBy>
  <cp:lastPrinted>2018-08-02T19:29:21Z</cp:lastPrinted>
  <dcterms:created xsi:type="dcterms:W3CDTF">2016-05-20T17:56:18Z</dcterms:created>
  <dcterms:modified xsi:type="dcterms:W3CDTF">2020-07-21T18:35:03Z</dcterms:modified>
</cp:coreProperties>
</file>