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codeName="ThisWorkbook" defaultThemeVersion="124226"/>
  <mc:AlternateContent xmlns:mc="http://schemas.openxmlformats.org/markup-compatibility/2006">
    <mc:Choice Requires="x15">
      <x15ac:absPath xmlns:x15ac="http://schemas.microsoft.com/office/spreadsheetml/2010/11/ac" url="X:\Quality Management\DOE-BT-Appliance - Tools and Templates\CCE\Test Report Templates\CURRENT VERSIONS\"/>
    </mc:Choice>
  </mc:AlternateContent>
  <xr:revisionPtr revIDLastSave="0" documentId="13_ncr:1_{421B6EF2-3AF5-4358-A174-96AF52C99EBE}" xr6:coauthVersionLast="41" xr6:coauthVersionMax="41" xr10:uidLastSave="{00000000-0000-0000-0000-000000000000}"/>
  <workbookProtection workbookAlgorithmName="SHA-512" workbookHashValue="LgnyVmNQbEAC4c2EOlHNERW7eOgJuEF2Vq1MQkTyyTPlwHM8LuJIIfBp/v1nwvBZFraI37naxZqSWaF9vfeoQA==" workbookSaltValue="Ps2+Sj784r+uUdpLoLct2g==" workbookSpinCount="100000" lockStructure="1"/>
  <bookViews>
    <workbookView xWindow="90" yWindow="-16320" windowWidth="29040" windowHeight="15840" xr2:uid="{5793B82F-63BD-4CA3-9F8E-215FC7B69304}"/>
  </bookViews>
  <sheets>
    <sheet name="Instructions " sheetId="34" r:id="rId1"/>
    <sheet name="General Info &amp; Test Results" sheetId="35" r:id="rId2"/>
    <sheet name="Setup &amp; Instrumentation" sheetId="36" r:id="rId3"/>
    <sheet name="Photos" sheetId="16" r:id="rId4"/>
    <sheet name="Photo Adding" sheetId="39" r:id="rId5"/>
    <sheet name="General Test Comments" sheetId="26" r:id="rId6"/>
    <sheet name="Settings" sheetId="20" r:id="rId7"/>
    <sheet name="A16-Recorded Data" sheetId="23" r:id="rId8"/>
    <sheet name="A16-Capacity Calculation" sheetId="22" r:id="rId9"/>
    <sheet name="A58-Recorded Data" sheetId="41" r:id="rId10"/>
    <sheet name="Report Sign-Off Block" sheetId="33" r:id="rId11"/>
    <sheet name="Drop-Downs" sheetId="15" r:id="rId12"/>
    <sheet name="Version Control" sheetId="32" r:id="rId13"/>
  </sheets>
  <definedNames>
    <definedName name="ASHRAE58_YN">'General Info &amp; Test Results'!$C$20</definedName>
    <definedName name="DD_DryBulbTemp_Avg">'Drop-Downs'!$C$18</definedName>
    <definedName name="DD_DryBulbTemp_Ind">'Drop-Downs'!$D$18</definedName>
    <definedName name="DD_Voltage_Avg">'Drop-Downs'!$C$20</definedName>
    <definedName name="DD_Voltage_Ind">'Drop-Downs'!$D$20</definedName>
    <definedName name="DD_WetBulbTemp_Avg">'Drop-Downs'!$C$19</definedName>
    <definedName name="DD_WetBulbTemp_Ind">'Drop-Downs'!$D$19</definedName>
    <definedName name="Electronic">'Drop-Downs'!$D$12:$D$13</definedName>
    <definedName name="PTAC_PTHP">'Drop-Downs'!$C$12:$C$14</definedName>
    <definedName name="Yes_No">'Drop-Downs'!$B$12:$B$14</definedName>
  </definedNames>
  <calcPr calcId="191029" calcMode="autoNoTable"/>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51" i="22" l="1"/>
  <c r="C24" i="22" l="1"/>
  <c r="C23" i="22"/>
  <c r="C50" i="22"/>
  <c r="H68" i="23" l="1"/>
  <c r="H67" i="23"/>
  <c r="H66" i="23"/>
  <c r="H65" i="23"/>
  <c r="H64" i="23"/>
  <c r="C28" i="15" l="1" a="1"/>
  <c r="C28" i="15" s="1"/>
  <c r="G30" i="35" l="1"/>
  <c r="H30" i="35"/>
  <c r="D72" i="41" l="1"/>
  <c r="D76" i="41" s="1"/>
  <c r="D78" i="41" s="1"/>
  <c r="D63" i="41"/>
  <c r="D19" i="41"/>
  <c r="D19" i="23"/>
  <c r="E47" i="22"/>
  <c r="E29" i="22"/>
  <c r="E15" i="22"/>
  <c r="E74" i="22" s="1"/>
  <c r="E75" i="22" s="1"/>
  <c r="E76" i="22" s="1"/>
  <c r="E77" i="22" s="1"/>
  <c r="F18" i="35"/>
  <c r="F17" i="35"/>
  <c r="F16" i="35"/>
  <c r="F15" i="35"/>
  <c r="F14" i="35"/>
  <c r="F13" i="35"/>
  <c r="C7" i="34"/>
  <c r="C6" i="34"/>
  <c r="C3" i="34"/>
  <c r="C7" i="35"/>
  <c r="C6" i="35"/>
  <c r="C3" i="35"/>
  <c r="C7" i="36"/>
  <c r="C6" i="36"/>
  <c r="C3" i="36"/>
  <c r="C7" i="16"/>
  <c r="C6" i="16"/>
  <c r="C3" i="16"/>
  <c r="C7" i="39"/>
  <c r="C6" i="39"/>
  <c r="C3" i="39"/>
  <c r="C7" i="26"/>
  <c r="C6" i="26"/>
  <c r="C3" i="26"/>
  <c r="C7" i="20"/>
  <c r="C6" i="20"/>
  <c r="C3" i="20"/>
  <c r="C7" i="23"/>
  <c r="C6" i="23"/>
  <c r="C3" i="23"/>
  <c r="C7" i="22"/>
  <c r="C6" i="22"/>
  <c r="C3" i="22"/>
  <c r="C7" i="41"/>
  <c r="C6" i="41"/>
  <c r="C3" i="41"/>
  <c r="C7" i="33"/>
  <c r="C6" i="33"/>
  <c r="C3" i="33"/>
  <c r="C8" i="32"/>
  <c r="C8" i="15" s="1"/>
  <c r="C3" i="15"/>
  <c r="C7" i="15"/>
  <c r="C6" i="15"/>
  <c r="C7" i="32"/>
  <c r="C6" i="32"/>
  <c r="C5" i="32"/>
  <c r="C5" i="36" s="1"/>
  <c r="C4" i="32"/>
  <c r="C4" i="15" s="1"/>
  <c r="E69" i="22"/>
  <c r="E78" i="22" s="1"/>
  <c r="E56" i="22"/>
  <c r="E57" i="22" s="1"/>
  <c r="E66" i="22" s="1"/>
  <c r="E67" i="22" s="1"/>
  <c r="E50" i="22"/>
  <c r="E49" i="22"/>
  <c r="E25" i="22"/>
  <c r="E52" i="22" s="1"/>
  <c r="H52" i="41"/>
  <c r="G68" i="23"/>
  <c r="G67" i="23"/>
  <c r="G66" i="23"/>
  <c r="G65" i="23"/>
  <c r="G64" i="23"/>
  <c r="D77" i="41"/>
  <c r="D70" i="41"/>
  <c r="D64" i="41"/>
  <c r="D65" i="41"/>
  <c r="E65" i="22"/>
  <c r="D15" i="33"/>
  <c r="G27" i="35" s="1"/>
  <c r="H28" i="35"/>
  <c r="H29" i="35"/>
  <c r="H27" i="35"/>
  <c r="G28" i="35"/>
  <c r="G29" i="35"/>
  <c r="E31" i="22" l="1"/>
  <c r="E32" i="22" s="1"/>
  <c r="C8" i="22"/>
  <c r="C8" i="35"/>
  <c r="C8" i="26"/>
  <c r="C8" i="23"/>
  <c r="C8" i="20"/>
  <c r="C5" i="34"/>
  <c r="E68" i="22"/>
  <c r="E70" i="22"/>
  <c r="C8" i="36"/>
  <c r="C4" i="36"/>
  <c r="C5" i="22"/>
  <c r="C4" i="20"/>
  <c r="C8" i="41"/>
  <c r="C8" i="33"/>
  <c r="C8" i="16"/>
  <c r="C8" i="39"/>
  <c r="C4" i="34"/>
  <c r="C4" i="39"/>
  <c r="C5" i="41"/>
  <c r="C5" i="26"/>
  <c r="C5" i="33"/>
  <c r="C5" i="39"/>
  <c r="C5" i="23"/>
  <c r="C4" i="16"/>
  <c r="C4" i="23"/>
  <c r="C4" i="33"/>
  <c r="C5" i="20"/>
  <c r="C5" i="35"/>
  <c r="C5" i="15"/>
  <c r="C5" i="16"/>
  <c r="C4" i="35"/>
  <c r="C4" i="26"/>
  <c r="C4" i="41"/>
  <c r="C4" i="22"/>
</calcChain>
</file>

<file path=xl/sharedStrings.xml><?xml version="1.0" encoding="utf-8"?>
<sst xmlns="http://schemas.openxmlformats.org/spreadsheetml/2006/main" count="640" uniqueCount="396">
  <si>
    <t>Lab Name:</t>
  </si>
  <si>
    <t>Settings</t>
  </si>
  <si>
    <t>Step 1</t>
  </si>
  <si>
    <t>Step 2</t>
  </si>
  <si>
    <t>Step 3</t>
  </si>
  <si>
    <t>Step 4</t>
  </si>
  <si>
    <t>Step 5</t>
  </si>
  <si>
    <t>A</t>
  </si>
  <si>
    <t>If additional sensors were used, describe placement:</t>
  </si>
  <si>
    <t>Describe placement of sensors used to measure ambient temperature:</t>
  </si>
  <si>
    <t>Yes</t>
  </si>
  <si>
    <t>No</t>
  </si>
  <si>
    <t>Table of Contents</t>
  </si>
  <si>
    <t>Photos</t>
  </si>
  <si>
    <t>2. FTC EnergyGuide label (if present).</t>
  </si>
  <si>
    <t>Yes_no</t>
  </si>
  <si>
    <t>Date</t>
  </si>
  <si>
    <t>Cooling Capacity</t>
  </si>
  <si>
    <t>Cooling Capacity Measurements Standard Test Conditions</t>
  </si>
  <si>
    <t>V</t>
  </si>
  <si>
    <t>Calculated EER</t>
  </si>
  <si>
    <t>5. Picture of room air conditioner as installed in final set-up (evaporator side)</t>
  </si>
  <si>
    <t>6. Picture of room air conditioner as installed in final set-up (condenser side)</t>
  </si>
  <si>
    <t>8. Room air conditioner control panel or controls as set during test</t>
  </si>
  <si>
    <t>Capacity Calculation</t>
  </si>
  <si>
    <t>qtr</t>
  </si>
  <si>
    <t>wr</t>
  </si>
  <si>
    <t>qlp</t>
  </si>
  <si>
    <t>qlr</t>
  </si>
  <si>
    <t>Watts</t>
  </si>
  <si>
    <t>Btu/lbs.</t>
  </si>
  <si>
    <t>lb/h</t>
  </si>
  <si>
    <t>Measurement</t>
  </si>
  <si>
    <t>Capacity Calculation - Room Side</t>
  </si>
  <si>
    <t>Was water introduced during the test to maintain humidity?</t>
  </si>
  <si>
    <t>IF NO:  What was the temperature of the water in the humidifer tank?</t>
  </si>
  <si>
    <t>Capacity Calculation - Outdoor Side</t>
  </si>
  <si>
    <t>qlo</t>
  </si>
  <si>
    <t>qc</t>
  </si>
  <si>
    <t>E</t>
  </si>
  <si>
    <t>q1o</t>
  </si>
  <si>
    <t>Hz</t>
  </si>
  <si>
    <t>W</t>
  </si>
  <si>
    <t>%</t>
  </si>
  <si>
    <t>rpm</t>
  </si>
  <si>
    <t>Electromechanical or Electronic Controls?</t>
  </si>
  <si>
    <t>Temperature Setting?</t>
  </si>
  <si>
    <t>Fan Setting?</t>
  </si>
  <si>
    <t>Step 6</t>
  </si>
  <si>
    <t>Test Conditions Summary - Test Chamber Devices</t>
  </si>
  <si>
    <t>Water Measurements</t>
  </si>
  <si>
    <t>Airflow Measurements</t>
  </si>
  <si>
    <t>Pressure Measurements</t>
  </si>
  <si>
    <t>in. Hg</t>
  </si>
  <si>
    <t>cfm</t>
  </si>
  <si>
    <t>Air Temperatures</t>
  </si>
  <si>
    <t>Step 7</t>
  </si>
  <si>
    <t>7. Picture showing the space around the room air conditioner on the indoor room side, to show clearance limits</t>
  </si>
  <si>
    <t>--- Description</t>
  </si>
  <si>
    <t>--- Setting</t>
  </si>
  <si>
    <t>Btu/hr</t>
  </si>
  <si>
    <t>Energy Efficiency Ratio (EER)</t>
  </si>
  <si>
    <t>2. Test Unit Discrepancies</t>
  </si>
  <si>
    <t>Step 9</t>
  </si>
  <si>
    <t>General Test Comments</t>
  </si>
  <si>
    <t>Recorded Data</t>
  </si>
  <si>
    <t>Product Description:</t>
  </si>
  <si>
    <t>Other settings (if neccesary)</t>
  </si>
  <si>
    <t>Extra Setting #1</t>
  </si>
  <si>
    <t>Extra Setting #2</t>
  </si>
  <si>
    <t>Extra Setting #3</t>
  </si>
  <si>
    <t>Rated Performance</t>
  </si>
  <si>
    <t>Difference between room-side and outdoor-side capacities (%)</t>
  </si>
  <si>
    <t>qs</t>
  </si>
  <si>
    <t>qd</t>
  </si>
  <si>
    <t>Has chamber been at equilibrium for the minimum 1 hour?</t>
  </si>
  <si>
    <t>Compliance with Equilibrium Requirements</t>
  </si>
  <si>
    <t>11. [IF NEEDED] Picture showing how test kit components were applied in test set-up (take multiple if needed, for example: front and back)</t>
  </si>
  <si>
    <t>Reading</t>
  </si>
  <si>
    <t>Variation of Arithmetric Average from Rating Conditions</t>
  </si>
  <si>
    <t>Maximum Variation of individual 10 min. readings from rating conditions</t>
  </si>
  <si>
    <t>Not Compliant with Standard</t>
  </si>
  <si>
    <t>Compliant with Standard</t>
  </si>
  <si>
    <t>Dry-Bulb Temperature</t>
  </si>
  <si>
    <t>Wet-Bulb Temperature</t>
  </si>
  <si>
    <t>Voltage</t>
  </si>
  <si>
    <t>Additional Description</t>
  </si>
  <si>
    <t>Cooling Setting?</t>
  </si>
  <si>
    <t>Please include a description of how the settings were entered, specific to this particular test unit:</t>
  </si>
  <si>
    <t>Absolute Variation</t>
  </si>
  <si>
    <t>Measured Barometric Pressure</t>
  </si>
  <si>
    <t>Measured Deviation from Standard Pressure</t>
  </si>
  <si>
    <t>Upward adjustment of capacity measurements</t>
  </si>
  <si>
    <t>Non-Adjusted EER</t>
  </si>
  <si>
    <t>In Accordance with ANSI/ASHRAE Standard 16-1983 (RA09)</t>
  </si>
  <si>
    <t>Unit</t>
  </si>
  <si>
    <t>Units</t>
  </si>
  <si>
    <t>-</t>
  </si>
  <si>
    <t>Title Block</t>
  </si>
  <si>
    <t>File Name:</t>
  </si>
  <si>
    <t>Tab Name:</t>
  </si>
  <si>
    <t>Version Number:</t>
  </si>
  <si>
    <t xml:space="preserve">Test Completion Date: </t>
  </si>
  <si>
    <t>Revisions List</t>
  </si>
  <si>
    <t>Version</t>
  </si>
  <si>
    <t>Test Report Sign-Off Block</t>
  </si>
  <si>
    <t>Role</t>
  </si>
  <si>
    <t>Entity</t>
  </si>
  <si>
    <t>Test Completion</t>
  </si>
  <si>
    <t>Template Population</t>
  </si>
  <si>
    <t>Reference Test Procedure</t>
  </si>
  <si>
    <t>Tab</t>
  </si>
  <si>
    <t>Contents</t>
  </si>
  <si>
    <t>General Info &amp; Test Results</t>
  </si>
  <si>
    <t>Instructions for Completing this Template</t>
  </si>
  <si>
    <t>Variable</t>
  </si>
  <si>
    <t>Lab Location:</t>
  </si>
  <si>
    <t>Date Test Started:</t>
  </si>
  <si>
    <t>[MM/DD/YYYY]</t>
  </si>
  <si>
    <t>Date Test Finished:</t>
  </si>
  <si>
    <t>Date Manufactured:</t>
  </si>
  <si>
    <t xml:space="preserve">Date Product Received: </t>
  </si>
  <si>
    <t>Condition as Received:</t>
  </si>
  <si>
    <t>Accuracy</t>
  </si>
  <si>
    <t>Date of Last Calibration</t>
  </si>
  <si>
    <t>Deadline for Next Calibration</t>
  </si>
  <si>
    <t>Report Sign-Off Block</t>
  </si>
  <si>
    <t>Setup &amp; Instrumentation</t>
  </si>
  <si>
    <t>Drop-Downs</t>
  </si>
  <si>
    <t>Version Control</t>
  </si>
  <si>
    <t>Instructions</t>
  </si>
  <si>
    <t>Input cell</t>
  </si>
  <si>
    <t>Room Air Dry Bulb (deg F)</t>
  </si>
  <si>
    <t>Room Air Wet Bulb (deg F)</t>
  </si>
  <si>
    <t>Outside Air Dry Bulb (deg F)</t>
  </si>
  <si>
    <t>Outside Air Wet Bulb (deg F)</t>
  </si>
  <si>
    <t>Unit Voltage at 60 Hz (V)</t>
  </si>
  <si>
    <t>Manufacturer: (if applicable)</t>
  </si>
  <si>
    <t>Brand: (if applicable)</t>
  </si>
  <si>
    <t>Min</t>
  </si>
  <si>
    <t>Max</t>
  </si>
  <si>
    <t>Average</t>
  </si>
  <si>
    <t>Average Variation</t>
  </si>
  <si>
    <t>Room Air Dry Bulb</t>
  </si>
  <si>
    <t>Room Air Wet Bulb</t>
  </si>
  <si>
    <t>Outside Air Dry Bulb</t>
  </si>
  <si>
    <t>Outside Air Wet Bulb</t>
  </si>
  <si>
    <t>Product Information (if applicable)</t>
  </si>
  <si>
    <t>Test Conditions (from raw data)</t>
  </si>
  <si>
    <t>Figures of Merit for Tested Unit</t>
  </si>
  <si>
    <t>Instrument Type</t>
  </si>
  <si>
    <t>Sensor Location</t>
  </si>
  <si>
    <t>1. Overall Test Comments</t>
  </si>
  <si>
    <t>Nameplate EER:</t>
  </si>
  <si>
    <t>Nameplate Input Voltage(s):</t>
  </si>
  <si>
    <t>Refrigerant Used (eg. R-22, R-410A)?</t>
  </si>
  <si>
    <t>4. Exact placement of all sensors on, in, or around the device (please label where unclear, take multiple pictures if neccesary)</t>
  </si>
  <si>
    <t>9. [IF NEEDED] Picture of the sleeve and grille used to test unit, separate from test set-up</t>
  </si>
  <si>
    <t>10. [IF NEEDED] Picture of test kit components (such as foam insulation) used with test set-up</t>
  </si>
  <si>
    <t>Back to Instructions tab</t>
  </si>
  <si>
    <t>NOTE: Copy only; sign off is done in the Report Sign-Off Block tab</t>
  </si>
  <si>
    <t>LEGEND</t>
  </si>
  <si>
    <t>NOT USED</t>
  </si>
  <si>
    <t xml:space="preserve">Follow the steps below, filling in all input cells (shaded light blue) in each tab you are instructed to complete. Using TAB to "hop" from input cell to input cell is useful, but does not ensure that all input cells are reached. To guarantee that you enter all required information, you must visually scan for light blue cells in the entire area bounded by yellow-shaded cells. </t>
  </si>
  <si>
    <r>
      <rPr>
        <b/>
        <sz val="11"/>
        <rFont val="Palatino Linotype"/>
        <family val="1"/>
      </rPr>
      <t xml:space="preserve">Important: </t>
    </r>
    <r>
      <rPr>
        <sz val="11"/>
        <rFont val="Palatino Linotype"/>
        <family val="1"/>
      </rPr>
      <t>Start with a clean (unused) template copy for each new report. Enter only data and information that are unique to the unit tested and the current test of that unit. All abbreviations and variable names should be consistent with the reference test procedure.</t>
    </r>
  </si>
  <si>
    <t>STEP:</t>
  </si>
  <si>
    <t>FILL IN INPUT CELLS IN THIS TAB:</t>
  </si>
  <si>
    <t>Report Sign-off Block</t>
  </si>
  <si>
    <t xml:space="preserve">Lab Information </t>
  </si>
  <si>
    <t>Product Information</t>
  </si>
  <si>
    <t>Product Characteristics</t>
  </si>
  <si>
    <t>Test Information</t>
  </si>
  <si>
    <t>Model #</t>
  </si>
  <si>
    <t>Brand</t>
  </si>
  <si>
    <t>°F</t>
  </si>
  <si>
    <t>3. Additional Comments</t>
  </si>
  <si>
    <t xml:space="preserve">By signing in the space below, we certify that the information and data in this report: (1) were obtained from the specific test unit under test; (2) were obtained during the specific test being reported; (3) were not copied from any other source, except where instructed to do so; and (4) were not altered or modified in any way. </t>
  </si>
  <si>
    <t>Report Review by Test Lab</t>
  </si>
  <si>
    <t>[Test Lab Name]</t>
  </si>
  <si>
    <t xml:space="preserve">We certify that the information and data in this report: (1) were obtained from the specific test unit under test; (2) were obtained during the specific test being reported; (3) were not copied from any other source, except where instructed to do so; and (4) were not altered or modified in any way. </t>
  </si>
  <si>
    <t>3.  Picture of both inside and outside portions of test unit , once it is out of the package (include as many pictures as neccesary)</t>
  </si>
  <si>
    <t>13. Additional Photos (if necessary)</t>
  </si>
  <si>
    <t>12. Photos of test unit from all sides</t>
  </si>
  <si>
    <t>Length of Run-In Time (hr)</t>
  </si>
  <si>
    <t>Date of Run-In</t>
  </si>
  <si>
    <t>1. Picture of the nameplate showing model number and a picture showing serial number (may require 2 separate photos)</t>
  </si>
  <si>
    <t>Instructions and summary of template contents</t>
  </si>
  <si>
    <t>Lab information, product information and test results</t>
  </si>
  <si>
    <t>Instrumentation requirements and space for sensor placement descriptions</t>
  </si>
  <si>
    <t>Product and sensor placement photos</t>
  </si>
  <si>
    <t>Unit control settings</t>
  </si>
  <si>
    <t>Comments, clarifications, and documentation of discrepancies or other anomalies</t>
  </si>
  <si>
    <t>Report review history</t>
  </si>
  <si>
    <t>Used for drop-down lists; summary of drop-down options</t>
  </si>
  <si>
    <t>Report template revision history</t>
  </si>
  <si>
    <t>Provided data</t>
  </si>
  <si>
    <t>Value</t>
  </si>
  <si>
    <t>Photo Adding</t>
  </si>
  <si>
    <t>Test Data Inputs</t>
  </si>
  <si>
    <t>Notes/Comments: (Please clarify any pertinent details, unusual events, etc.)</t>
  </si>
  <si>
    <t>Agreement Check: Does the room-side and outdoor-side capacity agree to within 4%?</t>
  </si>
  <si>
    <t>Space to input photos into the workbook (for Excel 2003 users only)</t>
  </si>
  <si>
    <t xml:space="preserve">• Any photos uploaded to this tab MUST be transferred over to the "Photos" tab.  </t>
  </si>
  <si>
    <t>• DOE will not consider any photos that remain on this tab in its evaluation of the test report template.</t>
  </si>
  <si>
    <t>Note</t>
  </si>
  <si>
    <t>Step 3a</t>
  </si>
  <si>
    <t>Photo Adding, if applicable (for Excel 2003 users only)</t>
  </si>
  <si>
    <t xml:space="preserve">This tab is for users of Excel 2003 only so that they may be able to easily upload photos to this template. </t>
  </si>
  <si>
    <r>
      <t>Instructions:</t>
    </r>
    <r>
      <rPr>
        <sz val="11"/>
        <color theme="1"/>
        <rFont val="Palatino Linotype"/>
        <family val="2"/>
      </rPr>
      <t xml:space="preserve"> Input the required test photos on this tab first, then transfer to the "Photos" tab</t>
    </r>
  </si>
  <si>
    <t>PTAC or PTHP?</t>
  </si>
  <si>
    <t>Manufacturer Model Number:</t>
  </si>
  <si>
    <t>Serial Number:</t>
  </si>
  <si>
    <t>2. Installation Instructions</t>
  </si>
  <si>
    <t>PTAC/PTHP Settings - Controls</t>
  </si>
  <si>
    <t>Describe settings used on the PTAC/PTHP for test, or reference picture of controls in 'Photos' Tab</t>
  </si>
  <si>
    <t>Was the temperature of the condensate assumed to be at the measured wet-bulb temperature of the air leaving the air conditioner?</t>
  </si>
  <si>
    <t>In Accordance with Section 6.1.5 of ANSI/ASHRAE Standard 16-1999</t>
  </si>
  <si>
    <t>From ANSI/ASHRAE Standard 16-1999, Table 2</t>
  </si>
  <si>
    <t>ANSI/ASHRAE Standard 16-1999 - Table 1</t>
  </si>
  <si>
    <t>From ANSI/ASHRAE Standard 16-1999, Section 6.2.1</t>
  </si>
  <si>
    <t>Notable temperatures, as noted in ANSI/ASHRAE Standard 16-1999</t>
  </si>
  <si>
    <t>From ANSI/ASHRAE Standard 16-1999, Section 6.2.2</t>
  </si>
  <si>
    <t>In Accordance with Section 6.2 of ANSI/ASHRAE Standard 16-1999</t>
  </si>
  <si>
    <t>Barometric Pressure</t>
  </si>
  <si>
    <t>Electrical Inputs</t>
  </si>
  <si>
    <r>
      <t>in. H</t>
    </r>
    <r>
      <rPr>
        <vertAlign val="subscript"/>
        <sz val="11"/>
        <color theme="1"/>
        <rFont val="Palatino Linotype"/>
        <family val="1"/>
      </rPr>
      <t>2</t>
    </r>
    <r>
      <rPr>
        <sz val="11"/>
        <color theme="1"/>
        <rFont val="Palatino Linotype"/>
        <family val="1"/>
      </rPr>
      <t>O</t>
    </r>
  </si>
  <si>
    <t>EER Calculation (Automatically Calculated)</t>
  </si>
  <si>
    <r>
      <t>∑E</t>
    </r>
    <r>
      <rPr>
        <vertAlign val="subscript"/>
        <sz val="11"/>
        <color theme="1"/>
        <rFont val="Palatino Linotype"/>
        <family val="1"/>
      </rPr>
      <t>o</t>
    </r>
  </si>
  <si>
    <r>
      <t>∑E</t>
    </r>
    <r>
      <rPr>
        <vertAlign val="subscript"/>
        <sz val="11"/>
        <color theme="1"/>
        <rFont val="Palatino Linotype"/>
        <family val="1"/>
      </rPr>
      <t>r</t>
    </r>
  </si>
  <si>
    <t>Capacity Agreement Calculation - Room Side</t>
  </si>
  <si>
    <t>Barometric Pressure Adjustment</t>
  </si>
  <si>
    <t>Electrical Input</t>
  </si>
  <si>
    <t>Avg</t>
  </si>
  <si>
    <t>'A Test' Data to be recorded</t>
  </si>
  <si>
    <t>Indoor Fan Speed [rpm]</t>
  </si>
  <si>
    <t>Frequency</t>
  </si>
  <si>
    <t>Power Input</t>
  </si>
  <si>
    <t>Power Factor</t>
  </si>
  <si>
    <t>Fan speed</t>
  </si>
  <si>
    <t>Line Current</t>
  </si>
  <si>
    <t>Applied Voltage to Test Unit</t>
  </si>
  <si>
    <t>Water quantity evaporated in humidifier</t>
  </si>
  <si>
    <t>Temperature of humidifier water entering room-side compartment or in humidifier tank</t>
  </si>
  <si>
    <t>Cooling water flow rate through outdoor-side compartment, 
reconditioning coil</t>
  </si>
  <si>
    <t>Temperature of cooling water entering outdoor-side compartment, reconditioning coil</t>
  </si>
  <si>
    <t>Temperature of cooling water leaving outdoor-side compartment, reconditioning coil</t>
  </si>
  <si>
    <t>Temperature of condensed water leaving outdoor-side compartment</t>
  </si>
  <si>
    <t>Volume of airflow through measuring nozzle of separating partition flowmeter, including direction, in or out of room</t>
  </si>
  <si>
    <t>Static air pressure difference across separating partition of calorimeter compartments</t>
  </si>
  <si>
    <t>Wet-bulb temperature of air leaving room side of air conditioner</t>
  </si>
  <si>
    <t>Dry-bulb temperature of air surrounding inner compartments of balanced ambient calorimeter</t>
  </si>
  <si>
    <t>Wet-bulb temperature of air surrounding inner compartments of balanced ambient calorimeter</t>
  </si>
  <si>
    <t>Has chamber been at equilibrium for the minimum 60 minutes?</t>
  </si>
  <si>
    <t>Heating Test Conditions Summary - Test Chamber Devices</t>
  </si>
  <si>
    <t>Did the defrost controls become operative during testing?</t>
  </si>
  <si>
    <t>Was moisture deliberately added to the indoor airstream?</t>
  </si>
  <si>
    <r>
      <t>v</t>
    </r>
    <r>
      <rPr>
        <vertAlign val="subscript"/>
        <sz val="14"/>
        <color indexed="8"/>
        <rFont val="Palatino Linotype"/>
        <family val="1"/>
      </rPr>
      <t>n</t>
    </r>
    <r>
      <rPr>
        <sz val="14"/>
        <color indexed="8"/>
        <rFont val="Palatino Linotype"/>
        <family val="1"/>
      </rPr>
      <t>'</t>
    </r>
    <r>
      <rPr>
        <sz val="11"/>
        <color indexed="8"/>
        <rFont val="Palatino Linotype"/>
        <family val="1"/>
      </rPr>
      <t xml:space="preserve"> - specific volume of air [ft^3/lb]</t>
    </r>
  </si>
  <si>
    <r>
      <t>C</t>
    </r>
    <r>
      <rPr>
        <vertAlign val="subscript"/>
        <sz val="11"/>
        <color indexed="8"/>
        <rFont val="Palatino Linotype"/>
        <family val="1"/>
      </rPr>
      <t>p</t>
    </r>
    <r>
      <rPr>
        <sz val="11"/>
        <color indexed="8"/>
        <rFont val="Palatino Linotype"/>
        <family val="1"/>
      </rPr>
      <t>' - specific heat capacity of air</t>
    </r>
  </si>
  <si>
    <t>W - specific humidity of air</t>
  </si>
  <si>
    <t>Heating Capacity Calculations</t>
  </si>
  <si>
    <t>COP Calculations</t>
  </si>
  <si>
    <t>COP</t>
  </si>
  <si>
    <t>Heating Capacity</t>
  </si>
  <si>
    <t>Electrical Power Input (Cooling)</t>
  </si>
  <si>
    <t>Electrical Power Input (Heating)</t>
  </si>
  <si>
    <t>Calculated COP</t>
  </si>
  <si>
    <t>Cooling Mode</t>
  </si>
  <si>
    <t>Heating Mode</t>
  </si>
  <si>
    <t>A16-Recorded Data</t>
  </si>
  <si>
    <t>Recorded data on test conditions from ASHRAE 16</t>
  </si>
  <si>
    <t>A16-Capacity Calculations</t>
  </si>
  <si>
    <t>Measurement inputs and calculations for ASHRAE 16 capacity test</t>
  </si>
  <si>
    <t>A58-Recorded Data</t>
  </si>
  <si>
    <t>Recorded data on test conditions from ASHRAE 58 (for PTHPs)</t>
  </si>
  <si>
    <t>A16-Capacity Calculation</t>
  </si>
  <si>
    <t>Step 8 (For PTHPs)</t>
  </si>
  <si>
    <t>Tabs</t>
  </si>
  <si>
    <t>Tabs with input cells</t>
  </si>
  <si>
    <t>Cells</t>
  </si>
  <si>
    <t>Auto-populated cell</t>
  </si>
  <si>
    <t>Date of Last Calibration for Partition Wall:</t>
  </si>
  <si>
    <t>Test Report Template Name:</t>
  </si>
  <si>
    <t xml:space="preserve">Latest Template Revision: </t>
  </si>
  <si>
    <t>Packaged Terminal Air Conditioner and Heat Pump</t>
  </si>
  <si>
    <t>Calculated Result (rounded per significant figures conventions and instrumentation resolution)</t>
  </si>
  <si>
    <t>- Include instructions on the use of the installation kit and selection and use of the wall sleeve and grille</t>
  </si>
  <si>
    <t>- Please include references, including page numbers.</t>
  </si>
  <si>
    <t>Please describe any unusual events or issues that occurred during this test:</t>
  </si>
  <si>
    <t>Please note whether this test was run more than once, and why:</t>
  </si>
  <si>
    <t>Please note any features about the test unit that required special modification of the test set-up:</t>
  </si>
  <si>
    <t>Please provide any further comments about this test that should be noted:</t>
  </si>
  <si>
    <t>If any pictures would help describe and enhance these comments, please include them in the 'Photos' Tab under Additional Photos.</t>
  </si>
  <si>
    <t>Indoor air entering dry bulb temperature   [°F]</t>
  </si>
  <si>
    <t>Indoor air entering wet bulb temperature   [°F]</t>
  </si>
  <si>
    <t>Indoor air leaving dry bulb temperature     [°F]</t>
  </si>
  <si>
    <t>Indoor air leaving wet bulb temperature     [°F]</t>
  </si>
  <si>
    <t>Indoor air nozzle dry bulb temperature       [°F]</t>
  </si>
  <si>
    <t>Outdoor air entering dry bulb temperature [°F]</t>
  </si>
  <si>
    <t>Outdoor air entering wet bulb temperature [°F]</t>
  </si>
  <si>
    <r>
      <rPr>
        <sz val="14"/>
        <color indexed="8"/>
        <rFont val="Palatino Linotype"/>
        <family val="1"/>
      </rPr>
      <t>t</t>
    </r>
    <r>
      <rPr>
        <vertAlign val="subscript"/>
        <sz val="14"/>
        <color indexed="8"/>
        <rFont val="Palatino Linotype"/>
        <family val="1"/>
      </rPr>
      <t>a2</t>
    </r>
    <r>
      <rPr>
        <sz val="11"/>
        <color indexed="8"/>
        <rFont val="Palatino Linotype"/>
        <family val="1"/>
      </rPr>
      <t xml:space="preserve"> - temperature of air leaving indoor side [°F]</t>
    </r>
  </si>
  <si>
    <r>
      <rPr>
        <sz val="14"/>
        <color indexed="8"/>
        <rFont val="Palatino Linotype"/>
        <family val="1"/>
      </rPr>
      <t>t</t>
    </r>
    <r>
      <rPr>
        <vertAlign val="subscript"/>
        <sz val="14"/>
        <color indexed="8"/>
        <rFont val="Palatino Linotype"/>
        <family val="1"/>
      </rPr>
      <t>a1</t>
    </r>
    <r>
      <rPr>
        <sz val="11"/>
        <color indexed="8"/>
        <rFont val="Palatino Linotype"/>
        <family val="1"/>
      </rPr>
      <t xml:space="preserve"> - temperature of air entering indoor side [°F]</t>
    </r>
  </si>
  <si>
    <r>
      <t>Q</t>
    </r>
    <r>
      <rPr>
        <vertAlign val="subscript"/>
        <sz val="11"/>
        <color indexed="8"/>
        <rFont val="Palatino Linotype"/>
        <family val="1"/>
      </rPr>
      <t>m</t>
    </r>
    <r>
      <rPr>
        <sz val="11"/>
        <color indexed="8"/>
        <rFont val="Palatino Linotype"/>
        <family val="1"/>
      </rPr>
      <t xml:space="preserve"> - Indoor Airflow Rate [cfm]</t>
    </r>
  </si>
  <si>
    <t>q1 - heat loss through measuring apparatus [Btu/hr]</t>
  </si>
  <si>
    <r>
      <t>h</t>
    </r>
    <r>
      <rPr>
        <vertAlign val="subscript"/>
        <sz val="14"/>
        <color indexed="8"/>
        <rFont val="Palatino Linotype"/>
        <family val="1"/>
      </rPr>
      <t>a2</t>
    </r>
    <r>
      <rPr>
        <sz val="11"/>
        <color indexed="8"/>
        <rFont val="Palatino Linotype"/>
        <family val="1"/>
      </rPr>
      <t xml:space="preserve"> - enthalpy of air leaving indoor side [Btu/lb]</t>
    </r>
  </si>
  <si>
    <r>
      <t>h</t>
    </r>
    <r>
      <rPr>
        <vertAlign val="subscript"/>
        <sz val="14"/>
        <color indexed="8"/>
        <rFont val="Palatino Linotype"/>
        <family val="1"/>
      </rPr>
      <t>a1</t>
    </r>
    <r>
      <rPr>
        <sz val="11"/>
        <color indexed="8"/>
        <rFont val="Palatino Linotype"/>
        <family val="1"/>
      </rPr>
      <t xml:space="preserve"> - enthalpy of air entering indoor side [Btu/lb]</t>
    </r>
  </si>
  <si>
    <t>Volume and direction (in or out of room) of airflow through pressure equalizing device [cfm]</t>
  </si>
  <si>
    <t>Indoor Unit Airflow [cfm]</t>
  </si>
  <si>
    <t>Indoor Unit Standard Airflow [scfm]</t>
  </si>
  <si>
    <t>Barometric Pressure [in. Hg]</t>
  </si>
  <si>
    <t>Applied Voltage to Unit [V]</t>
  </si>
  <si>
    <t>Frequency [Hz]</t>
  </si>
  <si>
    <t>Line Current [A]</t>
  </si>
  <si>
    <t>Total System Power [W]</t>
  </si>
  <si>
    <t>Total Heating Capacity [Btu/hr]</t>
  </si>
  <si>
    <t>System Total Power Draw [W]</t>
  </si>
  <si>
    <t>Electrical Power Input [W]</t>
  </si>
  <si>
    <t>Water vapor condensed by air conditioner, as defined in 6.2.1 [lb/h]</t>
  </si>
  <si>
    <t>Enthalpy of condensate removed by air-treating coil in outdoor-side compartment reconditioning equipment, taken at the temperature at which the condensate leaves the compartment [Btu/lb]</t>
  </si>
  <si>
    <t>Enthalpy of condensed moisture leaving the roomside compartment, as defined in 6.2.1 [Btu/lb]</t>
  </si>
  <si>
    <t>Total power input to air conditioner [W]</t>
  </si>
  <si>
    <t>Sum of all power input to any equipment, such as reheaters, circulating fans, etc., in outdoor-side compartment [W]</t>
  </si>
  <si>
    <t>Water vapor condensed by air conditioner. This is measured by reconditioning equipment as the amount of water evaporated into room-side compartment to maintain required humidity [lb/h]</t>
  </si>
  <si>
    <t>Sum of all power input to room-side compartment [W]</t>
  </si>
  <si>
    <t>Static air pressure difference between rooms [in. H20]</t>
  </si>
  <si>
    <t>Enthalpy of water or steam supplied to maintain humidity [Btu/lb]. If no water is introduced during the test, hw1 is taken at the temperature of the water in the humidifier tank of the reconditioning equipment.</t>
  </si>
  <si>
    <t>Enthalpy of condensed moisture leaving the roomside compartment [Btu/lb]. Since transfer of condensed moisture from room-side to outdoor-side compartment usually takes place within the air conditioner, with consequent difficulty in measuring its temperature, the temperature of the condensate may be assumed to be at the measured wet-bulb temperature of the air leaving the air conditioner.</t>
  </si>
  <si>
    <t xml:space="preserve">Rated Cooling Capacity [Btu/hr] </t>
  </si>
  <si>
    <t>IF YES: What was this temperature?</t>
  </si>
  <si>
    <t>v1.0_draft 2</t>
  </si>
  <si>
    <t>PTAC_PTHP</t>
  </si>
  <si>
    <t>PTAC</t>
  </si>
  <si>
    <t>PTHP</t>
  </si>
  <si>
    <t>Electronic</t>
  </si>
  <si>
    <t>Electromechanical</t>
  </si>
  <si>
    <t>Test Number</t>
  </si>
  <si>
    <t>Report Number</t>
  </si>
  <si>
    <t>Unit Model Number</t>
  </si>
  <si>
    <t>Unit Serial Number</t>
  </si>
  <si>
    <t>Heat removed by cooling coil in outdoor-side compartment [Btu/hr]</t>
  </si>
  <si>
    <t>Heat leakage out of outdoor-side compartment through separating partition between room-side and outdoor-side compartments, as determined from calibrating test - [Btu/hr] (this quantity will be numerically equal to qlp used in Equation 1 if and only if the area of separating partition exposed to the outdoor side is equal to the area exposed to the roomside compartment)</t>
  </si>
  <si>
    <t>Heat leakage out of outdoor side (but not including the separating partition), as determined from calibrating test [Btu/hr]</t>
  </si>
  <si>
    <t>Net total cooling effect as determined on outdoor-side [Btu/hr]</t>
  </si>
  <si>
    <t>Adjusted net total cooling effect as determined on outdoor-side [Btu/hr]</t>
  </si>
  <si>
    <t>Net total cooling effect as determined on room-side compartment [Btu/hr]</t>
  </si>
  <si>
    <t>(Btu/hr)/W</t>
  </si>
  <si>
    <t>Adjusted net total cooling effect as determined on room-side compartment [Btu/hr]</t>
  </si>
  <si>
    <t>Heat leakage into room-side compartment through separating partition between room-side and outdoorside compartments, as determined from calibrating test [Btu/hr]</t>
  </si>
  <si>
    <t>Heat leakage into room-side compartment through walls, floor, and ceiling (but not including the separating partition) as determined from calibrating test [Btu/hr]</t>
  </si>
  <si>
    <t>Net latent cooling effect [Btu/hr]</t>
  </si>
  <si>
    <t>Net sensible cooling effect [Btu/hr]</t>
  </si>
  <si>
    <t xml:space="preserve">Rated Heating Capacity </t>
  </si>
  <si>
    <t>Nameplate Cooling Capacity (Btu/hr):</t>
  </si>
  <si>
    <t>Nameplate Heating Capacity (Btu/hr):</t>
  </si>
  <si>
    <t>Nameplate COP:</t>
  </si>
  <si>
    <t>v1.0_draft 3</t>
  </si>
  <si>
    <r>
      <t>Static Discharge Pressure [in. H</t>
    </r>
    <r>
      <rPr>
        <sz val="11"/>
        <color indexed="8"/>
        <rFont val="Calibri"/>
        <family val="2"/>
      </rPr>
      <t>₂</t>
    </r>
    <r>
      <rPr>
        <sz val="11"/>
        <color indexed="8"/>
        <rFont val="Palatino Linotype"/>
        <family val="1"/>
      </rPr>
      <t>O]</t>
    </r>
  </si>
  <si>
    <t>v1.0_draft 4</t>
  </si>
  <si>
    <t>[MM/YYYY]</t>
  </si>
  <si>
    <t>v1.0_draft 5</t>
  </si>
  <si>
    <t>v1.1_draft1</t>
  </si>
  <si>
    <t>v1.2</t>
  </si>
  <si>
    <t>Voltage Class</t>
  </si>
  <si>
    <t>Nameplate Voltage Marking</t>
  </si>
  <si>
    <t>Low Voltage</t>
  </si>
  <si>
    <t>Nameplate voltages, from Table 1 of ANSI/AHRI Standard 110-2012, referenced by ANSI/AHRI/CSA Standard 310/380-2004 section 4.2.2</t>
  </si>
  <si>
    <t>v1.3</t>
  </si>
  <si>
    <t>v1.4</t>
  </si>
  <si>
    <t>v1.5</t>
  </si>
  <si>
    <t>v1.6</t>
  </si>
  <si>
    <t>10 CFR 431.96  Uniform test method for the measurement of energy efficiency of commercial air conditioners and heat pumps.</t>
  </si>
  <si>
    <t>v1.7</t>
  </si>
  <si>
    <t>Individual Variation</t>
  </si>
  <si>
    <t>v1.8</t>
  </si>
  <si>
    <t>v2.0</t>
  </si>
  <si>
    <t>Was the test performed according to DOE Test Procedure, including relevant sections of AHRI 310/380-2014, ASHRAE 16-1983 (RA 2014), ASHRAE 37-2009, ASHRAE 58-1986 (RA 2014)?</t>
  </si>
  <si>
    <t>Was ASHRAE 58-1986 (RA 2014) Heating Test Performed?</t>
  </si>
  <si>
    <t>Please quote the relevant manufacturer instructions for installing this unit, as it pertains to this test.  (May use a focused picture of the relevant portion of installation manual.)</t>
  </si>
  <si>
    <t>3. Installation Accessories</t>
  </si>
  <si>
    <t>Other notes:</t>
  </si>
  <si>
    <t>Sleeve Model Number (if available):</t>
  </si>
  <si>
    <t>Sleeve Manufacturer (if available):</t>
  </si>
  <si>
    <t>Sleeve Material (e.g., metal, plastic, fiberglass, etc.):</t>
  </si>
  <si>
    <t>Sleeve Dimensions (height x width x depth):</t>
  </si>
  <si>
    <t>Grille Manufacturer (if available):</t>
  </si>
  <si>
    <t>Grille Model Number (if available):</t>
  </si>
  <si>
    <t>Was this sleeve model listed in the installation instructions for the test model? (Yes/No)</t>
  </si>
  <si>
    <t>Was the Grille included with the sleeve? (Yes/No)</t>
  </si>
  <si>
    <t>1. Set-Up (This table should include instrumentation, sensors, and all equipment used during testing)</t>
  </si>
  <si>
    <t>4. Sensor Placement</t>
  </si>
  <si>
    <t>Describe the through-the-wall (TTW) sleeve, grille, and air filter(s) that were used for this test.</t>
  </si>
  <si>
    <t>Was the test unit supplied with the indoor air filter(s) used during testing? (Yes/No)</t>
  </si>
  <si>
    <t>If the test unit was not supplied with an indoor air filter, what is the MERV (Minimum efficiency reporting value) rating of the air filter used for testing?</t>
  </si>
  <si>
    <t>Was water added to the condensate drain pan of the test unit prior to conducting the test method? (Yes/No)</t>
  </si>
  <si>
    <t>v2.1</t>
  </si>
  <si>
    <t>What is the temperature at which the condensate leaves the room-side compartment?</t>
  </si>
  <si>
    <t>v2.2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</si>
</sst>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0.0%"/>
    <numFmt numFmtId="166" formatCode="0.000"/>
  </numFmts>
  <fonts count="49" x14ac:knownFonts="1">
    <font>
      <sz val="11"/>
      <color theme="1"/>
      <name val="Palatino Linotype"/>
      <family val="2"/>
    </font>
    <font>
      <sz val="11"/>
      <color theme="1"/>
      <name val="Calibri"/>
      <family val="2"/>
      <scheme val="minor"/>
    </font>
    <font>
      <sz val="11"/>
      <color theme="1"/>
      <name val="Calibri"/>
      <family val="2"/>
      <scheme val="minor"/>
    </font>
    <font>
      <sz val="11"/>
      <color theme="0"/>
      <name val="Palatino Linotype"/>
      <family val="1"/>
    </font>
    <font>
      <sz val="11"/>
      <name val="Palatino Linotype"/>
      <family val="2"/>
    </font>
    <font>
      <sz val="11"/>
      <color theme="1"/>
      <name val="Palatino Linotype"/>
      <family val="1"/>
    </font>
    <font>
      <i/>
      <sz val="11"/>
      <color rgb="FF7F7F7F"/>
      <name val="Palatino Linotype"/>
      <family val="2"/>
    </font>
    <font>
      <i/>
      <sz val="11"/>
      <color theme="6" tint="-0.499984740745262"/>
      <name val="Palatino Linotype"/>
      <family val="2"/>
    </font>
    <font>
      <b/>
      <sz val="11"/>
      <name val="Palatino Linotype"/>
      <family val="2"/>
    </font>
    <font>
      <u/>
      <sz val="11"/>
      <color theme="10"/>
      <name val="Palatino Linotype"/>
      <family val="2"/>
    </font>
    <font>
      <sz val="11"/>
      <color rgb="FF3F3F76"/>
      <name val="Palatino Linotype"/>
      <family val="2"/>
    </font>
    <font>
      <sz val="10"/>
      <name val="Arial"/>
      <family val="2"/>
    </font>
    <font>
      <b/>
      <sz val="11"/>
      <color theme="9" tint="-0.499984740745262"/>
      <name val="Palatino Linotype"/>
      <family val="2"/>
    </font>
    <font>
      <sz val="11"/>
      <color rgb="FFFF0000"/>
      <name val="Palatino Linotype"/>
      <family val="1"/>
    </font>
    <font>
      <b/>
      <sz val="11"/>
      <color theme="1"/>
      <name val="Palatino Linotype"/>
      <family val="1"/>
    </font>
    <font>
      <sz val="11"/>
      <name val="Palatino Linotype"/>
      <family val="1"/>
    </font>
    <font>
      <sz val="11"/>
      <color theme="1"/>
      <name val="Palatino Linotype"/>
      <family val="2"/>
    </font>
    <font>
      <sz val="11"/>
      <color theme="0"/>
      <name val="Calibri"/>
      <family val="2"/>
      <scheme val="minor"/>
    </font>
    <font>
      <i/>
      <sz val="11"/>
      <color theme="1"/>
      <name val="Palatino Linotype"/>
      <family val="1"/>
    </font>
    <font>
      <b/>
      <sz val="12"/>
      <name val="Palatino Linotype"/>
      <family val="1"/>
    </font>
    <font>
      <sz val="12"/>
      <color theme="1"/>
      <name val="Palatino Linotype"/>
      <family val="1"/>
    </font>
    <font>
      <i/>
      <sz val="12"/>
      <color theme="1"/>
      <name val="Palatino Linotype"/>
      <family val="1"/>
    </font>
    <font>
      <b/>
      <sz val="12"/>
      <color theme="1"/>
      <name val="Palatino Linotype"/>
      <family val="1"/>
    </font>
    <font>
      <b/>
      <sz val="14"/>
      <name val="Palatino Linotype"/>
      <family val="1"/>
    </font>
    <font>
      <b/>
      <sz val="11"/>
      <name val="Palatino Linotype"/>
      <family val="1"/>
    </font>
    <font>
      <b/>
      <sz val="14"/>
      <color theme="1"/>
      <name val="Palatino Linotype"/>
      <family val="1"/>
    </font>
    <font>
      <u/>
      <sz val="11"/>
      <color theme="10"/>
      <name val="Palatino Linotype"/>
      <family val="1"/>
    </font>
    <font>
      <sz val="11"/>
      <color theme="0"/>
      <name val="Palatino Linotype"/>
      <family val="2"/>
    </font>
    <font>
      <b/>
      <i/>
      <sz val="11"/>
      <color theme="1"/>
      <name val="Palatino Linotype"/>
      <family val="1"/>
    </font>
    <font>
      <i/>
      <sz val="11"/>
      <color rgb="FF7F7F7F"/>
      <name val="Palatino Linotype"/>
      <family val="1"/>
    </font>
    <font>
      <b/>
      <sz val="11"/>
      <color theme="0"/>
      <name val="Palatino Linotype"/>
      <family val="1"/>
    </font>
    <font>
      <i/>
      <sz val="11"/>
      <color rgb="FFFF0000"/>
      <name val="Palatino Linotype"/>
      <family val="1"/>
    </font>
    <font>
      <b/>
      <sz val="11"/>
      <color theme="9" tint="-0.499984740745262"/>
      <name val="Palatino Linotype"/>
      <family val="1"/>
    </font>
    <font>
      <b/>
      <sz val="10"/>
      <color theme="1"/>
      <name val="Palatino Linotype"/>
      <family val="1"/>
    </font>
    <font>
      <sz val="11"/>
      <color rgb="FF000000"/>
      <name val="Palatino Linotype"/>
      <family val="2"/>
    </font>
    <font>
      <b/>
      <sz val="11"/>
      <color theme="1"/>
      <name val="Palatino Linotype"/>
      <family val="2"/>
    </font>
    <font>
      <b/>
      <u/>
      <sz val="11"/>
      <color theme="1"/>
      <name val="Palatino Linotype"/>
      <family val="1"/>
    </font>
    <font>
      <vertAlign val="subscript"/>
      <sz val="11"/>
      <color theme="1"/>
      <name val="Palatino Linotype"/>
      <family val="1"/>
    </font>
    <font>
      <sz val="11"/>
      <color theme="1"/>
      <name val="Calibri"/>
      <family val="2"/>
    </font>
    <font>
      <sz val="11"/>
      <color indexed="8"/>
      <name val="Palatino Linotype"/>
      <family val="1"/>
    </font>
    <font>
      <sz val="11"/>
      <color indexed="13"/>
      <name val="Palatino Linotype"/>
      <family val="1"/>
    </font>
    <font>
      <b/>
      <sz val="11"/>
      <color indexed="8"/>
      <name val="Palatino Linotype"/>
      <family val="1"/>
    </font>
    <font>
      <u/>
      <sz val="11"/>
      <color indexed="12"/>
      <name val="Palatino Linotype"/>
      <family val="1"/>
    </font>
    <font>
      <i/>
      <sz val="11"/>
      <color indexed="8"/>
      <name val="Palatino Linotype"/>
      <family val="1"/>
    </font>
    <font>
      <vertAlign val="subscript"/>
      <sz val="11"/>
      <color indexed="8"/>
      <name val="Palatino Linotype"/>
      <family val="1"/>
    </font>
    <font>
      <sz val="10"/>
      <color theme="1"/>
      <name val="Palatino Linotype"/>
      <family val="1"/>
    </font>
    <font>
      <sz val="14"/>
      <color indexed="8"/>
      <name val="Palatino Linotype"/>
      <family val="1"/>
    </font>
    <font>
      <vertAlign val="subscript"/>
      <sz val="14"/>
      <color indexed="8"/>
      <name val="Palatino Linotype"/>
      <family val="1"/>
    </font>
    <font>
      <sz val="11"/>
      <color indexed="8"/>
      <name val="Calibri"/>
      <family val="2"/>
    </font>
  </fonts>
  <fills count="24">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theme="3" tint="-0.249977111117893"/>
        <bgColor indexed="64"/>
      </patternFill>
    </fill>
    <fill>
      <patternFill patternType="solid">
        <fgColor theme="0" tint="-0.14996795556505021"/>
        <bgColor indexed="64"/>
      </patternFill>
    </fill>
    <fill>
      <patternFill patternType="solid">
        <fgColor theme="6" tint="0.59996337778862885"/>
        <bgColor indexed="64"/>
      </patternFill>
    </fill>
    <fill>
      <patternFill patternType="solid">
        <fgColor theme="0" tint="-0.24994659260841701"/>
        <bgColor indexed="64"/>
      </patternFill>
    </fill>
    <fill>
      <patternFill patternType="solid">
        <fgColor theme="4" tint="0.59996337778862885"/>
        <bgColor indexed="64"/>
      </patternFill>
    </fill>
    <fill>
      <patternFill patternType="solid">
        <fgColor theme="9" tint="0.79998168889431442"/>
        <bgColor auto="1"/>
      </patternFill>
    </fill>
    <fill>
      <patternFill patternType="solid">
        <fgColor theme="4" tint="0.59999389629810485"/>
        <bgColor indexed="65"/>
      </patternFill>
    </fill>
    <fill>
      <patternFill patternType="solid">
        <fgColor theme="0"/>
        <bgColor indexed="64"/>
      </patternFill>
    </fill>
    <fill>
      <patternFill patternType="solid">
        <fgColor theme="5" tint="0.39997558519241921"/>
        <bgColor indexed="65"/>
      </patternFill>
    </fill>
    <fill>
      <patternFill patternType="solid">
        <fgColor theme="5" tint="0.59999389629810485"/>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0066CC"/>
        <bgColor indexed="64"/>
      </patternFill>
    </fill>
    <fill>
      <patternFill patternType="solid">
        <fgColor rgb="FF99CCFF"/>
        <bgColor indexed="64"/>
      </patternFill>
    </fill>
    <fill>
      <patternFill patternType="solid">
        <fgColor rgb="FF800000"/>
        <bgColor indexed="64"/>
      </patternFill>
    </fill>
    <fill>
      <patternFill patternType="lightUp">
        <fgColor auto="1"/>
        <bgColor rgb="FFD8D8D8"/>
      </patternFill>
    </fill>
    <fill>
      <patternFill patternType="solid">
        <fgColor rgb="FFCCFFCC"/>
        <bgColor indexed="64"/>
      </patternFill>
    </fill>
    <fill>
      <patternFill patternType="solid">
        <fgColor rgb="FFFFFFCC"/>
        <bgColor indexed="64"/>
      </patternFill>
    </fill>
    <fill>
      <patternFill patternType="solid">
        <fgColor theme="0" tint="-0.14999847407452621"/>
        <bgColor indexed="64"/>
      </patternFill>
    </fill>
  </fills>
  <borders count="163">
    <border>
      <left/>
      <right/>
      <top/>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auto="1"/>
      </right>
      <top style="thin">
        <color auto="1"/>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theme="0" tint="-0.249977111117893"/>
      </right>
      <top/>
      <bottom style="thin">
        <color theme="0" tint="-0.249977111117893"/>
      </bottom>
      <diagonal/>
    </border>
    <border>
      <left style="medium">
        <color indexed="64"/>
      </left>
      <right style="thin">
        <color theme="0" tint="-0.249977111117893"/>
      </right>
      <top style="thin">
        <color theme="0" tint="-0.249977111117893"/>
      </top>
      <bottom style="thin">
        <color theme="0" tint="-0.249977111117893"/>
      </bottom>
      <diagonal/>
    </border>
    <border>
      <left style="thin">
        <color auto="1"/>
      </left>
      <right style="medium">
        <color indexed="64"/>
      </right>
      <top/>
      <bottom/>
      <diagonal/>
    </border>
    <border>
      <left style="medium">
        <color indexed="64"/>
      </left>
      <right/>
      <top style="medium">
        <color indexed="64"/>
      </top>
      <bottom style="thin">
        <color theme="0" tint="-0.14996795556505021"/>
      </bottom>
      <diagonal/>
    </border>
    <border>
      <left style="thin">
        <color indexed="64"/>
      </left>
      <right style="medium">
        <color indexed="64"/>
      </right>
      <top style="medium">
        <color indexed="64"/>
      </top>
      <bottom style="thin">
        <color theme="0" tint="-0.14996795556505021"/>
      </bottom>
      <diagonal/>
    </border>
    <border>
      <left style="medium">
        <color indexed="64"/>
      </left>
      <right/>
      <top style="thin">
        <color theme="0" tint="-0.14996795556505021"/>
      </top>
      <bottom style="thin">
        <color theme="0" tint="-0.14996795556505021"/>
      </bottom>
      <diagonal/>
    </border>
    <border>
      <left style="thin">
        <color indexed="64"/>
      </left>
      <right style="medium">
        <color indexed="64"/>
      </right>
      <top style="thin">
        <color theme="0" tint="-0.14996795556505021"/>
      </top>
      <bottom style="thin">
        <color theme="0" tint="-0.14996795556505021"/>
      </bottom>
      <diagonal/>
    </border>
    <border>
      <left style="medium">
        <color indexed="64"/>
      </left>
      <right/>
      <top style="thin">
        <color theme="0" tint="-0.14996795556505021"/>
      </top>
      <bottom style="medium">
        <color indexed="64"/>
      </bottom>
      <diagonal/>
    </border>
    <border>
      <left style="thin">
        <color indexed="64"/>
      </left>
      <right style="medium">
        <color indexed="64"/>
      </right>
      <top style="thin">
        <color theme="0" tint="-0.14996795556505021"/>
      </top>
      <bottom style="medium">
        <color indexed="64"/>
      </bottom>
      <diagonal/>
    </border>
    <border>
      <left/>
      <right style="medium">
        <color indexed="64"/>
      </right>
      <top/>
      <bottom style="thin">
        <color theme="0" tint="-0.249977111117893"/>
      </bottom>
      <diagonal/>
    </border>
    <border>
      <left/>
      <right style="medium">
        <color indexed="64"/>
      </right>
      <top style="thin">
        <color theme="0" tint="-0.249977111117893"/>
      </top>
      <bottom style="thin">
        <color theme="0" tint="-0.249977111117893"/>
      </bottom>
      <diagonal/>
    </border>
    <border>
      <left/>
      <right style="medium">
        <color indexed="64"/>
      </right>
      <top style="thin">
        <color theme="0" tint="-0.249977111117893"/>
      </top>
      <bottom style="medium">
        <color indexed="64"/>
      </bottom>
      <diagonal/>
    </border>
    <border>
      <left style="medium">
        <color indexed="64"/>
      </left>
      <right style="thin">
        <color indexed="64"/>
      </right>
      <top/>
      <bottom style="thin">
        <color theme="0" tint="-0.249977111117893"/>
      </bottom>
      <diagonal/>
    </border>
    <border>
      <left style="medium">
        <color indexed="64"/>
      </left>
      <right style="thin">
        <color indexed="64"/>
      </right>
      <top style="thin">
        <color theme="0" tint="-0.249977111117893"/>
      </top>
      <bottom style="thin">
        <color theme="0" tint="-0.249977111117893"/>
      </bottom>
      <diagonal/>
    </border>
    <border>
      <left style="medium">
        <color indexed="64"/>
      </left>
      <right style="thin">
        <color indexed="64"/>
      </right>
      <top style="thin">
        <color theme="0" tint="-0.249977111117893"/>
      </top>
      <bottom style="medium">
        <color indexed="64"/>
      </bottom>
      <diagonal/>
    </border>
    <border>
      <left style="medium">
        <color indexed="64"/>
      </left>
      <right/>
      <top/>
      <bottom style="thin">
        <color theme="0" tint="-0.249977111117893"/>
      </bottom>
      <diagonal/>
    </border>
    <border>
      <left style="medium">
        <color indexed="64"/>
      </left>
      <right/>
      <top style="thin">
        <color theme="0" tint="-0.249977111117893"/>
      </top>
      <bottom style="medium">
        <color indexed="64"/>
      </bottom>
      <diagonal/>
    </border>
    <border>
      <left style="medium">
        <color indexed="64"/>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indexed="64"/>
      </right>
      <top style="thin">
        <color indexed="64"/>
      </top>
      <bottom style="thin">
        <color theme="0" tint="-0.249977111117893"/>
      </bottom>
      <diagonal/>
    </border>
    <border>
      <left/>
      <right style="thin">
        <color indexed="64"/>
      </right>
      <top style="thin">
        <color theme="0" tint="-0.249977111117893"/>
      </top>
      <bottom style="thin">
        <color theme="0" tint="-0.249977111117893"/>
      </bottom>
      <diagonal/>
    </border>
    <border>
      <left style="medium">
        <color indexed="64"/>
      </left>
      <right/>
      <top style="thin">
        <color indexed="64"/>
      </top>
      <bottom style="thin">
        <color theme="0" tint="-0.249977111117893"/>
      </bottom>
      <diagonal/>
    </border>
    <border>
      <left/>
      <right style="thin">
        <color indexed="64"/>
      </right>
      <top style="thin">
        <color theme="0" tint="-0.249977111117893"/>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auto="1"/>
      </top>
      <bottom/>
      <diagonal/>
    </border>
    <border>
      <left style="thin">
        <color indexed="64"/>
      </left>
      <right style="medium">
        <color indexed="64"/>
      </right>
      <top style="thin">
        <color auto="1"/>
      </top>
      <bottom style="thin">
        <color theme="0" tint="-0.249977111117893"/>
      </bottom>
      <diagonal/>
    </border>
    <border>
      <left style="thin">
        <color indexed="64"/>
      </left>
      <right style="medium">
        <color indexed="64"/>
      </right>
      <top style="thin">
        <color theme="0" tint="-0.249977111117893"/>
      </top>
      <bottom style="thin">
        <color theme="0" tint="-0.249977111117893"/>
      </bottom>
      <diagonal/>
    </border>
    <border>
      <left style="thin">
        <color indexed="64"/>
      </left>
      <right style="medium">
        <color indexed="64"/>
      </right>
      <top style="thin">
        <color theme="0" tint="-0.249977111117893"/>
      </top>
      <bottom style="thin">
        <color indexed="64"/>
      </bottom>
      <diagonal/>
    </border>
    <border>
      <left style="thin">
        <color indexed="64"/>
      </left>
      <right style="medium">
        <color indexed="64"/>
      </right>
      <top/>
      <bottom style="medium">
        <color indexed="64"/>
      </bottom>
      <diagonal/>
    </border>
    <border>
      <left style="medium">
        <color indexed="64"/>
      </left>
      <right style="thin">
        <color theme="0" tint="-0.249977111117893"/>
      </right>
      <top style="thin">
        <color indexed="64"/>
      </top>
      <bottom style="thin">
        <color theme="0" tint="-0.249977111117893"/>
      </bottom>
      <diagonal/>
    </border>
    <border>
      <left style="medium">
        <color indexed="64"/>
      </left>
      <right style="thin">
        <color theme="0" tint="-0.249977111117893"/>
      </right>
      <top/>
      <bottom style="medium">
        <color indexed="64"/>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top style="thin">
        <color theme="0"/>
      </top>
      <bottom style="thin">
        <color theme="0"/>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medium">
        <color indexed="64"/>
      </left>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top style="thin">
        <color theme="0" tint="-0.24994659260841701"/>
      </top>
      <bottom/>
      <diagonal/>
    </border>
    <border>
      <left style="thin">
        <color theme="0" tint="-0.24994659260841701"/>
      </left>
      <right style="medium">
        <color indexed="64"/>
      </right>
      <top style="thin">
        <color theme="0" tint="-0.24994659260841701"/>
      </top>
      <bottom/>
      <diagonal/>
    </border>
    <border>
      <left style="medium">
        <color indexed="64"/>
      </left>
      <right/>
      <top style="thin">
        <color theme="0" tint="-0.24994659260841701"/>
      </top>
      <bottom style="medium">
        <color indexed="64"/>
      </bottom>
      <diagonal/>
    </border>
    <border>
      <left style="thin">
        <color theme="0" tint="-0.24994659260841701"/>
      </left>
      <right style="medium">
        <color indexed="64"/>
      </right>
      <top style="thin">
        <color theme="0" tint="-0.24994659260841701"/>
      </top>
      <bottom style="medium">
        <color indexed="64"/>
      </bottom>
      <diagonal/>
    </border>
    <border>
      <left style="medium">
        <color indexed="64"/>
      </left>
      <right/>
      <top style="medium">
        <color indexed="64"/>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right style="thin">
        <color indexed="64"/>
      </right>
      <top/>
      <bottom style="thin">
        <color theme="0" tint="-0.14999847407452621"/>
      </bottom>
      <diagonal/>
    </border>
    <border>
      <left/>
      <right style="thin">
        <color indexed="64"/>
      </right>
      <top style="thin">
        <color theme="0" tint="-0.14999847407452621"/>
      </top>
      <bottom style="thin">
        <color theme="0" tint="-0.14999847407452621"/>
      </bottom>
      <diagonal/>
    </border>
    <border>
      <left style="medium">
        <color indexed="64"/>
      </left>
      <right style="thin">
        <color indexed="64"/>
      </right>
      <top style="thin">
        <color indexed="64"/>
      </top>
      <bottom style="thin">
        <color theme="0" tint="-0.14999847407452621"/>
      </bottom>
      <diagonal/>
    </border>
    <border>
      <left style="medium">
        <color indexed="64"/>
      </left>
      <right style="thin">
        <color indexed="64"/>
      </right>
      <top/>
      <bottom/>
      <diagonal/>
    </border>
    <border>
      <left style="medium">
        <color indexed="64"/>
      </left>
      <right style="thin">
        <color indexed="64"/>
      </right>
      <top style="thin">
        <color theme="0" tint="-0.14999847407452621"/>
      </top>
      <bottom style="thin">
        <color theme="0" tint="-0.14999847407452621"/>
      </bottom>
      <diagonal/>
    </border>
    <border>
      <left style="medium">
        <color indexed="64"/>
      </left>
      <right style="thin">
        <color indexed="64"/>
      </right>
      <top style="thin">
        <color theme="0" tint="-0.14999847407452621"/>
      </top>
      <bottom/>
      <diagonal/>
    </border>
    <border>
      <left style="medium">
        <color indexed="64"/>
      </left>
      <right style="thin">
        <color indexed="64"/>
      </right>
      <top style="thin">
        <color theme="0" tint="-0.14999847407452621"/>
      </top>
      <bottom style="medium">
        <color indexed="64"/>
      </bottom>
      <diagonal/>
    </border>
    <border>
      <left style="medium">
        <color indexed="64"/>
      </left>
      <right style="thin">
        <color indexed="64"/>
      </right>
      <top/>
      <bottom style="thin">
        <color theme="0" tint="-0.14999847407452621"/>
      </bottom>
      <diagonal/>
    </border>
    <border>
      <left/>
      <right style="thin">
        <color indexed="64"/>
      </right>
      <top style="medium">
        <color auto="1"/>
      </top>
      <bottom style="thin">
        <color theme="0" tint="-0.1499984740745262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thin">
        <color theme="0" tint="-0.14999847407452621"/>
      </bottom>
      <diagonal/>
    </border>
    <border>
      <left style="thin">
        <color theme="0" tint="-0.14999847407452621"/>
      </left>
      <right style="thin">
        <color indexed="64"/>
      </right>
      <top style="thin">
        <color theme="0" tint="-0.14999847407452621"/>
      </top>
      <bottom style="thin">
        <color theme="0" tint="-0.14999847407452621"/>
      </bottom>
      <diagonal/>
    </border>
    <border>
      <left/>
      <right/>
      <top style="thin">
        <color theme="0" tint="-0.14999847407452621"/>
      </top>
      <bottom/>
      <diagonal/>
    </border>
    <border>
      <left style="thin">
        <color theme="0" tint="-0.249977111117893"/>
      </left>
      <right style="thin">
        <color indexed="64"/>
      </right>
      <top style="thin">
        <color theme="0" tint="-0.14999847407452621"/>
      </top>
      <bottom style="thin">
        <color theme="0" tint="-0.14999847407452621"/>
      </bottom>
      <diagonal/>
    </border>
    <border>
      <left style="medium">
        <color indexed="64"/>
      </left>
      <right style="thin">
        <color theme="0" tint="-0.249977111117893"/>
      </right>
      <top style="thin">
        <color theme="0" tint="-0.14999847407452621"/>
      </top>
      <bottom style="thin">
        <color theme="0" tint="-0.14999847407452621"/>
      </bottom>
      <diagonal/>
    </border>
    <border>
      <left style="medium">
        <color indexed="64"/>
      </left>
      <right style="thin">
        <color theme="0" tint="-0.249977111117893"/>
      </right>
      <top style="thin">
        <color theme="0" tint="-0.14999847407452621"/>
      </top>
      <bottom/>
      <diagonal/>
    </border>
    <border>
      <left style="medium">
        <color indexed="64"/>
      </left>
      <right/>
      <top style="thin">
        <color theme="0" tint="-0.14999847407452621"/>
      </top>
      <bottom style="thin">
        <color theme="0" tint="-0.14999847407452621"/>
      </bottom>
      <diagonal/>
    </border>
    <border>
      <left style="medium">
        <color indexed="64"/>
      </left>
      <right/>
      <top/>
      <bottom style="thin">
        <color theme="0" tint="-0.14999847407452621"/>
      </bottom>
      <diagonal/>
    </border>
    <border>
      <left style="medium">
        <color indexed="64"/>
      </left>
      <right style="thin">
        <color theme="0" tint="-0.14999847407452621"/>
      </right>
      <top style="thin">
        <color theme="0" tint="-0.14999847407452621"/>
      </top>
      <bottom style="thin">
        <color theme="0" tint="-0.14999847407452621"/>
      </bottom>
      <diagonal/>
    </border>
    <border>
      <left style="thin">
        <color theme="0" tint="-0.14999847407452621"/>
      </left>
      <right style="thin">
        <color indexed="64"/>
      </right>
      <top style="thin">
        <color theme="0" tint="-0.249977111117893"/>
      </top>
      <bottom style="thin">
        <color theme="0" tint="-0.14999847407452621"/>
      </bottom>
      <diagonal/>
    </border>
    <border>
      <left style="thin">
        <color theme="0" tint="-0.14999847407452621"/>
      </left>
      <right style="thin">
        <color indexed="64"/>
      </right>
      <top/>
      <bottom style="thin">
        <color theme="0" tint="-0.14999847407452621"/>
      </bottom>
      <diagonal/>
    </border>
    <border>
      <left style="medium">
        <color indexed="64"/>
      </left>
      <right/>
      <top style="thin">
        <color theme="0" tint="-0.14999847407452621"/>
      </top>
      <bottom/>
      <diagonal/>
    </border>
    <border>
      <left style="thin">
        <color theme="0" tint="-0.249977111117893"/>
      </left>
      <right style="thin">
        <color indexed="64"/>
      </right>
      <top/>
      <bottom style="thin">
        <color theme="0" tint="-0.14999847407452621"/>
      </bottom>
      <diagonal/>
    </border>
    <border>
      <left/>
      <right style="thin">
        <color indexed="64"/>
      </right>
      <top style="thin">
        <color theme="0" tint="-0.14999847407452621"/>
      </top>
      <bottom style="thin">
        <color theme="0" tint="-0.249977111117893"/>
      </bottom>
      <diagonal/>
    </border>
    <border>
      <left/>
      <right style="thin">
        <color indexed="64"/>
      </right>
      <top style="thin">
        <color theme="0" tint="-0.14999847407452621"/>
      </top>
      <bottom style="medium">
        <color indexed="64"/>
      </bottom>
      <diagonal/>
    </border>
    <border>
      <left/>
      <right/>
      <top style="thin">
        <color theme="0" tint="-0.14999847407452621"/>
      </top>
      <bottom style="thin">
        <color theme="0" tint="-0.14999847407452621"/>
      </bottom>
      <diagonal/>
    </border>
    <border>
      <left style="thin">
        <color theme="0" tint="-0.14999847407452621"/>
      </left>
      <right style="thin">
        <color indexed="64"/>
      </right>
      <top style="thin">
        <color theme="0" tint="-0.249977111117893"/>
      </top>
      <bottom/>
      <diagonal/>
    </border>
    <border>
      <left style="medium">
        <color indexed="64"/>
      </left>
      <right style="thin">
        <color theme="0" tint="-0.14999847407452621"/>
      </right>
      <top style="thin">
        <color theme="0" tint="-0.14999847407452621"/>
      </top>
      <bottom/>
      <diagonal/>
    </border>
    <border>
      <left style="medium">
        <color indexed="64"/>
      </left>
      <right/>
      <top style="thin">
        <color theme="0" tint="-0.14999847407452621"/>
      </top>
      <bottom style="medium">
        <color indexed="64"/>
      </bottom>
      <diagonal/>
    </border>
    <border>
      <left style="thin">
        <color theme="0" tint="-0.14999847407452621"/>
      </left>
      <right style="thin">
        <color indexed="64"/>
      </right>
      <top style="thin">
        <color theme="0" tint="-0.14999847407452621"/>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style="medium">
        <color indexed="64"/>
      </right>
      <top style="thin">
        <color auto="1"/>
      </top>
      <bottom style="thin">
        <color theme="0" tint="-0.249977111117893"/>
      </bottom>
      <diagonal/>
    </border>
    <border>
      <left/>
      <right style="thin">
        <color indexed="64"/>
      </right>
      <top style="medium">
        <color indexed="64"/>
      </top>
      <bottom style="thin">
        <color indexed="64"/>
      </bottom>
      <diagonal/>
    </border>
    <border>
      <left style="medium">
        <color indexed="64"/>
      </left>
      <right/>
      <top style="medium">
        <color indexed="64"/>
      </top>
      <bottom style="thin">
        <color theme="0" tint="-0.249977111117893"/>
      </bottom>
      <diagonal/>
    </border>
    <border>
      <left style="medium">
        <color indexed="64"/>
      </left>
      <right/>
      <top style="thin">
        <color theme="0" tint="-0.249977111117893"/>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theme="0" tint="-0.249977111117893"/>
      </top>
      <bottom/>
      <diagonal/>
    </border>
    <border>
      <left style="medium">
        <color indexed="64"/>
      </left>
      <right/>
      <top style="thin">
        <color indexed="64"/>
      </top>
      <bottom style="thin">
        <color theme="0" tint="-0.24994659260841701"/>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style="medium">
        <color indexed="64"/>
      </bottom>
      <diagonal/>
    </border>
    <border>
      <left style="thin">
        <color theme="1"/>
      </left>
      <right/>
      <top style="thin">
        <color indexed="64"/>
      </top>
      <bottom style="thin">
        <color theme="1"/>
      </bottom>
      <diagonal/>
    </border>
    <border>
      <left/>
      <right/>
      <top style="thin">
        <color indexed="64"/>
      </top>
      <bottom style="thin">
        <color theme="1"/>
      </bottom>
      <diagonal/>
    </border>
    <border>
      <left/>
      <right style="medium">
        <color indexed="64"/>
      </right>
      <top style="thin">
        <color indexed="64"/>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medium">
        <color indexed="64"/>
      </right>
      <top style="thin">
        <color theme="1"/>
      </top>
      <bottom style="thin">
        <color theme="1"/>
      </bottom>
      <diagonal/>
    </border>
    <border>
      <left style="thin">
        <color theme="1"/>
      </left>
      <right/>
      <top style="thin">
        <color theme="1"/>
      </top>
      <bottom style="medium">
        <color indexed="64"/>
      </bottom>
      <diagonal/>
    </border>
    <border>
      <left/>
      <right/>
      <top style="thin">
        <color theme="1"/>
      </top>
      <bottom style="medium">
        <color indexed="64"/>
      </bottom>
      <diagonal/>
    </border>
    <border>
      <left/>
      <right style="medium">
        <color indexed="64"/>
      </right>
      <top style="thin">
        <color theme="1"/>
      </top>
      <bottom style="medium">
        <color indexed="64"/>
      </bottom>
      <diagonal/>
    </border>
    <border>
      <left/>
      <right/>
      <top style="thin">
        <color theme="0" tint="-0.249977111117893"/>
      </top>
      <bottom/>
      <diagonal/>
    </border>
    <border>
      <left/>
      <right style="medium">
        <color indexed="64"/>
      </right>
      <top style="thin">
        <color theme="0" tint="-0.249977111117893"/>
      </top>
      <bottom/>
      <diagonal/>
    </border>
  </borders>
  <cellStyleXfs count="27">
    <xf numFmtId="0" fontId="0" fillId="0" borderId="0"/>
    <xf numFmtId="0" fontId="8" fillId="8" borderId="0" applyNumberFormat="0" applyBorder="0" applyProtection="0">
      <alignment horizontal="left" vertical="center"/>
    </xf>
    <xf numFmtId="0" fontId="4" fillId="9" borderId="1" applyNumberFormat="0" applyProtection="0">
      <alignment horizontal="center" vertical="center"/>
    </xf>
    <xf numFmtId="0" fontId="12" fillId="10" borderId="1" applyNumberFormat="0" applyProtection="0">
      <alignment horizontal="center" vertical="center"/>
    </xf>
    <xf numFmtId="0" fontId="6" fillId="0" borderId="0" applyNumberFormat="0" applyFill="0" applyBorder="0" applyAlignment="0" applyProtection="0"/>
    <xf numFmtId="0" fontId="3" fillId="5" borderId="1">
      <alignment horizontal="center" vertical="center"/>
    </xf>
    <xf numFmtId="0" fontId="4" fillId="6" borderId="1" applyNumberFormat="0" applyAlignment="0" applyProtection="0"/>
    <xf numFmtId="0" fontId="5" fillId="0" borderId="1">
      <alignment horizontal="center"/>
    </xf>
    <xf numFmtId="0" fontId="7" fillId="7" borderId="0" applyNumberFormat="0" applyAlignment="0" applyProtection="0"/>
    <xf numFmtId="0" fontId="5" fillId="0" borderId="1">
      <alignment horizontal="center" vertical="center"/>
    </xf>
    <xf numFmtId="0" fontId="8" fillId="8" borderId="0" applyNumberFormat="0" applyBorder="0" applyProtection="0">
      <alignment horizontal="left" vertical="center"/>
    </xf>
    <xf numFmtId="0" fontId="9" fillId="0" borderId="0" applyNumberFormat="0" applyFill="0" applyBorder="0" applyAlignment="0" applyProtection="0">
      <alignment vertical="top"/>
      <protection locked="0"/>
    </xf>
    <xf numFmtId="0" fontId="10" fillId="9" borderId="1" applyNumberFormat="0" applyProtection="0">
      <alignment horizontal="center" vertical="center"/>
    </xf>
    <xf numFmtId="0" fontId="11" fillId="0" borderId="0"/>
    <xf numFmtId="0" fontId="12" fillId="10" borderId="1" applyNumberFormat="0" applyProtection="0">
      <alignment horizontal="center" vertical="center"/>
    </xf>
    <xf numFmtId="0" fontId="13" fillId="4" borderId="0"/>
    <xf numFmtId="0" fontId="14" fillId="0" borderId="0"/>
    <xf numFmtId="0" fontId="14" fillId="0" borderId="7">
      <alignment horizontal="center" vertical="center" wrapText="1"/>
    </xf>
    <xf numFmtId="0" fontId="2" fillId="11" borderId="0" applyNumberFormat="0" applyBorder="0" applyAlignment="0" applyProtection="0"/>
    <xf numFmtId="0" fontId="16" fillId="0" borderId="0"/>
    <xf numFmtId="0" fontId="1" fillId="0" borderId="0"/>
    <xf numFmtId="0" fontId="6" fillId="0" borderId="0" applyNumberFormat="0" applyFill="0" applyBorder="0" applyAlignment="0" applyProtection="0"/>
    <xf numFmtId="0" fontId="4" fillId="9" borderId="1" applyNumberFormat="0" applyProtection="0">
      <alignment horizontal="center" vertical="center"/>
    </xf>
    <xf numFmtId="0" fontId="17" fillId="13" borderId="0" applyNumberFormat="0" applyBorder="0" applyAlignment="0" applyProtection="0"/>
    <xf numFmtId="0" fontId="16" fillId="0" borderId="0"/>
    <xf numFmtId="43" fontId="16" fillId="0" borderId="0" applyFont="0" applyFill="0" applyBorder="0" applyAlignment="0" applyProtection="0"/>
    <xf numFmtId="9" fontId="16" fillId="0" borderId="0" applyFont="0" applyFill="0" applyBorder="0" applyAlignment="0" applyProtection="0"/>
  </cellStyleXfs>
  <cellXfs count="751">
    <xf numFmtId="0" fontId="0" fillId="0" borderId="0" xfId="0"/>
    <xf numFmtId="14" fontId="0" fillId="0" borderId="0" xfId="0" applyNumberFormat="1"/>
    <xf numFmtId="0" fontId="5" fillId="0" borderId="17" xfId="0" applyFont="1" applyBorder="1"/>
    <xf numFmtId="0" fontId="5" fillId="0" borderId="0" xfId="0" applyFont="1"/>
    <xf numFmtId="0" fontId="5" fillId="0" borderId="19" xfId="0" applyFont="1" applyBorder="1"/>
    <xf numFmtId="0" fontId="5" fillId="0" borderId="0" xfId="0" applyFont="1" applyAlignment="1">
      <alignment horizontal="center"/>
    </xf>
    <xf numFmtId="0" fontId="0" fillId="0" borderId="0" xfId="0" applyNumberFormat="1"/>
    <xf numFmtId="0" fontId="5" fillId="0" borderId="0" xfId="0" applyFont="1" applyBorder="1"/>
    <xf numFmtId="0" fontId="15" fillId="0" borderId="0" xfId="0" applyFont="1"/>
    <xf numFmtId="0" fontId="15" fillId="0" borderId="0" xfId="0" applyFont="1" applyBorder="1"/>
    <xf numFmtId="0" fontId="15" fillId="0" borderId="0" xfId="0" quotePrefix="1" applyFont="1" applyAlignment="1"/>
    <xf numFmtId="0" fontId="5" fillId="0" borderId="0" xfId="0" applyFont="1" applyAlignment="1"/>
    <xf numFmtId="0" fontId="5" fillId="0" borderId="0" xfId="0" applyFont="1" applyBorder="1" applyAlignment="1"/>
    <xf numFmtId="0" fontId="5" fillId="0" borderId="0" xfId="0" applyFont="1" applyBorder="1" applyAlignment="1">
      <alignment horizontal="center" vertical="center"/>
    </xf>
    <xf numFmtId="0" fontId="14" fillId="0" borderId="0" xfId="0" applyFont="1" applyAlignment="1">
      <alignment horizontal="center"/>
    </xf>
    <xf numFmtId="0" fontId="5" fillId="0" borderId="0" xfId="0" applyFont="1" applyBorder="1" applyAlignment="1">
      <alignment horizontal="left" vertical="center"/>
    </xf>
    <xf numFmtId="0" fontId="5" fillId="0" borderId="0" xfId="0" applyFont="1" applyBorder="1" applyAlignment="1">
      <alignment horizontal="left"/>
    </xf>
    <xf numFmtId="0" fontId="15" fillId="0" borderId="0" xfId="0" applyFont="1" applyFill="1" applyBorder="1"/>
    <xf numFmtId="0" fontId="20" fillId="0" borderId="0" xfId="0" applyFont="1"/>
    <xf numFmtId="0" fontId="20" fillId="0" borderId="17" xfId="0" applyFont="1" applyBorder="1"/>
    <xf numFmtId="0" fontId="20" fillId="0" borderId="0" xfId="0" applyFont="1" applyBorder="1" applyAlignment="1">
      <alignment wrapText="1"/>
    </xf>
    <xf numFmtId="0" fontId="15" fillId="0" borderId="0" xfId="24" applyFont="1" applyAlignment="1">
      <alignment vertical="center"/>
    </xf>
    <xf numFmtId="0" fontId="5" fillId="0" borderId="23" xfId="0" applyFont="1" applyBorder="1" applyAlignment="1">
      <alignment vertical="center"/>
    </xf>
    <xf numFmtId="0" fontId="24" fillId="12" borderId="17" xfId="10" applyFont="1" applyFill="1" applyBorder="1" applyAlignment="1">
      <alignment horizontal="left" vertical="center"/>
    </xf>
    <xf numFmtId="0" fontId="24" fillId="12" borderId="41" xfId="10" applyFont="1" applyFill="1" applyBorder="1" applyAlignment="1">
      <alignment horizontal="left" vertical="center"/>
    </xf>
    <xf numFmtId="0" fontId="23" fillId="12" borderId="17" xfId="10" applyFont="1" applyFill="1" applyBorder="1" applyAlignment="1">
      <alignment horizontal="center" vertical="center"/>
    </xf>
    <xf numFmtId="0" fontId="23" fillId="12" borderId="41" xfId="10" applyFont="1" applyFill="1" applyBorder="1" applyAlignment="1">
      <alignment horizontal="center" vertical="center"/>
    </xf>
    <xf numFmtId="0" fontId="15" fillId="0" borderId="42" xfId="24" applyFont="1" applyFill="1" applyBorder="1" applyAlignment="1">
      <alignment vertical="center"/>
    </xf>
    <xf numFmtId="0" fontId="26" fillId="0" borderId="43" xfId="11" applyFont="1" applyBorder="1" applyAlignment="1" applyProtection="1">
      <alignment vertical="center"/>
      <protection locked="0"/>
    </xf>
    <xf numFmtId="0" fontId="15" fillId="0" borderId="44" xfId="24" applyFont="1" applyFill="1" applyBorder="1" applyAlignment="1">
      <alignment vertical="center"/>
    </xf>
    <xf numFmtId="0" fontId="26" fillId="0" borderId="45" xfId="11" applyFont="1" applyBorder="1" applyAlignment="1" applyProtection="1">
      <alignment vertical="center"/>
      <protection locked="0"/>
    </xf>
    <xf numFmtId="0" fontId="15" fillId="0" borderId="46" xfId="24" applyFont="1" applyFill="1" applyBorder="1" applyAlignment="1">
      <alignment vertical="center"/>
    </xf>
    <xf numFmtId="0" fontId="5" fillId="0" borderId="48" xfId="0" applyFont="1" applyBorder="1"/>
    <xf numFmtId="0" fontId="5" fillId="0" borderId="49" xfId="0" applyFont="1" applyBorder="1"/>
    <xf numFmtId="0" fontId="15" fillId="0" borderId="49" xfId="0" applyFont="1" applyBorder="1"/>
    <xf numFmtId="0" fontId="15" fillId="0" borderId="50" xfId="0" applyFont="1" applyBorder="1"/>
    <xf numFmtId="0" fontId="5" fillId="0" borderId="51" xfId="0" applyFont="1" applyBorder="1"/>
    <xf numFmtId="0" fontId="5" fillId="0" borderId="52" xfId="0" applyFont="1" applyBorder="1"/>
    <xf numFmtId="0" fontId="15" fillId="0" borderId="52" xfId="0" applyFont="1" applyBorder="1"/>
    <xf numFmtId="0" fontId="15" fillId="0" borderId="53" xfId="0" applyFont="1" applyBorder="1"/>
    <xf numFmtId="0" fontId="15" fillId="4" borderId="0" xfId="0" applyFont="1" applyFill="1"/>
    <xf numFmtId="0" fontId="5" fillId="4" borderId="0" xfId="0" applyFont="1" applyFill="1"/>
    <xf numFmtId="0" fontId="0" fillId="4" borderId="0" xfId="0" applyFill="1"/>
    <xf numFmtId="0" fontId="5" fillId="0" borderId="54" xfId="0" applyFont="1" applyBorder="1"/>
    <xf numFmtId="0" fontId="5" fillId="0" borderId="55" xfId="0" applyFont="1" applyBorder="1"/>
    <xf numFmtId="0" fontId="15" fillId="0" borderId="56" xfId="0" applyFont="1" applyBorder="1" applyAlignment="1">
      <alignment vertical="center"/>
    </xf>
    <xf numFmtId="0" fontId="15" fillId="0" borderId="56" xfId="0" applyFont="1" applyBorder="1"/>
    <xf numFmtId="0" fontId="5" fillId="0" borderId="54" xfId="0" applyFont="1" applyBorder="1" applyAlignment="1">
      <alignment vertical="center"/>
    </xf>
    <xf numFmtId="0" fontId="5" fillId="0" borderId="56" xfId="0" applyFont="1" applyFill="1" applyBorder="1" applyAlignment="1">
      <alignment vertical="center"/>
    </xf>
    <xf numFmtId="0" fontId="5" fillId="0" borderId="56" xfId="0" applyFont="1" applyBorder="1" applyAlignment="1">
      <alignment vertical="center"/>
    </xf>
    <xf numFmtId="0" fontId="5" fillId="0" borderId="55" xfId="0" applyFont="1" applyBorder="1" applyAlignment="1">
      <alignment horizontal="left" vertical="center"/>
    </xf>
    <xf numFmtId="0" fontId="5" fillId="0" borderId="18" xfId="0" applyFont="1" applyBorder="1" applyAlignment="1">
      <alignment horizontal="left"/>
    </xf>
    <xf numFmtId="0" fontId="14" fillId="0" borderId="1" xfId="0" applyFont="1" applyBorder="1" applyAlignment="1">
      <alignment horizontal="center"/>
    </xf>
    <xf numFmtId="0" fontId="14" fillId="0" borderId="1" xfId="0" applyFont="1" applyBorder="1" applyAlignment="1">
      <alignment horizontal="center" vertical="center"/>
    </xf>
    <xf numFmtId="0" fontId="14" fillId="0" borderId="25" xfId="0" applyFont="1" applyBorder="1" applyAlignment="1">
      <alignment horizontal="center" vertical="center"/>
    </xf>
    <xf numFmtId="0" fontId="5" fillId="4" borderId="0" xfId="0" applyFont="1" applyFill="1" applyAlignment="1"/>
    <xf numFmtId="0" fontId="5" fillId="4" borderId="0" xfId="0" applyFont="1" applyFill="1" applyBorder="1" applyAlignment="1">
      <alignment horizontal="left"/>
    </xf>
    <xf numFmtId="0" fontId="18" fillId="0" borderId="17" xfId="0" applyFont="1" applyBorder="1"/>
    <xf numFmtId="0" fontId="20" fillId="4" borderId="0" xfId="0" applyFont="1" applyFill="1"/>
    <xf numFmtId="0" fontId="0" fillId="4" borderId="0" xfId="0" applyNumberFormat="1" applyFill="1"/>
    <xf numFmtId="14" fontId="0" fillId="4" borderId="0" xfId="0" applyNumberFormat="1" applyFill="1"/>
    <xf numFmtId="14" fontId="27" fillId="19" borderId="1" xfId="2" applyNumberFormat="1" applyFont="1" applyFill="1" applyBorder="1" applyProtection="1">
      <alignment horizontal="center" vertical="center"/>
    </xf>
    <xf numFmtId="0" fontId="26" fillId="0" borderId="0" xfId="11" applyFont="1" applyAlignment="1" applyProtection="1">
      <protection locked="0"/>
    </xf>
    <xf numFmtId="0" fontId="5" fillId="0" borderId="0" xfId="0" applyFont="1" applyFill="1" applyBorder="1"/>
    <xf numFmtId="0" fontId="5" fillId="2" borderId="1" xfId="0" applyFont="1" applyFill="1" applyBorder="1"/>
    <xf numFmtId="0" fontId="5" fillId="3" borderId="1" xfId="0" applyFont="1" applyFill="1" applyBorder="1"/>
    <xf numFmtId="0" fontId="5" fillId="0" borderId="48" xfId="0" applyFont="1" applyBorder="1" applyAlignment="1">
      <alignment horizontal="center" vertical="center"/>
    </xf>
    <xf numFmtId="0" fontId="5" fillId="0" borderId="56" xfId="0" applyFont="1" applyBorder="1"/>
    <xf numFmtId="0" fontId="5" fillId="0" borderId="49" xfId="0" applyFont="1" applyBorder="1" applyAlignment="1">
      <alignment horizontal="center" vertical="center"/>
    </xf>
    <xf numFmtId="0" fontId="5" fillId="0" borderId="50" xfId="0" applyFont="1" applyBorder="1" applyAlignment="1">
      <alignment horizontal="center" vertical="center"/>
    </xf>
    <xf numFmtId="0" fontId="5" fillId="0" borderId="54" xfId="0" applyFont="1" applyBorder="1" applyAlignment="1">
      <alignment wrapText="1"/>
    </xf>
    <xf numFmtId="164" fontId="15" fillId="12" borderId="5" xfId="0" applyNumberFormat="1" applyFont="1" applyFill="1" applyBorder="1" applyAlignment="1">
      <alignment horizontal="center" wrapText="1"/>
    </xf>
    <xf numFmtId="0" fontId="5" fillId="0" borderId="56" xfId="0" applyFont="1" applyBorder="1" applyAlignment="1">
      <alignment wrapText="1"/>
    </xf>
    <xf numFmtId="164" fontId="15" fillId="12" borderId="1" xfId="0" applyNumberFormat="1" applyFont="1" applyFill="1" applyBorder="1" applyAlignment="1">
      <alignment horizontal="center" wrapText="1"/>
    </xf>
    <xf numFmtId="0" fontId="5" fillId="0" borderId="55" xfId="0" applyFont="1" applyBorder="1" applyAlignment="1">
      <alignment wrapText="1"/>
    </xf>
    <xf numFmtId="165" fontId="15" fillId="12" borderId="27" xfId="0" applyNumberFormat="1" applyFont="1" applyFill="1" applyBorder="1" applyAlignment="1">
      <alignment horizontal="center" wrapText="1"/>
    </xf>
    <xf numFmtId="0" fontId="15" fillId="12" borderId="5" xfId="0" applyFont="1" applyFill="1" applyBorder="1" applyAlignment="1">
      <alignment horizontal="center"/>
    </xf>
    <xf numFmtId="0" fontId="15" fillId="12" borderId="1" xfId="0" applyFont="1" applyFill="1" applyBorder="1" applyAlignment="1">
      <alignment horizontal="center"/>
    </xf>
    <xf numFmtId="0" fontId="3" fillId="19" borderId="27" xfId="0" applyFont="1" applyFill="1" applyBorder="1" applyAlignment="1">
      <alignment horizontal="center"/>
    </xf>
    <xf numFmtId="0" fontId="5" fillId="0" borderId="48" xfId="0" applyFont="1" applyBorder="1" applyAlignment="1">
      <alignment horizontal="center"/>
    </xf>
    <xf numFmtId="0" fontId="5" fillId="0" borderId="49" xfId="0" applyFont="1" applyBorder="1" applyAlignment="1">
      <alignment horizontal="center"/>
    </xf>
    <xf numFmtId="0" fontId="5" fillId="0" borderId="50" xfId="0" applyFont="1" applyBorder="1" applyAlignment="1">
      <alignment horizontal="center"/>
    </xf>
    <xf numFmtId="0" fontId="28" fillId="0" borderId="17" xfId="0" applyFont="1" applyBorder="1" applyAlignment="1"/>
    <xf numFmtId="0" fontId="5" fillId="0" borderId="18" xfId="0" applyFont="1" applyBorder="1" applyAlignment="1">
      <alignment horizontal="center"/>
    </xf>
    <xf numFmtId="0" fontId="5" fillId="0" borderId="50" xfId="0" applyFont="1" applyFill="1" applyBorder="1" applyAlignment="1">
      <alignment horizontal="center"/>
    </xf>
    <xf numFmtId="0" fontId="14" fillId="0" borderId="0" xfId="16" applyFont="1"/>
    <xf numFmtId="0" fontId="29" fillId="0" borderId="0" xfId="4" applyFont="1" applyAlignment="1">
      <alignment horizontal="left"/>
    </xf>
    <xf numFmtId="0" fontId="29" fillId="0" borderId="0" xfId="4" applyFont="1" applyAlignment="1">
      <alignment horizontal="centerContinuous"/>
    </xf>
    <xf numFmtId="0" fontId="29" fillId="0" borderId="0" xfId="4" applyFont="1"/>
    <xf numFmtId="0" fontId="29" fillId="0" borderId="0" xfId="4" applyFont="1" applyAlignment="1">
      <alignment wrapText="1"/>
    </xf>
    <xf numFmtId="0" fontId="14" fillId="0" borderId="38" xfId="17" applyFont="1" applyBorder="1">
      <alignment horizontal="center" vertical="center" wrapText="1"/>
    </xf>
    <xf numFmtId="0" fontId="14" fillId="0" borderId="13" xfId="17" applyFont="1" applyBorder="1">
      <alignment horizontal="center" vertical="center" wrapText="1"/>
    </xf>
    <xf numFmtId="0" fontId="14" fillId="0" borderId="14" xfId="17" applyFont="1" applyBorder="1">
      <alignment horizontal="center" vertical="center" wrapText="1"/>
    </xf>
    <xf numFmtId="0" fontId="5" fillId="0" borderId="34" xfId="0" applyFont="1" applyBorder="1"/>
    <xf numFmtId="1" fontId="30" fillId="19" borderId="5" xfId="3" quotePrefix="1" applyNumberFormat="1" applyFont="1" applyFill="1" applyBorder="1" applyAlignment="1"/>
    <xf numFmtId="0" fontId="5" fillId="0" borderId="24" xfId="0" applyFont="1" applyBorder="1"/>
    <xf numFmtId="1" fontId="30" fillId="19" borderId="1" xfId="3" quotePrefix="1" applyNumberFormat="1" applyFont="1" applyFill="1" applyBorder="1" applyAlignment="1"/>
    <xf numFmtId="0" fontId="5" fillId="0" borderId="26" xfId="0" applyFont="1" applyBorder="1"/>
    <xf numFmtId="0" fontId="31" fillId="0" borderId="0" xfId="0" applyFont="1"/>
    <xf numFmtId="0" fontId="32" fillId="0" borderId="0" xfId="3" quotePrefix="1" applyFont="1" applyFill="1" applyBorder="1" applyAlignment="1"/>
    <xf numFmtId="14" fontId="3" fillId="19" borderId="1" xfId="2" applyNumberFormat="1" applyFont="1" applyFill="1" applyBorder="1" applyProtection="1">
      <alignment horizontal="center" vertical="center"/>
    </xf>
    <xf numFmtId="0" fontId="3" fillId="19" borderId="25" xfId="2" applyFont="1" applyFill="1" applyBorder="1" applyProtection="1">
      <alignment horizontal="center" vertical="center"/>
    </xf>
    <xf numFmtId="0" fontId="15" fillId="18" borderId="32" xfId="2" applyFont="1" applyFill="1" applyBorder="1" applyAlignment="1" applyProtection="1">
      <alignment horizontal="center" vertical="center" wrapText="1"/>
      <protection locked="0"/>
    </xf>
    <xf numFmtId="0" fontId="5" fillId="18" borderId="5" xfId="0" applyFont="1" applyFill="1" applyBorder="1" applyAlignment="1" applyProtection="1">
      <alignment wrapText="1"/>
      <protection locked="0"/>
    </xf>
    <xf numFmtId="0" fontId="15" fillId="18" borderId="3" xfId="2" applyFont="1" applyFill="1" applyBorder="1" applyAlignment="1" applyProtection="1">
      <alignment horizontal="center" vertical="center" wrapText="1"/>
      <protection locked="0"/>
    </xf>
    <xf numFmtId="0" fontId="15" fillId="18" borderId="5" xfId="2" applyFont="1" applyFill="1" applyBorder="1" applyAlignment="1" applyProtection="1">
      <alignment horizontal="center" vertical="center" wrapText="1"/>
      <protection locked="0"/>
    </xf>
    <xf numFmtId="0" fontId="15" fillId="18" borderId="21" xfId="2" applyFont="1" applyFill="1" applyBorder="1" applyAlignment="1" applyProtection="1">
      <alignment horizontal="center" vertical="center" wrapText="1"/>
      <protection locked="0"/>
    </xf>
    <xf numFmtId="0" fontId="5" fillId="18" borderId="1" xfId="0" applyFont="1" applyFill="1" applyBorder="1" applyAlignment="1" applyProtection="1">
      <alignment wrapText="1"/>
      <protection locked="0"/>
    </xf>
    <xf numFmtId="0" fontId="15" fillId="18" borderId="12" xfId="2" applyFont="1" applyFill="1" applyBorder="1" applyAlignment="1" applyProtection="1">
      <alignment horizontal="center" vertical="center" wrapText="1"/>
      <protection locked="0"/>
    </xf>
    <xf numFmtId="0" fontId="15" fillId="18" borderId="1" xfId="2" applyFont="1" applyFill="1" applyBorder="1" applyAlignment="1" applyProtection="1">
      <alignment horizontal="center" vertical="center" wrapText="1"/>
      <protection locked="0"/>
    </xf>
    <xf numFmtId="0" fontId="15" fillId="18" borderId="37" xfId="2" applyFont="1" applyFill="1" applyBorder="1" applyAlignment="1" applyProtection="1">
      <alignment horizontal="center" vertical="center" wrapText="1"/>
      <protection locked="0"/>
    </xf>
    <xf numFmtId="0" fontId="5" fillId="18" borderId="27" xfId="0" applyFont="1" applyFill="1" applyBorder="1" applyAlignment="1" applyProtection="1">
      <alignment wrapText="1"/>
      <protection locked="0"/>
    </xf>
    <xf numFmtId="0" fontId="15" fillId="18" borderId="36" xfId="2" applyFont="1" applyFill="1" applyBorder="1" applyAlignment="1" applyProtection="1">
      <alignment horizontal="center" vertical="center" wrapText="1"/>
      <protection locked="0"/>
    </xf>
    <xf numFmtId="0" fontId="15" fillId="18" borderId="27" xfId="2" applyFont="1" applyFill="1" applyBorder="1" applyAlignment="1" applyProtection="1">
      <alignment horizontal="center" vertical="center" wrapText="1"/>
      <protection locked="0"/>
    </xf>
    <xf numFmtId="0" fontId="5" fillId="0" borderId="18" xfId="0" applyFont="1" applyBorder="1"/>
    <xf numFmtId="0" fontId="5" fillId="0" borderId="17" xfId="0" applyFont="1" applyBorder="1" applyAlignment="1"/>
    <xf numFmtId="0" fontId="5" fillId="0" borderId="18" xfId="0" applyFont="1" applyBorder="1" applyAlignment="1"/>
    <xf numFmtId="0" fontId="0" fillId="0" borderId="0" xfId="0" applyFont="1"/>
    <xf numFmtId="0" fontId="0" fillId="4" borderId="0" xfId="0" applyFont="1" applyFill="1"/>
    <xf numFmtId="0" fontId="9" fillId="0" borderId="0" xfId="11" applyFont="1" applyAlignment="1" applyProtection="1">
      <protection locked="0"/>
    </xf>
    <xf numFmtId="0" fontId="0" fillId="0" borderId="0" xfId="0" applyFont="1" applyFill="1" applyBorder="1"/>
    <xf numFmtId="0" fontId="0" fillId="0" borderId="0" xfId="0" applyFont="1" applyBorder="1"/>
    <xf numFmtId="0" fontId="5" fillId="18" borderId="1" xfId="0" applyFont="1" applyFill="1" applyBorder="1" applyProtection="1">
      <protection locked="0"/>
    </xf>
    <xf numFmtId="0" fontId="5" fillId="0" borderId="17" xfId="0" quotePrefix="1" applyFont="1" applyBorder="1"/>
    <xf numFmtId="0" fontId="5" fillId="0" borderId="56" xfId="0" quotePrefix="1" applyFont="1" applyBorder="1"/>
    <xf numFmtId="0" fontId="14" fillId="0" borderId="17" xfId="0" applyFont="1" applyBorder="1"/>
    <xf numFmtId="0" fontId="14" fillId="0" borderId="0" xfId="0" applyFont="1" applyBorder="1" applyAlignment="1">
      <alignment horizontal="center"/>
    </xf>
    <xf numFmtId="0" fontId="5" fillId="0" borderId="0" xfId="0" applyFont="1" applyFill="1"/>
    <xf numFmtId="0" fontId="5" fillId="0" borderId="17" xfId="0" applyFont="1" applyBorder="1" applyAlignment="1">
      <alignment horizontal="left"/>
    </xf>
    <xf numFmtId="0" fontId="5" fillId="0" borderId="20" xfId="0" applyFont="1" applyBorder="1"/>
    <xf numFmtId="0" fontId="5" fillId="0" borderId="23" xfId="0" applyFont="1" applyBorder="1"/>
    <xf numFmtId="0" fontId="5" fillId="0" borderId="25" xfId="0" applyFont="1" applyBorder="1" applyAlignment="1">
      <alignment horizontal="center"/>
    </xf>
    <xf numFmtId="0" fontId="0" fillId="0" borderId="17" xfId="0" applyFont="1" applyBorder="1" applyAlignment="1"/>
    <xf numFmtId="0" fontId="0" fillId="0" borderId="0" xfId="0" applyFont="1" applyBorder="1" applyAlignment="1"/>
    <xf numFmtId="0" fontId="0" fillId="0" borderId="18" xfId="0" applyFont="1" applyBorder="1" applyAlignment="1"/>
    <xf numFmtId="0" fontId="0" fillId="0" borderId="19" xfId="0" applyFont="1" applyBorder="1"/>
    <xf numFmtId="0" fontId="0" fillId="0" borderId="23" xfId="0" applyFont="1" applyBorder="1"/>
    <xf numFmtId="0" fontId="0" fillId="0" borderId="20" xfId="0" applyFont="1" applyBorder="1"/>
    <xf numFmtId="0" fontId="35" fillId="0" borderId="1" xfId="0" applyFont="1" applyBorder="1" applyAlignment="1">
      <alignment horizontal="center"/>
    </xf>
    <xf numFmtId="0" fontId="35" fillId="0" borderId="25" xfId="0" applyFont="1" applyBorder="1" applyAlignment="1">
      <alignment horizontal="center"/>
    </xf>
    <xf numFmtId="14" fontId="4" fillId="18" borderId="1" xfId="2" applyNumberFormat="1" applyFont="1" applyFill="1" applyBorder="1" applyProtection="1">
      <alignment horizontal="center" vertical="center"/>
      <protection locked="0"/>
    </xf>
    <xf numFmtId="0" fontId="18" fillId="0" borderId="29" xfId="0" applyFont="1" applyBorder="1"/>
    <xf numFmtId="0" fontId="14" fillId="0" borderId="38" xfId="0" applyFont="1" applyBorder="1" applyAlignment="1">
      <alignment horizontal="center"/>
    </xf>
    <xf numFmtId="0" fontId="14" fillId="0" borderId="10" xfId="0" applyFont="1" applyBorder="1" applyAlignment="1">
      <alignment horizontal="center"/>
    </xf>
    <xf numFmtId="0" fontId="8" fillId="8" borderId="8" xfId="10" applyFont="1" applyBorder="1" applyAlignment="1">
      <alignment horizontal="left" vertical="center"/>
    </xf>
    <xf numFmtId="0" fontId="8" fillId="8" borderId="9" xfId="10" applyFont="1" applyBorder="1" applyAlignment="1">
      <alignment horizontal="left" vertical="center"/>
    </xf>
    <xf numFmtId="0" fontId="8" fillId="8" borderId="10" xfId="10" applyFont="1" applyBorder="1" applyAlignment="1">
      <alignment horizontal="left" vertical="center"/>
    </xf>
    <xf numFmtId="0" fontId="14" fillId="0" borderId="33" xfId="0" applyFont="1" applyBorder="1" applyAlignment="1">
      <alignment horizontal="center"/>
    </xf>
    <xf numFmtId="0" fontId="5" fillId="0" borderId="18" xfId="0" applyFont="1" applyFill="1" applyBorder="1"/>
    <xf numFmtId="0" fontId="14" fillId="0" borderId="0" xfId="0" applyFont="1" applyFill="1" applyBorder="1" applyAlignment="1">
      <alignment horizontal="left"/>
    </xf>
    <xf numFmtId="0" fontId="20" fillId="0" borderId="0" xfId="0" applyFont="1" applyAlignment="1">
      <alignment wrapText="1"/>
    </xf>
    <xf numFmtId="0" fontId="5" fillId="0" borderId="35" xfId="0" applyFont="1" applyBorder="1" applyAlignment="1">
      <alignment horizontal="center" vertical="center"/>
    </xf>
    <xf numFmtId="0" fontId="5" fillId="0" borderId="18" xfId="0" applyFont="1" applyBorder="1" applyAlignment="1">
      <alignment horizontal="center" vertical="center"/>
    </xf>
    <xf numFmtId="0" fontId="5" fillId="0" borderId="20" xfId="0" applyFont="1" applyBorder="1" applyAlignment="1">
      <alignment horizontal="center" vertical="center"/>
    </xf>
    <xf numFmtId="0" fontId="14" fillId="0" borderId="33" xfId="0" applyFont="1" applyBorder="1" applyAlignment="1">
      <alignment horizontal="center" vertical="center"/>
    </xf>
    <xf numFmtId="0" fontId="5" fillId="0" borderId="66" xfId="0" applyFont="1" applyBorder="1" applyAlignment="1">
      <alignment horizontal="center" vertical="center"/>
    </xf>
    <xf numFmtId="0" fontId="5" fillId="0" borderId="67" xfId="0" applyFont="1" applyBorder="1" applyAlignment="1">
      <alignment horizontal="center" vertical="center"/>
    </xf>
    <xf numFmtId="0" fontId="5" fillId="0" borderId="68" xfId="0" applyFont="1" applyBorder="1" applyAlignment="1">
      <alignment horizontal="center" vertical="center"/>
    </xf>
    <xf numFmtId="0" fontId="14" fillId="0" borderId="62" xfId="0" applyFont="1" applyBorder="1" applyAlignment="1">
      <alignment horizontal="center"/>
    </xf>
    <xf numFmtId="0" fontId="14" fillId="0" borderId="64" xfId="0" applyFont="1" applyBorder="1" applyAlignment="1">
      <alignment horizontal="center"/>
    </xf>
    <xf numFmtId="0" fontId="0" fillId="0" borderId="39" xfId="0" applyNumberFormat="1" applyBorder="1" applyAlignment="1">
      <alignment horizontal="center" wrapText="1"/>
    </xf>
    <xf numFmtId="0" fontId="0" fillId="0" borderId="40" xfId="0" applyNumberFormat="1" applyBorder="1" applyAlignment="1">
      <alignment horizontal="center" wrapText="1"/>
    </xf>
    <xf numFmtId="164" fontId="4" fillId="0" borderId="40" xfId="0" applyNumberFormat="1" applyFont="1" applyBorder="1" applyAlignment="1">
      <alignment horizontal="center" wrapText="1"/>
    </xf>
    <xf numFmtId="164" fontId="4" fillId="0" borderId="39" xfId="0" applyNumberFormat="1" applyFont="1" applyBorder="1" applyAlignment="1">
      <alignment horizontal="center" wrapText="1"/>
    </xf>
    <xf numFmtId="0" fontId="4" fillId="18" borderId="35" xfId="2" applyFont="1" applyFill="1" applyBorder="1" applyAlignment="1" applyProtection="1">
      <alignment horizontal="left" vertical="center"/>
      <protection locked="0"/>
    </xf>
    <xf numFmtId="0" fontId="4" fillId="18" borderId="25" xfId="2" applyFont="1" applyFill="1" applyBorder="1" applyAlignment="1" applyProtection="1">
      <alignment horizontal="left" vertical="center"/>
      <protection locked="0"/>
    </xf>
    <xf numFmtId="0" fontId="5" fillId="0" borderId="4" xfId="0" applyFont="1" applyBorder="1"/>
    <xf numFmtId="0" fontId="5" fillId="0" borderId="6" xfId="0" applyFont="1" applyBorder="1"/>
    <xf numFmtId="0" fontId="5" fillId="0" borderId="5" xfId="0" applyFont="1" applyBorder="1"/>
    <xf numFmtId="0" fontId="9" fillId="0" borderId="45" xfId="11" quotePrefix="1" applyBorder="1" applyAlignment="1" applyProtection="1">
      <alignment vertical="center"/>
      <protection locked="0"/>
    </xf>
    <xf numFmtId="164" fontId="0" fillId="0" borderId="70" xfId="0" applyNumberFormat="1" applyBorder="1" applyAlignment="1">
      <alignment horizontal="center" wrapText="1"/>
    </xf>
    <xf numFmtId="0" fontId="24" fillId="8" borderId="8" xfId="1" applyFont="1" applyBorder="1" applyAlignment="1">
      <alignment vertical="center"/>
    </xf>
    <xf numFmtId="0" fontId="24" fillId="8" borderId="9" xfId="1" applyFont="1" applyBorder="1" applyAlignment="1">
      <alignment vertical="center"/>
    </xf>
    <xf numFmtId="0" fontId="24" fillId="8" borderId="10" xfId="1" applyFont="1" applyBorder="1" applyAlignment="1">
      <alignment vertical="center"/>
    </xf>
    <xf numFmtId="0" fontId="14" fillId="0" borderId="0" xfId="17" applyFont="1" applyBorder="1">
      <alignment horizontal="center" vertical="center" wrapText="1"/>
    </xf>
    <xf numFmtId="0" fontId="24" fillId="0" borderId="0" xfId="1" applyFont="1" applyFill="1" applyBorder="1" applyAlignment="1">
      <alignment vertical="center"/>
    </xf>
    <xf numFmtId="164" fontId="30" fillId="19" borderId="27" xfId="3" quotePrefix="1" applyNumberFormat="1" applyFont="1" applyFill="1" applyBorder="1" applyAlignment="1"/>
    <xf numFmtId="0" fontId="5" fillId="18" borderId="28" xfId="0" applyFont="1" applyFill="1" applyBorder="1" applyAlignment="1" applyProtection="1">
      <alignment horizontal="center"/>
      <protection locked="0"/>
    </xf>
    <xf numFmtId="0" fontId="18" fillId="0" borderId="29" xfId="0" applyFont="1" applyBorder="1" applyAlignment="1"/>
    <xf numFmtId="0" fontId="18" fillId="0" borderId="30" xfId="0" applyFont="1" applyBorder="1" applyAlignment="1"/>
    <xf numFmtId="0" fontId="14" fillId="0" borderId="30" xfId="0" applyFont="1" applyBorder="1" applyAlignment="1">
      <alignment horizontal="center"/>
    </xf>
    <xf numFmtId="0" fontId="14" fillId="0" borderId="31" xfId="0" applyFont="1" applyBorder="1" applyAlignment="1">
      <alignment horizontal="center"/>
    </xf>
    <xf numFmtId="0" fontId="38" fillId="0" borderId="17" xfId="0" applyFont="1" applyBorder="1"/>
    <xf numFmtId="0" fontId="3" fillId="19" borderId="1" xfId="0" applyNumberFormat="1" applyFont="1" applyFill="1" applyBorder="1" applyAlignment="1">
      <alignment horizontal="center"/>
    </xf>
    <xf numFmtId="0" fontId="39" fillId="12" borderId="0" xfId="0" applyFont="1" applyFill="1"/>
    <xf numFmtId="0" fontId="39" fillId="12" borderId="0" xfId="20" applyFont="1" applyFill="1"/>
    <xf numFmtId="0" fontId="39" fillId="12" borderId="0" xfId="0" applyFont="1" applyFill="1" applyBorder="1"/>
    <xf numFmtId="0" fontId="41" fillId="12" borderId="0" xfId="0" applyFont="1" applyFill="1"/>
    <xf numFmtId="14" fontId="39" fillId="12" borderId="0" xfId="20" applyNumberFormat="1" applyFont="1" applyFill="1" applyBorder="1" applyAlignment="1">
      <alignment horizontal="left" wrapText="1"/>
    </xf>
    <xf numFmtId="0" fontId="15" fillId="12" borderId="0" xfId="0" applyFont="1" applyFill="1" applyBorder="1" applyAlignment="1">
      <alignment wrapText="1"/>
    </xf>
    <xf numFmtId="0" fontId="39" fillId="12" borderId="17" xfId="0" applyFont="1" applyFill="1" applyBorder="1" applyProtection="1"/>
    <xf numFmtId="0" fontId="41" fillId="12" borderId="29" xfId="0" applyFont="1" applyFill="1" applyBorder="1"/>
    <xf numFmtId="0" fontId="39" fillId="12" borderId="31" xfId="0" applyFont="1" applyFill="1" applyBorder="1"/>
    <xf numFmtId="0" fontId="41" fillId="12" borderId="0" xfId="0" applyFont="1" applyFill="1" applyBorder="1"/>
    <xf numFmtId="0" fontId="39" fillId="12" borderId="0" xfId="0" applyFont="1" applyFill="1" applyBorder="1" applyProtection="1"/>
    <xf numFmtId="0" fontId="39" fillId="12" borderId="17" xfId="0" applyFont="1" applyFill="1" applyBorder="1"/>
    <xf numFmtId="0" fontId="39" fillId="12" borderId="29" xfId="0" applyFont="1" applyFill="1" applyBorder="1"/>
    <xf numFmtId="0" fontId="39" fillId="12" borderId="18" xfId="0" applyFont="1" applyFill="1" applyBorder="1"/>
    <xf numFmtId="0" fontId="41" fillId="12" borderId="5" xfId="0" applyFont="1" applyFill="1" applyBorder="1" applyAlignment="1">
      <alignment horizontal="center"/>
    </xf>
    <xf numFmtId="0" fontId="41" fillId="12" borderId="35" xfId="0" applyFont="1" applyFill="1" applyBorder="1" applyAlignment="1">
      <alignment horizontal="center"/>
    </xf>
    <xf numFmtId="0" fontId="39" fillId="12" borderId="23" xfId="0" applyFont="1" applyFill="1" applyBorder="1"/>
    <xf numFmtId="0" fontId="39" fillId="12" borderId="20" xfId="0" applyFont="1" applyFill="1" applyBorder="1"/>
    <xf numFmtId="0" fontId="39" fillId="12" borderId="0" xfId="0" applyFont="1" applyFill="1" applyBorder="1" applyAlignment="1">
      <alignment horizontal="left"/>
    </xf>
    <xf numFmtId="0" fontId="5" fillId="0" borderId="0" xfId="0" applyFont="1" applyAlignment="1">
      <alignment wrapText="1"/>
    </xf>
    <xf numFmtId="0" fontId="45" fillId="0" borderId="0" xfId="0" applyFont="1"/>
    <xf numFmtId="0" fontId="33" fillId="0" borderId="34" xfId="0" applyFont="1" applyBorder="1" applyAlignment="1">
      <alignment horizontal="center" vertical="center" wrapText="1"/>
    </xf>
    <xf numFmtId="0" fontId="33" fillId="0" borderId="5" xfId="0" applyFont="1" applyBorder="1" applyAlignment="1">
      <alignment horizontal="center" vertical="center" wrapText="1"/>
    </xf>
    <xf numFmtId="0" fontId="33" fillId="0" borderId="35" xfId="0" applyFont="1" applyFill="1" applyBorder="1" applyAlignment="1">
      <alignment horizontal="center" vertical="center" wrapText="1"/>
    </xf>
    <xf numFmtId="0" fontId="45" fillId="4" borderId="0" xfId="0" applyFont="1" applyFill="1"/>
    <xf numFmtId="0" fontId="33" fillId="0" borderId="15" xfId="0" applyFont="1" applyBorder="1" applyAlignment="1">
      <alignment horizontal="center"/>
    </xf>
    <xf numFmtId="0" fontId="33" fillId="0" borderId="63" xfId="0" applyFont="1" applyBorder="1" applyAlignment="1">
      <alignment horizontal="center"/>
    </xf>
    <xf numFmtId="0" fontId="33" fillId="0" borderId="16" xfId="0" applyFont="1" applyBorder="1" applyAlignment="1">
      <alignment horizontal="center"/>
    </xf>
    <xf numFmtId="0" fontId="45" fillId="0" borderId="0" xfId="0" applyFont="1" applyBorder="1"/>
    <xf numFmtId="0" fontId="39" fillId="12" borderId="17" xfId="0" applyFont="1" applyFill="1" applyBorder="1" applyAlignment="1">
      <alignment horizontal="right"/>
    </xf>
    <xf numFmtId="0" fontId="39" fillId="12" borderId="0" xfId="0" applyFont="1" applyFill="1" applyAlignment="1">
      <alignment horizontal="right"/>
    </xf>
    <xf numFmtId="0" fontId="39" fillId="12" borderId="0" xfId="20" applyFont="1" applyFill="1" applyBorder="1" applyAlignment="1">
      <alignment horizontal="right"/>
    </xf>
    <xf numFmtId="0" fontId="41" fillId="12" borderId="0" xfId="0" applyFont="1" applyFill="1" applyBorder="1" applyAlignment="1">
      <alignment horizontal="right"/>
    </xf>
    <xf numFmtId="0" fontId="39" fillId="12" borderId="0" xfId="0" applyFont="1" applyFill="1" applyBorder="1" applyAlignment="1">
      <alignment horizontal="right"/>
    </xf>
    <xf numFmtId="0" fontId="41" fillId="12" borderId="17" xfId="0" applyFont="1" applyFill="1" applyBorder="1" applyAlignment="1">
      <alignment horizontal="right"/>
    </xf>
    <xf numFmtId="0" fontId="43" fillId="12" borderId="17" xfId="0" applyFont="1" applyFill="1" applyBorder="1" applyAlignment="1">
      <alignment horizontal="right"/>
    </xf>
    <xf numFmtId="0" fontId="39" fillId="12" borderId="19" xfId="0" applyFont="1" applyFill="1" applyBorder="1" applyAlignment="1">
      <alignment horizontal="right"/>
    </xf>
    <xf numFmtId="0" fontId="39" fillId="12" borderId="0" xfId="0" quotePrefix="1" applyFont="1" applyFill="1" applyBorder="1" applyProtection="1"/>
    <xf numFmtId="0" fontId="5" fillId="0" borderId="29" xfId="0" applyFont="1" applyFill="1" applyBorder="1"/>
    <xf numFmtId="0" fontId="5" fillId="0" borderId="17" xfId="0" applyFont="1" applyBorder="1" applyAlignment="1">
      <alignment vertical="center"/>
    </xf>
    <xf numFmtId="0" fontId="5" fillId="0" borderId="17" xfId="0" applyFont="1" applyFill="1" applyBorder="1" applyAlignment="1">
      <alignment vertical="center"/>
    </xf>
    <xf numFmtId="0" fontId="15" fillId="0" borderId="17" xfId="0" applyFont="1" applyBorder="1" applyAlignment="1">
      <alignment vertical="center"/>
    </xf>
    <xf numFmtId="0" fontId="5" fillId="0" borderId="17" xfId="0" applyFont="1" applyBorder="1" applyAlignment="1">
      <alignment wrapText="1"/>
    </xf>
    <xf numFmtId="0" fontId="5" fillId="0" borderId="31" xfId="0" applyFont="1" applyBorder="1" applyAlignment="1">
      <alignment horizontal="left"/>
    </xf>
    <xf numFmtId="0" fontId="5" fillId="0" borderId="55" xfId="0" applyFont="1" applyFill="1" applyBorder="1" applyAlignment="1">
      <alignment vertical="center"/>
    </xf>
    <xf numFmtId="164" fontId="30" fillId="19" borderId="1" xfId="3" quotePrefix="1" applyNumberFormat="1" applyFont="1" applyFill="1" applyBorder="1" applyAlignment="1"/>
    <xf numFmtId="0" fontId="5" fillId="0" borderId="0" xfId="0" applyFont="1" applyBorder="1" applyAlignment="1">
      <alignment horizontal="center"/>
    </xf>
    <xf numFmtId="0" fontId="9" fillId="0" borderId="45" xfId="11" applyBorder="1" applyAlignment="1" applyProtection="1">
      <alignment vertical="center"/>
      <protection locked="0"/>
    </xf>
    <xf numFmtId="0" fontId="9" fillId="0" borderId="47" xfId="11" applyBorder="1" applyAlignment="1" applyProtection="1">
      <alignment vertical="center"/>
      <protection locked="0"/>
    </xf>
    <xf numFmtId="14" fontId="0" fillId="0" borderId="48" xfId="0" applyNumberFormat="1" applyBorder="1" applyAlignment="1">
      <alignment horizontal="center" wrapText="1"/>
    </xf>
    <xf numFmtId="0" fontId="3" fillId="17" borderId="31" xfId="24" applyFont="1" applyFill="1" applyBorder="1" applyAlignment="1" applyProtection="1">
      <alignment horizontal="center" vertical="center"/>
    </xf>
    <xf numFmtId="166" fontId="5" fillId="18" borderId="18" xfId="18" applyNumberFormat="1" applyFont="1" applyFill="1" applyBorder="1" applyAlignment="1" applyProtection="1">
      <alignment horizontal="center" vertical="center"/>
    </xf>
    <xf numFmtId="0" fontId="3" fillId="19" borderId="18" xfId="23" applyFont="1" applyFill="1" applyBorder="1" applyAlignment="1" applyProtection="1">
      <alignment horizontal="center" vertical="center"/>
    </xf>
    <xf numFmtId="0" fontId="15" fillId="0" borderId="18" xfId="24" applyFont="1" applyFill="1" applyBorder="1" applyAlignment="1" applyProtection="1">
      <alignment horizontal="center" vertical="center"/>
    </xf>
    <xf numFmtId="0" fontId="25" fillId="20" borderId="20" xfId="0" applyFont="1" applyFill="1" applyBorder="1" applyAlignment="1" applyProtection="1">
      <alignment horizontal="center" vertical="center"/>
    </xf>
    <xf numFmtId="0" fontId="14" fillId="16" borderId="91" xfId="0" applyFont="1" applyFill="1" applyBorder="1" applyAlignment="1">
      <alignment horizontal="center" vertical="center"/>
    </xf>
    <xf numFmtId="0" fontId="5" fillId="0" borderId="0" xfId="0" applyFont="1" applyAlignment="1">
      <alignment horizontal="left"/>
    </xf>
    <xf numFmtId="0" fontId="15" fillId="18" borderId="35" xfId="2" applyFont="1" applyFill="1" applyBorder="1" applyAlignment="1" applyProtection="1">
      <alignment horizontal="left" vertical="center"/>
      <protection locked="0"/>
    </xf>
    <xf numFmtId="0" fontId="15" fillId="18" borderId="28" xfId="2" applyFont="1" applyFill="1" applyBorder="1" applyAlignment="1" applyProtection="1">
      <alignment horizontal="left" vertical="center"/>
      <protection locked="0"/>
    </xf>
    <xf numFmtId="14" fontId="15" fillId="18" borderId="25" xfId="2" applyNumberFormat="1" applyFont="1" applyFill="1" applyBorder="1" applyAlignment="1" applyProtection="1">
      <alignment horizontal="left" vertical="center"/>
      <protection locked="0"/>
    </xf>
    <xf numFmtId="0" fontId="15" fillId="18" borderId="25" xfId="2" applyFont="1" applyFill="1" applyBorder="1" applyAlignment="1" applyProtection="1">
      <alignment horizontal="left" vertical="center"/>
      <protection locked="0"/>
    </xf>
    <xf numFmtId="0" fontId="5" fillId="4" borderId="0" xfId="0" applyFont="1" applyFill="1" applyAlignment="1">
      <alignment horizontal="left"/>
    </xf>
    <xf numFmtId="0" fontId="0" fillId="0" borderId="72" xfId="0" applyFont="1" applyBorder="1" applyProtection="1">
      <protection locked="0"/>
    </xf>
    <xf numFmtId="0" fontId="0" fillId="0" borderId="75" xfId="0" applyFont="1" applyBorder="1" applyAlignment="1" applyProtection="1">
      <alignment vertical="center" wrapText="1"/>
      <protection locked="0"/>
    </xf>
    <xf numFmtId="0" fontId="0" fillId="0" borderId="72" xfId="0" applyFont="1" applyBorder="1" applyAlignment="1" applyProtection="1">
      <alignment vertical="center" wrapText="1"/>
      <protection locked="0"/>
    </xf>
    <xf numFmtId="0" fontId="0" fillId="0" borderId="74" xfId="0" applyFont="1" applyBorder="1" applyAlignment="1" applyProtection="1">
      <alignment vertical="center" wrapText="1"/>
      <protection locked="0"/>
    </xf>
    <xf numFmtId="0" fontId="0" fillId="0" borderId="77" xfId="0" applyFont="1" applyBorder="1" applyAlignment="1" applyProtection="1">
      <alignment vertical="center" wrapText="1"/>
      <protection locked="0"/>
    </xf>
    <xf numFmtId="0" fontId="0" fillId="0" borderId="73" xfId="0" applyFont="1" applyBorder="1" applyAlignment="1" applyProtection="1">
      <alignment vertical="center" wrapText="1"/>
      <protection locked="0"/>
    </xf>
    <xf numFmtId="0" fontId="0" fillId="0" borderId="74" xfId="0" applyFont="1" applyBorder="1" applyProtection="1">
      <protection locked="0"/>
    </xf>
    <xf numFmtId="0" fontId="0" fillId="0" borderId="77" xfId="0" applyFont="1" applyBorder="1" applyProtection="1">
      <protection locked="0"/>
    </xf>
    <xf numFmtId="0" fontId="0" fillId="0" borderId="73" xfId="0" applyFont="1" applyBorder="1" applyProtection="1">
      <protection locked="0"/>
    </xf>
    <xf numFmtId="0" fontId="0" fillId="0" borderId="76" xfId="0" applyFont="1" applyBorder="1" applyProtection="1">
      <protection locked="0"/>
    </xf>
    <xf numFmtId="0" fontId="36" fillId="0" borderId="78" xfId="0" applyFont="1" applyBorder="1" applyProtection="1"/>
    <xf numFmtId="0" fontId="0" fillId="0" borderId="79" xfId="0" applyFont="1" applyBorder="1" applyProtection="1"/>
    <xf numFmtId="0" fontId="0" fillId="0" borderId="80" xfId="0" applyFont="1" applyBorder="1" applyProtection="1"/>
    <xf numFmtId="0" fontId="0" fillId="0" borderId="81" xfId="0" applyFont="1" applyBorder="1" applyProtection="1"/>
    <xf numFmtId="0" fontId="0" fillId="0" borderId="72" xfId="0" applyFont="1" applyBorder="1" applyAlignment="1" applyProtection="1">
      <alignment vertical="center" wrapText="1"/>
    </xf>
    <xf numFmtId="0" fontId="0" fillId="0" borderId="82" xfId="0" applyFont="1" applyBorder="1" applyAlignment="1" applyProtection="1">
      <alignment vertical="center" wrapText="1"/>
    </xf>
    <xf numFmtId="0" fontId="5" fillId="0" borderId="81" xfId="0" applyFont="1" applyBorder="1" applyProtection="1"/>
    <xf numFmtId="0" fontId="0" fillId="0" borderId="72" xfId="0" applyFont="1" applyBorder="1" applyProtection="1"/>
    <xf numFmtId="0" fontId="0" fillId="0" borderId="82" xfId="0" applyFont="1" applyBorder="1" applyProtection="1"/>
    <xf numFmtId="0" fontId="28" fillId="0" borderId="81" xfId="0" applyFont="1" applyBorder="1" applyAlignment="1" applyProtection="1">
      <alignment horizontal="center"/>
    </xf>
    <xf numFmtId="0" fontId="0" fillId="0" borderId="81" xfId="0" applyFont="1" applyBorder="1" applyAlignment="1" applyProtection="1">
      <alignment horizontal="left" indent="3"/>
    </xf>
    <xf numFmtId="0" fontId="0" fillId="0" borderId="83" xfId="0" applyFont="1" applyBorder="1" applyAlignment="1" applyProtection="1">
      <alignment horizontal="left" indent="3"/>
    </xf>
    <xf numFmtId="0" fontId="0" fillId="0" borderId="84" xfId="0" applyFont="1" applyBorder="1" applyProtection="1"/>
    <xf numFmtId="0" fontId="0" fillId="0" borderId="85" xfId="0" applyFont="1" applyBorder="1" applyProtection="1"/>
    <xf numFmtId="0" fontId="5" fillId="18" borderId="35" xfId="0" applyNumberFormat="1" applyFont="1" applyFill="1" applyBorder="1" applyAlignment="1" applyProtection="1">
      <alignment horizontal="right"/>
      <protection locked="0"/>
    </xf>
    <xf numFmtId="0" fontId="15" fillId="18" borderId="25" xfId="2" applyNumberFormat="1" applyFont="1" applyFill="1" applyBorder="1" applyAlignment="1" applyProtection="1">
      <alignment horizontal="right" vertical="center"/>
      <protection locked="0"/>
    </xf>
    <xf numFmtId="0" fontId="5" fillId="18" borderId="28" xfId="0" applyNumberFormat="1" applyFont="1" applyFill="1" applyBorder="1" applyAlignment="1" applyProtection="1">
      <alignment horizontal="center"/>
      <protection locked="0"/>
    </xf>
    <xf numFmtId="0" fontId="5" fillId="18" borderId="1" xfId="0" applyNumberFormat="1" applyFont="1" applyFill="1" applyBorder="1" applyProtection="1">
      <protection locked="0"/>
    </xf>
    <xf numFmtId="0" fontId="5" fillId="0" borderId="0" xfId="0" applyNumberFormat="1" applyFont="1" applyBorder="1"/>
    <xf numFmtId="0" fontId="14" fillId="0" borderId="0" xfId="0" applyNumberFormat="1" applyFont="1" applyBorder="1" applyAlignment="1">
      <alignment horizontal="center"/>
    </xf>
    <xf numFmtId="0" fontId="5" fillId="18" borderId="1" xfId="0" applyNumberFormat="1" applyFont="1" applyFill="1" applyBorder="1" applyAlignment="1" applyProtection="1">
      <alignment horizontal="right"/>
      <protection locked="0"/>
    </xf>
    <xf numFmtId="0" fontId="5" fillId="18" borderId="27" xfId="0" applyNumberFormat="1" applyFont="1" applyFill="1" applyBorder="1" applyProtection="1">
      <protection locked="0"/>
    </xf>
    <xf numFmtId="0" fontId="5" fillId="18" borderId="5" xfId="0" applyNumberFormat="1" applyFont="1" applyFill="1" applyBorder="1" applyAlignment="1" applyProtection="1">
      <alignment horizontal="center"/>
      <protection locked="0"/>
    </xf>
    <xf numFmtId="0" fontId="5" fillId="18" borderId="1" xfId="0" applyNumberFormat="1" applyFont="1" applyFill="1" applyBorder="1" applyAlignment="1" applyProtection="1">
      <alignment horizontal="center"/>
      <protection locked="0"/>
    </xf>
    <xf numFmtId="0" fontId="5" fillId="18" borderId="27" xfId="0" applyNumberFormat="1" applyFont="1" applyFill="1" applyBorder="1" applyAlignment="1" applyProtection="1">
      <alignment horizontal="center"/>
      <protection locked="0"/>
    </xf>
    <xf numFmtId="0" fontId="3" fillId="19" borderId="1" xfId="0" applyNumberFormat="1" applyFont="1" applyFill="1" applyBorder="1"/>
    <xf numFmtId="0" fontId="5" fillId="0" borderId="50" xfId="0" applyNumberFormat="1" applyFont="1" applyBorder="1" applyAlignment="1">
      <alignment horizontal="center"/>
    </xf>
    <xf numFmtId="0" fontId="5" fillId="0" borderId="0" xfId="0" applyNumberFormat="1" applyFont="1" applyBorder="1" applyAlignment="1">
      <alignment wrapText="1"/>
    </xf>
    <xf numFmtId="0" fontId="5" fillId="0" borderId="0" xfId="0" quotePrefix="1" applyNumberFormat="1" applyFont="1" applyBorder="1"/>
    <xf numFmtId="0" fontId="18" fillId="0" borderId="29" xfId="0" applyNumberFormat="1" applyFont="1" applyBorder="1"/>
    <xf numFmtId="0" fontId="5" fillId="0" borderId="30" xfId="0" applyNumberFormat="1" applyFont="1" applyBorder="1" applyAlignment="1">
      <alignment wrapText="1"/>
    </xf>
    <xf numFmtId="0" fontId="14" fillId="0" borderId="30" xfId="0" applyNumberFormat="1" applyFont="1" applyBorder="1" applyAlignment="1">
      <alignment horizontal="center"/>
    </xf>
    <xf numFmtId="0" fontId="14" fillId="0" borderId="31" xfId="0" applyNumberFormat="1" applyFont="1" applyBorder="1" applyAlignment="1">
      <alignment horizontal="center"/>
    </xf>
    <xf numFmtId="0" fontId="21" fillId="0" borderId="17" xfId="0" applyNumberFormat="1" applyFont="1" applyBorder="1"/>
    <xf numFmtId="0" fontId="20" fillId="0" borderId="0" xfId="0" applyNumberFormat="1" applyFont="1" applyBorder="1" applyAlignment="1">
      <alignment wrapText="1"/>
    </xf>
    <xf numFmtId="0" fontId="22" fillId="0" borderId="0" xfId="0" applyNumberFormat="1" applyFont="1" applyBorder="1" applyAlignment="1">
      <alignment horizontal="center"/>
    </xf>
    <xf numFmtId="0" fontId="22" fillId="0" borderId="18" xfId="0" applyNumberFormat="1" applyFont="1" applyBorder="1" applyAlignment="1">
      <alignment horizontal="center"/>
    </xf>
    <xf numFmtId="0" fontId="5" fillId="0" borderId="49" xfId="0" applyNumberFormat="1" applyFont="1" applyBorder="1" applyAlignment="1">
      <alignment horizontal="center"/>
    </xf>
    <xf numFmtId="0" fontId="5" fillId="0" borderId="0" xfId="0" applyNumberFormat="1" applyFont="1" applyBorder="1" applyAlignment="1">
      <alignment horizontal="center"/>
    </xf>
    <xf numFmtId="0" fontId="5" fillId="0" borderId="18" xfId="0" applyNumberFormat="1" applyFont="1" applyBorder="1" applyAlignment="1"/>
    <xf numFmtId="0" fontId="3" fillId="19" borderId="1" xfId="25" applyNumberFormat="1" applyFont="1" applyFill="1" applyBorder="1" applyAlignment="1">
      <alignment horizontal="center"/>
    </xf>
    <xf numFmtId="0" fontId="5" fillId="0" borderId="18" xfId="0" applyNumberFormat="1" applyFont="1" applyBorder="1" applyAlignment="1">
      <alignment horizontal="center"/>
    </xf>
    <xf numFmtId="0" fontId="5" fillId="0" borderId="17" xfId="0" applyNumberFormat="1" applyFont="1" applyBorder="1"/>
    <xf numFmtId="0" fontId="5" fillId="0" borderId="18" xfId="0" applyNumberFormat="1" applyFont="1" applyFill="1" applyBorder="1" applyAlignment="1"/>
    <xf numFmtId="0" fontId="18" fillId="0" borderId="17" xfId="0" applyNumberFormat="1" applyFont="1" applyBorder="1"/>
    <xf numFmtId="0" fontId="5" fillId="0" borderId="56" xfId="0" applyNumberFormat="1" applyFont="1" applyBorder="1"/>
    <xf numFmtId="0" fontId="5" fillId="0" borderId="57" xfId="0" applyNumberFormat="1" applyFont="1" applyBorder="1" applyAlignment="1">
      <alignment wrapText="1"/>
    </xf>
    <xf numFmtId="0" fontId="5" fillId="0" borderId="18" xfId="0" applyNumberFormat="1" applyFont="1" applyFill="1" applyBorder="1" applyAlignment="1">
      <alignment horizontal="center"/>
    </xf>
    <xf numFmtId="0" fontId="5" fillId="0" borderId="49" xfId="0" applyNumberFormat="1" applyFont="1" applyFill="1" applyBorder="1" applyAlignment="1">
      <alignment horizontal="center"/>
    </xf>
    <xf numFmtId="0" fontId="5" fillId="0" borderId="55" xfId="0" applyNumberFormat="1" applyFont="1" applyBorder="1"/>
    <xf numFmtId="0" fontId="5" fillId="0" borderId="50" xfId="0" applyNumberFormat="1" applyFont="1" applyFill="1" applyBorder="1" applyAlignment="1">
      <alignment horizontal="center"/>
    </xf>
    <xf numFmtId="0" fontId="18" fillId="0" borderId="0" xfId="0" applyNumberFormat="1" applyFont="1" applyBorder="1"/>
    <xf numFmtId="0" fontId="14" fillId="0" borderId="0" xfId="0" applyNumberFormat="1" applyFont="1" applyBorder="1"/>
    <xf numFmtId="0" fontId="5" fillId="0" borderId="0" xfId="0" applyNumberFormat="1" applyFont="1" applyFill="1" applyBorder="1"/>
    <xf numFmtId="0" fontId="14" fillId="0" borderId="31" xfId="0" applyNumberFormat="1" applyFont="1" applyBorder="1" applyAlignment="1">
      <alignment horizontal="center" vertical="center"/>
    </xf>
    <xf numFmtId="0" fontId="14" fillId="0" borderId="18" xfId="0" applyNumberFormat="1" applyFont="1" applyBorder="1" applyAlignment="1">
      <alignment horizontal="center" vertical="center"/>
    </xf>
    <xf numFmtId="0" fontId="14" fillId="0" borderId="18" xfId="0" applyNumberFormat="1" applyFont="1" applyBorder="1" applyAlignment="1">
      <alignment horizontal="center"/>
    </xf>
    <xf numFmtId="0" fontId="24" fillId="8" borderId="8" xfId="10" applyNumberFormat="1" applyFont="1" applyBorder="1" applyAlignment="1">
      <alignment vertical="center"/>
    </xf>
    <xf numFmtId="0" fontId="24" fillId="8" borderId="9" xfId="10" applyNumberFormat="1" applyFont="1" applyBorder="1" applyAlignment="1">
      <alignment vertical="center"/>
    </xf>
    <xf numFmtId="0" fontId="24" fillId="8" borderId="10" xfId="10" applyNumberFormat="1" applyFont="1" applyBorder="1" applyAlignment="1">
      <alignment vertical="center"/>
    </xf>
    <xf numFmtId="0" fontId="5" fillId="0" borderId="18" xfId="0" applyNumberFormat="1" applyFont="1" applyBorder="1" applyAlignment="1">
      <alignment horizontal="center" vertical="center"/>
    </xf>
    <xf numFmtId="0" fontId="18" fillId="0" borderId="17" xfId="0" applyNumberFormat="1" applyFont="1" applyBorder="1" applyAlignment="1">
      <alignment wrapText="1"/>
    </xf>
    <xf numFmtId="0" fontId="5" fillId="0" borderId="67" xfId="0" applyNumberFormat="1" applyFont="1" applyBorder="1" applyAlignment="1">
      <alignment horizontal="center" vertical="center"/>
    </xf>
    <xf numFmtId="0" fontId="5" fillId="0" borderId="19" xfId="0" applyNumberFormat="1" applyFont="1" applyBorder="1"/>
    <xf numFmtId="0" fontId="18" fillId="0" borderId="23" xfId="0" applyNumberFormat="1" applyFont="1" applyBorder="1"/>
    <xf numFmtId="0" fontId="3" fillId="19" borderId="27" xfId="0" applyNumberFormat="1" applyFont="1" applyFill="1" applyBorder="1" applyAlignment="1">
      <alignment horizontal="center"/>
    </xf>
    <xf numFmtId="0" fontId="5" fillId="0" borderId="69" xfId="0" applyNumberFormat="1" applyFont="1" applyBorder="1" applyAlignment="1">
      <alignment horizontal="center" vertical="center"/>
    </xf>
    <xf numFmtId="0" fontId="24" fillId="8" borderId="9" xfId="10" applyNumberFormat="1" applyFont="1" applyBorder="1" applyAlignment="1">
      <alignment horizontal="center" vertical="center"/>
    </xf>
    <xf numFmtId="0" fontId="5" fillId="0" borderId="29" xfId="0" applyNumberFormat="1" applyFont="1" applyBorder="1"/>
    <xf numFmtId="0" fontId="5" fillId="0" borderId="30" xfId="0" applyNumberFormat="1" applyFont="1" applyBorder="1"/>
    <xf numFmtId="0" fontId="28" fillId="0" borderId="23" xfId="0" applyNumberFormat="1" applyFont="1" applyBorder="1"/>
    <xf numFmtId="0" fontId="5" fillId="0" borderId="20" xfId="0" applyNumberFormat="1" applyFont="1" applyBorder="1" applyAlignment="1">
      <alignment horizontal="center" vertical="center"/>
    </xf>
    <xf numFmtId="0" fontId="5" fillId="18" borderId="64" xfId="0" applyNumberFormat="1" applyFont="1" applyFill="1" applyBorder="1" applyAlignment="1" applyProtection="1">
      <alignment horizontal="right"/>
      <protection locked="0"/>
    </xf>
    <xf numFmtId="0" fontId="3" fillId="19" borderId="25" xfId="2" applyNumberFormat="1" applyFont="1" applyFill="1" applyBorder="1" applyAlignment="1">
      <alignment horizontal="right" vertical="center"/>
    </xf>
    <xf numFmtId="0" fontId="5" fillId="18" borderId="25" xfId="0" applyNumberFormat="1" applyFont="1" applyFill="1" applyBorder="1" applyProtection="1">
      <protection locked="0"/>
    </xf>
    <xf numFmtId="0" fontId="5" fillId="18" borderId="28" xfId="0" applyNumberFormat="1" applyFont="1" applyFill="1" applyBorder="1" applyProtection="1">
      <protection locked="0"/>
    </xf>
    <xf numFmtId="0" fontId="39" fillId="12" borderId="0" xfId="0" applyNumberFormat="1" applyFont="1" applyFill="1" applyBorder="1"/>
    <xf numFmtId="0" fontId="39" fillId="12" borderId="29" xfId="0" applyNumberFormat="1" applyFont="1" applyFill="1" applyBorder="1"/>
    <xf numFmtId="0" fontId="39" fillId="12" borderId="17" xfId="0" applyNumberFormat="1" applyFont="1" applyFill="1" applyBorder="1"/>
    <xf numFmtId="0" fontId="41" fillId="12" borderId="1" xfId="0" applyNumberFormat="1" applyFont="1" applyFill="1" applyBorder="1" applyAlignment="1">
      <alignment horizontal="center"/>
    </xf>
    <xf numFmtId="0" fontId="41" fillId="12" borderId="25" xfId="0" applyNumberFormat="1" applyFont="1" applyFill="1" applyBorder="1" applyAlignment="1">
      <alignment horizontal="center"/>
    </xf>
    <xf numFmtId="0" fontId="5" fillId="18" borderId="25" xfId="0" applyNumberFormat="1" applyFont="1" applyFill="1" applyBorder="1" applyAlignment="1" applyProtection="1">
      <alignment horizontal="center"/>
      <protection locked="0"/>
    </xf>
    <xf numFmtId="0" fontId="16" fillId="0" borderId="97" xfId="24" applyFont="1" applyBorder="1"/>
    <xf numFmtId="0" fontId="34" fillId="0" borderId="98" xfId="24" applyFont="1" applyBorder="1" applyAlignment="1">
      <alignment horizontal="left"/>
    </xf>
    <xf numFmtId="0" fontId="16" fillId="0" borderId="99" xfId="24" applyFont="1" applyBorder="1"/>
    <xf numFmtId="0" fontId="16" fillId="0" borderId="100" xfId="24" applyNumberFormat="1" applyFont="1" applyBorder="1" applyAlignment="1">
      <alignment horizontal="left"/>
    </xf>
    <xf numFmtId="14" fontId="16" fillId="0" borderId="100" xfId="24" applyNumberFormat="1" applyFont="1" applyBorder="1" applyAlignment="1">
      <alignment horizontal="left"/>
    </xf>
    <xf numFmtId="0" fontId="16" fillId="0" borderId="99" xfId="24" applyNumberFormat="1" applyFont="1" applyBorder="1"/>
    <xf numFmtId="0" fontId="34" fillId="0" borderId="100" xfId="24" applyFont="1" applyBorder="1" applyAlignment="1">
      <alignment horizontal="left"/>
    </xf>
    <xf numFmtId="0" fontId="16" fillId="0" borderId="101" xfId="24" applyFont="1" applyBorder="1" applyAlignment="1">
      <alignment horizontal="left" vertical="center"/>
    </xf>
    <xf numFmtId="0" fontId="16" fillId="0" borderId="102" xfId="24" applyNumberFormat="1" applyFont="1" applyBorder="1" applyAlignment="1">
      <alignment horizontal="left" vertical="center" wrapText="1"/>
    </xf>
    <xf numFmtId="0" fontId="16" fillId="0" borderId="103" xfId="24" applyFont="1" applyBorder="1"/>
    <xf numFmtId="14" fontId="16" fillId="0" borderId="104" xfId="24" applyNumberFormat="1" applyFont="1" applyBorder="1" applyAlignment="1">
      <alignment horizontal="left"/>
    </xf>
    <xf numFmtId="0" fontId="16" fillId="0" borderId="97" xfId="24" applyFont="1" applyBorder="1" applyAlignment="1">
      <alignment vertical="center"/>
    </xf>
    <xf numFmtId="0" fontId="34" fillId="0" borderId="98" xfId="24" applyFont="1" applyBorder="1" applyAlignment="1">
      <alignment horizontal="left" vertical="center" wrapText="1"/>
    </xf>
    <xf numFmtId="0" fontId="16" fillId="0" borderId="99" xfId="24" applyFont="1" applyBorder="1" applyAlignment="1">
      <alignment vertical="center"/>
    </xf>
    <xf numFmtId="0" fontId="16" fillId="0" borderId="100" xfId="24" applyNumberFormat="1" applyFont="1" applyBorder="1" applyAlignment="1">
      <alignment horizontal="left" vertical="center"/>
    </xf>
    <xf numFmtId="14" fontId="16" fillId="0" borderId="100" xfId="24" applyNumberFormat="1" applyFont="1" applyBorder="1" applyAlignment="1">
      <alignment horizontal="left" vertical="center"/>
    </xf>
    <xf numFmtId="0" fontId="16" fillId="0" borderId="99" xfId="24" applyNumberFormat="1" applyFont="1" applyBorder="1" applyAlignment="1">
      <alignment vertical="center"/>
    </xf>
    <xf numFmtId="0" fontId="34" fillId="0" borderId="100" xfId="24" applyFont="1" applyBorder="1" applyAlignment="1">
      <alignment horizontal="left" vertical="center"/>
    </xf>
    <xf numFmtId="0" fontId="16" fillId="0" borderId="103" xfId="24" applyFont="1" applyBorder="1" applyAlignment="1">
      <alignment vertical="center"/>
    </xf>
    <xf numFmtId="14" fontId="16" fillId="0" borderId="104" xfId="24" applyNumberFormat="1" applyFont="1" applyBorder="1" applyAlignment="1">
      <alignment horizontal="left" vertical="center"/>
    </xf>
    <xf numFmtId="0" fontId="16" fillId="0" borderId="105" xfId="24" applyFont="1" applyBorder="1" applyAlignment="1">
      <alignment vertical="center"/>
    </xf>
    <xf numFmtId="0" fontId="34" fillId="0" borderId="106" xfId="24" applyFont="1" applyBorder="1" applyAlignment="1">
      <alignment horizontal="left" vertical="center" wrapText="1"/>
    </xf>
    <xf numFmtId="0" fontId="16" fillId="0" borderId="103" xfId="24" applyFont="1" applyBorder="1" applyAlignment="1">
      <alignment horizontal="left" vertical="center"/>
    </xf>
    <xf numFmtId="0" fontId="16" fillId="0" borderId="104" xfId="24" applyNumberFormat="1" applyFont="1" applyBorder="1" applyAlignment="1">
      <alignment horizontal="left" vertical="center" wrapText="1"/>
    </xf>
    <xf numFmtId="0" fontId="5" fillId="0" borderId="107" xfId="0" applyNumberFormat="1" applyFont="1" applyBorder="1" applyAlignment="1">
      <alignment wrapText="1"/>
    </xf>
    <xf numFmtId="0" fontId="5" fillId="0" borderId="108" xfId="0" applyNumberFormat="1" applyFont="1" applyBorder="1" applyAlignment="1">
      <alignment wrapText="1"/>
    </xf>
    <xf numFmtId="0" fontId="18" fillId="0" borderId="108" xfId="0" applyNumberFormat="1" applyFont="1" applyBorder="1" applyAlignment="1">
      <alignment wrapText="1"/>
    </xf>
    <xf numFmtId="0" fontId="5" fillId="0" borderId="108" xfId="0" applyNumberFormat="1" applyFont="1" applyBorder="1"/>
    <xf numFmtId="0" fontId="3" fillId="19" borderId="12" xfId="0" applyNumberFormat="1" applyFont="1" applyFill="1" applyBorder="1" applyAlignment="1">
      <alignment horizontal="center"/>
    </xf>
    <xf numFmtId="0" fontId="39" fillId="12" borderId="110" xfId="0" applyNumberFormat="1" applyFont="1" applyFill="1" applyBorder="1"/>
    <xf numFmtId="0" fontId="39" fillId="12" borderId="111" xfId="0" applyNumberFormat="1" applyFont="1" applyFill="1" applyBorder="1"/>
    <xf numFmtId="0" fontId="39" fillId="12" borderId="112" xfId="0" applyNumberFormat="1" applyFont="1" applyFill="1" applyBorder="1"/>
    <xf numFmtId="0" fontId="46" fillId="12" borderId="110" xfId="0" applyNumberFormat="1" applyFont="1" applyFill="1" applyBorder="1"/>
    <xf numFmtId="0" fontId="39" fillId="12" borderId="113" xfId="0" applyNumberFormat="1" applyFont="1" applyFill="1" applyBorder="1"/>
    <xf numFmtId="0" fontId="39" fillId="12" borderId="114" xfId="0" applyNumberFormat="1" applyFont="1" applyFill="1" applyBorder="1"/>
    <xf numFmtId="0" fontId="5" fillId="0" borderId="115" xfId="0" applyNumberFormat="1" applyFont="1" applyBorder="1"/>
    <xf numFmtId="0" fontId="5" fillId="0" borderId="49" xfId="0" applyNumberFormat="1" applyFont="1" applyBorder="1" applyAlignment="1">
      <alignment horizontal="center" vertical="center"/>
    </xf>
    <xf numFmtId="0" fontId="3" fillId="19" borderId="116" xfId="0" applyNumberFormat="1" applyFont="1" applyFill="1" applyBorder="1" applyAlignment="1">
      <alignment horizontal="center"/>
    </xf>
    <xf numFmtId="0" fontId="3" fillId="19" borderId="117" xfId="0" applyNumberFormat="1" applyFont="1" applyFill="1" applyBorder="1" applyAlignment="1">
      <alignment horizontal="center"/>
    </xf>
    <xf numFmtId="0" fontId="39" fillId="12" borderId="112" xfId="0" applyNumberFormat="1" applyFont="1" applyFill="1" applyBorder="1" applyAlignment="1">
      <alignment horizontal="left"/>
    </xf>
    <xf numFmtId="0" fontId="39" fillId="12" borderId="113" xfId="0" applyNumberFormat="1" applyFont="1" applyFill="1" applyBorder="1" applyAlignment="1">
      <alignment horizontal="left"/>
    </xf>
    <xf numFmtId="0" fontId="39" fillId="12" borderId="118" xfId="0" applyNumberFormat="1" applyFont="1" applyFill="1" applyBorder="1"/>
    <xf numFmtId="0" fontId="39" fillId="12" borderId="113" xfId="0" applyNumberFormat="1" applyFont="1" applyFill="1" applyBorder="1" applyAlignment="1">
      <alignment wrapText="1"/>
    </xf>
    <xf numFmtId="0" fontId="39" fillId="12" borderId="110" xfId="0" applyNumberFormat="1" applyFont="1" applyFill="1" applyBorder="1" applyAlignment="1">
      <alignment wrapText="1"/>
    </xf>
    <xf numFmtId="0" fontId="39" fillId="12" borderId="118" xfId="0" applyNumberFormat="1" applyFont="1" applyFill="1" applyBorder="1" applyAlignment="1">
      <alignment horizontal="left"/>
    </xf>
    <xf numFmtId="0" fontId="39" fillId="12" borderId="114" xfId="0" applyNumberFormat="1" applyFont="1" applyFill="1" applyBorder="1" applyAlignment="1">
      <alignment horizontal="left"/>
    </xf>
    <xf numFmtId="0" fontId="39" fillId="12" borderId="119" xfId="0" applyFont="1" applyFill="1" applyBorder="1"/>
    <xf numFmtId="0" fontId="39" fillId="12" borderId="113" xfId="0" applyFont="1" applyFill="1" applyBorder="1" applyAlignment="1">
      <alignment horizontal="left"/>
    </xf>
    <xf numFmtId="0" fontId="39" fillId="12" borderId="111" xfId="0" applyFont="1" applyFill="1" applyBorder="1" applyAlignment="1">
      <alignment horizontal="left"/>
    </xf>
    <xf numFmtId="0" fontId="39" fillId="12" borderId="110" xfId="0" applyFont="1" applyFill="1" applyBorder="1" applyAlignment="1">
      <alignment horizontal="left"/>
    </xf>
    <xf numFmtId="0" fontId="39" fillId="12" borderId="118" xfId="0" applyFont="1" applyFill="1" applyBorder="1" applyAlignment="1">
      <alignment horizontal="left"/>
    </xf>
    <xf numFmtId="0" fontId="5" fillId="0" borderId="113" xfId="0" applyFont="1" applyBorder="1" applyAlignment="1">
      <alignment wrapText="1"/>
    </xf>
    <xf numFmtId="0" fontId="5" fillId="0" borderId="112" xfId="0" applyFont="1" applyBorder="1" applyAlignment="1">
      <alignment vertical="center"/>
    </xf>
    <xf numFmtId="0" fontId="5" fillId="0" borderId="114" xfId="0" applyFont="1" applyBorder="1" applyAlignment="1">
      <alignment vertical="center"/>
    </xf>
    <xf numFmtId="0" fontId="5" fillId="0" borderId="120" xfId="0" applyNumberFormat="1" applyFont="1" applyBorder="1" applyAlignment="1">
      <alignment wrapText="1"/>
    </xf>
    <xf numFmtId="0" fontId="5" fillId="0" borderId="121" xfId="0" applyNumberFormat="1" applyFont="1" applyBorder="1" applyAlignment="1">
      <alignment wrapText="1"/>
    </xf>
    <xf numFmtId="0" fontId="5" fillId="0" borderId="122" xfId="0" applyNumberFormat="1" applyFont="1" applyBorder="1" applyAlignment="1">
      <alignment wrapText="1"/>
    </xf>
    <xf numFmtId="0" fontId="5" fillId="0" borderId="123" xfId="0" applyNumberFormat="1" applyFont="1" applyBorder="1" applyAlignment="1">
      <alignment horizontal="center" vertical="center"/>
    </xf>
    <xf numFmtId="0" fontId="5" fillId="0" borderId="124" xfId="0" applyNumberFormat="1" applyFont="1" applyBorder="1"/>
    <xf numFmtId="0" fontId="5" fillId="0" borderId="125" xfId="0" applyNumberFormat="1" applyFont="1" applyBorder="1" applyAlignment="1">
      <alignment horizontal="center" vertical="center"/>
    </xf>
    <xf numFmtId="0" fontId="5" fillId="0" borderId="126" xfId="0" applyNumberFormat="1" applyFont="1" applyBorder="1" applyAlignment="1">
      <alignment horizontal="center"/>
    </xf>
    <xf numFmtId="0" fontId="5" fillId="0" borderId="127" xfId="0" applyNumberFormat="1" applyFont="1" applyBorder="1" applyAlignment="1">
      <alignment horizontal="center" vertical="center"/>
    </xf>
    <xf numFmtId="0" fontId="5" fillId="0" borderId="129" xfId="0" applyNumberFormat="1" applyFont="1" applyFill="1" applyBorder="1" applyAlignment="1">
      <alignment wrapText="1"/>
    </xf>
    <xf numFmtId="0" fontId="5" fillId="0" borderId="128" xfId="0" applyNumberFormat="1" applyFont="1" applyBorder="1" applyAlignment="1">
      <alignment wrapText="1"/>
    </xf>
    <xf numFmtId="0" fontId="5" fillId="0" borderId="130" xfId="0" applyNumberFormat="1" applyFont="1" applyBorder="1" applyAlignment="1">
      <alignment horizontal="center" vertical="center"/>
    </xf>
    <xf numFmtId="0" fontId="5" fillId="0" borderId="131" xfId="0" applyNumberFormat="1" applyFont="1" applyBorder="1" applyAlignment="1">
      <alignment wrapText="1"/>
    </xf>
    <xf numFmtId="0" fontId="5" fillId="0" borderId="132" xfId="0" applyNumberFormat="1" applyFont="1" applyBorder="1" applyAlignment="1">
      <alignment wrapText="1"/>
    </xf>
    <xf numFmtId="0" fontId="18" fillId="0" borderId="127" xfId="0" applyNumberFormat="1" applyFont="1" applyBorder="1" applyAlignment="1">
      <alignment horizontal="center"/>
    </xf>
    <xf numFmtId="0" fontId="5" fillId="0" borderId="133" xfId="0" quotePrefix="1" applyNumberFormat="1" applyFont="1" applyBorder="1" applyAlignment="1">
      <alignment wrapText="1"/>
    </xf>
    <xf numFmtId="0" fontId="5" fillId="0" borderId="135" xfId="0" applyNumberFormat="1" applyFont="1" applyBorder="1" applyAlignment="1">
      <alignment wrapText="1"/>
    </xf>
    <xf numFmtId="0" fontId="5" fillId="0" borderId="134" xfId="0" applyNumberFormat="1" applyFont="1" applyBorder="1" applyAlignment="1">
      <alignment wrapText="1"/>
    </xf>
    <xf numFmtId="0" fontId="5" fillId="0" borderId="130" xfId="0" applyNumberFormat="1" applyFont="1" applyBorder="1"/>
    <xf numFmtId="0" fontId="5" fillId="18" borderId="12" xfId="0" applyNumberFormat="1" applyFont="1" applyFill="1" applyBorder="1" applyAlignment="1" applyProtection="1">
      <alignment horizontal="center"/>
      <protection locked="0"/>
    </xf>
    <xf numFmtId="0" fontId="5" fillId="0" borderId="120" xfId="0" applyNumberFormat="1" applyFont="1" applyFill="1" applyBorder="1" applyAlignment="1">
      <alignment wrapText="1"/>
    </xf>
    <xf numFmtId="0" fontId="5" fillId="0" borderId="136" xfId="0" applyNumberFormat="1" applyFont="1" applyBorder="1" applyAlignment="1">
      <alignment horizontal="center" vertical="center"/>
    </xf>
    <xf numFmtId="0" fontId="5" fillId="0" borderId="125" xfId="0" applyNumberFormat="1" applyFont="1" applyBorder="1" applyAlignment="1">
      <alignment horizontal="center"/>
    </xf>
    <xf numFmtId="0" fontId="21" fillId="0" borderId="126" xfId="0" applyNumberFormat="1" applyFont="1" applyBorder="1"/>
    <xf numFmtId="0" fontId="5" fillId="0" borderId="126" xfId="0" applyNumberFormat="1" applyFont="1" applyBorder="1" applyAlignment="1">
      <alignment horizontal="center" vertical="center"/>
    </xf>
    <xf numFmtId="0" fontId="5" fillId="0" borderId="133" xfId="0" applyNumberFormat="1" applyFont="1" applyBorder="1" applyAlignment="1">
      <alignment horizontal="left" wrapText="1"/>
    </xf>
    <xf numFmtId="0" fontId="5" fillId="0" borderId="137" xfId="0" applyNumberFormat="1" applyFont="1" applyBorder="1" applyAlignment="1">
      <alignment horizontal="center" vertical="center"/>
    </xf>
    <xf numFmtId="0" fontId="5" fillId="0" borderId="112" xfId="0" applyFont="1" applyBorder="1"/>
    <xf numFmtId="0" fontId="5" fillId="0" borderId="113" xfId="0" applyFont="1" applyBorder="1"/>
    <xf numFmtId="0" fontId="5" fillId="0" borderId="109" xfId="0" applyFont="1" applyBorder="1"/>
    <xf numFmtId="0" fontId="5" fillId="0" borderId="111" xfId="0" applyFont="1" applyBorder="1" applyAlignment="1">
      <alignment wrapText="1"/>
    </xf>
    <xf numFmtId="0" fontId="5" fillId="0" borderId="130" xfId="0" applyFont="1" applyBorder="1"/>
    <xf numFmtId="0" fontId="5" fillId="0" borderId="111" xfId="0" applyFont="1" applyBorder="1" applyAlignment="1">
      <alignment horizontal="left"/>
    </xf>
    <xf numFmtId="0" fontId="5" fillId="0" borderId="130" xfId="0" applyFont="1" applyBorder="1" applyAlignment="1">
      <alignment horizontal="left"/>
    </xf>
    <xf numFmtId="0" fontId="5" fillId="0" borderId="114" xfId="0" applyFont="1" applyFill="1" applyBorder="1" applyAlignment="1">
      <alignment horizontal="left"/>
    </xf>
    <xf numFmtId="0" fontId="5" fillId="0" borderId="114" xfId="0" applyFont="1" applyBorder="1" applyAlignment="1">
      <alignment horizontal="left"/>
    </xf>
    <xf numFmtId="0" fontId="14" fillId="0" borderId="126" xfId="0" applyFont="1" applyBorder="1"/>
    <xf numFmtId="0" fontId="5" fillId="0" borderId="111" xfId="0" applyFont="1" applyBorder="1" applyAlignment="1">
      <alignment vertical="center"/>
    </xf>
    <xf numFmtId="0" fontId="5" fillId="0" borderId="111" xfId="0" applyFont="1" applyFill="1" applyBorder="1" applyAlignment="1">
      <alignment vertical="center"/>
    </xf>
    <xf numFmtId="0" fontId="5" fillId="0" borderId="17" xfId="0" applyFont="1" applyFill="1" applyBorder="1"/>
    <xf numFmtId="0" fontId="5" fillId="0" borderId="138" xfId="0" applyNumberFormat="1" applyFont="1" applyBorder="1" applyAlignment="1">
      <alignment wrapText="1"/>
    </xf>
    <xf numFmtId="0" fontId="20" fillId="0" borderId="0" xfId="0" applyFont="1" applyFill="1" applyBorder="1"/>
    <xf numFmtId="0" fontId="20" fillId="0" borderId="0" xfId="0" applyFont="1" applyBorder="1"/>
    <xf numFmtId="0" fontId="5" fillId="4" borderId="0" xfId="0" applyFont="1" applyFill="1" applyBorder="1"/>
    <xf numFmtId="0" fontId="14" fillId="0" borderId="1" xfId="0" applyNumberFormat="1" applyFont="1" applyBorder="1" applyAlignment="1">
      <alignment horizontal="center" vertical="center"/>
    </xf>
    <xf numFmtId="0" fontId="14" fillId="0" borderId="11" xfId="0" applyNumberFormat="1" applyFont="1" applyBorder="1" applyAlignment="1">
      <alignment horizontal="center" vertical="center" wrapText="1"/>
    </xf>
    <xf numFmtId="0" fontId="14" fillId="0" borderId="63" xfId="0" applyNumberFormat="1" applyFont="1" applyBorder="1" applyAlignment="1">
      <alignment horizontal="center" vertical="center"/>
    </xf>
    <xf numFmtId="0" fontId="3" fillId="23" borderId="139" xfId="0" applyNumberFormat="1" applyFont="1" applyFill="1" applyBorder="1" applyAlignment="1">
      <alignment horizontal="center"/>
    </xf>
    <xf numFmtId="0" fontId="3" fillId="23" borderId="116" xfId="0" applyNumberFormat="1" applyFont="1" applyFill="1" applyBorder="1" applyAlignment="1">
      <alignment horizontal="center"/>
    </xf>
    <xf numFmtId="0" fontId="3" fillId="23" borderId="6" xfId="0" applyNumberFormat="1" applyFont="1" applyFill="1" applyBorder="1" applyAlignment="1">
      <alignment horizontal="center"/>
    </xf>
    <xf numFmtId="0" fontId="3" fillId="23" borderId="5" xfId="0" applyNumberFormat="1" applyFont="1" applyFill="1" applyBorder="1" applyAlignment="1">
      <alignment horizontal="center"/>
    </xf>
    <xf numFmtId="0" fontId="14" fillId="0" borderId="16" xfId="0" applyNumberFormat="1" applyFont="1" applyBorder="1" applyAlignment="1">
      <alignment horizontal="center" vertical="center"/>
    </xf>
    <xf numFmtId="0" fontId="14" fillId="0" borderId="25" xfId="0" applyNumberFormat="1" applyFont="1" applyBorder="1" applyAlignment="1">
      <alignment horizontal="center" vertical="center"/>
    </xf>
    <xf numFmtId="0" fontId="5" fillId="0" borderId="141" xfId="0" applyNumberFormat="1" applyFont="1" applyBorder="1" applyAlignment="1">
      <alignment horizontal="center"/>
    </xf>
    <xf numFmtId="0" fontId="5" fillId="0" borderId="49" xfId="0" quotePrefix="1" applyNumberFormat="1" applyFont="1" applyBorder="1" applyAlignment="1">
      <alignment horizontal="center" vertical="center"/>
    </xf>
    <xf numFmtId="0" fontId="14" fillId="0" borderId="63" xfId="0" applyNumberFormat="1" applyFont="1" applyBorder="1" applyAlignment="1">
      <alignment horizontal="center" vertical="center" wrapText="1"/>
    </xf>
    <xf numFmtId="0" fontId="20" fillId="0" borderId="18" xfId="0" applyFont="1" applyBorder="1"/>
    <xf numFmtId="0" fontId="40" fillId="12" borderId="0" xfId="0" applyFont="1" applyFill="1" applyBorder="1" applyAlignment="1">
      <alignment vertical="center"/>
    </xf>
    <xf numFmtId="0" fontId="39" fillId="12" borderId="0" xfId="20" applyFont="1" applyFill="1" applyBorder="1"/>
    <xf numFmtId="0" fontId="14" fillId="0" borderId="64" xfId="0" applyNumberFormat="1" applyFont="1" applyBorder="1" applyAlignment="1">
      <alignment horizontal="center" vertical="center" wrapText="1"/>
    </xf>
    <xf numFmtId="0" fontId="39" fillId="4" borderId="0" xfId="0" applyFont="1" applyFill="1" applyBorder="1"/>
    <xf numFmtId="0" fontId="39" fillId="4" borderId="0" xfId="0" applyFont="1" applyFill="1" applyBorder="1" applyAlignment="1">
      <alignment horizontal="right"/>
    </xf>
    <xf numFmtId="0" fontId="39" fillId="4" borderId="0" xfId="0" applyFont="1" applyFill="1"/>
    <xf numFmtId="0" fontId="39" fillId="4" borderId="0" xfId="20" applyFont="1" applyFill="1"/>
    <xf numFmtId="0" fontId="41" fillId="4" borderId="0" xfId="0" applyFont="1" applyFill="1"/>
    <xf numFmtId="49" fontId="15" fillId="18" borderId="1" xfId="0" applyNumberFormat="1" applyFont="1" applyFill="1" applyBorder="1" applyAlignment="1" applyProtection="1">
      <alignment horizontal="center"/>
      <protection locked="0"/>
    </xf>
    <xf numFmtId="49" fontId="15" fillId="18" borderId="27" xfId="0" applyNumberFormat="1" applyFont="1" applyFill="1" applyBorder="1" applyAlignment="1" applyProtection="1">
      <alignment horizontal="center"/>
      <protection locked="0"/>
    </xf>
    <xf numFmtId="49" fontId="15" fillId="18" borderId="25" xfId="0" applyNumberFormat="1" applyFont="1" applyFill="1" applyBorder="1" applyAlignment="1" applyProtection="1">
      <alignment horizontal="center"/>
      <protection locked="0"/>
    </xf>
    <xf numFmtId="49" fontId="15" fillId="18" borderId="28" xfId="0" applyNumberFormat="1" applyFont="1" applyFill="1" applyBorder="1" applyAlignment="1" applyProtection="1">
      <alignment horizontal="center"/>
      <protection locked="0"/>
    </xf>
    <xf numFmtId="0" fontId="15" fillId="0" borderId="143" xfId="0" applyFont="1" applyBorder="1" applyAlignment="1">
      <alignment vertical="center"/>
    </xf>
    <xf numFmtId="14" fontId="15" fillId="18" borderId="64" xfId="2" applyNumberFormat="1" applyFont="1" applyFill="1" applyBorder="1" applyAlignment="1" applyProtection="1">
      <alignment horizontal="left" vertical="center"/>
      <protection locked="0"/>
    </xf>
    <xf numFmtId="0" fontId="15" fillId="18" borderId="28" xfId="2" applyFont="1" applyFill="1" applyBorder="1" applyAlignment="1" applyProtection="1">
      <alignment vertical="center"/>
      <protection locked="0"/>
    </xf>
    <xf numFmtId="0" fontId="5" fillId="0" borderId="116" xfId="0" applyFont="1" applyBorder="1"/>
    <xf numFmtId="0" fontId="15" fillId="0" borderId="116" xfId="0" applyFont="1" applyBorder="1"/>
    <xf numFmtId="0" fontId="15" fillId="0" borderId="5" xfId="0" applyFont="1" applyBorder="1"/>
    <xf numFmtId="14" fontId="15" fillId="18" borderId="1" xfId="2" applyNumberFormat="1" applyFont="1" applyFill="1" applyBorder="1" applyAlignment="1" applyProtection="1">
      <alignment horizontal="center" vertical="center" wrapText="1"/>
      <protection locked="0"/>
    </xf>
    <xf numFmtId="14" fontId="15" fillId="18" borderId="35" xfId="2" applyNumberFormat="1" applyFont="1" applyFill="1" applyBorder="1" applyAlignment="1" applyProtection="1">
      <alignment horizontal="center" vertical="center" wrapText="1"/>
      <protection locked="0"/>
    </xf>
    <xf numFmtId="14" fontId="15" fillId="18" borderId="25" xfId="2" applyNumberFormat="1" applyFont="1" applyFill="1" applyBorder="1" applyAlignment="1" applyProtection="1">
      <alignment horizontal="center" vertical="center" wrapText="1"/>
      <protection locked="0"/>
    </xf>
    <xf numFmtId="14" fontId="15" fillId="18" borderId="27" xfId="2" applyNumberFormat="1" applyFont="1" applyFill="1" applyBorder="1" applyAlignment="1" applyProtection="1">
      <alignment horizontal="center" vertical="center" wrapText="1"/>
      <protection locked="0"/>
    </xf>
    <xf numFmtId="14" fontId="15" fillId="18" borderId="28" xfId="2" applyNumberFormat="1" applyFont="1" applyFill="1" applyBorder="1" applyAlignment="1" applyProtection="1">
      <alignment horizontal="center" vertical="center" wrapText="1"/>
      <protection locked="0"/>
    </xf>
    <xf numFmtId="0" fontId="5" fillId="12" borderId="0" xfId="0" applyNumberFormat="1" applyFont="1" applyFill="1" applyBorder="1" applyProtection="1"/>
    <xf numFmtId="0" fontId="5" fillId="12" borderId="18" xfId="0" applyNumberFormat="1" applyFont="1" applyFill="1" applyBorder="1" applyProtection="1"/>
    <xf numFmtId="0" fontId="39" fillId="12" borderId="23" xfId="0" applyNumberFormat="1" applyFont="1" applyFill="1" applyBorder="1" applyProtection="1"/>
    <xf numFmtId="0" fontId="39" fillId="12" borderId="20" xfId="0" applyNumberFormat="1" applyFont="1" applyFill="1" applyBorder="1" applyProtection="1"/>
    <xf numFmtId="0" fontId="5" fillId="0" borderId="144" xfId="0" applyFont="1" applyBorder="1" applyAlignment="1">
      <alignment vertical="center"/>
    </xf>
    <xf numFmtId="0" fontId="15" fillId="18" borderId="145" xfId="2" applyFont="1" applyFill="1" applyBorder="1" applyAlignment="1" applyProtection="1">
      <alignment horizontal="left" vertical="center"/>
      <protection locked="0"/>
    </xf>
    <xf numFmtId="0" fontId="5" fillId="0" borderId="35" xfId="0" applyFont="1" applyBorder="1" applyAlignment="1">
      <alignment horizontal="center"/>
    </xf>
    <xf numFmtId="0" fontId="5" fillId="0" borderId="28" xfId="0" applyFont="1" applyBorder="1" applyAlignment="1">
      <alignment horizontal="center"/>
    </xf>
    <xf numFmtId="14" fontId="0" fillId="0" borderId="49" xfId="0" applyNumberFormat="1" applyBorder="1" applyAlignment="1">
      <alignment horizontal="center" wrapText="1"/>
    </xf>
    <xf numFmtId="49" fontId="15" fillId="18" borderId="25" xfId="2" applyNumberFormat="1" applyFont="1" applyFill="1" applyBorder="1" applyAlignment="1" applyProtection="1">
      <alignment horizontal="left" vertical="center"/>
      <protection locked="0"/>
    </xf>
    <xf numFmtId="14" fontId="4" fillId="18" borderId="27" xfId="2" applyNumberFormat="1" applyFont="1" applyFill="1" applyBorder="1" applyProtection="1">
      <alignment horizontal="center" vertical="center"/>
      <protection locked="0"/>
    </xf>
    <xf numFmtId="0" fontId="4" fillId="18" borderId="28" xfId="2" applyFont="1" applyFill="1" applyBorder="1" applyAlignment="1" applyProtection="1">
      <alignment horizontal="left" vertical="center"/>
      <protection locked="0"/>
    </xf>
    <xf numFmtId="14" fontId="15" fillId="18" borderId="25" xfId="2" applyNumberFormat="1" applyFont="1" applyFill="1" applyBorder="1" applyAlignment="1" applyProtection="1">
      <alignment horizontal="right" vertical="center"/>
      <protection locked="0"/>
    </xf>
    <xf numFmtId="14" fontId="5" fillId="18" borderId="25" xfId="0" applyNumberFormat="1" applyFont="1" applyFill="1" applyBorder="1" applyAlignment="1" applyProtection="1">
      <alignment horizontal="center"/>
      <protection locked="0"/>
    </xf>
    <xf numFmtId="14" fontId="5" fillId="18" borderId="35" xfId="0" applyNumberFormat="1" applyFont="1" applyFill="1" applyBorder="1" applyAlignment="1" applyProtection="1">
      <alignment horizontal="center"/>
      <protection locked="0"/>
    </xf>
    <xf numFmtId="14" fontId="15" fillId="18" borderId="25" xfId="2" applyNumberFormat="1" applyFont="1" applyFill="1" applyBorder="1" applyAlignment="1" applyProtection="1">
      <alignment horizontal="center" vertical="center"/>
      <protection locked="0"/>
    </xf>
    <xf numFmtId="0" fontId="42" fillId="12" borderId="0" xfId="11" applyFont="1" applyFill="1" applyAlignment="1" applyProtection="1"/>
    <xf numFmtId="0" fontId="15" fillId="12" borderId="117" xfId="0" applyFont="1" applyFill="1" applyBorder="1" applyAlignment="1">
      <alignment horizontal="center"/>
    </xf>
    <xf numFmtId="0" fontId="5" fillId="0" borderId="20" xfId="0" applyFont="1" applyBorder="1" applyAlignment="1">
      <alignment horizontal="center"/>
    </xf>
    <xf numFmtId="14" fontId="0" fillId="0" borderId="49" xfId="0" applyNumberFormat="1" applyBorder="1" applyAlignment="1">
      <alignment horizontal="center" vertical="center" wrapText="1"/>
    </xf>
    <xf numFmtId="0" fontId="15" fillId="0" borderId="147" xfId="0" applyFont="1" applyBorder="1" applyAlignment="1">
      <alignment vertical="top" wrapText="1"/>
    </xf>
    <xf numFmtId="0" fontId="15" fillId="18" borderId="145" xfId="2" applyFont="1" applyFill="1" applyBorder="1" applyAlignment="1" applyProtection="1">
      <alignment vertical="center"/>
      <protection locked="0"/>
    </xf>
    <xf numFmtId="0" fontId="15" fillId="0" borderId="26" xfId="0" applyFont="1" applyBorder="1" applyAlignment="1">
      <alignment vertical="top" wrapText="1"/>
    </xf>
    <xf numFmtId="14" fontId="0" fillId="0" borderId="48" xfId="0" applyNumberFormat="1" applyBorder="1" applyAlignment="1">
      <alignment horizontal="center" vertical="center" wrapText="1"/>
    </xf>
    <xf numFmtId="2" fontId="5" fillId="14" borderId="5" xfId="0" applyNumberFormat="1" applyFont="1" applyFill="1" applyBorder="1" applyAlignment="1">
      <alignment horizontal="center"/>
    </xf>
    <xf numFmtId="165" fontId="5" fillId="14" borderId="27" xfId="26" applyNumberFormat="1" applyFont="1" applyFill="1" applyBorder="1" applyAlignment="1">
      <alignment horizontal="center"/>
    </xf>
    <xf numFmtId="2" fontId="5" fillId="14" borderId="1" xfId="0" applyNumberFormat="1" applyFont="1" applyFill="1" applyBorder="1" applyAlignment="1">
      <alignment horizontal="center"/>
    </xf>
    <xf numFmtId="0" fontId="3" fillId="0" borderId="0" xfId="0" applyFont="1"/>
    <xf numFmtId="164" fontId="3" fillId="0" borderId="0" xfId="0" applyNumberFormat="1" applyFont="1"/>
    <xf numFmtId="0" fontId="5" fillId="18" borderId="28" xfId="0" applyNumberFormat="1" applyFont="1" applyFill="1" applyBorder="1" applyAlignment="1" applyProtection="1">
      <alignment horizontal="center"/>
      <protection locked="0"/>
    </xf>
    <xf numFmtId="0" fontId="5" fillId="0" borderId="0" xfId="0" applyFont="1" applyProtection="1"/>
    <xf numFmtId="0" fontId="24" fillId="8" borderId="8" xfId="10" applyFont="1" applyBorder="1" applyProtection="1">
      <alignment horizontal="left" vertical="center"/>
    </xf>
    <xf numFmtId="0" fontId="24" fillId="8" borderId="9" xfId="10" applyFont="1" applyBorder="1" applyProtection="1">
      <alignment horizontal="left" vertical="center"/>
    </xf>
    <xf numFmtId="0" fontId="24" fillId="8" borderId="10" xfId="10" applyFont="1" applyBorder="1" applyProtection="1">
      <alignment horizontal="left" vertical="center"/>
    </xf>
    <xf numFmtId="0" fontId="5" fillId="0" borderId="17" xfId="0" applyFont="1" applyBorder="1" applyProtection="1"/>
    <xf numFmtId="0" fontId="5" fillId="0" borderId="0" xfId="0" applyFont="1" applyBorder="1" applyProtection="1"/>
    <xf numFmtId="0" fontId="5" fillId="0" borderId="18" xfId="0" applyFont="1" applyBorder="1" applyProtection="1"/>
    <xf numFmtId="0" fontId="5" fillId="0" borderId="17" xfId="0" quotePrefix="1" applyFont="1" applyBorder="1" applyAlignment="1" applyProtection="1">
      <alignment horizontal="left" indent="1"/>
    </xf>
    <xf numFmtId="0" fontId="5" fillId="4" borderId="0" xfId="0" applyFont="1" applyFill="1" applyProtection="1"/>
    <xf numFmtId="0" fontId="16" fillId="0" borderId="97" xfId="24" applyFont="1" applyBorder="1" applyAlignment="1" applyProtection="1">
      <alignment vertical="center"/>
    </xf>
    <xf numFmtId="0" fontId="34" fillId="0" borderId="98" xfId="24" applyFont="1" applyBorder="1" applyAlignment="1" applyProtection="1">
      <alignment horizontal="left" vertical="center" wrapText="1"/>
    </xf>
    <xf numFmtId="0" fontId="16" fillId="0" borderId="99" xfId="24" applyFont="1" applyBorder="1" applyAlignment="1" applyProtection="1">
      <alignment vertical="center"/>
    </xf>
    <xf numFmtId="0" fontId="16" fillId="0" borderId="100" xfId="24" applyNumberFormat="1" applyFont="1" applyBorder="1" applyAlignment="1" applyProtection="1">
      <alignment horizontal="left" vertical="center"/>
    </xf>
    <xf numFmtId="14" fontId="16" fillId="0" borderId="100" xfId="24" applyNumberFormat="1" applyFont="1" applyBorder="1" applyAlignment="1" applyProtection="1">
      <alignment horizontal="left" vertical="center"/>
    </xf>
    <xf numFmtId="0" fontId="16" fillId="0" borderId="99" xfId="24" applyNumberFormat="1" applyFont="1" applyBorder="1" applyAlignment="1" applyProtection="1">
      <alignment vertical="center"/>
    </xf>
    <xf numFmtId="0" fontId="34" fillId="0" borderId="100" xfId="24" applyFont="1" applyBorder="1" applyAlignment="1" applyProtection="1">
      <alignment horizontal="left" vertical="center"/>
    </xf>
    <xf numFmtId="0" fontId="16" fillId="0" borderId="101" xfId="24" applyFont="1" applyBorder="1" applyAlignment="1" applyProtection="1">
      <alignment horizontal="left" vertical="center"/>
    </xf>
    <xf numFmtId="0" fontId="16" fillId="0" borderId="102" xfId="24" applyNumberFormat="1" applyFont="1" applyBorder="1" applyAlignment="1" applyProtection="1">
      <alignment horizontal="left" vertical="center" wrapText="1"/>
    </xf>
    <xf numFmtId="0" fontId="16" fillId="0" borderId="103" xfId="24" applyFont="1" applyBorder="1" applyAlignment="1" applyProtection="1">
      <alignment vertical="center"/>
    </xf>
    <xf numFmtId="14" fontId="16" fillId="0" borderId="104" xfId="24" applyNumberFormat="1" applyFont="1" applyBorder="1" applyAlignment="1" applyProtection="1">
      <alignment horizontal="left" vertical="center"/>
    </xf>
    <xf numFmtId="0" fontId="14" fillId="0" borderId="62" xfId="0" applyFont="1" applyFill="1" applyBorder="1" applyAlignment="1" applyProtection="1">
      <alignment horizontal="center" vertical="center"/>
    </xf>
    <xf numFmtId="0" fontId="14" fillId="0" borderId="63" xfId="0" applyFont="1" applyFill="1" applyBorder="1" applyAlignment="1" applyProtection="1">
      <alignment horizontal="center" vertical="center"/>
    </xf>
    <xf numFmtId="0" fontId="14" fillId="0" borderId="63" xfId="0" applyFont="1" applyBorder="1" applyAlignment="1" applyProtection="1">
      <alignment horizontal="center" vertical="center"/>
    </xf>
    <xf numFmtId="0" fontId="14" fillId="0" borderId="65" xfId="0" applyFont="1" applyFill="1" applyBorder="1" applyAlignment="1" applyProtection="1">
      <alignment horizontal="center" vertical="center"/>
    </xf>
    <xf numFmtId="0" fontId="14" fillId="0" borderId="64" xfId="0" applyFont="1" applyFill="1" applyBorder="1" applyAlignment="1" applyProtection="1">
      <alignment horizontal="center" vertical="center"/>
    </xf>
    <xf numFmtId="0" fontId="5" fillId="0" borderId="17" xfId="0" applyFont="1" applyBorder="1" applyAlignment="1" applyProtection="1"/>
    <xf numFmtId="0" fontId="5" fillId="0" borderId="0" xfId="0" applyFont="1" applyBorder="1" applyAlignment="1" applyProtection="1"/>
    <xf numFmtId="0" fontId="5" fillId="0" borderId="18" xfId="0" applyFont="1" applyBorder="1" applyAlignment="1" applyProtection="1"/>
    <xf numFmtId="164" fontId="4" fillId="0" borderId="71" xfId="0" applyNumberFormat="1" applyFont="1" applyBorder="1" applyAlignment="1">
      <alignment horizontal="center" wrapText="1"/>
    </xf>
    <xf numFmtId="14" fontId="0" fillId="0" borderId="50" xfId="0" applyNumberFormat="1" applyBorder="1" applyAlignment="1">
      <alignment horizontal="center" vertical="center" wrapText="1"/>
    </xf>
    <xf numFmtId="0" fontId="5" fillId="18" borderId="1" xfId="0" applyNumberFormat="1" applyFont="1" applyFill="1" applyBorder="1" applyAlignment="1" applyProtection="1">
      <alignment horizontal="center"/>
      <protection locked="0"/>
    </xf>
    <xf numFmtId="0" fontId="18" fillId="0" borderId="30" xfId="0" applyNumberFormat="1" applyFont="1" applyBorder="1"/>
    <xf numFmtId="0" fontId="5" fillId="0" borderId="30" xfId="0" applyNumberFormat="1" applyFont="1" applyBorder="1" applyAlignment="1">
      <alignment horizontal="center"/>
    </xf>
    <xf numFmtId="0" fontId="5" fillId="0" borderId="144" xfId="0" applyNumberFormat="1" applyFont="1" applyBorder="1"/>
    <xf numFmtId="0" fontId="5" fillId="0" borderId="161" xfId="0" applyNumberFormat="1" applyFont="1" applyBorder="1" applyAlignment="1">
      <alignment wrapText="1"/>
    </xf>
    <xf numFmtId="0" fontId="5" fillId="0" borderId="162" xfId="0" applyNumberFormat="1" applyFont="1" applyBorder="1" applyAlignment="1">
      <alignment horizontal="center"/>
    </xf>
    <xf numFmtId="0" fontId="5" fillId="0" borderId="54" xfId="0" applyNumberFormat="1" applyFont="1" applyBorder="1"/>
    <xf numFmtId="0" fontId="9" fillId="0" borderId="8" xfId="11" applyBorder="1" applyAlignment="1" applyProtection="1">
      <alignment horizontal="left" vertical="center"/>
      <protection locked="0"/>
    </xf>
    <xf numFmtId="0" fontId="9" fillId="0" borderId="10" xfId="11" applyBorder="1" applyAlignment="1" applyProtection="1">
      <alignment horizontal="left" vertical="center"/>
      <protection locked="0"/>
    </xf>
    <xf numFmtId="0" fontId="15" fillId="21" borderId="29" xfId="10" applyFont="1" applyFill="1" applyBorder="1" applyAlignment="1">
      <alignment horizontal="left" vertical="center" wrapText="1"/>
    </xf>
    <xf numFmtId="0" fontId="15" fillId="21" borderId="31" xfId="10" applyFont="1" applyFill="1" applyBorder="1" applyAlignment="1">
      <alignment horizontal="left" vertical="center" wrapText="1"/>
    </xf>
    <xf numFmtId="0" fontId="15" fillId="21" borderId="17" xfId="10" applyFont="1" applyFill="1" applyBorder="1" applyAlignment="1">
      <alignment horizontal="left" vertical="center" wrapText="1"/>
    </xf>
    <xf numFmtId="0" fontId="15" fillId="21" borderId="18" xfId="10" applyFont="1" applyFill="1" applyBorder="1" applyAlignment="1">
      <alignment horizontal="left" vertical="center" wrapText="1"/>
    </xf>
    <xf numFmtId="0" fontId="15" fillId="21" borderId="19" xfId="10" applyFont="1" applyFill="1" applyBorder="1" applyAlignment="1">
      <alignment horizontal="left" vertical="center" wrapText="1"/>
    </xf>
    <xf numFmtId="0" fontId="15" fillId="21" borderId="20" xfId="10" applyFont="1" applyFill="1" applyBorder="1" applyAlignment="1">
      <alignment horizontal="left" vertical="center" wrapText="1"/>
    </xf>
    <xf numFmtId="0" fontId="15" fillId="21" borderId="29" xfId="10" applyFont="1" applyFill="1" applyBorder="1" applyAlignment="1" applyProtection="1">
      <alignment horizontal="left" vertical="center" wrapText="1"/>
    </xf>
    <xf numFmtId="0" fontId="15" fillId="21" borderId="31" xfId="10" applyFont="1" applyFill="1" applyBorder="1" applyAlignment="1" applyProtection="1">
      <alignment horizontal="left" vertical="center" wrapText="1"/>
    </xf>
    <xf numFmtId="0" fontId="15" fillId="21" borderId="19" xfId="10" applyFont="1" applyFill="1" applyBorder="1" applyAlignment="1" applyProtection="1">
      <alignment horizontal="left" vertical="center" wrapText="1"/>
    </xf>
    <xf numFmtId="0" fontId="15" fillId="21" borderId="20" xfId="10" applyFont="1" applyFill="1" applyBorder="1" applyAlignment="1" applyProtection="1">
      <alignment horizontal="left" vertical="center" wrapText="1"/>
    </xf>
    <xf numFmtId="0" fontId="8" fillId="8" borderId="8" xfId="10" applyFont="1" applyBorder="1" applyAlignment="1">
      <alignment horizontal="left" vertical="center"/>
    </xf>
    <xf numFmtId="0" fontId="8" fillId="8" borderId="10" xfId="10" applyFont="1" applyBorder="1" applyAlignment="1">
      <alignment horizontal="left" vertical="center"/>
    </xf>
    <xf numFmtId="0" fontId="24" fillId="8" borderId="8" xfId="10" applyFont="1" applyBorder="1" applyAlignment="1">
      <alignment horizontal="left" vertical="center"/>
    </xf>
    <xf numFmtId="0" fontId="24" fillId="8" borderId="10" xfId="10" applyFont="1" applyBorder="1" applyAlignment="1">
      <alignment horizontal="left" vertical="center"/>
    </xf>
    <xf numFmtId="0" fontId="19" fillId="8" borderId="8" xfId="10" applyFont="1" applyBorder="1" applyAlignment="1">
      <alignment horizontal="left" vertical="center"/>
    </xf>
    <xf numFmtId="0" fontId="19" fillId="8" borderId="10" xfId="10" applyFont="1" applyBorder="1" applyAlignment="1">
      <alignment horizontal="left" vertical="center"/>
    </xf>
    <xf numFmtId="0" fontId="14" fillId="16" borderId="8" xfId="0" applyFont="1" applyFill="1" applyBorder="1" applyAlignment="1">
      <alignment horizontal="center"/>
    </xf>
    <xf numFmtId="0" fontId="14" fillId="16" borderId="10" xfId="0" applyFont="1" applyFill="1" applyBorder="1" applyAlignment="1">
      <alignment horizontal="center"/>
    </xf>
    <xf numFmtId="0" fontId="14" fillId="16" borderId="92" xfId="0" applyFont="1" applyFill="1" applyBorder="1" applyAlignment="1">
      <alignment horizontal="center" vertical="center"/>
    </xf>
    <xf numFmtId="0" fontId="14" fillId="16" borderId="93" xfId="0" applyFont="1" applyFill="1" applyBorder="1" applyAlignment="1">
      <alignment horizontal="center" vertical="center"/>
    </xf>
    <xf numFmtId="0" fontId="24" fillId="8" borderId="29" xfId="1" applyFont="1" applyBorder="1" applyAlignment="1">
      <alignment horizontal="left" vertical="center"/>
    </xf>
    <xf numFmtId="0" fontId="24" fillId="8" borderId="31" xfId="1" applyFont="1" applyBorder="1" applyAlignment="1">
      <alignment horizontal="left" vertical="center"/>
    </xf>
    <xf numFmtId="0" fontId="24" fillId="8" borderId="8" xfId="1" applyFont="1" applyBorder="1" applyAlignment="1">
      <alignment horizontal="left" vertical="center"/>
    </xf>
    <xf numFmtId="0" fontId="24" fillId="8" borderId="10" xfId="1" applyFont="1" applyBorder="1" applyAlignment="1">
      <alignment horizontal="left" vertical="center"/>
    </xf>
    <xf numFmtId="0" fontId="24" fillId="8" borderId="9" xfId="1" applyFont="1" applyBorder="1" applyAlignment="1">
      <alignment horizontal="left" vertical="center"/>
    </xf>
    <xf numFmtId="0" fontId="5" fillId="0" borderId="56" xfId="0" applyFont="1" applyBorder="1" applyAlignment="1">
      <alignment horizontal="left"/>
    </xf>
    <xf numFmtId="0" fontId="5" fillId="0" borderId="59" xfId="0" applyFont="1" applyBorder="1" applyAlignment="1">
      <alignment horizontal="left"/>
    </xf>
    <xf numFmtId="0" fontId="5" fillId="0" borderId="55" xfId="0" applyFont="1" applyBorder="1" applyAlignment="1">
      <alignment horizontal="left"/>
    </xf>
    <xf numFmtId="0" fontId="5" fillId="0" borderId="61" xfId="0" applyFont="1" applyBorder="1" applyAlignment="1">
      <alignment horizontal="left"/>
    </xf>
    <xf numFmtId="0" fontId="24" fillId="22" borderId="62" xfId="10" applyFont="1" applyFill="1" applyBorder="1" applyAlignment="1" applyProtection="1">
      <alignment horizontal="left" vertical="top" wrapText="1"/>
    </xf>
    <xf numFmtId="0" fontId="24" fillId="22" borderId="63" xfId="10" applyFont="1" applyFill="1" applyBorder="1" applyAlignment="1" applyProtection="1">
      <alignment horizontal="left" vertical="top" wrapText="1"/>
    </xf>
    <xf numFmtId="0" fontId="24" fillId="22" borderId="64" xfId="10" applyFont="1" applyFill="1" applyBorder="1" applyAlignment="1" applyProtection="1">
      <alignment horizontal="left" vertical="top" wrapText="1"/>
    </xf>
    <xf numFmtId="0" fontId="24" fillId="22" borderId="24" xfId="10" applyFont="1" applyFill="1" applyBorder="1" applyAlignment="1" applyProtection="1">
      <alignment horizontal="left" vertical="top" wrapText="1"/>
    </xf>
    <xf numFmtId="0" fontId="24" fillId="22" borderId="1" xfId="10" applyFont="1" applyFill="1" applyBorder="1" applyAlignment="1" applyProtection="1">
      <alignment horizontal="left" vertical="top" wrapText="1"/>
    </xf>
    <xf numFmtId="0" fontId="24" fillId="22" borderId="25" xfId="10" applyFont="1" applyFill="1" applyBorder="1" applyAlignment="1" applyProtection="1">
      <alignment horizontal="left" vertical="top" wrapText="1"/>
    </xf>
    <xf numFmtId="0" fontId="14" fillId="0" borderId="21" xfId="0" applyFont="1" applyBorder="1" applyAlignment="1">
      <alignment horizontal="center" vertical="center"/>
    </xf>
    <xf numFmtId="0" fontId="14" fillId="0" borderId="12" xfId="0" applyFont="1" applyBorder="1" applyAlignment="1">
      <alignment horizontal="center" vertical="center"/>
    </xf>
    <xf numFmtId="0" fontId="5" fillId="0" borderId="60" xfId="0" applyFont="1" applyBorder="1" applyAlignment="1">
      <alignment horizontal="left"/>
    </xf>
    <xf numFmtId="0" fontId="5" fillId="0" borderId="58" xfId="0" applyFont="1" applyBorder="1" applyAlignment="1">
      <alignment horizontal="left"/>
    </xf>
    <xf numFmtId="0" fontId="5" fillId="18" borderId="94" xfId="0" applyFont="1" applyFill="1" applyBorder="1" applyAlignment="1" applyProtection="1">
      <alignment horizontal="left" vertical="top" wrapText="1"/>
      <protection locked="0"/>
    </xf>
    <xf numFmtId="0" fontId="5" fillId="18" borderId="95" xfId="0" applyFont="1" applyFill="1" applyBorder="1" applyAlignment="1" applyProtection="1">
      <alignment horizontal="left" vertical="top" wrapText="1"/>
      <protection locked="0"/>
    </xf>
    <xf numFmtId="0" fontId="5" fillId="18" borderId="96" xfId="0" applyFont="1" applyFill="1" applyBorder="1" applyAlignment="1" applyProtection="1">
      <alignment horizontal="left" vertical="top" wrapText="1"/>
      <protection locked="0"/>
    </xf>
    <xf numFmtId="0" fontId="5" fillId="18" borderId="17" xfId="0" applyFont="1" applyFill="1" applyBorder="1" applyAlignment="1" applyProtection="1">
      <alignment horizontal="left" vertical="top" wrapText="1"/>
      <protection locked="0"/>
    </xf>
    <xf numFmtId="0" fontId="5" fillId="18" borderId="0" xfId="0" applyFont="1" applyFill="1" applyBorder="1" applyAlignment="1" applyProtection="1">
      <alignment horizontal="left" vertical="top" wrapText="1"/>
      <protection locked="0"/>
    </xf>
    <xf numFmtId="0" fontId="5" fillId="18" borderId="18" xfId="0" applyFont="1" applyFill="1" applyBorder="1" applyAlignment="1" applyProtection="1">
      <alignment horizontal="left" vertical="top" wrapText="1"/>
      <protection locked="0"/>
    </xf>
    <xf numFmtId="0" fontId="5" fillId="18" borderId="19" xfId="0" applyFont="1" applyFill="1" applyBorder="1" applyAlignment="1" applyProtection="1">
      <alignment horizontal="left" vertical="top" wrapText="1"/>
      <protection locked="0"/>
    </xf>
    <xf numFmtId="0" fontId="5" fillId="18" borderId="23" xfId="0" applyFont="1" applyFill="1" applyBorder="1" applyAlignment="1" applyProtection="1">
      <alignment horizontal="left" vertical="top" wrapText="1"/>
      <protection locked="0"/>
    </xf>
    <xf numFmtId="0" fontId="5" fillId="18" borderId="20" xfId="0" applyFont="1" applyFill="1" applyBorder="1" applyAlignment="1" applyProtection="1">
      <alignment horizontal="left" vertical="top" wrapText="1"/>
      <protection locked="0"/>
    </xf>
    <xf numFmtId="0" fontId="24" fillId="8" borderId="8" xfId="10" applyFont="1" applyBorder="1" applyAlignment="1" applyProtection="1">
      <alignment horizontal="left" vertical="center"/>
    </xf>
    <xf numFmtId="0" fontId="24" fillId="8" borderId="9" xfId="10" applyFont="1" applyBorder="1" applyAlignment="1" applyProtection="1">
      <alignment horizontal="left" vertical="center"/>
    </xf>
    <xf numFmtId="0" fontId="24" fillId="8" borderId="10" xfId="10" applyFont="1" applyBorder="1" applyAlignment="1" applyProtection="1">
      <alignment horizontal="left" vertical="center"/>
    </xf>
    <xf numFmtId="0" fontId="8" fillId="8" borderId="8" xfId="10" applyFont="1" applyBorder="1" applyAlignment="1" applyProtection="1">
      <alignment horizontal="left" vertical="center"/>
    </xf>
    <xf numFmtId="0" fontId="8" fillId="8" borderId="10" xfId="10" applyFont="1" applyBorder="1" applyAlignment="1" applyProtection="1">
      <alignment horizontal="left" vertical="center"/>
    </xf>
    <xf numFmtId="0" fontId="5" fillId="18" borderId="32" xfId="0" applyFont="1" applyFill="1" applyBorder="1" applyAlignment="1" applyProtection="1">
      <alignment horizontal="left" vertical="top" wrapText="1"/>
      <protection locked="0"/>
    </xf>
    <xf numFmtId="0" fontId="5" fillId="18" borderId="2" xfId="0" applyFont="1" applyFill="1" applyBorder="1" applyAlignment="1" applyProtection="1">
      <alignment horizontal="left" vertical="top" wrapText="1"/>
      <protection locked="0"/>
    </xf>
    <xf numFmtId="0" fontId="5" fillId="18" borderId="33" xfId="0" applyFont="1" applyFill="1" applyBorder="1" applyAlignment="1" applyProtection="1">
      <alignment horizontal="left" vertical="top" wrapText="1"/>
      <protection locked="0"/>
    </xf>
    <xf numFmtId="0" fontId="5" fillId="0" borderId="99" xfId="0" applyFont="1" applyFill="1" applyBorder="1" applyAlignment="1" applyProtection="1">
      <alignment horizontal="left" vertical="top" wrapText="1"/>
    </xf>
    <xf numFmtId="0" fontId="5" fillId="0" borderId="150" xfId="0" applyFont="1" applyFill="1" applyBorder="1" applyAlignment="1" applyProtection="1">
      <alignment horizontal="left" vertical="top" wrapText="1"/>
    </xf>
    <xf numFmtId="0" fontId="5" fillId="18" borderId="155" xfId="0" applyFont="1" applyFill="1" applyBorder="1" applyAlignment="1" applyProtection="1">
      <alignment horizontal="center" vertical="top" wrapText="1"/>
      <protection locked="0"/>
    </xf>
    <xf numFmtId="0" fontId="5" fillId="18" borderId="156" xfId="0" applyFont="1" applyFill="1" applyBorder="1" applyAlignment="1" applyProtection="1">
      <alignment horizontal="center" vertical="top" wrapText="1"/>
      <protection locked="0"/>
    </xf>
    <xf numFmtId="0" fontId="5" fillId="18" borderId="157" xfId="0" applyFont="1" applyFill="1" applyBorder="1" applyAlignment="1" applyProtection="1">
      <alignment horizontal="center" vertical="top" wrapText="1"/>
      <protection locked="0"/>
    </xf>
    <xf numFmtId="0" fontId="5" fillId="0" borderId="148" xfId="0" applyFont="1" applyFill="1" applyBorder="1" applyAlignment="1" applyProtection="1">
      <alignment horizontal="left" vertical="top" wrapText="1"/>
    </xf>
    <xf numFmtId="0" fontId="5" fillId="0" borderId="149" xfId="0" applyFont="1" applyFill="1" applyBorder="1" applyAlignment="1" applyProtection="1">
      <alignment horizontal="left" vertical="top" wrapText="1"/>
    </xf>
    <xf numFmtId="0" fontId="5" fillId="18" borderId="152" xfId="0" applyFont="1" applyFill="1" applyBorder="1" applyAlignment="1" applyProtection="1">
      <alignment horizontal="center" vertical="top" wrapText="1"/>
      <protection locked="0"/>
    </xf>
    <xf numFmtId="0" fontId="5" fillId="18" borderId="153" xfId="0" applyFont="1" applyFill="1" applyBorder="1" applyAlignment="1" applyProtection="1">
      <alignment horizontal="center" vertical="top" wrapText="1"/>
      <protection locked="0"/>
    </xf>
    <xf numFmtId="0" fontId="5" fillId="18" borderId="154" xfId="0" applyFont="1" applyFill="1" applyBorder="1" applyAlignment="1" applyProtection="1">
      <alignment horizontal="center" vertical="top" wrapText="1"/>
      <protection locked="0"/>
    </xf>
    <xf numFmtId="0" fontId="5" fillId="0" borderId="103" xfId="0" applyFont="1" applyFill="1" applyBorder="1" applyAlignment="1" applyProtection="1">
      <alignment horizontal="left" vertical="top" wrapText="1"/>
    </xf>
    <xf numFmtId="0" fontId="5" fillId="0" borderId="151" xfId="0" applyFont="1" applyFill="1" applyBorder="1" applyAlignment="1" applyProtection="1">
      <alignment horizontal="left" vertical="top" wrapText="1"/>
    </xf>
    <xf numFmtId="0" fontId="5" fillId="18" borderId="158" xfId="0" applyFont="1" applyFill="1" applyBorder="1" applyAlignment="1" applyProtection="1">
      <alignment horizontal="center" vertical="top" wrapText="1"/>
      <protection locked="0"/>
    </xf>
    <xf numFmtId="0" fontId="5" fillId="18" borderId="159" xfId="0" applyFont="1" applyFill="1" applyBorder="1" applyAlignment="1" applyProtection="1">
      <alignment horizontal="center" vertical="top" wrapText="1"/>
      <protection locked="0"/>
    </xf>
    <xf numFmtId="0" fontId="5" fillId="18" borderId="160" xfId="0" applyFont="1" applyFill="1" applyBorder="1" applyAlignment="1" applyProtection="1">
      <alignment horizontal="center" vertical="top" wrapText="1"/>
      <protection locked="0"/>
    </xf>
    <xf numFmtId="0" fontId="0" fillId="18" borderId="29" xfId="0" applyFont="1" applyFill="1" applyBorder="1" applyAlignment="1" applyProtection="1">
      <alignment horizontal="center" vertical="top"/>
      <protection locked="0"/>
    </xf>
    <xf numFmtId="0" fontId="0" fillId="18" borderId="30" xfId="0" applyFont="1" applyFill="1" applyBorder="1" applyAlignment="1" applyProtection="1">
      <alignment horizontal="center" vertical="top"/>
      <protection locked="0"/>
    </xf>
    <xf numFmtId="0" fontId="0" fillId="18" borderId="31" xfId="0" applyFont="1" applyFill="1" applyBorder="1" applyAlignment="1" applyProtection="1">
      <alignment horizontal="center" vertical="top"/>
      <protection locked="0"/>
    </xf>
    <xf numFmtId="0" fontId="0" fillId="18" borderId="17" xfId="0" applyFont="1" applyFill="1" applyBorder="1" applyAlignment="1" applyProtection="1">
      <alignment horizontal="center" vertical="top"/>
      <protection locked="0"/>
    </xf>
    <xf numFmtId="0" fontId="0" fillId="18" borderId="0" xfId="0" applyFont="1" applyFill="1" applyBorder="1" applyAlignment="1" applyProtection="1">
      <alignment horizontal="center" vertical="top"/>
      <protection locked="0"/>
    </xf>
    <xf numFmtId="0" fontId="0" fillId="18" borderId="18" xfId="0" applyFont="1" applyFill="1" applyBorder="1" applyAlignment="1" applyProtection="1">
      <alignment horizontal="center" vertical="top"/>
      <protection locked="0"/>
    </xf>
    <xf numFmtId="0" fontId="0" fillId="18" borderId="19" xfId="0" applyFont="1" applyFill="1" applyBorder="1" applyAlignment="1" applyProtection="1">
      <alignment horizontal="center" vertical="top"/>
      <protection locked="0"/>
    </xf>
    <xf numFmtId="0" fontId="0" fillId="18" borderId="23" xfId="0" applyFont="1" applyFill="1" applyBorder="1" applyAlignment="1" applyProtection="1">
      <alignment horizontal="center" vertical="top"/>
      <protection locked="0"/>
    </xf>
    <xf numFmtId="0" fontId="0" fillId="18" borderId="20" xfId="0" applyFont="1" applyFill="1" applyBorder="1" applyAlignment="1" applyProtection="1">
      <alignment horizontal="center" vertical="top"/>
      <protection locked="0"/>
    </xf>
    <xf numFmtId="0" fontId="8" fillId="8" borderId="8" xfId="10" applyFont="1" applyBorder="1" applyAlignment="1">
      <alignment horizontal="left" vertical="center" wrapText="1"/>
    </xf>
    <xf numFmtId="0" fontId="8" fillId="8" borderId="9" xfId="10" applyFont="1" applyBorder="1" applyAlignment="1">
      <alignment horizontal="left" vertical="center" wrapText="1"/>
    </xf>
    <xf numFmtId="0" fontId="8" fillId="8" borderId="10" xfId="10" applyFont="1" applyBorder="1" applyAlignment="1">
      <alignment horizontal="left" vertical="center" wrapText="1"/>
    </xf>
    <xf numFmtId="0" fontId="8" fillId="8" borderId="8" xfId="1" applyFont="1" applyFill="1" applyBorder="1" applyAlignment="1">
      <alignment horizontal="left" vertical="center"/>
    </xf>
    <xf numFmtId="0" fontId="8" fillId="8" borderId="9" xfId="1" applyFont="1" applyFill="1" applyBorder="1" applyAlignment="1">
      <alignment horizontal="left" vertical="center"/>
    </xf>
    <xf numFmtId="0" fontId="8" fillId="8" borderId="10" xfId="1" applyFont="1" applyFill="1" applyBorder="1" applyAlignment="1">
      <alignment horizontal="left" vertical="center"/>
    </xf>
    <xf numFmtId="0" fontId="8" fillId="8" borderId="9" xfId="10" applyFont="1" applyBorder="1" applyAlignment="1">
      <alignment horizontal="left" vertical="center"/>
    </xf>
    <xf numFmtId="0" fontId="0" fillId="18" borderId="29" xfId="0" applyFont="1" applyFill="1" applyBorder="1" applyAlignment="1" applyProtection="1">
      <alignment horizontal="left" vertical="top"/>
      <protection locked="0"/>
    </xf>
    <xf numFmtId="0" fontId="0" fillId="18" borderId="30" xfId="0" applyFont="1" applyFill="1" applyBorder="1" applyAlignment="1" applyProtection="1">
      <alignment horizontal="left" vertical="top"/>
      <protection locked="0"/>
    </xf>
    <xf numFmtId="0" fontId="0" fillId="18" borderId="31" xfId="0" applyFont="1" applyFill="1" applyBorder="1" applyAlignment="1" applyProtection="1">
      <alignment horizontal="left" vertical="top"/>
      <protection locked="0"/>
    </xf>
    <xf numFmtId="0" fontId="0" fillId="18" borderId="17" xfId="0" applyFont="1" applyFill="1" applyBorder="1" applyAlignment="1" applyProtection="1">
      <alignment horizontal="left" vertical="top"/>
      <protection locked="0"/>
    </xf>
    <xf numFmtId="0" fontId="0" fillId="18" borderId="0" xfId="0" applyFont="1" applyFill="1" applyBorder="1" applyAlignment="1" applyProtection="1">
      <alignment horizontal="left" vertical="top"/>
      <protection locked="0"/>
    </xf>
    <xf numFmtId="0" fontId="0" fillId="18" borderId="18" xfId="0" applyFont="1" applyFill="1" applyBorder="1" applyAlignment="1" applyProtection="1">
      <alignment horizontal="left" vertical="top"/>
      <protection locked="0"/>
    </xf>
    <xf numFmtId="0" fontId="0" fillId="18" borderId="19" xfId="0" applyFont="1" applyFill="1" applyBorder="1" applyAlignment="1" applyProtection="1">
      <alignment horizontal="left" vertical="top"/>
      <protection locked="0"/>
    </xf>
    <xf numFmtId="0" fontId="0" fillId="18" borderId="23" xfId="0" applyFont="1" applyFill="1" applyBorder="1" applyAlignment="1" applyProtection="1">
      <alignment horizontal="left" vertical="top"/>
      <protection locked="0"/>
    </xf>
    <xf numFmtId="0" fontId="0" fillId="18" borderId="20" xfId="0" applyFont="1" applyFill="1" applyBorder="1" applyAlignment="1" applyProtection="1">
      <alignment horizontal="left" vertical="top"/>
      <protection locked="0"/>
    </xf>
    <xf numFmtId="0" fontId="0" fillId="18" borderId="29" xfId="0" applyFont="1" applyFill="1" applyBorder="1" applyAlignment="1" applyProtection="1">
      <alignment horizontal="center"/>
      <protection locked="0"/>
    </xf>
    <xf numFmtId="0" fontId="0" fillId="18" borderId="30" xfId="0" applyFont="1" applyFill="1" applyBorder="1" applyAlignment="1" applyProtection="1">
      <alignment horizontal="center"/>
      <protection locked="0"/>
    </xf>
    <xf numFmtId="0" fontId="0" fillId="18" borderId="31" xfId="0" applyFont="1" applyFill="1" applyBorder="1" applyAlignment="1" applyProtection="1">
      <alignment horizontal="center"/>
      <protection locked="0"/>
    </xf>
    <xf numFmtId="0" fontId="0" fillId="18" borderId="17" xfId="0" applyFont="1" applyFill="1" applyBorder="1" applyAlignment="1" applyProtection="1">
      <alignment horizontal="center"/>
      <protection locked="0"/>
    </xf>
    <xf numFmtId="0" fontId="0" fillId="18" borderId="0" xfId="0" applyFont="1" applyFill="1" applyBorder="1" applyAlignment="1" applyProtection="1">
      <alignment horizontal="center"/>
      <protection locked="0"/>
    </xf>
    <xf numFmtId="0" fontId="0" fillId="18" borderId="18" xfId="0" applyFont="1" applyFill="1" applyBorder="1" applyAlignment="1" applyProtection="1">
      <alignment horizontal="center"/>
      <protection locked="0"/>
    </xf>
    <xf numFmtId="0" fontId="0" fillId="18" borderId="19" xfId="0" applyFont="1" applyFill="1" applyBorder="1" applyAlignment="1" applyProtection="1">
      <alignment horizontal="center"/>
      <protection locked="0"/>
    </xf>
    <xf numFmtId="0" fontId="0" fillId="18" borderId="23" xfId="0" applyFont="1" applyFill="1" applyBorder="1" applyAlignment="1" applyProtection="1">
      <alignment horizontal="center"/>
      <protection locked="0"/>
    </xf>
    <xf numFmtId="0" fontId="0" fillId="18" borderId="20" xfId="0" applyFont="1" applyFill="1" applyBorder="1" applyAlignment="1" applyProtection="1">
      <alignment horizontal="center"/>
      <protection locked="0"/>
    </xf>
    <xf numFmtId="0" fontId="0" fillId="18" borderId="94" xfId="0" applyFont="1" applyFill="1" applyBorder="1" applyAlignment="1" applyProtection="1">
      <alignment horizontal="left" vertical="top" wrapText="1"/>
      <protection locked="0"/>
    </xf>
    <xf numFmtId="0" fontId="0" fillId="18" borderId="95" xfId="0" applyFont="1" applyFill="1" applyBorder="1" applyAlignment="1" applyProtection="1">
      <alignment horizontal="left" vertical="top" wrapText="1"/>
      <protection locked="0"/>
    </xf>
    <xf numFmtId="0" fontId="0" fillId="18" borderId="96" xfId="0" applyFont="1" applyFill="1" applyBorder="1" applyAlignment="1" applyProtection="1">
      <alignment horizontal="left" vertical="top" wrapText="1"/>
      <protection locked="0"/>
    </xf>
    <xf numFmtId="0" fontId="0" fillId="18" borderId="17" xfId="0" applyFont="1" applyFill="1" applyBorder="1" applyAlignment="1" applyProtection="1">
      <alignment horizontal="left" vertical="top" wrapText="1"/>
      <protection locked="0"/>
    </xf>
    <xf numFmtId="0" fontId="0" fillId="18" borderId="0" xfId="0" applyFont="1" applyFill="1" applyBorder="1" applyAlignment="1" applyProtection="1">
      <alignment horizontal="left" vertical="top" wrapText="1"/>
      <protection locked="0"/>
    </xf>
    <xf numFmtId="0" fontId="0" fillId="18" borderId="18" xfId="0" applyFont="1" applyFill="1" applyBorder="1" applyAlignment="1" applyProtection="1">
      <alignment horizontal="left" vertical="top" wrapText="1"/>
      <protection locked="0"/>
    </xf>
    <xf numFmtId="0" fontId="0" fillId="18" borderId="32" xfId="0" applyFont="1" applyFill="1" applyBorder="1" applyAlignment="1" applyProtection="1">
      <alignment horizontal="left" vertical="top" wrapText="1"/>
      <protection locked="0"/>
    </xf>
    <xf numFmtId="0" fontId="0" fillId="18" borderId="2" xfId="0" applyFont="1" applyFill="1" applyBorder="1" applyAlignment="1" applyProtection="1">
      <alignment horizontal="left" vertical="top" wrapText="1"/>
      <protection locked="0"/>
    </xf>
    <xf numFmtId="0" fontId="0" fillId="18" borderId="33" xfId="0" applyFont="1" applyFill="1" applyBorder="1" applyAlignment="1" applyProtection="1">
      <alignment horizontal="left" vertical="top" wrapText="1"/>
      <protection locked="0"/>
    </xf>
    <xf numFmtId="0" fontId="0" fillId="18" borderId="19" xfId="0" applyFont="1" applyFill="1" applyBorder="1" applyAlignment="1" applyProtection="1">
      <alignment horizontal="left" vertical="top" wrapText="1"/>
      <protection locked="0"/>
    </xf>
    <xf numFmtId="0" fontId="0" fillId="18" borderId="23" xfId="0" applyFont="1" applyFill="1" applyBorder="1" applyAlignment="1" applyProtection="1">
      <alignment horizontal="left" vertical="top" wrapText="1"/>
      <protection locked="0"/>
    </xf>
    <xf numFmtId="0" fontId="0" fillId="18" borderId="20" xfId="0" applyFont="1" applyFill="1" applyBorder="1" applyAlignment="1" applyProtection="1">
      <alignment horizontal="left" vertical="top" wrapText="1"/>
      <protection locked="0"/>
    </xf>
    <xf numFmtId="0" fontId="24" fillId="8" borderId="9" xfId="10" applyFont="1" applyBorder="1" applyAlignment="1">
      <alignment horizontal="left" vertical="center"/>
    </xf>
    <xf numFmtId="0" fontId="5" fillId="18" borderId="1" xfId="0" applyFont="1" applyFill="1" applyBorder="1" applyAlignment="1" applyProtection="1">
      <alignment horizontal="left" vertical="top"/>
      <protection locked="0"/>
    </xf>
    <xf numFmtId="0" fontId="5" fillId="18" borderId="25" xfId="0" applyFont="1" applyFill="1" applyBorder="1" applyAlignment="1" applyProtection="1">
      <alignment horizontal="left" vertical="top"/>
      <protection locked="0"/>
    </xf>
    <xf numFmtId="0" fontId="5" fillId="0" borderId="11" xfId="0" applyFont="1" applyBorder="1" applyAlignment="1">
      <alignment horizontal="center"/>
    </xf>
    <xf numFmtId="0" fontId="5" fillId="0" borderId="12" xfId="0" applyFont="1" applyBorder="1" applyAlignment="1">
      <alignment horizontal="center"/>
    </xf>
    <xf numFmtId="0" fontId="5" fillId="0" borderId="22" xfId="0" applyFont="1" applyBorder="1" applyAlignment="1">
      <alignment horizontal="center"/>
    </xf>
    <xf numFmtId="0" fontId="14" fillId="16" borderId="8" xfId="0" applyFont="1" applyFill="1" applyBorder="1" applyAlignment="1" applyProtection="1">
      <alignment horizontal="left"/>
    </xf>
    <xf numFmtId="0" fontId="14" fillId="16" borderId="9" xfId="0" applyFont="1" applyFill="1" applyBorder="1" applyAlignment="1" applyProtection="1">
      <alignment horizontal="left"/>
    </xf>
    <xf numFmtId="0" fontId="14" fillId="16" borderId="10" xfId="0" applyFont="1" applyFill="1" applyBorder="1" applyAlignment="1" applyProtection="1">
      <alignment horizontal="left"/>
    </xf>
    <xf numFmtId="0" fontId="5" fillId="18" borderId="29" xfId="18" applyNumberFormat="1" applyFont="1" applyFill="1" applyBorder="1" applyAlignment="1" applyProtection="1">
      <alignment horizontal="left" vertical="top" wrapText="1"/>
      <protection locked="0"/>
    </xf>
    <xf numFmtId="0" fontId="5" fillId="18" borderId="30" xfId="18" applyNumberFormat="1" applyFont="1" applyFill="1" applyBorder="1" applyAlignment="1" applyProtection="1">
      <alignment horizontal="left" vertical="top" wrapText="1"/>
      <protection locked="0"/>
    </xf>
    <xf numFmtId="0" fontId="5" fillId="18" borderId="31" xfId="18" applyNumberFormat="1" applyFont="1" applyFill="1" applyBorder="1" applyAlignment="1" applyProtection="1">
      <alignment horizontal="left" vertical="top" wrapText="1"/>
      <protection locked="0"/>
    </xf>
    <xf numFmtId="0" fontId="5" fillId="18" borderId="17" xfId="18" applyNumberFormat="1" applyFont="1" applyFill="1" applyBorder="1" applyAlignment="1" applyProtection="1">
      <alignment horizontal="left" vertical="top" wrapText="1"/>
      <protection locked="0"/>
    </xf>
    <xf numFmtId="0" fontId="5" fillId="18" borderId="0" xfId="18" applyNumberFormat="1" applyFont="1" applyFill="1" applyBorder="1" applyAlignment="1" applyProtection="1">
      <alignment horizontal="left" vertical="top" wrapText="1"/>
      <protection locked="0"/>
    </xf>
    <xf numFmtId="0" fontId="5" fillId="18" borderId="18" xfId="18" applyNumberFormat="1" applyFont="1" applyFill="1" applyBorder="1" applyAlignment="1" applyProtection="1">
      <alignment horizontal="left" vertical="top" wrapText="1"/>
      <protection locked="0"/>
    </xf>
    <xf numFmtId="0" fontId="5" fillId="18" borderId="19" xfId="18" applyNumberFormat="1" applyFont="1" applyFill="1" applyBorder="1" applyAlignment="1" applyProtection="1">
      <alignment horizontal="left" vertical="top" wrapText="1"/>
      <protection locked="0"/>
    </xf>
    <xf numFmtId="0" fontId="5" fillId="18" borderId="23" xfId="18" applyNumberFormat="1" applyFont="1" applyFill="1" applyBorder="1" applyAlignment="1" applyProtection="1">
      <alignment horizontal="left" vertical="top" wrapText="1"/>
      <protection locked="0"/>
    </xf>
    <xf numFmtId="0" fontId="5" fillId="18" borderId="20" xfId="18" applyNumberFormat="1" applyFont="1" applyFill="1" applyBorder="1" applyAlignment="1" applyProtection="1">
      <alignment horizontal="left" vertical="top" wrapText="1"/>
      <protection locked="0"/>
    </xf>
    <xf numFmtId="0" fontId="14" fillId="15" borderId="38" xfId="0" applyFont="1" applyFill="1" applyBorder="1" applyAlignment="1">
      <alignment horizontal="left"/>
    </xf>
    <xf numFmtId="0" fontId="14" fillId="15" borderId="13" xfId="0" applyFont="1" applyFill="1" applyBorder="1" applyAlignment="1">
      <alignment horizontal="left"/>
    </xf>
    <xf numFmtId="0" fontId="14" fillId="15" borderId="14" xfId="0" applyFont="1" applyFill="1" applyBorder="1" applyAlignment="1">
      <alignment horizontal="left"/>
    </xf>
    <xf numFmtId="0" fontId="14" fillId="0" borderId="34" xfId="0" applyFont="1" applyBorder="1" applyAlignment="1">
      <alignment horizontal="center" vertical="center"/>
    </xf>
    <xf numFmtId="0" fontId="14" fillId="0" borderId="24" xfId="0" applyFont="1" applyBorder="1" applyAlignment="1">
      <alignment horizontal="center" vertical="center"/>
    </xf>
    <xf numFmtId="0" fontId="14" fillId="0" borderId="5" xfId="0" applyFont="1" applyBorder="1" applyAlignment="1">
      <alignment horizontal="center" vertical="center"/>
    </xf>
    <xf numFmtId="0" fontId="14" fillId="0" borderId="1" xfId="0" applyFont="1" applyBorder="1" applyAlignment="1">
      <alignment horizontal="center" vertical="center"/>
    </xf>
    <xf numFmtId="0" fontId="14" fillId="0" borderId="5" xfId="0" applyFont="1" applyBorder="1" applyAlignment="1">
      <alignment horizontal="center"/>
    </xf>
    <xf numFmtId="0" fontId="14" fillId="0" borderId="35" xfId="0" applyFont="1" applyBorder="1" applyAlignment="1">
      <alignment horizontal="center" vertical="center"/>
    </xf>
    <xf numFmtId="0" fontId="14" fillId="0" borderId="25" xfId="0" applyFont="1" applyBorder="1" applyAlignment="1">
      <alignment horizontal="center" vertical="center"/>
    </xf>
    <xf numFmtId="0" fontId="24" fillId="8" borderId="29" xfId="10" applyFont="1" applyBorder="1" applyAlignment="1">
      <alignment horizontal="left" vertical="center"/>
    </xf>
    <xf numFmtId="0" fontId="24" fillId="8" borderId="30" xfId="10" applyFont="1" applyBorder="1" applyAlignment="1">
      <alignment horizontal="left" vertical="center"/>
    </xf>
    <xf numFmtId="0" fontId="24" fillId="8" borderId="31" xfId="10" applyFont="1" applyBorder="1" applyAlignment="1">
      <alignment horizontal="left" vertical="center"/>
    </xf>
    <xf numFmtId="0" fontId="24" fillId="8" borderId="8" xfId="10" applyNumberFormat="1" applyFont="1" applyBorder="1" applyAlignment="1">
      <alignment horizontal="left" vertical="center"/>
    </xf>
    <xf numFmtId="0" fontId="24" fillId="8" borderId="9" xfId="10" applyNumberFormat="1" applyFont="1" applyBorder="1" applyAlignment="1">
      <alignment horizontal="left" vertical="center"/>
    </xf>
    <xf numFmtId="0" fontId="24" fillId="8" borderId="10" xfId="10" applyNumberFormat="1" applyFont="1" applyBorder="1" applyAlignment="1">
      <alignment horizontal="left" vertical="center"/>
    </xf>
    <xf numFmtId="0" fontId="18" fillId="0" borderId="8" xfId="0" applyNumberFormat="1" applyFont="1" applyBorder="1" applyAlignment="1">
      <alignment horizontal="left"/>
    </xf>
    <xf numFmtId="0" fontId="18" fillId="0" borderId="9" xfId="0" applyNumberFormat="1" applyFont="1" applyBorder="1" applyAlignment="1">
      <alignment horizontal="left"/>
    </xf>
    <xf numFmtId="0" fontId="18" fillId="0" borderId="10" xfId="0" applyNumberFormat="1" applyFont="1" applyBorder="1" applyAlignment="1">
      <alignment horizontal="left"/>
    </xf>
    <xf numFmtId="0" fontId="3" fillId="19" borderId="88" xfId="0" applyNumberFormat="1" applyFont="1" applyFill="1" applyBorder="1" applyAlignment="1">
      <alignment horizontal="center"/>
    </xf>
    <xf numFmtId="0" fontId="3" fillId="19" borderId="89" xfId="0" applyNumberFormat="1" applyFont="1" applyFill="1" applyBorder="1" applyAlignment="1">
      <alignment horizontal="center"/>
    </xf>
    <xf numFmtId="0" fontId="5" fillId="18" borderId="1" xfId="0" applyNumberFormat="1" applyFont="1" applyFill="1" applyBorder="1" applyAlignment="1" applyProtection="1">
      <alignment horizontal="center"/>
      <protection locked="0"/>
    </xf>
    <xf numFmtId="0" fontId="5" fillId="18" borderId="25" xfId="0" applyNumberFormat="1" applyFont="1" applyFill="1" applyBorder="1" applyAlignment="1" applyProtection="1">
      <alignment horizontal="center"/>
      <protection locked="0"/>
    </xf>
    <xf numFmtId="0" fontId="5" fillId="18" borderId="27" xfId="0" applyNumberFormat="1" applyFont="1" applyFill="1" applyBorder="1" applyAlignment="1" applyProtection="1">
      <alignment horizontal="center"/>
      <protection locked="0"/>
    </xf>
    <xf numFmtId="0" fontId="5" fillId="18" borderId="28" xfId="0" applyNumberFormat="1" applyFont="1" applyFill="1" applyBorder="1" applyAlignment="1" applyProtection="1">
      <alignment horizontal="center"/>
      <protection locked="0"/>
    </xf>
    <xf numFmtId="0" fontId="3" fillId="19" borderId="11" xfId="0" applyNumberFormat="1" applyFont="1" applyFill="1" applyBorder="1" applyAlignment="1">
      <alignment horizontal="center"/>
    </xf>
    <xf numFmtId="0" fontId="3" fillId="19" borderId="87" xfId="0" applyNumberFormat="1" applyFont="1" applyFill="1" applyBorder="1" applyAlignment="1">
      <alignment horizontal="center"/>
    </xf>
    <xf numFmtId="0" fontId="5" fillId="18" borderId="11" xfId="0" applyNumberFormat="1" applyFont="1" applyFill="1" applyBorder="1" applyAlignment="1" applyProtection="1">
      <alignment horizontal="center"/>
      <protection locked="0"/>
    </xf>
    <xf numFmtId="0" fontId="5" fillId="18" borderId="87" xfId="0" applyNumberFormat="1" applyFont="1" applyFill="1" applyBorder="1" applyAlignment="1" applyProtection="1">
      <alignment horizontal="center"/>
      <protection locked="0"/>
    </xf>
    <xf numFmtId="0" fontId="5" fillId="18" borderId="22" xfId="0" applyNumberFormat="1" applyFont="1" applyFill="1" applyBorder="1" applyAlignment="1" applyProtection="1">
      <alignment horizontal="center"/>
      <protection locked="0"/>
    </xf>
    <xf numFmtId="0" fontId="3" fillId="19" borderId="90" xfId="0" applyNumberFormat="1" applyFont="1" applyFill="1" applyBorder="1" applyAlignment="1">
      <alignment horizontal="center"/>
    </xf>
    <xf numFmtId="0" fontId="41" fillId="12" borderId="140" xfId="0" applyNumberFormat="1" applyFont="1" applyFill="1" applyBorder="1" applyAlignment="1">
      <alignment horizontal="center" vertical="center"/>
    </xf>
    <xf numFmtId="0" fontId="41" fillId="12" borderId="86" xfId="0" applyNumberFormat="1" applyFont="1" applyFill="1" applyBorder="1" applyAlignment="1">
      <alignment horizontal="center" vertical="center"/>
    </xf>
    <xf numFmtId="0" fontId="41" fillId="12" borderId="142" xfId="0" applyNumberFormat="1" applyFont="1" applyFill="1" applyBorder="1" applyAlignment="1">
      <alignment horizontal="center" vertical="center"/>
    </xf>
    <xf numFmtId="0" fontId="3" fillId="19" borderId="22" xfId="0" applyNumberFormat="1" applyFont="1" applyFill="1" applyBorder="1" applyAlignment="1">
      <alignment horizontal="center"/>
    </xf>
    <xf numFmtId="0" fontId="5" fillId="18" borderId="1" xfId="0" quotePrefix="1" applyNumberFormat="1" applyFont="1" applyFill="1" applyBorder="1" applyAlignment="1" applyProtection="1">
      <alignment horizontal="center"/>
      <protection locked="0"/>
    </xf>
    <xf numFmtId="0" fontId="41" fillId="12" borderId="86" xfId="0" applyNumberFormat="1" applyFont="1" applyFill="1" applyBorder="1" applyAlignment="1">
      <alignment horizontal="center"/>
    </xf>
    <xf numFmtId="0" fontId="41" fillId="12" borderId="16" xfId="0" applyNumberFormat="1" applyFont="1" applyFill="1" applyBorder="1" applyAlignment="1">
      <alignment horizontal="center"/>
    </xf>
    <xf numFmtId="0" fontId="9" fillId="12" borderId="0" xfId="11" applyFill="1" applyAlignment="1" applyProtection="1">
      <alignment horizontal="left" vertical="center"/>
      <protection locked="0"/>
    </xf>
    <xf numFmtId="0" fontId="41" fillId="12" borderId="30" xfId="0" applyNumberFormat="1" applyFont="1" applyFill="1" applyBorder="1" applyAlignment="1">
      <alignment horizontal="center"/>
    </xf>
    <xf numFmtId="0" fontId="41" fillId="12" borderId="31" xfId="0" applyNumberFormat="1" applyFont="1" applyFill="1" applyBorder="1" applyAlignment="1">
      <alignment horizontal="center"/>
    </xf>
    <xf numFmtId="0" fontId="41" fillId="12" borderId="86" xfId="0" applyFont="1" applyFill="1" applyBorder="1" applyAlignment="1">
      <alignment horizontal="center"/>
    </xf>
    <xf numFmtId="0" fontId="41" fillId="12" borderId="16" xfId="0" applyFont="1" applyFill="1" applyBorder="1" applyAlignment="1">
      <alignment horizontal="center"/>
    </xf>
    <xf numFmtId="0" fontId="41" fillId="12" borderId="30" xfId="0" applyFont="1" applyFill="1" applyBorder="1" applyAlignment="1">
      <alignment horizontal="center"/>
    </xf>
    <xf numFmtId="0" fontId="41" fillId="12" borderId="31" xfId="0" applyFont="1" applyFill="1" applyBorder="1" applyAlignment="1">
      <alignment horizontal="center"/>
    </xf>
    <xf numFmtId="0" fontId="24" fillId="8" borderId="29" xfId="10" applyNumberFormat="1" applyFont="1" applyBorder="1" applyAlignment="1">
      <alignment horizontal="left" vertical="center"/>
    </xf>
    <xf numFmtId="0" fontId="24" fillId="8" borderId="30" xfId="10" applyNumberFormat="1" applyFont="1" applyBorder="1" applyAlignment="1">
      <alignment horizontal="left" vertical="center"/>
    </xf>
    <xf numFmtId="0" fontId="24" fillId="8" borderId="31" xfId="10" applyNumberFormat="1" applyFont="1" applyBorder="1" applyAlignment="1">
      <alignment horizontal="left" vertical="center"/>
    </xf>
    <xf numFmtId="0" fontId="8" fillId="8" borderId="8" xfId="1" applyFont="1" applyBorder="1" applyAlignment="1">
      <alignment horizontal="left" vertical="center"/>
    </xf>
    <xf numFmtId="0" fontId="8" fillId="8" borderId="9" xfId="1" applyFont="1" applyBorder="1" applyAlignment="1">
      <alignment horizontal="left" vertical="center"/>
    </xf>
    <xf numFmtId="0" fontId="8" fillId="8" borderId="10" xfId="1" applyFont="1" applyBorder="1" applyAlignment="1">
      <alignment horizontal="left" vertical="center"/>
    </xf>
    <xf numFmtId="0" fontId="0" fillId="0" borderId="56" xfId="0" applyFont="1" applyBorder="1" applyAlignment="1">
      <alignment horizontal="left"/>
    </xf>
    <xf numFmtId="0" fontId="0" fillId="0" borderId="59" xfId="0" applyFont="1" applyBorder="1" applyAlignment="1">
      <alignment horizontal="left"/>
    </xf>
    <xf numFmtId="0" fontId="0" fillId="0" borderId="55" xfId="0" applyFont="1" applyBorder="1" applyAlignment="1">
      <alignment horizontal="left"/>
    </xf>
    <xf numFmtId="0" fontId="0" fillId="0" borderId="61" xfId="0" applyFont="1" applyBorder="1" applyAlignment="1">
      <alignment horizontal="left"/>
    </xf>
    <xf numFmtId="0" fontId="4" fillId="22" borderId="29" xfId="10" applyFont="1" applyFill="1" applyBorder="1" applyAlignment="1" applyProtection="1">
      <alignment horizontal="left" vertical="center" wrapText="1"/>
    </xf>
    <xf numFmtId="0" fontId="4" fillId="22" borderId="30" xfId="10" applyFont="1" applyFill="1" applyBorder="1" applyAlignment="1" applyProtection="1">
      <alignment horizontal="left" vertical="center" wrapText="1"/>
    </xf>
    <xf numFmtId="0" fontId="4" fillId="22" borderId="31" xfId="10" applyFont="1" applyFill="1" applyBorder="1" applyAlignment="1" applyProtection="1">
      <alignment horizontal="left" vertical="center" wrapText="1"/>
    </xf>
    <xf numFmtId="0" fontId="4" fillId="22" borderId="17" xfId="10" applyFont="1" applyFill="1" applyBorder="1" applyAlignment="1" applyProtection="1">
      <alignment horizontal="left" vertical="center" wrapText="1"/>
    </xf>
    <xf numFmtId="0" fontId="4" fillId="22" borderId="0" xfId="10" applyFont="1" applyFill="1" applyBorder="1" applyAlignment="1" applyProtection="1">
      <alignment horizontal="left" vertical="center" wrapText="1"/>
    </xf>
    <xf numFmtId="0" fontId="4" fillId="22" borderId="18" xfId="10" applyFont="1" applyFill="1" applyBorder="1" applyAlignment="1" applyProtection="1">
      <alignment horizontal="left" vertical="center" wrapText="1"/>
    </xf>
    <xf numFmtId="0" fontId="35" fillId="0" borderId="21" xfId="0" applyFont="1" applyBorder="1" applyAlignment="1">
      <alignment horizontal="center"/>
    </xf>
    <xf numFmtId="0" fontId="35" fillId="0" borderId="12" xfId="0" applyFont="1" applyBorder="1" applyAlignment="1">
      <alignment horizontal="center"/>
    </xf>
    <xf numFmtId="0" fontId="0" fillId="0" borderId="60" xfId="0" applyFont="1" applyBorder="1" applyAlignment="1">
      <alignment horizontal="left"/>
    </xf>
    <xf numFmtId="0" fontId="0" fillId="0" borderId="58" xfId="0" applyFont="1" applyBorder="1" applyAlignment="1">
      <alignment horizontal="left"/>
    </xf>
    <xf numFmtId="0" fontId="5" fillId="0" borderId="146" xfId="0" applyFont="1" applyBorder="1" applyAlignment="1">
      <alignment horizontal="center" vertical="center"/>
    </xf>
    <xf numFmtId="0" fontId="5" fillId="0" borderId="110" xfId="0" applyFont="1" applyBorder="1" applyAlignment="1">
      <alignment horizontal="center" vertical="center"/>
    </xf>
    <xf numFmtId="0" fontId="5" fillId="0" borderId="118" xfId="0" applyFont="1" applyBorder="1" applyAlignment="1">
      <alignment horizontal="center" vertical="center"/>
    </xf>
    <xf numFmtId="0" fontId="28" fillId="16" borderId="38" xfId="0" applyFont="1" applyFill="1" applyBorder="1" applyAlignment="1">
      <alignment horizontal="center" wrapText="1"/>
    </xf>
    <xf numFmtId="0" fontId="28" fillId="16" borderId="13" xfId="0" applyFont="1" applyFill="1" applyBorder="1" applyAlignment="1">
      <alignment horizontal="center" wrapText="1"/>
    </xf>
    <xf numFmtId="0" fontId="28" fillId="16" borderId="14" xfId="0" applyFont="1" applyFill="1" applyBorder="1" applyAlignment="1">
      <alignment horizontal="center" wrapText="1"/>
    </xf>
    <xf numFmtId="0" fontId="28" fillId="16" borderId="38" xfId="0" applyFont="1" applyFill="1" applyBorder="1" applyAlignment="1">
      <alignment horizontal="center"/>
    </xf>
    <xf numFmtId="0" fontId="28" fillId="16" borderId="13" xfId="0" applyFont="1" applyFill="1" applyBorder="1" applyAlignment="1">
      <alignment horizontal="center"/>
    </xf>
    <xf numFmtId="0" fontId="28" fillId="16" borderId="14" xfId="0" applyFont="1" applyFill="1" applyBorder="1" applyAlignment="1">
      <alignment horizontal="center"/>
    </xf>
    <xf numFmtId="0" fontId="8" fillId="8" borderId="8" xfId="1" applyBorder="1" applyAlignment="1">
      <alignment horizontal="left" vertical="center"/>
    </xf>
    <xf numFmtId="0" fontId="8" fillId="8" borderId="10" xfId="1" applyBorder="1" applyAlignment="1">
      <alignment horizontal="left" vertical="center"/>
    </xf>
  </cellXfs>
  <cellStyles count="27">
    <cellStyle name="40% - Accent1" xfId="18" builtinId="31"/>
    <cellStyle name="60% - Accent2" xfId="23" builtinId="36"/>
    <cellStyle name="Auto Populated Cells" xfId="5" xr:uid="{00000000-0005-0000-0000-000002000000}"/>
    <cellStyle name="Calculation 2" xfId="6" xr:uid="{00000000-0005-0000-0000-000003000000}"/>
    <cellStyle name="Comma" xfId="25" builtinId="3"/>
    <cellStyle name="Conditional Cell" xfId="7" xr:uid="{00000000-0005-0000-0000-000005000000}"/>
    <cellStyle name="Explanatory Text" xfId="4" builtinId="53" customBuiltin="1"/>
    <cellStyle name="Explanatory Text 2" xfId="8" xr:uid="{00000000-0005-0000-0000-000007000000}"/>
    <cellStyle name="Explanatory Text 3" xfId="21" xr:uid="{00000000-0005-0000-0000-000008000000}"/>
    <cellStyle name="Fixed Values" xfId="9" xr:uid="{00000000-0005-0000-0000-000009000000}"/>
    <cellStyle name="Heading 4" xfId="1" builtinId="19" customBuiltin="1"/>
    <cellStyle name="Heading 4 2" xfId="10" xr:uid="{00000000-0005-0000-0000-00000B000000}"/>
    <cellStyle name="Hyperlink" xfId="11" builtinId="8"/>
    <cellStyle name="Input" xfId="2" builtinId="20" customBuiltin="1"/>
    <cellStyle name="Input 2" xfId="12" xr:uid="{00000000-0005-0000-0000-00000E000000}"/>
    <cellStyle name="Input 3" xfId="22" xr:uid="{00000000-0005-0000-0000-00000F000000}"/>
    <cellStyle name="Normal" xfId="0" builtinId="0" customBuiltin="1"/>
    <cellStyle name="Normal 2" xfId="13" xr:uid="{00000000-0005-0000-0000-000011000000}"/>
    <cellStyle name="Normal 2 2" xfId="19" xr:uid="{00000000-0005-0000-0000-000012000000}"/>
    <cellStyle name="Normal 3" xfId="20" xr:uid="{00000000-0005-0000-0000-000013000000}"/>
    <cellStyle name="Normal 4" xfId="24" xr:uid="{00000000-0005-0000-0000-000014000000}"/>
    <cellStyle name="Output" xfId="3" builtinId="21" customBuiltin="1"/>
    <cellStyle name="Output 2" xfId="14" xr:uid="{00000000-0005-0000-0000-000016000000}"/>
    <cellStyle name="Percent" xfId="26" builtinId="5"/>
    <cellStyle name="Revision Needed" xfId="15" xr:uid="{00000000-0005-0000-0000-000018000000}"/>
    <cellStyle name="Tab Header" xfId="16" xr:uid="{00000000-0005-0000-0000-000019000000}"/>
    <cellStyle name="Table Header" xfId="17" xr:uid="{00000000-0005-0000-0000-00001A000000}"/>
  </cellStyles>
  <dxfs count="18">
    <dxf>
      <fill>
        <patternFill patternType="lightUp"/>
      </fill>
    </dxf>
    <dxf>
      <fill>
        <patternFill patternType="lightTrellis">
          <bgColor theme="0" tint="-0.34998626667073579"/>
        </patternFill>
      </fill>
    </dxf>
    <dxf>
      <fill>
        <patternFill patternType="lightTrellis">
          <bgColor theme="0" tint="-0.34998626667073579"/>
        </patternFill>
      </fill>
    </dxf>
    <dxf>
      <fill>
        <patternFill patternType="lightTrellis">
          <bgColor theme="0" tint="-0.34998626667073579"/>
        </patternFill>
      </fill>
    </dxf>
    <dxf>
      <fill>
        <patternFill patternType="lightTrellis">
          <bgColor theme="0" tint="-0.34998626667073579"/>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fgColor rgb="FF92D050"/>
          <bgColor rgb="FF92D050"/>
        </patternFill>
      </fill>
    </dxf>
    <dxf>
      <fill>
        <patternFill>
          <fgColor rgb="FFFF0000"/>
          <bgColor rgb="FFFF0000"/>
        </patternFill>
      </fill>
    </dxf>
    <dxf>
      <fill>
        <patternFill patternType="lightTrellis">
          <bgColor theme="0" tint="-0.34998626667073579"/>
        </patternFill>
      </fill>
    </dxf>
  </dxfs>
  <tableStyles count="0" defaultTableStyle="TableStyleMedium9" defaultPivotStyle="PivotStyleLight16"/>
  <colors>
    <mruColors>
      <color rgb="FF99CCFF"/>
      <color rgb="FF80000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439420</xdr:colOff>
      <xdr:row>18</xdr:row>
      <xdr:rowOff>55880</xdr:rowOff>
    </xdr:from>
    <xdr:to>
      <xdr:col>3</xdr:col>
      <xdr:colOff>4673627</xdr:colOff>
      <xdr:row>20</xdr:row>
      <xdr:rowOff>152559</xdr:rowOff>
    </xdr:to>
    <xdr:pic>
      <xdr:nvPicPr>
        <xdr:cNvPr id="2" name="Picture 1" descr="Section 621 Equation 1 Roomside Capacity.JPG">
          <a:extLst>
            <a:ext uri="{FF2B5EF4-FFF2-40B4-BE49-F238E27FC236}">
              <a16:creationId xmlns:a16="http://schemas.microsoft.com/office/drawing/2014/main" id="{00000000-0008-0000-0800-000002000000}"/>
            </a:ext>
          </a:extLst>
        </xdr:cNvPr>
        <xdr:cNvPicPr>
          <a:picLocks noChangeAspect="1"/>
        </xdr:cNvPicPr>
      </xdr:nvPicPr>
      <xdr:blipFill rotWithShape="1">
        <a:blip xmlns:r="http://schemas.openxmlformats.org/officeDocument/2006/relationships" r:embed="rId1" cstate="print"/>
        <a:srcRect l="2925" t="46293" b="26903"/>
        <a:stretch/>
      </xdr:blipFill>
      <xdr:spPr>
        <a:xfrm>
          <a:off x="2473960" y="4185920"/>
          <a:ext cx="6238267" cy="538639"/>
        </a:xfrm>
        <a:prstGeom prst="rect">
          <a:avLst/>
        </a:prstGeom>
      </xdr:spPr>
    </xdr:pic>
    <xdr:clientData/>
  </xdr:twoCellAnchor>
  <xdr:twoCellAnchor editAs="oneCell">
    <xdr:from>
      <xdr:col>2</xdr:col>
      <xdr:colOff>799788</xdr:colOff>
      <xdr:row>43</xdr:row>
      <xdr:rowOff>50800</xdr:rowOff>
    </xdr:from>
    <xdr:to>
      <xdr:col>3</xdr:col>
      <xdr:colOff>4754031</xdr:colOff>
      <xdr:row>45</xdr:row>
      <xdr:rowOff>38100</xdr:rowOff>
    </xdr:to>
    <xdr:pic>
      <xdr:nvPicPr>
        <xdr:cNvPr id="3" name="Picture 2" descr="Section 622 Equation 1 Outside Capacity.JPG">
          <a:extLst>
            <a:ext uri="{FF2B5EF4-FFF2-40B4-BE49-F238E27FC236}">
              <a16:creationId xmlns:a16="http://schemas.microsoft.com/office/drawing/2014/main" id="{00000000-0008-0000-0800-000003000000}"/>
            </a:ext>
          </a:extLst>
        </xdr:cNvPr>
        <xdr:cNvPicPr>
          <a:picLocks noChangeAspect="1"/>
        </xdr:cNvPicPr>
      </xdr:nvPicPr>
      <xdr:blipFill rotWithShape="1">
        <a:blip xmlns:r="http://schemas.openxmlformats.org/officeDocument/2006/relationships" r:embed="rId2" cstate="print"/>
        <a:srcRect b="63415"/>
        <a:stretch/>
      </xdr:blipFill>
      <xdr:spPr>
        <a:xfrm>
          <a:off x="2834328" y="12219940"/>
          <a:ext cx="5958303" cy="38354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cfr.gov/cgi-bin/text-idx?SID=ccacaf0178dc059cd7ea6582a6c07240&amp;mc=true&amp;node=pt10.3.431&amp;rgn=div5" TargetMode="External"/><Relationship Id="rId1" Type="http://schemas.openxmlformats.org/officeDocument/2006/relationships/hyperlink" Target="http://ecfr.gpoaccess.gov/cgi/t/text/text-idx?c=ecfr&amp;sid=611a83bc9563ede6d02806979317fd73&amp;rgn=div9&amp;view=text&amp;node=10:3.0.1.4.17.2.9.6.13&amp;idno=10"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65"/>
  <sheetViews>
    <sheetView tabSelected="1" zoomScale="80" zoomScaleNormal="80" workbookViewId="0">
      <selection activeCell="C54" sqref="C54"/>
    </sheetView>
  </sheetViews>
  <sheetFormatPr defaultColWidth="9" defaultRowHeight="15.5" x14ac:dyDescent="0.4"/>
  <cols>
    <col min="1" max="1" width="3.36328125" style="8" customWidth="1"/>
    <col min="2" max="2" width="36.1796875" style="8" customWidth="1"/>
    <col min="3" max="3" width="86.453125" style="8" customWidth="1"/>
    <col min="4" max="4" width="3.90625" style="8" customWidth="1"/>
    <col min="5" max="5" width="2.6328125" style="8" customWidth="1"/>
    <col min="6" max="6" width="22.453125" style="8" customWidth="1"/>
    <col min="7" max="16384" width="9" style="8"/>
  </cols>
  <sheetData>
    <row r="1" spans="2:6" ht="16" thickBot="1" x14ac:dyDescent="0.45">
      <c r="E1" s="40"/>
    </row>
    <row r="2" spans="2:6" ht="16" thickBot="1" x14ac:dyDescent="0.45">
      <c r="B2" s="550" t="s">
        <v>98</v>
      </c>
      <c r="C2" s="551"/>
      <c r="E2" s="40"/>
    </row>
    <row r="3" spans="2:6" s="3" customFormat="1" x14ac:dyDescent="0.4">
      <c r="B3" s="358" t="s">
        <v>281</v>
      </c>
      <c r="C3" s="359" t="str">
        <f>'Version Control'!C3</f>
        <v>Packaged Terminal Air Conditioner and Heat Pump</v>
      </c>
      <c r="E3" s="41"/>
    </row>
    <row r="4" spans="2:6" s="3" customFormat="1" x14ac:dyDescent="0.4">
      <c r="B4" s="351" t="s">
        <v>101</v>
      </c>
      <c r="C4" s="352" t="str">
        <f>'Version Control'!C4</f>
        <v>v2.2</v>
      </c>
      <c r="E4" s="41"/>
    </row>
    <row r="5" spans="2:6" s="3" customFormat="1" x14ac:dyDescent="0.4">
      <c r="B5" s="351" t="s">
        <v>282</v>
      </c>
      <c r="C5" s="353">
        <f>'Version Control'!C5</f>
        <v>43728</v>
      </c>
      <c r="E5" s="41"/>
    </row>
    <row r="6" spans="2:6" s="3" customFormat="1" x14ac:dyDescent="0.4">
      <c r="B6" s="354" t="s">
        <v>100</v>
      </c>
      <c r="C6" s="355" t="str">
        <f ca="1">MID(CELL("filename",A1), FIND("]", CELL("filename", A1))+ 1, 255)</f>
        <v xml:space="preserve">Instructions </v>
      </c>
      <c r="E6" s="41"/>
    </row>
    <row r="7" spans="2:6" s="3" customFormat="1" ht="16" thickBot="1" x14ac:dyDescent="0.45">
      <c r="B7" s="360" t="s">
        <v>99</v>
      </c>
      <c r="C7" s="361" t="str">
        <f ca="1">MID(CELL("FILENAME",F15),FIND("[",CELL("FILENAME",F15))+1,FIND("]",CELL("FILENAME",F15))-FIND("[",CELL("FILENAME",F15))-1)</f>
        <v>Packaged Terminal Air Conditioner - v2.2.xlsx</v>
      </c>
      <c r="E7" s="41"/>
    </row>
    <row r="8" spans="2:6" x14ac:dyDescent="0.4">
      <c r="E8" s="40"/>
      <c r="F8" s="3"/>
    </row>
    <row r="9" spans="2:6" ht="16" thickBot="1" x14ac:dyDescent="0.45">
      <c r="E9" s="40"/>
      <c r="F9" s="3"/>
    </row>
    <row r="10" spans="2:6" ht="16" thickBot="1" x14ac:dyDescent="0.45">
      <c r="B10" s="552" t="s">
        <v>110</v>
      </c>
      <c r="C10" s="553"/>
      <c r="E10" s="41"/>
      <c r="F10" s="3"/>
    </row>
    <row r="11" spans="2:6" ht="28.5" customHeight="1" thickBot="1" x14ac:dyDescent="0.45">
      <c r="B11" s="538" t="s">
        <v>369</v>
      </c>
      <c r="C11" s="539"/>
      <c r="E11" s="41"/>
      <c r="F11" s="3"/>
    </row>
    <row r="12" spans="2:6" ht="16" thickBot="1" x14ac:dyDescent="0.45">
      <c r="E12" s="41"/>
      <c r="F12" s="3"/>
    </row>
    <row r="13" spans="2:6" ht="16" thickBot="1" x14ac:dyDescent="0.45">
      <c r="B13" s="552" t="s">
        <v>12</v>
      </c>
      <c r="C13" s="553"/>
      <c r="E13" s="41"/>
      <c r="F13" s="3"/>
    </row>
    <row r="14" spans="2:6" ht="16" thickBot="1" x14ac:dyDescent="0.45">
      <c r="B14" s="142" t="s">
        <v>111</v>
      </c>
      <c r="C14" s="143" t="s">
        <v>112</v>
      </c>
      <c r="E14" s="41"/>
      <c r="F14" s="3"/>
    </row>
    <row r="15" spans="2:6" x14ac:dyDescent="0.4">
      <c r="B15" s="36" t="s">
        <v>130</v>
      </c>
      <c r="C15" s="32" t="s">
        <v>186</v>
      </c>
      <c r="D15" s="3"/>
      <c r="E15" s="41"/>
      <c r="F15" s="3"/>
    </row>
    <row r="16" spans="2:6" x14ac:dyDescent="0.4">
      <c r="B16" s="37" t="s">
        <v>113</v>
      </c>
      <c r="C16" s="33" t="s">
        <v>187</v>
      </c>
      <c r="D16" s="3"/>
      <c r="E16" s="41"/>
      <c r="F16" s="3"/>
    </row>
    <row r="17" spans="2:7" x14ac:dyDescent="0.4">
      <c r="B17" s="37" t="s">
        <v>127</v>
      </c>
      <c r="C17" s="33" t="s">
        <v>188</v>
      </c>
      <c r="D17" s="3"/>
      <c r="E17" s="41"/>
      <c r="F17" s="3"/>
    </row>
    <row r="18" spans="2:7" x14ac:dyDescent="0.4">
      <c r="B18" s="38" t="s">
        <v>13</v>
      </c>
      <c r="C18" s="34" t="s">
        <v>189</v>
      </c>
      <c r="D18" s="3"/>
      <c r="E18" s="41"/>
      <c r="F18" s="3"/>
    </row>
    <row r="19" spans="2:7" x14ac:dyDescent="0.4">
      <c r="B19" s="38" t="s">
        <v>197</v>
      </c>
      <c r="C19" s="34" t="s">
        <v>201</v>
      </c>
      <c r="D19" s="3"/>
      <c r="E19" s="41"/>
      <c r="F19" s="3"/>
    </row>
    <row r="20" spans="2:7" x14ac:dyDescent="0.4">
      <c r="B20" s="37" t="s">
        <v>64</v>
      </c>
      <c r="C20" s="33" t="s">
        <v>191</v>
      </c>
      <c r="D20" s="3"/>
      <c r="E20" s="41"/>
      <c r="F20" s="3"/>
    </row>
    <row r="21" spans="2:7" x14ac:dyDescent="0.4">
      <c r="B21" s="38" t="s">
        <v>1</v>
      </c>
      <c r="C21" s="34" t="s">
        <v>190</v>
      </c>
      <c r="D21" s="3"/>
      <c r="E21" s="41"/>
      <c r="F21" s="3"/>
    </row>
    <row r="22" spans="2:7" x14ac:dyDescent="0.4">
      <c r="B22" s="38" t="s">
        <v>268</v>
      </c>
      <c r="C22" s="34" t="s">
        <v>269</v>
      </c>
      <c r="D22" s="3"/>
      <c r="E22" s="41"/>
      <c r="F22" s="3"/>
    </row>
    <row r="23" spans="2:7" x14ac:dyDescent="0.4">
      <c r="B23" s="38" t="s">
        <v>270</v>
      </c>
      <c r="C23" s="33" t="s">
        <v>271</v>
      </c>
      <c r="D23" s="3"/>
      <c r="E23" s="41"/>
      <c r="F23" s="3"/>
    </row>
    <row r="24" spans="2:7" x14ac:dyDescent="0.4">
      <c r="B24" s="37" t="s">
        <v>272</v>
      </c>
      <c r="C24" s="34" t="s">
        <v>273</v>
      </c>
      <c r="D24" s="3"/>
      <c r="E24" s="41"/>
      <c r="F24" s="3"/>
    </row>
    <row r="25" spans="2:7" x14ac:dyDescent="0.4">
      <c r="B25" s="37" t="s">
        <v>126</v>
      </c>
      <c r="C25" s="33" t="s">
        <v>192</v>
      </c>
      <c r="D25" s="3"/>
      <c r="E25" s="41"/>
      <c r="F25" s="3"/>
    </row>
    <row r="26" spans="2:7" x14ac:dyDescent="0.4">
      <c r="B26" s="37" t="s">
        <v>128</v>
      </c>
      <c r="C26" s="33" t="s">
        <v>193</v>
      </c>
      <c r="D26" s="3"/>
      <c r="E26" s="41"/>
      <c r="F26" s="3"/>
    </row>
    <row r="27" spans="2:7" ht="16" thickBot="1" x14ac:dyDescent="0.45">
      <c r="B27" s="39" t="s">
        <v>129</v>
      </c>
      <c r="C27" s="35" t="s">
        <v>194</v>
      </c>
      <c r="E27" s="40"/>
      <c r="F27" s="3"/>
    </row>
    <row r="28" spans="2:7" ht="16" thickBot="1" x14ac:dyDescent="0.45">
      <c r="D28" s="3"/>
      <c r="E28" s="41"/>
      <c r="F28" s="3"/>
      <c r="G28" s="9"/>
    </row>
    <row r="29" spans="2:7" ht="16" thickBot="1" x14ac:dyDescent="0.45">
      <c r="B29" s="556" t="s">
        <v>161</v>
      </c>
      <c r="C29" s="557"/>
      <c r="D29" s="3"/>
      <c r="E29" s="41"/>
      <c r="F29" s="3"/>
      <c r="G29" s="9"/>
    </row>
    <row r="30" spans="2:7" ht="16.5" customHeight="1" x14ac:dyDescent="0.4">
      <c r="B30" s="239" t="s">
        <v>276</v>
      </c>
      <c r="C30" s="234" t="s">
        <v>277</v>
      </c>
      <c r="D30" s="3"/>
      <c r="E30" s="41"/>
      <c r="F30" s="3"/>
      <c r="G30" s="9"/>
    </row>
    <row r="31" spans="2:7" ht="16.5" customHeight="1" x14ac:dyDescent="0.4">
      <c r="B31" s="558" t="s">
        <v>278</v>
      </c>
      <c r="C31" s="235" t="s">
        <v>131</v>
      </c>
      <c r="D31" s="3"/>
      <c r="E31" s="41"/>
      <c r="F31" s="3"/>
      <c r="G31" s="9"/>
    </row>
    <row r="32" spans="2:7" ht="16.5" customHeight="1" x14ac:dyDescent="0.4">
      <c r="B32" s="558"/>
      <c r="C32" s="236" t="s">
        <v>279</v>
      </c>
      <c r="D32" s="3"/>
      <c r="E32" s="41"/>
      <c r="F32" s="3"/>
      <c r="G32" s="9"/>
    </row>
    <row r="33" spans="2:7" ht="16.5" customHeight="1" x14ac:dyDescent="0.4">
      <c r="B33" s="558"/>
      <c r="C33" s="237" t="s">
        <v>195</v>
      </c>
      <c r="D33" s="3"/>
      <c r="E33" s="41"/>
      <c r="F33" s="3"/>
      <c r="G33" s="9"/>
    </row>
    <row r="34" spans="2:7" ht="16.5" customHeight="1" thickBot="1" x14ac:dyDescent="0.45">
      <c r="B34" s="559"/>
      <c r="C34" s="238" t="s">
        <v>162</v>
      </c>
      <c r="D34" s="3"/>
      <c r="E34" s="41"/>
      <c r="F34" s="3"/>
      <c r="G34" s="9"/>
    </row>
    <row r="35" spans="2:7" ht="16" thickBot="1" x14ac:dyDescent="0.45">
      <c r="B35" s="21"/>
      <c r="C35" s="22"/>
      <c r="D35" s="3"/>
      <c r="E35" s="41"/>
      <c r="F35" s="3"/>
      <c r="G35" s="9"/>
    </row>
    <row r="36" spans="2:7" ht="17.5" thickBot="1" x14ac:dyDescent="0.45">
      <c r="B36" s="554" t="s">
        <v>114</v>
      </c>
      <c r="C36" s="555"/>
      <c r="D36" s="3"/>
      <c r="E36" s="41"/>
      <c r="F36" s="3"/>
      <c r="G36" s="9"/>
    </row>
    <row r="37" spans="2:7" x14ac:dyDescent="0.4">
      <c r="B37" s="540" t="s">
        <v>163</v>
      </c>
      <c r="C37" s="541"/>
      <c r="D37" s="3"/>
      <c r="E37" s="41"/>
      <c r="F37" s="3"/>
      <c r="G37" s="9"/>
    </row>
    <row r="38" spans="2:7" x14ac:dyDescent="0.4">
      <c r="B38" s="542"/>
      <c r="C38" s="543"/>
      <c r="D38" s="3"/>
      <c r="E38" s="41"/>
      <c r="F38" s="3"/>
      <c r="G38" s="9"/>
    </row>
    <row r="39" spans="2:7" ht="16" thickBot="1" x14ac:dyDescent="0.45">
      <c r="B39" s="544"/>
      <c r="C39" s="545"/>
      <c r="D39" s="3"/>
      <c r="E39" s="41"/>
      <c r="F39" s="3"/>
      <c r="G39" s="9"/>
    </row>
    <row r="40" spans="2:7" x14ac:dyDescent="0.4">
      <c r="B40" s="546" t="s">
        <v>164</v>
      </c>
      <c r="C40" s="547"/>
      <c r="D40" s="3"/>
      <c r="E40" s="41"/>
      <c r="F40" s="3"/>
      <c r="G40" s="9"/>
    </row>
    <row r="41" spans="2:7" ht="17.25" customHeight="1" thickBot="1" x14ac:dyDescent="0.45">
      <c r="B41" s="548"/>
      <c r="C41" s="549"/>
      <c r="D41" s="3"/>
      <c r="E41" s="41"/>
      <c r="F41" s="3"/>
      <c r="G41" s="9"/>
    </row>
    <row r="42" spans="2:7" x14ac:dyDescent="0.4">
      <c r="B42" s="23"/>
      <c r="C42" s="24"/>
      <c r="D42" s="3"/>
      <c r="E42" s="41"/>
      <c r="F42" s="3"/>
      <c r="G42" s="9"/>
    </row>
    <row r="43" spans="2:7" ht="20" x14ac:dyDescent="0.4">
      <c r="B43" s="25" t="s">
        <v>165</v>
      </c>
      <c r="C43" s="26" t="s">
        <v>166</v>
      </c>
      <c r="D43" s="3"/>
      <c r="E43" s="41"/>
      <c r="F43" s="3"/>
      <c r="G43" s="9"/>
    </row>
    <row r="44" spans="2:7" ht="16" thickBot="1" x14ac:dyDescent="0.45">
      <c r="B44" s="23"/>
      <c r="C44" s="24"/>
      <c r="D44" s="3"/>
      <c r="E44" s="41"/>
      <c r="F44" s="3"/>
      <c r="G44" s="9"/>
    </row>
    <row r="45" spans="2:7" x14ac:dyDescent="0.4">
      <c r="B45" s="27" t="s">
        <v>2</v>
      </c>
      <c r="C45" s="28" t="s">
        <v>113</v>
      </c>
      <c r="D45" s="3"/>
      <c r="E45" s="41"/>
      <c r="F45" s="3"/>
      <c r="G45" s="9"/>
    </row>
    <row r="46" spans="2:7" x14ac:dyDescent="0.4">
      <c r="B46" s="29" t="s">
        <v>3</v>
      </c>
      <c r="C46" s="30" t="s">
        <v>127</v>
      </c>
      <c r="D46" s="3"/>
      <c r="E46" s="41"/>
      <c r="F46" s="3"/>
      <c r="G46" s="9"/>
    </row>
    <row r="47" spans="2:7" x14ac:dyDescent="0.4">
      <c r="B47" s="29" t="s">
        <v>4</v>
      </c>
      <c r="C47" s="231" t="s">
        <v>13</v>
      </c>
      <c r="D47" s="3"/>
      <c r="E47" s="41"/>
      <c r="F47" s="3"/>
      <c r="G47" s="9"/>
    </row>
    <row r="48" spans="2:7" x14ac:dyDescent="0.4">
      <c r="B48" s="29" t="s">
        <v>205</v>
      </c>
      <c r="C48" s="169" t="s">
        <v>206</v>
      </c>
      <c r="D48" s="3"/>
      <c r="E48" s="41"/>
      <c r="F48" s="3"/>
      <c r="G48" s="9"/>
    </row>
    <row r="49" spans="1:7" x14ac:dyDescent="0.4">
      <c r="B49" s="29" t="s">
        <v>5</v>
      </c>
      <c r="C49" s="30" t="s">
        <v>64</v>
      </c>
      <c r="D49" s="3"/>
      <c r="E49" s="41"/>
      <c r="F49" s="3"/>
      <c r="G49" s="9"/>
    </row>
    <row r="50" spans="1:7" x14ac:dyDescent="0.4">
      <c r="B50" s="29" t="s">
        <v>6</v>
      </c>
      <c r="C50" s="30" t="s">
        <v>1</v>
      </c>
      <c r="D50" s="3"/>
      <c r="E50" s="41"/>
      <c r="F50" s="3"/>
      <c r="G50" s="9"/>
    </row>
    <row r="51" spans="1:7" x14ac:dyDescent="0.4">
      <c r="B51" s="29" t="s">
        <v>48</v>
      </c>
      <c r="C51" s="231" t="s">
        <v>268</v>
      </c>
      <c r="D51" s="3"/>
      <c r="E51" s="41"/>
      <c r="F51" s="3"/>
      <c r="G51" s="9"/>
    </row>
    <row r="52" spans="1:7" x14ac:dyDescent="0.4">
      <c r="B52" s="29" t="s">
        <v>56</v>
      </c>
      <c r="C52" s="231" t="s">
        <v>274</v>
      </c>
      <c r="D52" s="3"/>
      <c r="E52" s="41"/>
      <c r="F52" s="3"/>
      <c r="G52" s="9"/>
    </row>
    <row r="53" spans="1:7" x14ac:dyDescent="0.4">
      <c r="B53" s="29" t="s">
        <v>275</v>
      </c>
      <c r="C53" s="231" t="s">
        <v>272</v>
      </c>
      <c r="D53" s="3"/>
      <c r="E53" s="41"/>
      <c r="F53" s="3"/>
      <c r="G53" s="9"/>
    </row>
    <row r="54" spans="1:7" ht="16" thickBot="1" x14ac:dyDescent="0.45">
      <c r="B54" s="31" t="s">
        <v>63</v>
      </c>
      <c r="C54" s="232" t="s">
        <v>167</v>
      </c>
      <c r="D54" s="3"/>
      <c r="E54" s="41"/>
      <c r="F54" s="3"/>
      <c r="G54" s="9"/>
    </row>
    <row r="55" spans="1:7" x14ac:dyDescent="0.4">
      <c r="D55" s="3"/>
      <c r="E55" s="41"/>
      <c r="F55" s="3"/>
      <c r="G55" s="9"/>
    </row>
    <row r="56" spans="1:7" x14ac:dyDescent="0.4">
      <c r="A56" s="40"/>
      <c r="B56" s="40"/>
      <c r="C56" s="40"/>
      <c r="D56" s="41"/>
      <c r="E56" s="41"/>
      <c r="F56" s="3"/>
      <c r="G56" s="9"/>
    </row>
    <row r="57" spans="1:7" x14ac:dyDescent="0.4">
      <c r="D57" s="3"/>
      <c r="E57" s="3"/>
      <c r="F57" s="3"/>
      <c r="G57" s="9"/>
    </row>
    <row r="58" spans="1:7" x14ac:dyDescent="0.4">
      <c r="B58" s="17"/>
      <c r="C58" s="7"/>
      <c r="D58" s="9"/>
    </row>
    <row r="60" spans="1:7" x14ac:dyDescent="0.4">
      <c r="C60" s="9"/>
    </row>
    <row r="61" spans="1:7" x14ac:dyDescent="0.4">
      <c r="C61" s="7"/>
      <c r="E61" s="9"/>
      <c r="F61" s="9"/>
    </row>
    <row r="62" spans="1:7" x14ac:dyDescent="0.4">
      <c r="C62" s="7"/>
      <c r="E62" s="9"/>
      <c r="F62" s="9"/>
    </row>
    <row r="63" spans="1:7" x14ac:dyDescent="0.4">
      <c r="B63" s="7"/>
      <c r="C63" s="9"/>
      <c r="E63" s="9"/>
      <c r="F63" s="9"/>
    </row>
    <row r="64" spans="1:7" x14ac:dyDescent="0.4">
      <c r="B64" s="7"/>
      <c r="C64" s="9"/>
    </row>
    <row r="65" spans="2:3" x14ac:dyDescent="0.4">
      <c r="B65" s="7"/>
      <c r="C65" s="9"/>
    </row>
  </sheetData>
  <sheetProtection algorithmName="SHA-512" hashValue="pGDfXiYuym5FiVUPsCLQeoWqXzEHUhi7dipYqHf5wnMLRUbwVUdPEZR2Kp6nszV0qI7i9YuR55ELPrqC/tx97g==" saltValue="TMY6aaASXPlMG25EoD7jiQ==" spinCount="100000" sheet="1" objects="1" scenarios="1" selectLockedCells="1"/>
  <mergeCells count="9">
    <mergeCell ref="B11:C11"/>
    <mergeCell ref="B37:C39"/>
    <mergeCell ref="B40:C41"/>
    <mergeCell ref="B2:C2"/>
    <mergeCell ref="B10:C10"/>
    <mergeCell ref="B13:C13"/>
    <mergeCell ref="B36:C36"/>
    <mergeCell ref="B29:C29"/>
    <mergeCell ref="B31:B34"/>
  </mergeCells>
  <hyperlinks>
    <hyperlink ref="B11" r:id="rId1" display="10 CFR 430 Subpart B Appendix F:  Uniform Test Method for Measuring the Energy Consumption of Room Air Conditioners [76 FR 1035, Jan. 6, 2011]" xr:uid="{00000000-0004-0000-0000-000000000000}"/>
    <hyperlink ref="C54" location="'Report Sign-Off Block'!A1" display="Report Sign-off Block" xr:uid="{00000000-0004-0000-0000-000001000000}"/>
    <hyperlink ref="C46" location="'Setup &amp; Instrumentation'!A1" display="Fill in Input Cells on &quot;Setup &amp; Instrumentation&quot; tab" xr:uid="{00000000-0004-0000-0000-000002000000}"/>
    <hyperlink ref="C45" location="'General Info &amp; Test Results'!A1" display="Fill in Input Cells on &quot;General Info &amp; Test Results&quot; tab" xr:uid="{00000000-0004-0000-0000-000003000000}"/>
    <hyperlink ref="C50" location="Settings!A1" display="Settings" xr:uid="{00000000-0004-0000-0000-000004000000}"/>
    <hyperlink ref="C47" location="Photos!A1" display="Photos" xr:uid="{00000000-0004-0000-0000-000005000000}"/>
    <hyperlink ref="C51" location="'A16-Recorded Data'!A1" display="A16-Recorded Data" xr:uid="{00000000-0004-0000-0000-000006000000}"/>
    <hyperlink ref="C49" location="'General Test Comments'!A1" display="General Test Comments" xr:uid="{00000000-0004-0000-0000-000007000000}"/>
    <hyperlink ref="B11:C11" r:id="rId2" display="10 CFR 431.96  Uniform test method for the measurement of energy efficiency of commercial air conditioners and heat pumps." xr:uid="{00000000-0004-0000-0000-000008000000}"/>
    <hyperlink ref="C48" location="'Photo Adding'!A1" display="Photo Adding, if applicable (for Excel 2003 users only)" xr:uid="{00000000-0004-0000-0000-000009000000}"/>
    <hyperlink ref="C52" location="'A16-Capacity Calculation'!A1" display="A16-Capacity Calculation" xr:uid="{00000000-0004-0000-0000-00000A000000}"/>
    <hyperlink ref="C53" location="'A58-Recorded Data'!A1" display="A58-Recorded Data" xr:uid="{00000000-0004-0000-0000-00000B000000}"/>
  </hyperlinks>
  <pageMargins left="0.7" right="0.7" top="0.75" bottom="0.75" header="0.3" footer="0.3"/>
  <pageSetup orientation="portrait" horizontalDpi="200" verticalDpi="200"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sheetPr>
  <dimension ref="A1:J81"/>
  <sheetViews>
    <sheetView zoomScale="80" zoomScaleNormal="80" workbookViewId="0">
      <selection activeCell="D15" sqref="D15"/>
    </sheetView>
  </sheetViews>
  <sheetFormatPr defaultColWidth="9" defaultRowHeight="15.5" x14ac:dyDescent="0.4"/>
  <cols>
    <col min="1" max="1" width="3.08984375" style="184" customWidth="1"/>
    <col min="2" max="2" width="27" style="214" customWidth="1"/>
    <col min="3" max="3" width="60.453125" style="184" customWidth="1"/>
    <col min="4" max="4" width="16.08984375" style="184" customWidth="1"/>
    <col min="5" max="5" width="14" style="184" customWidth="1"/>
    <col min="6" max="6" width="13.1796875" style="184" customWidth="1"/>
    <col min="7" max="7" width="33.08984375" style="184" customWidth="1"/>
    <col min="8" max="8" width="9.08984375" style="186" customWidth="1"/>
    <col min="9" max="9" width="3.81640625" style="184" customWidth="1"/>
    <col min="10" max="10" width="4" style="184" customWidth="1"/>
    <col min="11" max="16384" width="9" style="184"/>
  </cols>
  <sheetData>
    <row r="1" spans="2:10" ht="16" thickBot="1" x14ac:dyDescent="0.45">
      <c r="H1" s="448"/>
      <c r="J1" s="453"/>
    </row>
    <row r="2" spans="2:10" s="185" customFormat="1" ht="16" thickBot="1" x14ac:dyDescent="0.45">
      <c r="B2" s="550" t="s">
        <v>98</v>
      </c>
      <c r="C2" s="551"/>
      <c r="E2" s="713" t="s">
        <v>159</v>
      </c>
      <c r="F2" s="713"/>
      <c r="G2" s="487"/>
      <c r="H2" s="449"/>
      <c r="J2" s="454"/>
    </row>
    <row r="3" spans="2:10" s="185" customFormat="1" ht="17.25" customHeight="1" x14ac:dyDescent="0.4">
      <c r="B3" s="349" t="s">
        <v>281</v>
      </c>
      <c r="C3" s="350" t="str">
        <f>'Version Control'!C3</f>
        <v>Packaged Terminal Air Conditioner and Heat Pump</v>
      </c>
      <c r="H3" s="449"/>
      <c r="J3" s="454"/>
    </row>
    <row r="4" spans="2:10" s="185" customFormat="1" x14ac:dyDescent="0.4">
      <c r="B4" s="351" t="s">
        <v>101</v>
      </c>
      <c r="C4" s="352" t="str">
        <f>'Version Control'!C4</f>
        <v>v2.2</v>
      </c>
      <c r="H4" s="449"/>
      <c r="J4" s="454"/>
    </row>
    <row r="5" spans="2:10" s="185" customFormat="1" x14ac:dyDescent="0.4">
      <c r="B5" s="351" t="s">
        <v>282</v>
      </c>
      <c r="C5" s="353">
        <f>'Version Control'!C5</f>
        <v>43728</v>
      </c>
      <c r="H5" s="449"/>
      <c r="J5" s="454"/>
    </row>
    <row r="6" spans="2:10" s="185" customFormat="1" x14ac:dyDescent="0.4">
      <c r="B6" s="354" t="s">
        <v>100</v>
      </c>
      <c r="C6" s="355" t="str">
        <f ca="1">MID(CELL("filename",A1), FIND("]", CELL("filename", A1))+ 1, 255)</f>
        <v>A58-Recorded Data</v>
      </c>
      <c r="H6" s="449"/>
      <c r="J6" s="454"/>
    </row>
    <row r="7" spans="2:10" s="185" customFormat="1" x14ac:dyDescent="0.4">
      <c r="B7" s="345" t="s">
        <v>99</v>
      </c>
      <c r="C7" s="346" t="str">
        <f ca="1">MID(CELL("FILENAME",F16),FIND("[",CELL("FILENAME",F16))+1,FIND("]",CELL("FILENAME",F16))-FIND("[",CELL("FILENAME",F16))-1)</f>
        <v>Packaged Terminal Air Conditioner - v2.2.xlsx</v>
      </c>
      <c r="H7" s="449"/>
      <c r="J7" s="454"/>
    </row>
    <row r="8" spans="2:10" s="185" customFormat="1" ht="16" thickBot="1" x14ac:dyDescent="0.45">
      <c r="B8" s="356" t="s">
        <v>102</v>
      </c>
      <c r="C8" s="357" t="str">
        <f>'Version Control'!C8</f>
        <v>[MM/DD/YYYY]</v>
      </c>
      <c r="H8" s="449"/>
      <c r="J8" s="454"/>
    </row>
    <row r="9" spans="2:10" s="185" customFormat="1" x14ac:dyDescent="0.4">
      <c r="B9" s="215"/>
      <c r="C9" s="188"/>
      <c r="G9" s="189"/>
      <c r="H9" s="449"/>
      <c r="J9" s="454"/>
    </row>
    <row r="10" spans="2:10" s="187" customFormat="1" ht="16" thickBot="1" x14ac:dyDescent="0.45">
      <c r="B10" s="216"/>
      <c r="C10" s="193"/>
      <c r="D10" s="193"/>
      <c r="E10" s="193"/>
      <c r="F10" s="193"/>
      <c r="G10" s="193"/>
      <c r="H10" s="193"/>
      <c r="J10" s="455"/>
    </row>
    <row r="11" spans="2:10" ht="16" thickBot="1" x14ac:dyDescent="0.45">
      <c r="B11" s="552" t="s">
        <v>233</v>
      </c>
      <c r="C11" s="657"/>
      <c r="D11" s="657"/>
      <c r="E11" s="657"/>
      <c r="F11" s="657"/>
      <c r="G11" s="657"/>
      <c r="H11" s="553"/>
      <c r="J11" s="453"/>
    </row>
    <row r="12" spans="2:10" ht="16" thickBot="1" x14ac:dyDescent="0.45">
      <c r="B12" s="213"/>
      <c r="C12" s="193"/>
      <c r="D12" s="186"/>
      <c r="E12" s="186"/>
      <c r="F12" s="186"/>
      <c r="G12" s="186"/>
      <c r="H12" s="197"/>
      <c r="J12" s="453"/>
    </row>
    <row r="13" spans="2:10" ht="16" thickBot="1" x14ac:dyDescent="0.45">
      <c r="B13" s="213"/>
      <c r="C13" s="560" t="s">
        <v>147</v>
      </c>
      <c r="D13" s="561"/>
      <c r="E13" s="186"/>
      <c r="F13" s="186"/>
      <c r="G13" s="186"/>
      <c r="H13" s="197"/>
      <c r="J13" s="453"/>
    </row>
    <row r="14" spans="2:10" x14ac:dyDescent="0.4">
      <c r="B14" s="213"/>
      <c r="C14" s="222" t="s">
        <v>334</v>
      </c>
      <c r="D14" s="328"/>
      <c r="E14" s="186"/>
      <c r="F14" s="186"/>
      <c r="G14" s="186"/>
      <c r="H14" s="197"/>
      <c r="J14" s="453"/>
    </row>
    <row r="15" spans="2:10" x14ac:dyDescent="0.4">
      <c r="B15" s="213"/>
      <c r="C15" s="391" t="s">
        <v>16</v>
      </c>
      <c r="D15" s="483" t="s">
        <v>118</v>
      </c>
      <c r="E15" s="186"/>
      <c r="F15" s="186"/>
      <c r="G15" s="186"/>
      <c r="H15" s="197"/>
      <c r="J15" s="453"/>
    </row>
    <row r="16" spans="2:10" x14ac:dyDescent="0.4">
      <c r="B16" s="213"/>
      <c r="C16" s="224" t="s">
        <v>335</v>
      </c>
      <c r="D16" s="271"/>
      <c r="E16" s="186"/>
      <c r="F16" s="186"/>
      <c r="G16" s="186"/>
      <c r="H16" s="197"/>
      <c r="J16" s="453"/>
    </row>
    <row r="17" spans="2:10" x14ac:dyDescent="0.4">
      <c r="B17" s="213"/>
      <c r="C17" s="223" t="s">
        <v>336</v>
      </c>
      <c r="D17" s="271"/>
      <c r="E17" s="186"/>
      <c r="F17" s="186"/>
      <c r="G17" s="186"/>
      <c r="H17" s="197"/>
      <c r="J17" s="453"/>
    </row>
    <row r="18" spans="2:10" x14ac:dyDescent="0.4">
      <c r="B18" s="213"/>
      <c r="C18" s="390" t="s">
        <v>337</v>
      </c>
      <c r="D18" s="271"/>
      <c r="E18" s="186"/>
      <c r="F18" s="186"/>
      <c r="G18" s="186"/>
      <c r="H18" s="197"/>
      <c r="J18" s="453"/>
    </row>
    <row r="19" spans="2:10" x14ac:dyDescent="0.4">
      <c r="B19" s="213"/>
      <c r="C19" s="225" t="s">
        <v>350</v>
      </c>
      <c r="D19" s="329" t="str">
        <f>IF('General Info &amp; Test Results'!C37="","",'General Info &amp; Test Results'!C37)</f>
        <v/>
      </c>
      <c r="E19" s="186"/>
      <c r="F19" s="186"/>
      <c r="G19" s="186"/>
      <c r="H19" s="197"/>
      <c r="J19" s="453"/>
    </row>
    <row r="20" spans="2:10" x14ac:dyDescent="0.4">
      <c r="B20" s="213"/>
      <c r="C20" s="2" t="s">
        <v>184</v>
      </c>
      <c r="D20" s="484" t="s">
        <v>118</v>
      </c>
      <c r="E20" s="194"/>
      <c r="F20" s="194"/>
      <c r="G20" s="186"/>
      <c r="H20" s="197"/>
      <c r="J20" s="453"/>
    </row>
    <row r="21" spans="2:10" ht="16" thickBot="1" x14ac:dyDescent="0.45">
      <c r="B21" s="213"/>
      <c r="C21" s="389" t="s">
        <v>183</v>
      </c>
      <c r="D21" s="272"/>
      <c r="E21" s="194"/>
      <c r="F21" s="194"/>
      <c r="G21" s="186"/>
      <c r="H21" s="197"/>
      <c r="J21" s="453"/>
    </row>
    <row r="22" spans="2:10" ht="16" thickBot="1" x14ac:dyDescent="0.45">
      <c r="B22" s="213"/>
      <c r="C22" s="7"/>
      <c r="D22" s="7"/>
      <c r="E22" s="186"/>
      <c r="F22" s="186"/>
      <c r="G22" s="186"/>
      <c r="H22" s="197"/>
      <c r="J22" s="453"/>
    </row>
    <row r="23" spans="2:10" ht="16" thickBot="1" x14ac:dyDescent="0.45">
      <c r="B23" s="213"/>
      <c r="C23" s="552" t="s">
        <v>253</v>
      </c>
      <c r="D23" s="553"/>
      <c r="E23" s="190"/>
      <c r="F23" s="194"/>
      <c r="G23" s="186"/>
      <c r="H23" s="197"/>
      <c r="J23" s="453"/>
    </row>
    <row r="24" spans="2:10" x14ac:dyDescent="0.4">
      <c r="B24" s="213"/>
      <c r="C24" s="191" t="s">
        <v>76</v>
      </c>
      <c r="D24" s="192"/>
      <c r="E24" s="194"/>
      <c r="F24" s="194"/>
      <c r="G24" s="186"/>
      <c r="H24" s="197"/>
      <c r="J24" s="453"/>
    </row>
    <row r="25" spans="2:10" x14ac:dyDescent="0.4">
      <c r="B25" s="213"/>
      <c r="C25" s="386" t="s">
        <v>254</v>
      </c>
      <c r="D25" s="330"/>
      <c r="E25" s="221"/>
      <c r="F25" s="194"/>
      <c r="G25" s="186"/>
      <c r="H25" s="197"/>
      <c r="J25" s="453"/>
    </row>
    <row r="26" spans="2:10" ht="16" thickBot="1" x14ac:dyDescent="0.45">
      <c r="B26" s="213"/>
      <c r="C26" s="388" t="s">
        <v>252</v>
      </c>
      <c r="D26" s="331"/>
      <c r="E26" s="194"/>
      <c r="F26" s="194"/>
      <c r="G26" s="186"/>
      <c r="H26" s="197"/>
      <c r="J26" s="453"/>
    </row>
    <row r="27" spans="2:10" ht="16" thickBot="1" x14ac:dyDescent="0.45">
      <c r="B27" s="213"/>
      <c r="C27" s="7"/>
      <c r="D27" s="7"/>
      <c r="E27" s="186"/>
      <c r="F27" s="186"/>
      <c r="G27" s="186"/>
      <c r="H27" s="197"/>
      <c r="J27" s="453"/>
    </row>
    <row r="28" spans="2:10" ht="16" thickBot="1" x14ac:dyDescent="0.45">
      <c r="B28" s="213"/>
      <c r="C28" s="552" t="s">
        <v>231</v>
      </c>
      <c r="D28" s="657"/>
      <c r="E28" s="657"/>
      <c r="F28" s="553"/>
      <c r="G28" s="186"/>
      <c r="H28" s="197"/>
      <c r="J28" s="453"/>
    </row>
    <row r="29" spans="2:10" x14ac:dyDescent="0.4">
      <c r="B29" s="213"/>
      <c r="C29" s="196"/>
      <c r="D29" s="716" t="s">
        <v>32</v>
      </c>
      <c r="E29" s="716"/>
      <c r="F29" s="717"/>
      <c r="G29" s="186"/>
      <c r="H29" s="197"/>
      <c r="J29" s="453"/>
    </row>
    <row r="30" spans="2:10" x14ac:dyDescent="0.4">
      <c r="B30" s="218"/>
      <c r="C30" s="195"/>
      <c r="D30" s="198" t="s">
        <v>232</v>
      </c>
      <c r="E30" s="198" t="s">
        <v>139</v>
      </c>
      <c r="F30" s="199" t="s">
        <v>140</v>
      </c>
      <c r="G30" s="186"/>
      <c r="H30" s="197"/>
      <c r="J30" s="453"/>
    </row>
    <row r="31" spans="2:10" x14ac:dyDescent="0.4">
      <c r="B31" s="213"/>
      <c r="C31" s="386" t="s">
        <v>309</v>
      </c>
      <c r="D31" s="273"/>
      <c r="E31" s="273"/>
      <c r="F31" s="273"/>
      <c r="G31" s="186"/>
      <c r="H31" s="197"/>
      <c r="J31" s="453"/>
    </row>
    <row r="32" spans="2:10" x14ac:dyDescent="0.4">
      <c r="B32" s="213"/>
      <c r="C32" s="387" t="s">
        <v>310</v>
      </c>
      <c r="D32" s="273"/>
      <c r="E32" s="471"/>
      <c r="F32" s="472"/>
      <c r="G32" s="186"/>
      <c r="H32" s="197"/>
      <c r="J32" s="453"/>
    </row>
    <row r="33" spans="2:10" x14ac:dyDescent="0.4">
      <c r="B33" s="213"/>
      <c r="C33" s="386" t="s">
        <v>311</v>
      </c>
      <c r="D33" s="276"/>
      <c r="E33" s="471"/>
      <c r="F33" s="472"/>
      <c r="G33" s="186"/>
      <c r="H33" s="197"/>
      <c r="J33" s="453"/>
    </row>
    <row r="34" spans="2:10" ht="16" thickBot="1" x14ac:dyDescent="0.45">
      <c r="B34" s="213"/>
      <c r="C34" s="385" t="s">
        <v>312</v>
      </c>
      <c r="D34" s="277"/>
      <c r="E34" s="473"/>
      <c r="F34" s="474"/>
      <c r="G34" s="186"/>
      <c r="H34" s="197"/>
      <c r="J34" s="453"/>
    </row>
    <row r="35" spans="2:10" ht="16" thickBot="1" x14ac:dyDescent="0.45">
      <c r="B35" s="213"/>
      <c r="C35" s="202"/>
      <c r="D35" s="186"/>
      <c r="E35" s="186"/>
      <c r="F35" s="186"/>
      <c r="G35" s="186"/>
      <c r="H35" s="197"/>
      <c r="J35" s="453"/>
    </row>
    <row r="36" spans="2:10" ht="16" thickBot="1" x14ac:dyDescent="0.45">
      <c r="B36" s="213"/>
      <c r="C36" s="552" t="s">
        <v>52</v>
      </c>
      <c r="D36" s="657"/>
      <c r="E36" s="657"/>
      <c r="F36" s="657"/>
      <c r="G36" s="195"/>
      <c r="H36" s="197"/>
      <c r="J36" s="453"/>
    </row>
    <row r="37" spans="2:10" x14ac:dyDescent="0.4">
      <c r="B37" s="213"/>
      <c r="C37" s="384"/>
      <c r="D37" s="718" t="s">
        <v>32</v>
      </c>
      <c r="E37" s="718"/>
      <c r="F37" s="719"/>
      <c r="G37" s="186"/>
      <c r="H37" s="197"/>
      <c r="J37" s="453"/>
    </row>
    <row r="38" spans="2:10" x14ac:dyDescent="0.4">
      <c r="B38" s="213"/>
      <c r="C38" s="383" t="s">
        <v>308</v>
      </c>
      <c r="D38" s="696"/>
      <c r="E38" s="696"/>
      <c r="F38" s="697"/>
      <c r="G38" s="186"/>
      <c r="H38" s="197"/>
      <c r="J38" s="453"/>
    </row>
    <row r="39" spans="2:10" ht="16" thickBot="1" x14ac:dyDescent="0.45">
      <c r="B39" s="213"/>
      <c r="C39" s="382" t="s">
        <v>355</v>
      </c>
      <c r="D39" s="698"/>
      <c r="E39" s="698"/>
      <c r="F39" s="699"/>
      <c r="G39" s="186"/>
      <c r="H39" s="197"/>
      <c r="J39" s="453"/>
    </row>
    <row r="40" spans="2:10" ht="16" thickBot="1" x14ac:dyDescent="0.45">
      <c r="B40" s="213"/>
      <c r="C40" s="332"/>
      <c r="D40" s="332"/>
      <c r="E40" s="332"/>
      <c r="F40" s="332"/>
      <c r="G40" s="186"/>
      <c r="H40" s="197"/>
      <c r="J40" s="453"/>
    </row>
    <row r="41" spans="2:10" ht="16" thickBot="1" x14ac:dyDescent="0.45">
      <c r="B41" s="213"/>
      <c r="C41" s="720" t="s">
        <v>51</v>
      </c>
      <c r="D41" s="721"/>
      <c r="E41" s="721"/>
      <c r="F41" s="722"/>
      <c r="G41" s="195"/>
      <c r="H41" s="197"/>
      <c r="J41" s="453"/>
    </row>
    <row r="42" spans="2:10" x14ac:dyDescent="0.4">
      <c r="B42" s="213"/>
      <c r="C42" s="333"/>
      <c r="D42" s="711" t="s">
        <v>32</v>
      </c>
      <c r="E42" s="711"/>
      <c r="F42" s="712"/>
      <c r="G42" s="186"/>
      <c r="H42" s="197"/>
      <c r="J42" s="453"/>
    </row>
    <row r="43" spans="2:10" ht="17.25" customHeight="1" x14ac:dyDescent="0.4">
      <c r="B43" s="213"/>
      <c r="C43" s="368" t="s">
        <v>306</v>
      </c>
      <c r="D43" s="696"/>
      <c r="E43" s="696"/>
      <c r="F43" s="697"/>
      <c r="G43" s="186"/>
      <c r="H43" s="197"/>
      <c r="J43" s="453"/>
    </row>
    <row r="44" spans="2:10" ht="17.25" customHeight="1" x14ac:dyDescent="0.4">
      <c r="B44" s="213"/>
      <c r="C44" s="368" t="s">
        <v>307</v>
      </c>
      <c r="D44" s="696"/>
      <c r="E44" s="696"/>
      <c r="F44" s="697"/>
      <c r="G44" s="186"/>
      <c r="H44" s="197"/>
      <c r="J44" s="453"/>
    </row>
    <row r="45" spans="2:10" ht="17.25" customHeight="1" x14ac:dyDescent="0.4">
      <c r="B45" s="213"/>
      <c r="C45" s="372" t="s">
        <v>234</v>
      </c>
      <c r="D45" s="696"/>
      <c r="E45" s="696"/>
      <c r="F45" s="697"/>
      <c r="G45" s="186"/>
      <c r="H45" s="197"/>
      <c r="J45" s="453"/>
    </row>
    <row r="46" spans="2:10" ht="33.75" customHeight="1" x14ac:dyDescent="0.4">
      <c r="B46" s="213"/>
      <c r="C46" s="381" t="s">
        <v>305</v>
      </c>
      <c r="D46" s="696"/>
      <c r="E46" s="696"/>
      <c r="F46" s="697"/>
      <c r="G46" s="186"/>
      <c r="H46" s="197"/>
      <c r="J46" s="453"/>
    </row>
    <row r="47" spans="2:10" ht="16" thickBot="1" x14ac:dyDescent="0.45">
      <c r="B47" s="213"/>
      <c r="C47" s="380" t="s">
        <v>323</v>
      </c>
      <c r="D47" s="698"/>
      <c r="E47" s="698"/>
      <c r="F47" s="699"/>
      <c r="G47" s="186"/>
      <c r="H47" s="197"/>
      <c r="J47" s="453"/>
    </row>
    <row r="48" spans="2:10" ht="16" thickBot="1" x14ac:dyDescent="0.45">
      <c r="B48" s="213"/>
      <c r="C48" s="332"/>
      <c r="D48" s="332"/>
      <c r="E48" s="332"/>
      <c r="F48" s="332"/>
      <c r="G48" s="186"/>
      <c r="H48" s="197"/>
      <c r="J48" s="453"/>
    </row>
    <row r="49" spans="2:10" ht="16" thickBot="1" x14ac:dyDescent="0.45">
      <c r="B49" s="213"/>
      <c r="C49" s="688" t="s">
        <v>55</v>
      </c>
      <c r="D49" s="689"/>
      <c r="E49" s="689"/>
      <c r="F49" s="689"/>
      <c r="G49" s="195"/>
      <c r="H49" s="197"/>
      <c r="J49" s="453"/>
    </row>
    <row r="50" spans="2:10" x14ac:dyDescent="0.4">
      <c r="B50" s="213"/>
      <c r="C50" s="333"/>
      <c r="D50" s="711" t="s">
        <v>32</v>
      </c>
      <c r="E50" s="711"/>
      <c r="F50" s="712"/>
      <c r="G50" s="195"/>
      <c r="H50" s="197"/>
      <c r="J50" s="453"/>
    </row>
    <row r="51" spans="2:10" x14ac:dyDescent="0.4">
      <c r="B51" s="219"/>
      <c r="C51" s="334"/>
      <c r="D51" s="335" t="s">
        <v>232</v>
      </c>
      <c r="E51" s="335" t="s">
        <v>139</v>
      </c>
      <c r="F51" s="336" t="s">
        <v>140</v>
      </c>
      <c r="G51" s="195"/>
      <c r="H51" s="197"/>
      <c r="J51" s="453"/>
    </row>
    <row r="52" spans="2:10" x14ac:dyDescent="0.4">
      <c r="B52" s="213"/>
      <c r="C52" s="368" t="s">
        <v>292</v>
      </c>
      <c r="D52" s="279"/>
      <c r="E52" s="279"/>
      <c r="F52" s="337"/>
      <c r="G52" s="195"/>
      <c r="H52" s="197" t="str">
        <f>IF(D25="Yes","&lt;---- check these values against the transient heating tolerances contained in Table 1 of ASHRAE 58","")</f>
        <v/>
      </c>
      <c r="J52" s="453"/>
    </row>
    <row r="53" spans="2:10" x14ac:dyDescent="0.4">
      <c r="B53" s="213"/>
      <c r="C53" s="368" t="s">
        <v>293</v>
      </c>
      <c r="D53" s="279"/>
      <c r="E53" s="279"/>
      <c r="F53" s="337"/>
      <c r="G53" s="195"/>
      <c r="H53" s="197"/>
      <c r="J53" s="453"/>
    </row>
    <row r="54" spans="2:10" x14ac:dyDescent="0.4">
      <c r="B54" s="213"/>
      <c r="C54" s="368" t="s">
        <v>294</v>
      </c>
      <c r="D54" s="279"/>
      <c r="E54" s="279"/>
      <c r="F54" s="337"/>
      <c r="G54" s="195"/>
      <c r="H54" s="197"/>
      <c r="J54" s="453"/>
    </row>
    <row r="55" spans="2:10" x14ac:dyDescent="0.4">
      <c r="B55" s="213"/>
      <c r="C55" s="372" t="s">
        <v>295</v>
      </c>
      <c r="D55" s="279"/>
      <c r="E55" s="279"/>
      <c r="F55" s="337"/>
      <c r="G55" s="195"/>
      <c r="H55" s="197"/>
      <c r="J55" s="453"/>
    </row>
    <row r="56" spans="2:10" x14ac:dyDescent="0.4">
      <c r="B56" s="213"/>
      <c r="C56" s="372" t="s">
        <v>296</v>
      </c>
      <c r="D56" s="279"/>
      <c r="E56" s="279"/>
      <c r="F56" s="337"/>
      <c r="G56" s="195"/>
      <c r="H56" s="197"/>
      <c r="J56" s="453"/>
    </row>
    <row r="57" spans="2:10" x14ac:dyDescent="0.4">
      <c r="B57" s="213"/>
      <c r="C57" s="372" t="s">
        <v>297</v>
      </c>
      <c r="D57" s="279"/>
      <c r="E57" s="279"/>
      <c r="F57" s="337"/>
      <c r="G57" s="195"/>
      <c r="H57" s="197"/>
      <c r="J57" s="453"/>
    </row>
    <row r="58" spans="2:10" ht="16" thickBot="1" x14ac:dyDescent="0.45">
      <c r="B58" s="213"/>
      <c r="C58" s="379" t="s">
        <v>298</v>
      </c>
      <c r="D58" s="280"/>
      <c r="E58" s="280"/>
      <c r="F58" s="272"/>
      <c r="G58" s="195"/>
      <c r="H58" s="197"/>
      <c r="J58" s="453"/>
    </row>
    <row r="59" spans="2:10" ht="16" thickBot="1" x14ac:dyDescent="0.45">
      <c r="B59" s="213"/>
      <c r="C59" s="332"/>
      <c r="D59" s="332"/>
      <c r="E59" s="332"/>
      <c r="F59" s="332"/>
      <c r="G59" s="186"/>
      <c r="H59" s="197"/>
      <c r="J59" s="453"/>
    </row>
    <row r="60" spans="2:10" ht="16" thickBot="1" x14ac:dyDescent="0.45">
      <c r="B60" s="213"/>
      <c r="C60" s="688" t="s">
        <v>259</v>
      </c>
      <c r="D60" s="689"/>
      <c r="E60" s="689"/>
      <c r="F60" s="689"/>
      <c r="G60" s="195"/>
      <c r="H60" s="197"/>
      <c r="J60" s="453"/>
    </row>
    <row r="61" spans="2:10" x14ac:dyDescent="0.4">
      <c r="B61" s="218"/>
      <c r="C61" s="333"/>
      <c r="D61" s="714" t="s">
        <v>32</v>
      </c>
      <c r="E61" s="714"/>
      <c r="F61" s="715"/>
      <c r="G61" s="186"/>
      <c r="H61" s="197"/>
      <c r="J61" s="453"/>
    </row>
    <row r="62" spans="2:10" x14ac:dyDescent="0.4">
      <c r="B62" s="218"/>
      <c r="C62" s="368" t="s">
        <v>255</v>
      </c>
      <c r="D62" s="710"/>
      <c r="E62" s="696"/>
      <c r="F62" s="697"/>
      <c r="G62" s="186"/>
      <c r="H62" s="197"/>
      <c r="J62" s="453"/>
    </row>
    <row r="63" spans="2:10" ht="16.5" x14ac:dyDescent="0.45">
      <c r="B63" s="218"/>
      <c r="C63" s="367" t="s">
        <v>301</v>
      </c>
      <c r="D63" s="700" t="str">
        <f>IF(D43="","",D43)</f>
        <v/>
      </c>
      <c r="E63" s="701"/>
      <c r="F63" s="709"/>
      <c r="G63" s="186"/>
      <c r="H63" s="197"/>
      <c r="J63" s="453"/>
    </row>
    <row r="64" spans="2:10" ht="21.5" x14ac:dyDescent="0.6">
      <c r="B64" s="218"/>
      <c r="C64" s="368" t="s">
        <v>299</v>
      </c>
      <c r="D64" s="700" t="str">
        <f>IF(D54="","",D54)</f>
        <v/>
      </c>
      <c r="E64" s="701"/>
      <c r="F64" s="709"/>
      <c r="G64" s="186"/>
      <c r="H64" s="197"/>
      <c r="J64" s="453"/>
    </row>
    <row r="65" spans="2:10" ht="21.5" x14ac:dyDescent="0.6">
      <c r="B65" s="218"/>
      <c r="C65" s="367" t="s">
        <v>300</v>
      </c>
      <c r="D65" s="700" t="str">
        <f>IF(D52="","",D52)</f>
        <v/>
      </c>
      <c r="E65" s="701"/>
      <c r="F65" s="709"/>
      <c r="G65" s="186"/>
      <c r="H65" s="197"/>
      <c r="J65" s="453"/>
    </row>
    <row r="66" spans="2:10" ht="21.5" x14ac:dyDescent="0.6">
      <c r="B66" s="218"/>
      <c r="C66" s="369" t="s">
        <v>303</v>
      </c>
      <c r="D66" s="702"/>
      <c r="E66" s="703"/>
      <c r="F66" s="704"/>
      <c r="G66" s="186"/>
      <c r="H66" s="197"/>
      <c r="J66" s="453"/>
    </row>
    <row r="67" spans="2:10" ht="21.5" x14ac:dyDescent="0.6">
      <c r="B67" s="218"/>
      <c r="C67" s="368" t="s">
        <v>304</v>
      </c>
      <c r="D67" s="702"/>
      <c r="E67" s="703"/>
      <c r="F67" s="704"/>
      <c r="G67" s="186"/>
      <c r="H67" s="197"/>
      <c r="J67" s="453"/>
    </row>
    <row r="68" spans="2:10" ht="21.5" x14ac:dyDescent="0.6">
      <c r="B68" s="218"/>
      <c r="C68" s="370" t="s">
        <v>256</v>
      </c>
      <c r="D68" s="702"/>
      <c r="E68" s="703"/>
      <c r="F68" s="704"/>
      <c r="G68" s="186"/>
      <c r="H68" s="197"/>
      <c r="J68" s="453"/>
    </row>
    <row r="69" spans="2:10" x14ac:dyDescent="0.4">
      <c r="B69" s="218"/>
      <c r="C69" s="369" t="s">
        <v>258</v>
      </c>
      <c r="D69" s="702"/>
      <c r="E69" s="703"/>
      <c r="F69" s="704"/>
      <c r="G69" s="186"/>
      <c r="H69" s="197"/>
      <c r="J69" s="453"/>
    </row>
    <row r="70" spans="2:10" ht="16.5" x14ac:dyDescent="0.45">
      <c r="B70" s="218"/>
      <c r="C70" s="369" t="s">
        <v>257</v>
      </c>
      <c r="D70" s="700" t="str">
        <f>IF(D69="","",0.24+0.44*D69)</f>
        <v/>
      </c>
      <c r="E70" s="701"/>
      <c r="F70" s="709"/>
      <c r="G70" s="186"/>
      <c r="H70" s="197"/>
      <c r="J70" s="453"/>
    </row>
    <row r="71" spans="2:10" x14ac:dyDescent="0.4">
      <c r="B71" s="218"/>
      <c r="C71" s="368" t="s">
        <v>302</v>
      </c>
      <c r="D71" s="702"/>
      <c r="E71" s="703"/>
      <c r="F71" s="704"/>
      <c r="G71" s="186"/>
      <c r="H71" s="197"/>
      <c r="J71" s="453"/>
    </row>
    <row r="72" spans="2:10" ht="16" thickBot="1" x14ac:dyDescent="0.45">
      <c r="B72" s="218"/>
      <c r="C72" s="371" t="s">
        <v>313</v>
      </c>
      <c r="D72" s="694" t="str">
        <f>IF(D62="","",IF(D62="No",60*D63*D70*(D64-D65)/D68/(1+D69)+D71,60*D63*(D66-D67)/D68/(1+D69)+D71))</f>
        <v/>
      </c>
      <c r="E72" s="695"/>
      <c r="F72" s="705"/>
      <c r="G72" s="186"/>
      <c r="H72" s="197"/>
      <c r="J72" s="453"/>
    </row>
    <row r="73" spans="2:10" ht="16" thickBot="1" x14ac:dyDescent="0.45">
      <c r="B73" s="218"/>
      <c r="C73" s="332"/>
      <c r="D73" s="332"/>
      <c r="E73" s="332"/>
      <c r="F73" s="332"/>
      <c r="G73" s="186"/>
      <c r="H73" s="197"/>
      <c r="J73" s="453"/>
    </row>
    <row r="74" spans="2:10" ht="16" thickBot="1" x14ac:dyDescent="0.45">
      <c r="B74" s="218"/>
      <c r="C74" s="688" t="s">
        <v>260</v>
      </c>
      <c r="D74" s="689"/>
      <c r="E74" s="689"/>
      <c r="F74" s="689"/>
      <c r="G74" s="690"/>
      <c r="H74" s="197"/>
      <c r="J74" s="453"/>
    </row>
    <row r="75" spans="2:10" ht="46.5" x14ac:dyDescent="0.4">
      <c r="B75" s="218"/>
      <c r="C75" s="333"/>
      <c r="D75" s="706" t="s">
        <v>32</v>
      </c>
      <c r="E75" s="707"/>
      <c r="F75" s="708"/>
      <c r="G75" s="450" t="s">
        <v>284</v>
      </c>
      <c r="H75" s="197"/>
      <c r="J75" s="453"/>
    </row>
    <row r="76" spans="2:10" x14ac:dyDescent="0.4">
      <c r="B76" s="218"/>
      <c r="C76" s="377" t="s">
        <v>313</v>
      </c>
      <c r="D76" s="700" t="str">
        <f>D72</f>
        <v/>
      </c>
      <c r="E76" s="701"/>
      <c r="F76" s="701"/>
      <c r="G76" s="458"/>
      <c r="H76" s="197"/>
      <c r="J76" s="453"/>
    </row>
    <row r="77" spans="2:10" x14ac:dyDescent="0.4">
      <c r="B77" s="218"/>
      <c r="C77" s="377" t="s">
        <v>314</v>
      </c>
      <c r="D77" s="700" t="str">
        <f>IF(D34="","",D34)</f>
        <v/>
      </c>
      <c r="E77" s="701"/>
      <c r="F77" s="701"/>
      <c r="G77" s="458"/>
      <c r="H77" s="197"/>
      <c r="J77" s="453"/>
    </row>
    <row r="78" spans="2:10" ht="16" thickBot="1" x14ac:dyDescent="0.45">
      <c r="B78" s="218"/>
      <c r="C78" s="378" t="s">
        <v>261</v>
      </c>
      <c r="D78" s="694" t="str">
        <f>IF(D76="","",D76/3.412/D77)</f>
        <v/>
      </c>
      <c r="E78" s="695"/>
      <c r="F78" s="695"/>
      <c r="G78" s="459"/>
      <c r="H78" s="197"/>
      <c r="J78" s="453"/>
    </row>
    <row r="79" spans="2:10" ht="16" thickBot="1" x14ac:dyDescent="0.45">
      <c r="B79" s="220"/>
      <c r="C79" s="200"/>
      <c r="D79" s="200"/>
      <c r="E79" s="200"/>
      <c r="F79" s="200"/>
      <c r="G79" s="130"/>
      <c r="H79" s="201"/>
      <c r="J79" s="453"/>
    </row>
    <row r="80" spans="2:10" x14ac:dyDescent="0.4">
      <c r="B80" s="217"/>
      <c r="C80" s="186"/>
      <c r="D80" s="186"/>
      <c r="E80" s="186"/>
      <c r="F80" s="186"/>
      <c r="G80" s="186"/>
      <c r="J80" s="453"/>
    </row>
    <row r="81" spans="1:10" x14ac:dyDescent="0.4">
      <c r="A81" s="451"/>
      <c r="B81" s="452"/>
      <c r="C81" s="451"/>
      <c r="D81" s="451"/>
      <c r="E81" s="451"/>
      <c r="F81" s="451"/>
      <c r="G81" s="451"/>
      <c r="H81" s="451"/>
      <c r="I81" s="453"/>
      <c r="J81" s="453"/>
    </row>
  </sheetData>
  <sheetProtection password="C721" sheet="1" objects="1" scenarios="1" selectLockedCells="1"/>
  <dataConsolidate/>
  <mergeCells count="38">
    <mergeCell ref="C74:G74"/>
    <mergeCell ref="B11:H11"/>
    <mergeCell ref="D42:F42"/>
    <mergeCell ref="C13:D13"/>
    <mergeCell ref="B2:C2"/>
    <mergeCell ref="E2:F2"/>
    <mergeCell ref="C23:D23"/>
    <mergeCell ref="D67:F67"/>
    <mergeCell ref="D69:F69"/>
    <mergeCell ref="D61:F61"/>
    <mergeCell ref="C28:F28"/>
    <mergeCell ref="D29:F29"/>
    <mergeCell ref="C36:F36"/>
    <mergeCell ref="D37:F37"/>
    <mergeCell ref="C41:F41"/>
    <mergeCell ref="C49:F49"/>
    <mergeCell ref="C60:F60"/>
    <mergeCell ref="D43:F43"/>
    <mergeCell ref="D44:F44"/>
    <mergeCell ref="D45:F45"/>
    <mergeCell ref="D46:F46"/>
    <mergeCell ref="D47:F47"/>
    <mergeCell ref="D78:F78"/>
    <mergeCell ref="D38:F38"/>
    <mergeCell ref="D39:F39"/>
    <mergeCell ref="D76:F76"/>
    <mergeCell ref="D77:F77"/>
    <mergeCell ref="D71:F71"/>
    <mergeCell ref="D72:F72"/>
    <mergeCell ref="D75:F75"/>
    <mergeCell ref="D63:F63"/>
    <mergeCell ref="D64:F64"/>
    <mergeCell ref="D65:F65"/>
    <mergeCell ref="D68:F68"/>
    <mergeCell ref="D70:F70"/>
    <mergeCell ref="D62:F62"/>
    <mergeCell ref="D66:F66"/>
    <mergeCell ref="D50:F50"/>
  </mergeCells>
  <conditionalFormatting sqref="D66:F67">
    <cfRule type="expression" dxfId="2" priority="3" stopIfTrue="1">
      <formula>$D$62="No"</formula>
    </cfRule>
  </conditionalFormatting>
  <conditionalFormatting sqref="D64:F65">
    <cfRule type="expression" dxfId="1" priority="2" stopIfTrue="1">
      <formula>$D$62="Yes"</formula>
    </cfRule>
  </conditionalFormatting>
  <conditionalFormatting sqref="B12:H79">
    <cfRule type="expression" dxfId="0" priority="1">
      <formula>ASHRAE58_YN ="No"</formula>
    </cfRule>
  </conditionalFormatting>
  <dataValidations count="1">
    <dataValidation type="list" allowBlank="1" showInputMessage="1" showErrorMessage="1" sqref="D62:F62 D25:D26" xr:uid="{00000000-0002-0000-0900-000000000000}">
      <formula1>Yes_No</formula1>
    </dataValidation>
  </dataValidations>
  <hyperlinks>
    <hyperlink ref="E2" location="Instructions!A1" display="Back to Instructions" xr:uid="{00000000-0004-0000-0900-000000000000}"/>
    <hyperlink ref="E2:F2" location="'Instructions '!A1" display="Back to Instructions tab" xr:uid="{00000000-0004-0000-0900-000001000000}"/>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
    <tabColor rgb="FF0070C0"/>
  </sheetPr>
  <dimension ref="A1:G20"/>
  <sheetViews>
    <sheetView zoomScale="80" zoomScaleNormal="80" workbookViewId="0">
      <selection activeCell="E18" sqref="E18"/>
    </sheetView>
  </sheetViews>
  <sheetFormatPr defaultColWidth="9" defaultRowHeight="15.5" x14ac:dyDescent="0.4"/>
  <cols>
    <col min="1" max="1" width="3.81640625" style="117" customWidth="1"/>
    <col min="2" max="2" width="27.1796875" style="117" customWidth="1"/>
    <col min="3" max="3" width="39.81640625" style="117" bestFit="1" customWidth="1"/>
    <col min="4" max="4" width="17.08984375" style="117" customWidth="1"/>
    <col min="5" max="5" width="44.81640625" style="117" customWidth="1"/>
    <col min="6" max="6" width="3" style="117" customWidth="1"/>
    <col min="7" max="7" width="3.453125" style="117" customWidth="1"/>
    <col min="8" max="16384" width="9" style="117"/>
  </cols>
  <sheetData>
    <row r="1" spans="1:7" ht="16" thickBot="1" x14ac:dyDescent="0.45">
      <c r="G1" s="118"/>
    </row>
    <row r="2" spans="1:7" ht="16" thickBot="1" x14ac:dyDescent="0.45">
      <c r="B2" s="550" t="s">
        <v>98</v>
      </c>
      <c r="C2" s="551"/>
      <c r="G2" s="118"/>
    </row>
    <row r="3" spans="1:7" ht="31" x14ac:dyDescent="0.4">
      <c r="B3" s="349" t="s">
        <v>281</v>
      </c>
      <c r="C3" s="350" t="str">
        <f>'Version Control'!C3</f>
        <v>Packaged Terminal Air Conditioner and Heat Pump</v>
      </c>
      <c r="G3" s="118"/>
    </row>
    <row r="4" spans="1:7" x14ac:dyDescent="0.4">
      <c r="B4" s="351" t="s">
        <v>101</v>
      </c>
      <c r="C4" s="352" t="str">
        <f>'Version Control'!C4</f>
        <v>v2.2</v>
      </c>
      <c r="E4" s="119" t="s">
        <v>159</v>
      </c>
      <c r="G4" s="118"/>
    </row>
    <row r="5" spans="1:7" x14ac:dyDescent="0.4">
      <c r="B5" s="351" t="s">
        <v>282</v>
      </c>
      <c r="C5" s="353">
        <f>'Version Control'!C5</f>
        <v>43728</v>
      </c>
      <c r="G5" s="118"/>
    </row>
    <row r="6" spans="1:7" x14ac:dyDescent="0.4">
      <c r="B6" s="354" t="s">
        <v>100</v>
      </c>
      <c r="C6" s="355" t="str">
        <f ca="1">MID(CELL("filename",A1), FIND("]", CELL("filename", A1))+ 1, 255)</f>
        <v>Report Sign-Off Block</v>
      </c>
      <c r="G6" s="118"/>
    </row>
    <row r="7" spans="1:7" ht="31" x14ac:dyDescent="0.4">
      <c r="B7" s="345" t="s">
        <v>99</v>
      </c>
      <c r="C7" s="346" t="str">
        <f ca="1">MID(CELL("FILENAME",F16),FIND("[",CELL("FILENAME",F16))+1,FIND("]",CELL("FILENAME",F16))-FIND("[",CELL("FILENAME",F16))-1)</f>
        <v>Packaged Terminal Air Conditioner - v2.2.xlsx</v>
      </c>
      <c r="G7" s="118"/>
    </row>
    <row r="8" spans="1:7" ht="16" thickBot="1" x14ac:dyDescent="0.45">
      <c r="B8" s="356" t="s">
        <v>102</v>
      </c>
      <c r="C8" s="357" t="str">
        <f>'Version Control'!C8</f>
        <v>[MM/DD/YYYY]</v>
      </c>
      <c r="G8" s="118"/>
    </row>
    <row r="9" spans="1:7" x14ac:dyDescent="0.4">
      <c r="G9" s="118"/>
    </row>
    <row r="10" spans="1:7" ht="16" thickBot="1" x14ac:dyDescent="0.45">
      <c r="G10" s="118"/>
    </row>
    <row r="11" spans="1:7" ht="16" thickBot="1" x14ac:dyDescent="0.45">
      <c r="A11" s="121"/>
      <c r="B11" s="723" t="s">
        <v>105</v>
      </c>
      <c r="C11" s="724"/>
      <c r="D11" s="724"/>
      <c r="E11" s="725"/>
      <c r="G11" s="118"/>
    </row>
    <row r="12" spans="1:7" ht="31.5" customHeight="1" x14ac:dyDescent="0.4">
      <c r="A12" s="121"/>
      <c r="B12" s="730" t="s">
        <v>176</v>
      </c>
      <c r="C12" s="731"/>
      <c r="D12" s="731"/>
      <c r="E12" s="732"/>
      <c r="G12" s="118"/>
    </row>
    <row r="13" spans="1:7" ht="32.25" customHeight="1" x14ac:dyDescent="0.4">
      <c r="A13" s="121"/>
      <c r="B13" s="733"/>
      <c r="C13" s="734"/>
      <c r="D13" s="734"/>
      <c r="E13" s="735"/>
      <c r="G13" s="118"/>
    </row>
    <row r="14" spans="1:7" x14ac:dyDescent="0.4">
      <c r="A14" s="121"/>
      <c r="B14" s="736" t="s">
        <v>106</v>
      </c>
      <c r="C14" s="737"/>
      <c r="D14" s="138" t="s">
        <v>16</v>
      </c>
      <c r="E14" s="139" t="s">
        <v>107</v>
      </c>
      <c r="G14" s="118"/>
    </row>
    <row r="15" spans="1:7" x14ac:dyDescent="0.4">
      <c r="A15" s="121"/>
      <c r="B15" s="738" t="s">
        <v>108</v>
      </c>
      <c r="C15" s="739"/>
      <c r="D15" s="61" t="str">
        <f>'General Info &amp; Test Results'!C17</f>
        <v>[MM/DD/YYYY]</v>
      </c>
      <c r="E15" s="164" t="s">
        <v>178</v>
      </c>
      <c r="G15" s="118"/>
    </row>
    <row r="16" spans="1:7" x14ac:dyDescent="0.4">
      <c r="A16" s="121"/>
      <c r="B16" s="726" t="s">
        <v>109</v>
      </c>
      <c r="C16" s="727"/>
      <c r="D16" s="140" t="s">
        <v>118</v>
      </c>
      <c r="E16" s="165" t="s">
        <v>178</v>
      </c>
      <c r="G16" s="118"/>
    </row>
    <row r="17" spans="1:7" x14ac:dyDescent="0.4">
      <c r="A17" s="121"/>
      <c r="B17" s="726" t="s">
        <v>177</v>
      </c>
      <c r="C17" s="727"/>
      <c r="D17" s="140" t="s">
        <v>118</v>
      </c>
      <c r="E17" s="165" t="s">
        <v>178</v>
      </c>
      <c r="G17" s="118"/>
    </row>
    <row r="18" spans="1:7" ht="16" thickBot="1" x14ac:dyDescent="0.45">
      <c r="A18" s="121"/>
      <c r="B18" s="728" t="s">
        <v>177</v>
      </c>
      <c r="C18" s="729"/>
      <c r="D18" s="481" t="s">
        <v>118</v>
      </c>
      <c r="E18" s="482" t="s">
        <v>178</v>
      </c>
      <c r="G18" s="118"/>
    </row>
    <row r="19" spans="1:7" x14ac:dyDescent="0.4">
      <c r="A19" s="121"/>
      <c r="G19" s="118"/>
    </row>
    <row r="20" spans="1:7" x14ac:dyDescent="0.4">
      <c r="A20" s="118"/>
      <c r="B20" s="118"/>
      <c r="C20" s="118"/>
      <c r="D20" s="118"/>
      <c r="E20" s="118"/>
      <c r="F20" s="118"/>
      <c r="G20" s="118"/>
    </row>
  </sheetData>
  <sheetProtection password="C721" sheet="1" objects="1" scenarios="1" selectLockedCells="1"/>
  <mergeCells count="8">
    <mergeCell ref="B2:C2"/>
    <mergeCell ref="B11:E11"/>
    <mergeCell ref="B17:C17"/>
    <mergeCell ref="B18:C18"/>
    <mergeCell ref="B12:E13"/>
    <mergeCell ref="B14:C14"/>
    <mergeCell ref="B15:C15"/>
    <mergeCell ref="B16:C16"/>
  </mergeCells>
  <hyperlinks>
    <hyperlink ref="E4" location="'Instructions '!C34" display="Back to Instructions tab" xr:uid="{00000000-0004-0000-0A00-000000000000}"/>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dimension ref="A1:G39"/>
  <sheetViews>
    <sheetView zoomScale="80" zoomScaleNormal="80" workbookViewId="0">
      <selection activeCell="E3" sqref="E3:F3"/>
    </sheetView>
  </sheetViews>
  <sheetFormatPr defaultColWidth="9" defaultRowHeight="15.5" x14ac:dyDescent="0.4"/>
  <cols>
    <col min="1" max="1" width="5.36328125" style="3" customWidth="1"/>
    <col min="2" max="2" width="27.1796875" style="3" customWidth="1"/>
    <col min="3" max="3" width="46.81640625" style="3" customWidth="1"/>
    <col min="4" max="4" width="41.453125" style="3" customWidth="1"/>
    <col min="5" max="5" width="22.90625" style="3" customWidth="1"/>
    <col min="6" max="6" width="2.6328125" style="3" customWidth="1"/>
    <col min="7" max="7" width="2.36328125" style="3" customWidth="1"/>
    <col min="8" max="16384" width="9" style="3"/>
  </cols>
  <sheetData>
    <row r="1" spans="2:7" ht="16" thickBot="1" x14ac:dyDescent="0.45">
      <c r="G1" s="41"/>
    </row>
    <row r="2" spans="2:7" ht="16" thickBot="1" x14ac:dyDescent="0.45">
      <c r="B2" s="550" t="s">
        <v>98</v>
      </c>
      <c r="C2" s="551"/>
      <c r="G2" s="41"/>
    </row>
    <row r="3" spans="2:7" ht="31" x14ac:dyDescent="0.4">
      <c r="B3" s="349" t="s">
        <v>281</v>
      </c>
      <c r="C3" s="350" t="str">
        <f>'Version Control'!C3</f>
        <v>Packaged Terminal Air Conditioner and Heat Pump</v>
      </c>
      <c r="E3" s="713" t="s">
        <v>159</v>
      </c>
      <c r="F3" s="713"/>
      <c r="G3" s="41"/>
    </row>
    <row r="4" spans="2:7" x14ac:dyDescent="0.4">
      <c r="B4" s="351" t="s">
        <v>101</v>
      </c>
      <c r="C4" s="352" t="str">
        <f>'Version Control'!C4</f>
        <v>v2.2</v>
      </c>
      <c r="G4" s="41"/>
    </row>
    <row r="5" spans="2:7" x14ac:dyDescent="0.4">
      <c r="B5" s="351" t="s">
        <v>282</v>
      </c>
      <c r="C5" s="353">
        <f>'Version Control'!C5</f>
        <v>43728</v>
      </c>
      <c r="G5" s="41"/>
    </row>
    <row r="6" spans="2:7" x14ac:dyDescent="0.4">
      <c r="B6" s="354" t="s">
        <v>100</v>
      </c>
      <c r="C6" s="355" t="str">
        <f ca="1">MID(CELL("filename",A1), FIND("]", CELL("filename", A1))+ 1, 255)</f>
        <v>Drop-Downs</v>
      </c>
      <c r="G6" s="41"/>
    </row>
    <row r="7" spans="2:7" x14ac:dyDescent="0.4">
      <c r="B7" s="345" t="s">
        <v>99</v>
      </c>
      <c r="C7" s="346" t="str">
        <f ca="1">MID(CELL("FILENAME",F16),FIND("[",CELL("FILENAME",F16))+1,FIND("]",CELL("FILENAME",F16))-FIND("[",CELL("FILENAME",F16))-1)</f>
        <v>Packaged Terminal Air Conditioner - v2.2.xlsx</v>
      </c>
      <c r="G7" s="41"/>
    </row>
    <row r="8" spans="2:7" ht="16" thickBot="1" x14ac:dyDescent="0.45">
      <c r="B8" s="356" t="s">
        <v>102</v>
      </c>
      <c r="C8" s="357" t="str">
        <f>'Version Control'!C8</f>
        <v>[MM/DD/YYYY]</v>
      </c>
      <c r="G8" s="41"/>
    </row>
    <row r="9" spans="2:7" x14ac:dyDescent="0.4">
      <c r="G9" s="41"/>
    </row>
    <row r="10" spans="2:7" x14ac:dyDescent="0.4">
      <c r="D10" s="7"/>
      <c r="E10" s="7"/>
      <c r="F10" s="7"/>
      <c r="G10" s="41"/>
    </row>
    <row r="11" spans="2:7" x14ac:dyDescent="0.4">
      <c r="B11" s="3" t="s">
        <v>15</v>
      </c>
      <c r="C11" s="3" t="s">
        <v>329</v>
      </c>
      <c r="D11" s="9" t="s">
        <v>332</v>
      </c>
      <c r="E11" s="7"/>
      <c r="G11" s="41"/>
    </row>
    <row r="12" spans="2:7" x14ac:dyDescent="0.4">
      <c r="B12" s="166"/>
      <c r="C12" s="463"/>
      <c r="D12" s="464" t="s">
        <v>332</v>
      </c>
      <c r="E12" s="7"/>
      <c r="G12" s="41"/>
    </row>
    <row r="13" spans="2:7" x14ac:dyDescent="0.4">
      <c r="B13" s="167" t="s">
        <v>10</v>
      </c>
      <c r="C13" s="167" t="s">
        <v>330</v>
      </c>
      <c r="D13" s="465" t="s">
        <v>333</v>
      </c>
      <c r="E13" s="7"/>
      <c r="G13" s="41"/>
    </row>
    <row r="14" spans="2:7" x14ac:dyDescent="0.4">
      <c r="B14" s="168" t="s">
        <v>11</v>
      </c>
      <c r="C14" s="168" t="s">
        <v>331</v>
      </c>
      <c r="D14" s="7"/>
      <c r="E14" s="7"/>
      <c r="F14" s="9"/>
      <c r="G14" s="41"/>
    </row>
    <row r="15" spans="2:7" ht="16" thickBot="1" x14ac:dyDescent="0.45">
      <c r="D15" s="7"/>
      <c r="E15" s="7"/>
      <c r="F15" s="7"/>
      <c r="G15" s="41"/>
    </row>
    <row r="16" spans="2:7" ht="16" thickBot="1" x14ac:dyDescent="0.45">
      <c r="B16" s="743" t="s">
        <v>218</v>
      </c>
      <c r="C16" s="744"/>
      <c r="D16" s="744"/>
      <c r="E16" s="745"/>
      <c r="G16" s="41"/>
    </row>
    <row r="17" spans="2:7" s="204" customFormat="1" ht="29" x14ac:dyDescent="0.4">
      <c r="B17" s="205" t="s">
        <v>78</v>
      </c>
      <c r="C17" s="206" t="s">
        <v>79</v>
      </c>
      <c r="D17" s="206" t="s">
        <v>80</v>
      </c>
      <c r="E17" s="207" t="s">
        <v>95</v>
      </c>
      <c r="G17" s="208"/>
    </row>
    <row r="18" spans="2:7" x14ac:dyDescent="0.4">
      <c r="B18" s="70" t="s">
        <v>83</v>
      </c>
      <c r="C18" s="71">
        <v>0.5</v>
      </c>
      <c r="D18" s="71">
        <v>1</v>
      </c>
      <c r="E18" s="79" t="s">
        <v>174</v>
      </c>
      <c r="G18" s="41"/>
    </row>
    <row r="19" spans="2:7" x14ac:dyDescent="0.4">
      <c r="B19" s="72" t="s">
        <v>84</v>
      </c>
      <c r="C19" s="73">
        <v>0.3</v>
      </c>
      <c r="D19" s="73">
        <v>0.6</v>
      </c>
      <c r="E19" s="80" t="s">
        <v>174</v>
      </c>
      <c r="G19" s="41"/>
    </row>
    <row r="20" spans="2:7" ht="16" thickBot="1" x14ac:dyDescent="0.45">
      <c r="B20" s="74" t="s">
        <v>85</v>
      </c>
      <c r="C20" s="75">
        <v>0.01</v>
      </c>
      <c r="D20" s="75">
        <v>0.02</v>
      </c>
      <c r="E20" s="81" t="s">
        <v>19</v>
      </c>
      <c r="G20" s="41"/>
    </row>
    <row r="21" spans="2:7" ht="16" thickBot="1" x14ac:dyDescent="0.45">
      <c r="B21" s="7"/>
      <c r="C21" s="7"/>
      <c r="D21" s="7"/>
      <c r="E21" s="7"/>
      <c r="G21" s="41"/>
    </row>
    <row r="22" spans="2:7" ht="16" thickBot="1" x14ac:dyDescent="0.45">
      <c r="B22" s="746" t="s">
        <v>18</v>
      </c>
      <c r="C22" s="747"/>
      <c r="D22" s="748"/>
      <c r="E22" s="7"/>
      <c r="G22" s="41"/>
    </row>
    <row r="23" spans="2:7" s="204" customFormat="1" ht="14.5" x14ac:dyDescent="0.4">
      <c r="B23" s="209" t="s">
        <v>78</v>
      </c>
      <c r="C23" s="210" t="s">
        <v>196</v>
      </c>
      <c r="D23" s="211" t="s">
        <v>95</v>
      </c>
      <c r="E23" s="212"/>
      <c r="G23" s="208"/>
    </row>
    <row r="24" spans="2:7" x14ac:dyDescent="0.4">
      <c r="B24" s="43" t="s">
        <v>132</v>
      </c>
      <c r="C24" s="76">
        <v>80</v>
      </c>
      <c r="D24" s="79" t="s">
        <v>174</v>
      </c>
      <c r="E24" s="7"/>
      <c r="G24" s="41"/>
    </row>
    <row r="25" spans="2:7" x14ac:dyDescent="0.4">
      <c r="B25" s="67" t="s">
        <v>133</v>
      </c>
      <c r="C25" s="77">
        <v>67</v>
      </c>
      <c r="D25" s="80" t="s">
        <v>174</v>
      </c>
      <c r="E25" s="7"/>
      <c r="G25" s="41"/>
    </row>
    <row r="26" spans="2:7" x14ac:dyDescent="0.4">
      <c r="B26" s="67" t="s">
        <v>134</v>
      </c>
      <c r="C26" s="77">
        <v>95</v>
      </c>
      <c r="D26" s="80" t="s">
        <v>174</v>
      </c>
      <c r="E26" s="7"/>
      <c r="G26" s="41"/>
    </row>
    <row r="27" spans="2:7" x14ac:dyDescent="0.4">
      <c r="B27" s="67" t="s">
        <v>135</v>
      </c>
      <c r="C27" s="77">
        <v>75</v>
      </c>
      <c r="D27" s="80" t="s">
        <v>174</v>
      </c>
      <c r="E27" s="7"/>
      <c r="G27" s="41"/>
    </row>
    <row r="28" spans="2:7" ht="16" thickBot="1" x14ac:dyDescent="0.45">
      <c r="B28" s="44" t="s">
        <v>136</v>
      </c>
      <c r="C28" s="78">
        <f t="array" ref="C28">INDEX($C$32:$C$37,IFERROR(MATCH('A16-Recorded Data'!D34-MIN(ABS('A16-Recorded Data'!D34-$C$32:$C$37)),$C$32:$C$37,0),MATCH('A16-Recorded Data'!D34+MIN(ABS('A16-Recorded Data'!D34-$C$32:$C$37)),$C$32:$C$37,0)))</f>
        <v>115</v>
      </c>
      <c r="D28" s="84" t="s">
        <v>19</v>
      </c>
      <c r="E28" s="7"/>
      <c r="G28" s="41"/>
    </row>
    <row r="29" spans="2:7" ht="16" thickBot="1" x14ac:dyDescent="0.45">
      <c r="G29" s="41"/>
    </row>
    <row r="30" spans="2:7" ht="16" thickBot="1" x14ac:dyDescent="0.45">
      <c r="B30" s="746" t="s">
        <v>364</v>
      </c>
      <c r="C30" s="747"/>
      <c r="D30" s="748"/>
      <c r="G30" s="41"/>
    </row>
    <row r="31" spans="2:7" x14ac:dyDescent="0.4">
      <c r="B31" s="209" t="s">
        <v>361</v>
      </c>
      <c r="C31" s="210" t="s">
        <v>362</v>
      </c>
      <c r="D31" s="211" t="s">
        <v>95</v>
      </c>
      <c r="G31" s="41"/>
    </row>
    <row r="32" spans="2:7" x14ac:dyDescent="0.4">
      <c r="B32" s="740" t="s">
        <v>363</v>
      </c>
      <c r="C32" s="76">
        <v>115</v>
      </c>
      <c r="D32" s="79" t="s">
        <v>19</v>
      </c>
      <c r="G32" s="41"/>
    </row>
    <row r="33" spans="1:7" x14ac:dyDescent="0.4">
      <c r="B33" s="741"/>
      <c r="C33" s="76">
        <v>208</v>
      </c>
      <c r="D33" s="79" t="s">
        <v>19</v>
      </c>
      <c r="G33" s="41"/>
    </row>
    <row r="34" spans="1:7" x14ac:dyDescent="0.4">
      <c r="B34" s="741"/>
      <c r="C34" s="76">
        <v>230</v>
      </c>
      <c r="D34" s="79" t="s">
        <v>19</v>
      </c>
      <c r="G34" s="41"/>
    </row>
    <row r="35" spans="1:7" x14ac:dyDescent="0.4">
      <c r="B35" s="741"/>
      <c r="C35" s="76">
        <v>265</v>
      </c>
      <c r="D35" s="79" t="s">
        <v>19</v>
      </c>
      <c r="G35" s="41"/>
    </row>
    <row r="36" spans="1:7" x14ac:dyDescent="0.4">
      <c r="B36" s="741"/>
      <c r="C36" s="76">
        <v>460</v>
      </c>
      <c r="D36" s="79" t="s">
        <v>19</v>
      </c>
      <c r="G36" s="41"/>
    </row>
    <row r="37" spans="1:7" ht="16" thickBot="1" x14ac:dyDescent="0.45">
      <c r="B37" s="742"/>
      <c r="C37" s="488">
        <v>575</v>
      </c>
      <c r="D37" s="489" t="s">
        <v>19</v>
      </c>
      <c r="G37" s="41"/>
    </row>
    <row r="38" spans="1:7" x14ac:dyDescent="0.4">
      <c r="G38" s="41"/>
    </row>
    <row r="39" spans="1:7" x14ac:dyDescent="0.4">
      <c r="A39" s="41"/>
      <c r="B39" s="41"/>
      <c r="C39" s="41"/>
      <c r="D39" s="41"/>
      <c r="E39" s="41"/>
      <c r="F39" s="41"/>
      <c r="G39" s="41"/>
    </row>
  </sheetData>
  <sheetProtection algorithmName="SHA-512" hashValue="6wQq4uc9xKEcgeP7nFFYM38YZE14o42aV2zaomyF3lQyTXUrHqubLCzIB63gzGkDhnjPRXnw5dou1sUYxxTqhQ==" saltValue="XeNgGSbid2wHG6ueyQ1AlQ==" spinCount="100000" sheet="1" selectLockedCells="1"/>
  <mergeCells count="6">
    <mergeCell ref="B32:B37"/>
    <mergeCell ref="B2:C2"/>
    <mergeCell ref="B16:E16"/>
    <mergeCell ref="B22:D22"/>
    <mergeCell ref="E3:F3"/>
    <mergeCell ref="B30:D30"/>
  </mergeCells>
  <hyperlinks>
    <hyperlink ref="E3" location="Instructions!A1" display="Back to Instructions" xr:uid="{00000000-0004-0000-0B00-000000000000}"/>
    <hyperlink ref="E3:F3" location="'Instructions '!A1" display="Back to Instructions tab" xr:uid="{00000000-0004-0000-0B00-000001000000}"/>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7"/>
  <dimension ref="A1:G31"/>
  <sheetViews>
    <sheetView zoomScale="80" zoomScaleNormal="80" workbookViewId="0">
      <selection activeCell="L26" sqref="L26"/>
    </sheetView>
  </sheetViews>
  <sheetFormatPr defaultRowHeight="15.5" x14ac:dyDescent="0.4"/>
  <cols>
    <col min="2" max="2" width="26.08984375" style="6" bestFit="1" customWidth="1"/>
    <col min="3" max="3" width="51.08984375" style="1" customWidth="1"/>
    <col min="4" max="4" width="4.90625" customWidth="1"/>
    <col min="5" max="5" width="3.6328125" customWidth="1"/>
  </cols>
  <sheetData>
    <row r="1" spans="2:7" ht="16" thickBot="1" x14ac:dyDescent="0.45">
      <c r="B1" s="1"/>
      <c r="C1"/>
      <c r="E1" s="42"/>
    </row>
    <row r="2" spans="2:7" ht="16" thickBot="1" x14ac:dyDescent="0.45">
      <c r="B2" s="550" t="s">
        <v>98</v>
      </c>
      <c r="C2" s="551"/>
      <c r="E2" s="42"/>
    </row>
    <row r="3" spans="2:7" x14ac:dyDescent="0.4">
      <c r="B3" s="338" t="s">
        <v>281</v>
      </c>
      <c r="C3" s="339" t="s">
        <v>283</v>
      </c>
      <c r="D3" s="3"/>
      <c r="E3" s="41"/>
      <c r="F3" s="3"/>
      <c r="G3" s="3"/>
    </row>
    <row r="4" spans="2:7" x14ac:dyDescent="0.4">
      <c r="B4" s="340" t="s">
        <v>101</v>
      </c>
      <c r="C4" s="341" t="str">
        <f>INDEX(B13:B62,COUNTA(B13:B62),1)</f>
        <v>v2.2</v>
      </c>
      <c r="D4" s="3"/>
      <c r="E4" s="41"/>
      <c r="F4" s="3"/>
      <c r="G4" s="3"/>
    </row>
    <row r="5" spans="2:7" x14ac:dyDescent="0.4">
      <c r="B5" s="340" t="s">
        <v>282</v>
      </c>
      <c r="C5" s="342">
        <f>IF(MAX(B13:C104)=0,"No Revisions Dates Entered",MAX(C13:C104))</f>
        <v>43728</v>
      </c>
      <c r="D5" s="3"/>
      <c r="E5" s="41"/>
      <c r="F5" s="3"/>
      <c r="G5" s="3"/>
    </row>
    <row r="6" spans="2:7" x14ac:dyDescent="0.4">
      <c r="B6" s="343" t="s">
        <v>100</v>
      </c>
      <c r="C6" s="344" t="str">
        <f ca="1">MID(CELL("filename",A1), FIND("]", CELL("filename", A1))+ 1, 255)</f>
        <v>Version Control</v>
      </c>
      <c r="D6" s="3"/>
      <c r="E6" s="41"/>
      <c r="F6" s="3"/>
      <c r="G6" s="3"/>
    </row>
    <row r="7" spans="2:7" ht="35.25" customHeight="1" x14ac:dyDescent="0.4">
      <c r="B7" s="345" t="s">
        <v>99</v>
      </c>
      <c r="C7" s="346" t="str">
        <f ca="1">MID(CELL("FILENAME",F16),FIND("[",CELL("FILENAME",F16))+1,FIND("]",CELL("FILENAME",F16))-FIND("[",CELL("FILENAME",F16))-1)</f>
        <v>Packaged Terminal Air Conditioner - v2.2.xlsx</v>
      </c>
      <c r="D7" s="3"/>
      <c r="E7" s="41"/>
      <c r="F7" s="3"/>
      <c r="G7" s="3"/>
    </row>
    <row r="8" spans="2:7" ht="16" thickBot="1" x14ac:dyDescent="0.45">
      <c r="B8" s="347" t="s">
        <v>102</v>
      </c>
      <c r="C8" s="348" t="str">
        <f>'General Info &amp; Test Results'!C17</f>
        <v>[MM/DD/YYYY]</v>
      </c>
      <c r="D8" s="3"/>
      <c r="E8" s="41"/>
      <c r="F8" s="3"/>
      <c r="G8" s="3"/>
    </row>
    <row r="9" spans="2:7" x14ac:dyDescent="0.4">
      <c r="B9" s="3"/>
      <c r="C9" s="3"/>
      <c r="D9" s="3"/>
      <c r="E9" s="41"/>
      <c r="F9" s="3"/>
      <c r="G9" s="3"/>
    </row>
    <row r="10" spans="2:7" ht="16" thickBot="1" x14ac:dyDescent="0.45">
      <c r="B10" s="3"/>
      <c r="C10" s="3"/>
      <c r="D10" s="3"/>
      <c r="E10" s="41"/>
      <c r="F10" s="3"/>
      <c r="G10" s="3"/>
    </row>
    <row r="11" spans="2:7" ht="16" thickBot="1" x14ac:dyDescent="0.45">
      <c r="B11" s="749" t="s">
        <v>103</v>
      </c>
      <c r="C11" s="750"/>
      <c r="D11" s="3"/>
      <c r="E11" s="41"/>
      <c r="F11" s="3"/>
      <c r="G11" s="3"/>
    </row>
    <row r="12" spans="2:7" x14ac:dyDescent="0.4">
      <c r="B12" s="158" t="s">
        <v>104</v>
      </c>
      <c r="C12" s="159" t="s">
        <v>16</v>
      </c>
      <c r="D12" s="3"/>
      <c r="E12" s="41"/>
      <c r="F12" s="3"/>
      <c r="G12" s="3"/>
    </row>
    <row r="13" spans="2:7" x14ac:dyDescent="0.4">
      <c r="B13" s="170" t="s">
        <v>328</v>
      </c>
      <c r="C13" s="233">
        <v>41491</v>
      </c>
      <c r="D13" s="3"/>
      <c r="E13" s="41"/>
      <c r="F13" s="3"/>
      <c r="G13" s="3"/>
    </row>
    <row r="14" spans="2:7" x14ac:dyDescent="0.4">
      <c r="B14" s="160" t="s">
        <v>354</v>
      </c>
      <c r="C14" s="233">
        <v>41585</v>
      </c>
      <c r="D14" s="5"/>
      <c r="E14" s="41"/>
      <c r="F14" s="3"/>
      <c r="G14" s="3"/>
    </row>
    <row r="15" spans="2:7" x14ac:dyDescent="0.4">
      <c r="B15" s="160" t="s">
        <v>356</v>
      </c>
      <c r="C15" s="233">
        <v>41591</v>
      </c>
      <c r="E15" s="42"/>
    </row>
    <row r="16" spans="2:7" x14ac:dyDescent="0.4">
      <c r="B16" s="161" t="s">
        <v>358</v>
      </c>
      <c r="C16" s="479">
        <v>41619</v>
      </c>
      <c r="E16" s="42"/>
    </row>
    <row r="17" spans="1:5" x14ac:dyDescent="0.4">
      <c r="B17" s="162" t="s">
        <v>359</v>
      </c>
      <c r="C17" s="479">
        <v>41690</v>
      </c>
      <c r="E17" s="42"/>
    </row>
    <row r="18" spans="1:5" x14ac:dyDescent="0.4">
      <c r="B18" s="162" t="s">
        <v>360</v>
      </c>
      <c r="C18" s="479">
        <v>42177</v>
      </c>
      <c r="E18" s="42"/>
    </row>
    <row r="19" spans="1:5" x14ac:dyDescent="0.4">
      <c r="B19" s="162" t="s">
        <v>365</v>
      </c>
      <c r="C19" s="490">
        <v>42226</v>
      </c>
      <c r="E19" s="42"/>
    </row>
    <row r="20" spans="1:5" x14ac:dyDescent="0.4">
      <c r="B20" s="162" t="s">
        <v>366</v>
      </c>
      <c r="C20" s="490">
        <v>42237</v>
      </c>
      <c r="E20" s="42"/>
    </row>
    <row r="21" spans="1:5" x14ac:dyDescent="0.4">
      <c r="B21" s="163" t="s">
        <v>367</v>
      </c>
      <c r="C21" s="494">
        <v>42922</v>
      </c>
      <c r="E21" s="42"/>
    </row>
    <row r="22" spans="1:5" x14ac:dyDescent="0.4">
      <c r="B22" s="163" t="s">
        <v>368</v>
      </c>
      <c r="C22" s="490">
        <v>42927</v>
      </c>
      <c r="E22" s="42"/>
    </row>
    <row r="23" spans="1:5" x14ac:dyDescent="0.4">
      <c r="B23" s="163" t="s">
        <v>370</v>
      </c>
      <c r="C23" s="490">
        <v>43133</v>
      </c>
      <c r="E23" s="42"/>
    </row>
    <row r="24" spans="1:5" x14ac:dyDescent="0.4">
      <c r="B24" s="163" t="s">
        <v>372</v>
      </c>
      <c r="C24" s="490">
        <v>43158</v>
      </c>
      <c r="E24" s="42"/>
    </row>
    <row r="25" spans="1:5" x14ac:dyDescent="0.4">
      <c r="B25" s="163" t="s">
        <v>373</v>
      </c>
      <c r="C25" s="490">
        <v>43336</v>
      </c>
      <c r="E25" s="42"/>
    </row>
    <row r="26" spans="1:5" x14ac:dyDescent="0.4">
      <c r="B26" s="163" t="s">
        <v>393</v>
      </c>
      <c r="C26" s="490">
        <v>43721</v>
      </c>
      <c r="E26" s="42"/>
    </row>
    <row r="27" spans="1:5" x14ac:dyDescent="0.4">
      <c r="B27" s="163" t="s">
        <v>395</v>
      </c>
      <c r="C27" s="490">
        <v>43728</v>
      </c>
      <c r="E27" s="42"/>
    </row>
    <row r="28" spans="1:5" x14ac:dyDescent="0.4">
      <c r="B28" s="163"/>
      <c r="C28" s="490"/>
      <c r="E28" s="42"/>
    </row>
    <row r="29" spans="1:5" ht="16" thickBot="1" x14ac:dyDescent="0.45">
      <c r="B29" s="529"/>
      <c r="C29" s="530"/>
      <c r="E29" s="42"/>
    </row>
    <row r="30" spans="1:5" x14ac:dyDescent="0.4">
      <c r="E30" s="42"/>
    </row>
    <row r="31" spans="1:5" x14ac:dyDescent="0.4">
      <c r="A31" s="42"/>
      <c r="B31" s="59"/>
      <c r="C31" s="60"/>
      <c r="D31" s="42"/>
      <c r="E31" s="42"/>
    </row>
  </sheetData>
  <sheetProtection algorithmName="SHA-512" hashValue="ex4VdnR3AYZ9dqF7e7nN94/RtMIQQY4Y/efMYt0XxbeQkX0+FBmg36zytp7IOQXKxpnxwwAynBPn1qv0i94jHQ==" saltValue="TaG5q3CIZxHkvkm5+5z4Zg==" spinCount="100000" sheet="1" selectLockedCells="1"/>
  <mergeCells count="2">
    <mergeCell ref="B11:C11"/>
    <mergeCell ref="B2:C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0070C0"/>
  </sheetPr>
  <dimension ref="A1:J43"/>
  <sheetViews>
    <sheetView topLeftCell="A19" zoomScale="80" zoomScaleNormal="80" workbookViewId="0">
      <selection activeCell="E4" sqref="E4"/>
    </sheetView>
  </sheetViews>
  <sheetFormatPr defaultColWidth="9" defaultRowHeight="15.5" x14ac:dyDescent="0.4"/>
  <cols>
    <col min="1" max="1" width="3.453125" style="3" customWidth="1"/>
    <col min="2" max="2" width="43.453125" style="3" customWidth="1"/>
    <col min="3" max="3" width="39.81640625" style="240" bestFit="1" customWidth="1"/>
    <col min="4" max="4" width="3.36328125" style="3" customWidth="1"/>
    <col min="5" max="5" width="33.90625" style="3" customWidth="1"/>
    <col min="6" max="7" width="22.453125" style="3" customWidth="1"/>
    <col min="8" max="8" width="19.36328125" style="3" customWidth="1"/>
    <col min="9" max="9" width="3.6328125" style="3" customWidth="1"/>
    <col min="10" max="10" width="2.81640625" style="3" customWidth="1"/>
    <col min="11" max="16384" width="9" style="3"/>
  </cols>
  <sheetData>
    <row r="1" spans="2:10" ht="16" thickBot="1" x14ac:dyDescent="0.45">
      <c r="J1" s="41"/>
    </row>
    <row r="2" spans="2:10" ht="16" thickBot="1" x14ac:dyDescent="0.45">
      <c r="B2" s="550" t="s">
        <v>98</v>
      </c>
      <c r="C2" s="551"/>
      <c r="J2" s="41"/>
    </row>
    <row r="3" spans="2:10" ht="31" x14ac:dyDescent="0.4">
      <c r="B3" s="349" t="s">
        <v>281</v>
      </c>
      <c r="C3" s="350" t="str">
        <f>'Version Control'!C3</f>
        <v>Packaged Terminal Air Conditioner and Heat Pump</v>
      </c>
      <c r="J3" s="41"/>
    </row>
    <row r="4" spans="2:10" x14ac:dyDescent="0.4">
      <c r="B4" s="351" t="s">
        <v>101</v>
      </c>
      <c r="C4" s="352" t="str">
        <f>'Version Control'!C4</f>
        <v>v2.2</v>
      </c>
      <c r="E4" s="62" t="s">
        <v>159</v>
      </c>
      <c r="J4" s="41"/>
    </row>
    <row r="5" spans="2:10" x14ac:dyDescent="0.4">
      <c r="B5" s="351" t="s">
        <v>282</v>
      </c>
      <c r="C5" s="353">
        <f>'Version Control'!C5</f>
        <v>43728</v>
      </c>
      <c r="J5" s="41"/>
    </row>
    <row r="6" spans="2:10" x14ac:dyDescent="0.4">
      <c r="B6" s="354" t="s">
        <v>100</v>
      </c>
      <c r="C6" s="355" t="str">
        <f ca="1">MID(CELL("filename",A1), FIND("]", CELL("filename", A1))+ 1, 255)</f>
        <v>General Info &amp; Test Results</v>
      </c>
      <c r="J6" s="41"/>
    </row>
    <row r="7" spans="2:10" ht="31" x14ac:dyDescent="0.4">
      <c r="B7" s="345" t="s">
        <v>99</v>
      </c>
      <c r="C7" s="346" t="str">
        <f ca="1">MID(CELL("FILENAME",F16),FIND("[",CELL("FILENAME",F16))+1,FIND("]",CELL("FILENAME",F16))-FIND("[",CELL("FILENAME",F16))-1)</f>
        <v>Packaged Terminal Air Conditioner - v2.2.xlsx</v>
      </c>
      <c r="J7" s="41"/>
    </row>
    <row r="8" spans="2:10" ht="16" thickBot="1" x14ac:dyDescent="0.45">
      <c r="B8" s="356" t="s">
        <v>102</v>
      </c>
      <c r="C8" s="357" t="str">
        <f>'Version Control'!C8</f>
        <v>[MM/DD/YYYY]</v>
      </c>
      <c r="J8" s="41"/>
    </row>
    <row r="9" spans="2:10" x14ac:dyDescent="0.4">
      <c r="B9" s="85"/>
      <c r="E9" s="86"/>
      <c r="F9" s="87"/>
      <c r="G9" s="87"/>
      <c r="J9" s="41"/>
    </row>
    <row r="10" spans="2:10" ht="16" thickBot="1" x14ac:dyDescent="0.45">
      <c r="B10" s="85"/>
      <c r="D10" s="10"/>
      <c r="E10" s="88"/>
      <c r="F10" s="89"/>
      <c r="G10" s="89"/>
      <c r="J10" s="41"/>
    </row>
    <row r="11" spans="2:10" ht="17.25" customHeight="1" thickBot="1" x14ac:dyDescent="0.45">
      <c r="B11" s="562" t="s">
        <v>168</v>
      </c>
      <c r="C11" s="563"/>
      <c r="E11" s="171" t="s">
        <v>149</v>
      </c>
      <c r="F11" s="172"/>
      <c r="G11" s="173"/>
      <c r="H11" s="175"/>
      <c r="J11" s="41"/>
    </row>
    <row r="12" spans="2:10" ht="16" thickBot="1" x14ac:dyDescent="0.45">
      <c r="B12" s="43" t="s">
        <v>0</v>
      </c>
      <c r="C12" s="241"/>
      <c r="E12" s="90" t="s">
        <v>115</v>
      </c>
      <c r="F12" s="91" t="s">
        <v>32</v>
      </c>
      <c r="G12" s="92" t="s">
        <v>96</v>
      </c>
      <c r="H12" s="174"/>
      <c r="J12" s="41"/>
    </row>
    <row r="13" spans="2:10" ht="16" thickBot="1" x14ac:dyDescent="0.45">
      <c r="B13" s="44" t="s">
        <v>116</v>
      </c>
      <c r="C13" s="242"/>
      <c r="E13" s="93" t="s">
        <v>17</v>
      </c>
      <c r="F13" s="94" t="str">
        <f>IF('A16-Capacity Calculation'!F77&lt;&gt;0,'A16-Capacity Calculation'!F77,"")</f>
        <v/>
      </c>
      <c r="G13" s="477" t="s">
        <v>60</v>
      </c>
      <c r="H13" s="7"/>
      <c r="J13" s="41"/>
    </row>
    <row r="14" spans="2:10" ht="16" thickBot="1" x14ac:dyDescent="0.45">
      <c r="B14" s="12"/>
      <c r="C14" s="15"/>
      <c r="E14" s="95" t="s">
        <v>263</v>
      </c>
      <c r="F14" s="96" t="str">
        <f>IF('A16-Capacity Calculation'!F69&lt;&gt;0,'A16-Capacity Calculation'!F69,"")</f>
        <v/>
      </c>
      <c r="G14" s="131" t="s">
        <v>29</v>
      </c>
      <c r="H14" s="7"/>
      <c r="J14" s="41"/>
    </row>
    <row r="15" spans="2:10" ht="16" thickBot="1" x14ac:dyDescent="0.45">
      <c r="B15" s="562" t="s">
        <v>171</v>
      </c>
      <c r="C15" s="563"/>
      <c r="E15" s="95" t="s">
        <v>20</v>
      </c>
      <c r="F15" s="229" t="str">
        <f>IF('A16-Capacity Calculation'!F78&lt;&gt;0,'A16-Capacity Calculation'!F78,"")</f>
        <v/>
      </c>
      <c r="G15" s="131" t="s">
        <v>97</v>
      </c>
      <c r="H15" s="7"/>
      <c r="J15" s="41"/>
    </row>
    <row r="16" spans="2:10" x14ac:dyDescent="0.4">
      <c r="B16" s="460" t="s">
        <v>117</v>
      </c>
      <c r="C16" s="461" t="s">
        <v>118</v>
      </c>
      <c r="E16" s="95" t="s">
        <v>262</v>
      </c>
      <c r="F16" s="96" t="str">
        <f>IF('A58-Recorded Data'!G76="","",'A58-Recorded Data'!G76)</f>
        <v/>
      </c>
      <c r="G16" s="131" t="s">
        <v>60</v>
      </c>
      <c r="H16" s="7"/>
      <c r="J16" s="41"/>
    </row>
    <row r="17" spans="1:10" x14ac:dyDescent="0.4">
      <c r="B17" s="45" t="s">
        <v>119</v>
      </c>
      <c r="C17" s="243" t="s">
        <v>118</v>
      </c>
      <c r="E17" s="95" t="s">
        <v>264</v>
      </c>
      <c r="F17" s="96" t="str">
        <f>IF('A58-Recorded Data'!G77="","",'A58-Recorded Data'!G77)</f>
        <v/>
      </c>
      <c r="G17" s="131" t="s">
        <v>29</v>
      </c>
      <c r="H17" s="7"/>
      <c r="J17" s="41"/>
    </row>
    <row r="18" spans="1:10" ht="16" thickBot="1" x14ac:dyDescent="0.45">
      <c r="B18" s="46" t="s">
        <v>280</v>
      </c>
      <c r="C18" s="243" t="s">
        <v>118</v>
      </c>
      <c r="E18" s="97" t="s">
        <v>265</v>
      </c>
      <c r="F18" s="176" t="str">
        <f>IF('A58-Recorded Data'!G78="","",'A58-Recorded Data'!G78)</f>
        <v/>
      </c>
      <c r="G18" s="478" t="s">
        <v>97</v>
      </c>
      <c r="H18" s="7"/>
      <c r="J18" s="41"/>
    </row>
    <row r="19" spans="1:10" ht="83" customHeight="1" x14ac:dyDescent="0.4">
      <c r="B19" s="491" t="s">
        <v>374</v>
      </c>
      <c r="C19" s="492"/>
      <c r="E19" s="7"/>
      <c r="G19" s="127"/>
      <c r="H19" s="7"/>
      <c r="J19" s="41"/>
    </row>
    <row r="20" spans="1:10" ht="31.5" thickBot="1" x14ac:dyDescent="0.45">
      <c r="B20" s="493" t="s">
        <v>375</v>
      </c>
      <c r="C20" s="462"/>
      <c r="E20" s="7"/>
      <c r="G20" s="127"/>
      <c r="H20" s="7"/>
      <c r="J20" s="41"/>
    </row>
    <row r="21" spans="1:10" s="11" customFormat="1" ht="17.25" customHeight="1" thickBot="1" x14ac:dyDescent="0.45">
      <c r="A21" s="3"/>
      <c r="B21" s="12"/>
      <c r="C21" s="15"/>
      <c r="D21" s="3"/>
      <c r="E21" s="98" t="s">
        <v>160</v>
      </c>
      <c r="F21" s="99"/>
      <c r="G21" s="99"/>
      <c r="H21" s="7"/>
      <c r="J21" s="55"/>
    </row>
    <row r="22" spans="1:10" s="11" customFormat="1" ht="17.25" customHeight="1" thickBot="1" x14ac:dyDescent="0.45">
      <c r="A22" s="3"/>
      <c r="B22" s="562" t="s">
        <v>169</v>
      </c>
      <c r="C22" s="563"/>
      <c r="D22" s="3"/>
      <c r="E22" s="562" t="s">
        <v>105</v>
      </c>
      <c r="F22" s="564"/>
      <c r="G22" s="564"/>
      <c r="H22" s="563"/>
      <c r="J22" s="55"/>
    </row>
    <row r="23" spans="1:10" s="11" customFormat="1" ht="17.25" customHeight="1" x14ac:dyDescent="0.4">
      <c r="A23" s="3"/>
      <c r="B23" s="47" t="s">
        <v>137</v>
      </c>
      <c r="C23" s="241"/>
      <c r="D23" s="3"/>
      <c r="E23" s="569" t="s">
        <v>179</v>
      </c>
      <c r="F23" s="570"/>
      <c r="G23" s="570"/>
      <c r="H23" s="571"/>
      <c r="J23" s="55"/>
    </row>
    <row r="24" spans="1:10" s="11" customFormat="1" ht="21.75" customHeight="1" x14ac:dyDescent="0.4">
      <c r="A24" s="3"/>
      <c r="B24" s="48" t="s">
        <v>138</v>
      </c>
      <c r="C24" s="244"/>
      <c r="D24" s="3"/>
      <c r="E24" s="572"/>
      <c r="F24" s="573"/>
      <c r="G24" s="573"/>
      <c r="H24" s="574"/>
      <c r="J24" s="55"/>
    </row>
    <row r="25" spans="1:10" s="11" customFormat="1" x14ac:dyDescent="0.4">
      <c r="A25" s="3"/>
      <c r="B25" s="49" t="s">
        <v>210</v>
      </c>
      <c r="C25" s="244"/>
      <c r="D25" s="3"/>
      <c r="E25" s="572"/>
      <c r="F25" s="573"/>
      <c r="G25" s="573"/>
      <c r="H25" s="574"/>
      <c r="J25" s="55"/>
    </row>
    <row r="26" spans="1:10" s="11" customFormat="1" x14ac:dyDescent="0.4">
      <c r="A26" s="3"/>
      <c r="B26" s="49" t="s">
        <v>211</v>
      </c>
      <c r="C26" s="244"/>
      <c r="E26" s="575" t="s">
        <v>106</v>
      </c>
      <c r="F26" s="576"/>
      <c r="G26" s="53" t="s">
        <v>16</v>
      </c>
      <c r="H26" s="54" t="s">
        <v>107</v>
      </c>
      <c r="J26" s="55"/>
    </row>
    <row r="27" spans="1:10" s="11" customFormat="1" x14ac:dyDescent="0.4">
      <c r="B27" s="45" t="s">
        <v>120</v>
      </c>
      <c r="C27" s="480" t="s">
        <v>357</v>
      </c>
      <c r="E27" s="577" t="s">
        <v>108</v>
      </c>
      <c r="F27" s="578"/>
      <c r="G27" s="100" t="str">
        <f>'Report Sign-Off Block'!D15</f>
        <v>[MM/DD/YYYY]</v>
      </c>
      <c r="H27" s="101" t="str">
        <f>IF('Report Sign-Off Block'!E15&lt;&gt;0,'Report Sign-Off Block'!E15,"")</f>
        <v>[Test Lab Name]</v>
      </c>
      <c r="J27" s="55"/>
    </row>
    <row r="28" spans="1:10" s="11" customFormat="1" x14ac:dyDescent="0.4">
      <c r="B28" s="45" t="s">
        <v>121</v>
      </c>
      <c r="C28" s="244" t="s">
        <v>118</v>
      </c>
      <c r="E28" s="565" t="s">
        <v>109</v>
      </c>
      <c r="F28" s="566"/>
      <c r="G28" s="100" t="str">
        <f>'Report Sign-Off Block'!D16</f>
        <v>[MM/DD/YYYY]</v>
      </c>
      <c r="H28" s="101" t="str">
        <f>IF('Report Sign-Off Block'!E16&lt;&gt;0,'Report Sign-Off Block'!E16,"")</f>
        <v>[Test Lab Name]</v>
      </c>
      <c r="J28" s="55"/>
    </row>
    <row r="29" spans="1:10" s="11" customFormat="1" ht="16" thickBot="1" x14ac:dyDescent="0.45">
      <c r="B29" s="50" t="s">
        <v>122</v>
      </c>
      <c r="C29" s="242"/>
      <c r="E29" s="565" t="s">
        <v>177</v>
      </c>
      <c r="F29" s="566"/>
      <c r="G29" s="100" t="str">
        <f>'Report Sign-Off Block'!D17</f>
        <v>[MM/DD/YYYY]</v>
      </c>
      <c r="H29" s="101" t="str">
        <f>IF('Report Sign-Off Block'!E17&lt;&gt;0,'Report Sign-Off Block'!E17,"")</f>
        <v>[Test Lab Name]</v>
      </c>
      <c r="J29" s="55"/>
    </row>
    <row r="30" spans="1:10" s="11" customFormat="1" ht="16" thickBot="1" x14ac:dyDescent="0.45">
      <c r="B30" s="12"/>
      <c r="C30" s="16"/>
      <c r="E30" s="567" t="s">
        <v>177</v>
      </c>
      <c r="F30" s="568"/>
      <c r="G30" s="100" t="str">
        <f>'Report Sign-Off Block'!D18</f>
        <v>[MM/DD/YYYY]</v>
      </c>
      <c r="H30" s="101" t="str">
        <f>IF('Report Sign-Off Block'!E18&lt;&gt;0,'Report Sign-Off Block'!E18,"")</f>
        <v>[Test Lab Name]</v>
      </c>
      <c r="J30" s="55"/>
    </row>
    <row r="31" spans="1:10" s="11" customFormat="1" ht="16" thickBot="1" x14ac:dyDescent="0.45">
      <c r="B31" s="560" t="s">
        <v>170</v>
      </c>
      <c r="C31" s="561"/>
      <c r="J31" s="55"/>
    </row>
    <row r="32" spans="1:10" s="11" customFormat="1" x14ac:dyDescent="0.4">
      <c r="B32" s="141" t="s">
        <v>66</v>
      </c>
      <c r="C32" s="227"/>
      <c r="I32" s="14"/>
      <c r="J32" s="55"/>
    </row>
    <row r="33" spans="1:10" s="11" customFormat="1" x14ac:dyDescent="0.4">
      <c r="B33" s="48" t="s">
        <v>209</v>
      </c>
      <c r="C33" s="244"/>
      <c r="J33" s="55"/>
    </row>
    <row r="34" spans="1:10" s="11" customFormat="1" x14ac:dyDescent="0.4">
      <c r="B34" s="49" t="s">
        <v>155</v>
      </c>
      <c r="C34" s="244"/>
      <c r="J34" s="55"/>
    </row>
    <row r="35" spans="1:10" s="11" customFormat="1" x14ac:dyDescent="0.4">
      <c r="B35" s="57" t="s">
        <v>71</v>
      </c>
      <c r="C35" s="51"/>
      <c r="J35" s="55"/>
    </row>
    <row r="36" spans="1:10" s="11" customFormat="1" x14ac:dyDescent="0.4">
      <c r="B36" s="48" t="s">
        <v>351</v>
      </c>
      <c r="C36" s="244"/>
      <c r="J36" s="55"/>
    </row>
    <row r="37" spans="1:10" s="11" customFormat="1" x14ac:dyDescent="0.4">
      <c r="B37" s="48" t="s">
        <v>352</v>
      </c>
      <c r="C37" s="244"/>
      <c r="J37" s="55"/>
    </row>
    <row r="38" spans="1:10" s="11" customFormat="1" x14ac:dyDescent="0.4">
      <c r="B38" s="49" t="s">
        <v>153</v>
      </c>
      <c r="C38" s="244"/>
      <c r="D38" s="3"/>
      <c r="J38" s="55"/>
    </row>
    <row r="39" spans="1:10" s="11" customFormat="1" x14ac:dyDescent="0.4">
      <c r="B39" s="475" t="s">
        <v>353</v>
      </c>
      <c r="C39" s="476"/>
      <c r="D39" s="3"/>
      <c r="J39" s="55"/>
    </row>
    <row r="40" spans="1:10" s="11" customFormat="1" ht="16" thickBot="1" x14ac:dyDescent="0.45">
      <c r="B40" s="228" t="s">
        <v>154</v>
      </c>
      <c r="C40" s="242"/>
      <c r="D40" s="3"/>
      <c r="J40" s="55"/>
    </row>
    <row r="41" spans="1:10" s="11" customFormat="1" x14ac:dyDescent="0.4">
      <c r="B41" s="12"/>
      <c r="C41" s="16"/>
      <c r="D41" s="3"/>
      <c r="E41" s="16"/>
      <c r="F41" s="16"/>
      <c r="G41" s="16"/>
      <c r="H41" s="15"/>
      <c r="J41" s="55"/>
    </row>
    <row r="42" spans="1:10" s="11" customFormat="1" x14ac:dyDescent="0.4">
      <c r="A42" s="55"/>
      <c r="B42" s="55"/>
      <c r="C42" s="245"/>
      <c r="D42" s="55"/>
      <c r="E42" s="56"/>
      <c r="F42" s="56"/>
      <c r="G42" s="56"/>
      <c r="H42" s="56"/>
      <c r="I42" s="41"/>
      <c r="J42" s="41"/>
    </row>
    <row r="43" spans="1:10" s="11" customFormat="1" x14ac:dyDescent="0.4">
      <c r="B43" s="3"/>
      <c r="C43" s="240"/>
      <c r="E43" s="16"/>
      <c r="F43" s="16"/>
      <c r="G43" s="16"/>
      <c r="H43" s="15"/>
      <c r="I43" s="3"/>
      <c r="J43" s="3"/>
    </row>
  </sheetData>
  <sheetProtection algorithmName="SHA-512" hashValue="y+GYSLXIN+CBSzzj0PZ273zmHlnpM6hqr/4qM6p7H4Q1bwzhRwiI5IcMJGzkYLUS/UG3LqJT5sDvGTkng2qvKg==" saltValue="ieMljTCD1HHjv3V3DoPRIA==" spinCount="100000" sheet="1" objects="1" scenarios="1" selectLockedCells="1"/>
  <mergeCells count="12">
    <mergeCell ref="E22:H22"/>
    <mergeCell ref="E29:F29"/>
    <mergeCell ref="E30:F30"/>
    <mergeCell ref="E23:H25"/>
    <mergeCell ref="E26:F26"/>
    <mergeCell ref="E27:F27"/>
    <mergeCell ref="E28:F28"/>
    <mergeCell ref="B2:C2"/>
    <mergeCell ref="B31:C31"/>
    <mergeCell ref="B22:C22"/>
    <mergeCell ref="B15:C15"/>
    <mergeCell ref="B11:C11"/>
  </mergeCells>
  <conditionalFormatting sqref="F16:F18">
    <cfRule type="expression" dxfId="17" priority="1" stopIfTrue="1">
      <formula>$C$20="No"</formula>
    </cfRule>
  </conditionalFormatting>
  <dataValidations count="2">
    <dataValidation type="list" showInputMessage="1" showErrorMessage="1" sqref="C33" xr:uid="{00000000-0002-0000-0100-000000000000}">
      <formula1>PTAC_PTHP</formula1>
    </dataValidation>
    <dataValidation type="list" showInputMessage="1" showErrorMessage="1" sqref="C19:C20" xr:uid="{00000000-0002-0000-0100-000001000000}">
      <formula1>Yes_No</formula1>
    </dataValidation>
  </dataValidations>
  <hyperlinks>
    <hyperlink ref="E4" location="'Instructions '!C34" display="Back to Instructions tab" xr:uid="{00000000-0004-0000-0100-000000000000}"/>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0070C0"/>
  </sheetPr>
  <dimension ref="A1:J120"/>
  <sheetViews>
    <sheetView zoomScale="80" zoomScaleNormal="80" workbookViewId="0">
      <selection activeCell="C14" sqref="C14"/>
    </sheetView>
  </sheetViews>
  <sheetFormatPr defaultColWidth="9.08984375" defaultRowHeight="15.5" x14ac:dyDescent="0.4"/>
  <cols>
    <col min="1" max="1" width="5" style="501" customWidth="1"/>
    <col min="2" max="2" width="25.453125" style="501" customWidth="1"/>
    <col min="3" max="3" width="29.6328125" style="501" customWidth="1"/>
    <col min="4" max="4" width="21.36328125" style="501" customWidth="1"/>
    <col min="5" max="5" width="27.6328125" style="501" customWidth="1"/>
    <col min="6" max="6" width="17.36328125" style="501" customWidth="1"/>
    <col min="7" max="7" width="27.90625" style="501" customWidth="1"/>
    <col min="8" max="8" width="32.08984375" style="501" customWidth="1"/>
    <col min="9" max="9" width="4.36328125" style="501" customWidth="1"/>
    <col min="10" max="10" width="3.453125" style="501" customWidth="1"/>
    <col min="11" max="16384" width="9.08984375" style="501"/>
  </cols>
  <sheetData>
    <row r="1" spans="2:10" ht="16" thickBot="1" x14ac:dyDescent="0.45">
      <c r="J1" s="509"/>
    </row>
    <row r="2" spans="2:10" ht="16" thickBot="1" x14ac:dyDescent="0.45">
      <c r="B2" s="591" t="s">
        <v>98</v>
      </c>
      <c r="C2" s="592"/>
      <c r="J2" s="509"/>
    </row>
    <row r="3" spans="2:10" ht="31" x14ac:dyDescent="0.4">
      <c r="B3" s="510" t="s">
        <v>281</v>
      </c>
      <c r="C3" s="511" t="str">
        <f>'Version Control'!C3</f>
        <v>Packaged Terminal Air Conditioner and Heat Pump</v>
      </c>
      <c r="J3" s="509"/>
    </row>
    <row r="4" spans="2:10" x14ac:dyDescent="0.4">
      <c r="B4" s="512" t="s">
        <v>101</v>
      </c>
      <c r="C4" s="513" t="str">
        <f>'Version Control'!C4</f>
        <v>v2.2</v>
      </c>
      <c r="E4" s="62" t="s">
        <v>159</v>
      </c>
      <c r="J4" s="509"/>
    </row>
    <row r="5" spans="2:10" x14ac:dyDescent="0.4">
      <c r="B5" s="512" t="s">
        <v>282</v>
      </c>
      <c r="C5" s="514">
        <f>'Version Control'!C5</f>
        <v>43728</v>
      </c>
      <c r="J5" s="509"/>
    </row>
    <row r="6" spans="2:10" x14ac:dyDescent="0.4">
      <c r="B6" s="515" t="s">
        <v>100</v>
      </c>
      <c r="C6" s="516" t="str">
        <f ca="1">MID(CELL("filename",A1), FIND("]", CELL("filename", A1))+ 1, 255)</f>
        <v>Setup &amp; Instrumentation</v>
      </c>
      <c r="J6" s="509"/>
    </row>
    <row r="7" spans="2:10" ht="31" x14ac:dyDescent="0.4">
      <c r="B7" s="517" t="s">
        <v>99</v>
      </c>
      <c r="C7" s="518" t="str">
        <f ca="1">MID(CELL("FILENAME",F16),FIND("[",CELL("FILENAME",F16))+1,FIND("]",CELL("FILENAME",F16))-FIND("[",CELL("FILENAME",F16))-1)</f>
        <v>Packaged Terminal Air Conditioner - v2.2.xlsx</v>
      </c>
      <c r="J7" s="509"/>
    </row>
    <row r="8" spans="2:10" ht="16" thickBot="1" x14ac:dyDescent="0.45">
      <c r="B8" s="519" t="s">
        <v>102</v>
      </c>
      <c r="C8" s="520" t="str">
        <f>'Version Control'!C8</f>
        <v>[MM/DD/YYYY]</v>
      </c>
      <c r="J8" s="509"/>
    </row>
    <row r="9" spans="2:10" x14ac:dyDescent="0.4">
      <c r="J9" s="509"/>
    </row>
    <row r="10" spans="2:10" ht="16" thickBot="1" x14ac:dyDescent="0.45">
      <c r="J10" s="509"/>
    </row>
    <row r="11" spans="2:10" ht="16" thickBot="1" x14ac:dyDescent="0.45">
      <c r="B11" s="588" t="s">
        <v>387</v>
      </c>
      <c r="C11" s="589"/>
      <c r="D11" s="589"/>
      <c r="E11" s="589"/>
      <c r="F11" s="589"/>
      <c r="G11" s="589"/>
      <c r="H11" s="590"/>
      <c r="J11" s="509"/>
    </row>
    <row r="12" spans="2:10" x14ac:dyDescent="0.4">
      <c r="B12" s="521" t="s">
        <v>150</v>
      </c>
      <c r="C12" s="522" t="s">
        <v>173</v>
      </c>
      <c r="D12" s="522" t="s">
        <v>172</v>
      </c>
      <c r="E12" s="522" t="s">
        <v>151</v>
      </c>
      <c r="F12" s="523" t="s">
        <v>123</v>
      </c>
      <c r="G12" s="524" t="s">
        <v>124</v>
      </c>
      <c r="H12" s="525" t="s">
        <v>125</v>
      </c>
      <c r="J12" s="509"/>
    </row>
    <row r="13" spans="2:10" x14ac:dyDescent="0.4">
      <c r="B13" s="102"/>
      <c r="C13" s="103"/>
      <c r="D13" s="103"/>
      <c r="E13" s="104"/>
      <c r="F13" s="105"/>
      <c r="G13" s="466"/>
      <c r="H13" s="467"/>
      <c r="J13" s="509"/>
    </row>
    <row r="14" spans="2:10" x14ac:dyDescent="0.4">
      <c r="B14" s="106"/>
      <c r="C14" s="107"/>
      <c r="D14" s="107"/>
      <c r="E14" s="108"/>
      <c r="F14" s="109"/>
      <c r="G14" s="466"/>
      <c r="H14" s="468"/>
      <c r="J14" s="509"/>
    </row>
    <row r="15" spans="2:10" x14ac:dyDescent="0.4">
      <c r="B15" s="102"/>
      <c r="C15" s="107"/>
      <c r="D15" s="107"/>
      <c r="E15" s="108"/>
      <c r="F15" s="109"/>
      <c r="G15" s="466"/>
      <c r="H15" s="468"/>
      <c r="J15" s="509"/>
    </row>
    <row r="16" spans="2:10" x14ac:dyDescent="0.4">
      <c r="B16" s="106"/>
      <c r="C16" s="107"/>
      <c r="D16" s="107"/>
      <c r="E16" s="108"/>
      <c r="F16" s="109"/>
      <c r="G16" s="466"/>
      <c r="H16" s="468"/>
      <c r="J16" s="509"/>
    </row>
    <row r="17" spans="2:10" x14ac:dyDescent="0.4">
      <c r="B17" s="102"/>
      <c r="C17" s="107"/>
      <c r="D17" s="107"/>
      <c r="E17" s="108"/>
      <c r="F17" s="109"/>
      <c r="G17" s="466"/>
      <c r="H17" s="468"/>
      <c r="J17" s="509"/>
    </row>
    <row r="18" spans="2:10" x14ac:dyDescent="0.4">
      <c r="B18" s="106"/>
      <c r="C18" s="107"/>
      <c r="D18" s="107"/>
      <c r="E18" s="108"/>
      <c r="F18" s="109"/>
      <c r="G18" s="466"/>
      <c r="H18" s="468"/>
      <c r="J18" s="509"/>
    </row>
    <row r="19" spans="2:10" x14ac:dyDescent="0.4">
      <c r="B19" s="102"/>
      <c r="C19" s="107"/>
      <c r="D19" s="107"/>
      <c r="E19" s="108"/>
      <c r="F19" s="109"/>
      <c r="G19" s="466"/>
      <c r="H19" s="468"/>
      <c r="J19" s="509"/>
    </row>
    <row r="20" spans="2:10" x14ac:dyDescent="0.4">
      <c r="B20" s="106"/>
      <c r="C20" s="107"/>
      <c r="D20" s="107"/>
      <c r="E20" s="108"/>
      <c r="F20" s="109"/>
      <c r="G20" s="466"/>
      <c r="H20" s="468"/>
      <c r="J20" s="509"/>
    </row>
    <row r="21" spans="2:10" x14ac:dyDescent="0.4">
      <c r="B21" s="102"/>
      <c r="C21" s="107"/>
      <c r="D21" s="107"/>
      <c r="E21" s="108"/>
      <c r="F21" s="109"/>
      <c r="G21" s="466"/>
      <c r="H21" s="468"/>
      <c r="J21" s="509"/>
    </row>
    <row r="22" spans="2:10" x14ac:dyDescent="0.4">
      <c r="B22" s="106"/>
      <c r="C22" s="107"/>
      <c r="D22" s="107"/>
      <c r="E22" s="108"/>
      <c r="F22" s="109"/>
      <c r="G22" s="466"/>
      <c r="H22" s="468"/>
      <c r="J22" s="509"/>
    </row>
    <row r="23" spans="2:10" x14ac:dyDescent="0.4">
      <c r="B23" s="102"/>
      <c r="C23" s="107"/>
      <c r="D23" s="107"/>
      <c r="E23" s="108"/>
      <c r="F23" s="109"/>
      <c r="G23" s="466"/>
      <c r="H23" s="468"/>
      <c r="J23" s="509"/>
    </row>
    <row r="24" spans="2:10" x14ac:dyDescent="0.4">
      <c r="B24" s="106"/>
      <c r="C24" s="107"/>
      <c r="D24" s="107"/>
      <c r="E24" s="108"/>
      <c r="F24" s="109"/>
      <c r="G24" s="466"/>
      <c r="H24" s="468"/>
      <c r="J24" s="509"/>
    </row>
    <row r="25" spans="2:10" x14ac:dyDescent="0.4">
      <c r="B25" s="102"/>
      <c r="C25" s="107"/>
      <c r="D25" s="107"/>
      <c r="E25" s="108"/>
      <c r="F25" s="109"/>
      <c r="G25" s="466"/>
      <c r="H25" s="468"/>
      <c r="J25" s="509"/>
    </row>
    <row r="26" spans="2:10" x14ac:dyDescent="0.4">
      <c r="B26" s="106"/>
      <c r="C26" s="107"/>
      <c r="D26" s="107"/>
      <c r="E26" s="108"/>
      <c r="F26" s="109"/>
      <c r="G26" s="466"/>
      <c r="H26" s="468"/>
      <c r="J26" s="509"/>
    </row>
    <row r="27" spans="2:10" x14ac:dyDescent="0.4">
      <c r="B27" s="102"/>
      <c r="C27" s="107"/>
      <c r="D27" s="107"/>
      <c r="E27" s="108"/>
      <c r="F27" s="109"/>
      <c r="G27" s="466"/>
      <c r="H27" s="468"/>
      <c r="J27" s="509"/>
    </row>
    <row r="28" spans="2:10" x14ac:dyDescent="0.4">
      <c r="B28" s="106"/>
      <c r="C28" s="107"/>
      <c r="D28" s="107"/>
      <c r="E28" s="108"/>
      <c r="F28" s="109"/>
      <c r="G28" s="466"/>
      <c r="H28" s="468"/>
      <c r="J28" s="509"/>
    </row>
    <row r="29" spans="2:10" x14ac:dyDescent="0.4">
      <c r="B29" s="102"/>
      <c r="C29" s="107"/>
      <c r="D29" s="107"/>
      <c r="E29" s="108"/>
      <c r="F29" s="109"/>
      <c r="G29" s="466"/>
      <c r="H29" s="468"/>
      <c r="J29" s="509"/>
    </row>
    <row r="30" spans="2:10" x14ac:dyDescent="0.4">
      <c r="B30" s="106"/>
      <c r="C30" s="107"/>
      <c r="D30" s="107"/>
      <c r="E30" s="108"/>
      <c r="F30" s="109"/>
      <c r="G30" s="466"/>
      <c r="H30" s="468"/>
      <c r="J30" s="509"/>
    </row>
    <row r="31" spans="2:10" x14ac:dyDescent="0.4">
      <c r="B31" s="102"/>
      <c r="C31" s="107"/>
      <c r="D31" s="107"/>
      <c r="E31" s="108"/>
      <c r="F31" s="109"/>
      <c r="G31" s="466"/>
      <c r="H31" s="468"/>
      <c r="J31" s="509"/>
    </row>
    <row r="32" spans="2:10" x14ac:dyDescent="0.4">
      <c r="B32" s="106"/>
      <c r="C32" s="107"/>
      <c r="D32" s="107"/>
      <c r="E32" s="108"/>
      <c r="F32" s="109"/>
      <c r="G32" s="466"/>
      <c r="H32" s="468"/>
      <c r="J32" s="509"/>
    </row>
    <row r="33" spans="2:10" x14ac:dyDescent="0.4">
      <c r="B33" s="102"/>
      <c r="C33" s="107"/>
      <c r="D33" s="107"/>
      <c r="E33" s="108"/>
      <c r="F33" s="109"/>
      <c r="G33" s="466"/>
      <c r="H33" s="468"/>
      <c r="J33" s="509"/>
    </row>
    <row r="34" spans="2:10" x14ac:dyDescent="0.4">
      <c r="B34" s="106"/>
      <c r="C34" s="107"/>
      <c r="D34" s="107"/>
      <c r="E34" s="108"/>
      <c r="F34" s="109"/>
      <c r="G34" s="466"/>
      <c r="H34" s="468"/>
      <c r="J34" s="509"/>
    </row>
    <row r="35" spans="2:10" x14ac:dyDescent="0.4">
      <c r="B35" s="102"/>
      <c r="C35" s="107"/>
      <c r="D35" s="107"/>
      <c r="E35" s="108"/>
      <c r="F35" s="109"/>
      <c r="G35" s="466"/>
      <c r="H35" s="468"/>
      <c r="J35" s="509"/>
    </row>
    <row r="36" spans="2:10" x14ac:dyDescent="0.4">
      <c r="B36" s="106"/>
      <c r="C36" s="107"/>
      <c r="D36" s="107"/>
      <c r="E36" s="108"/>
      <c r="F36" s="109"/>
      <c r="G36" s="466"/>
      <c r="H36" s="468"/>
      <c r="J36" s="509"/>
    </row>
    <row r="37" spans="2:10" x14ac:dyDescent="0.4">
      <c r="B37" s="102"/>
      <c r="C37" s="107"/>
      <c r="D37" s="107"/>
      <c r="E37" s="108"/>
      <c r="F37" s="109"/>
      <c r="G37" s="466"/>
      <c r="H37" s="468"/>
      <c r="J37" s="509"/>
    </row>
    <row r="38" spans="2:10" x14ac:dyDescent="0.4">
      <c r="B38" s="106"/>
      <c r="C38" s="107"/>
      <c r="D38" s="107"/>
      <c r="E38" s="108"/>
      <c r="F38" s="109"/>
      <c r="G38" s="466"/>
      <c r="H38" s="468"/>
      <c r="J38" s="509"/>
    </row>
    <row r="39" spans="2:10" x14ac:dyDescent="0.4">
      <c r="B39" s="102"/>
      <c r="C39" s="107"/>
      <c r="D39" s="107"/>
      <c r="E39" s="108"/>
      <c r="F39" s="109"/>
      <c r="G39" s="466"/>
      <c r="H39" s="468"/>
      <c r="J39" s="509"/>
    </row>
    <row r="40" spans="2:10" x14ac:dyDescent="0.4">
      <c r="B40" s="106"/>
      <c r="C40" s="107"/>
      <c r="D40" s="107"/>
      <c r="E40" s="108"/>
      <c r="F40" s="109"/>
      <c r="G40" s="466"/>
      <c r="H40" s="468"/>
      <c r="J40" s="509"/>
    </row>
    <row r="41" spans="2:10" x14ac:dyDescent="0.4">
      <c r="B41" s="102"/>
      <c r="C41" s="107"/>
      <c r="D41" s="107"/>
      <c r="E41" s="108"/>
      <c r="F41" s="109"/>
      <c r="G41" s="466"/>
      <c r="H41" s="468"/>
      <c r="J41" s="509"/>
    </row>
    <row r="42" spans="2:10" x14ac:dyDescent="0.4">
      <c r="B42" s="102"/>
      <c r="C42" s="107"/>
      <c r="D42" s="107"/>
      <c r="E42" s="108"/>
      <c r="F42" s="109"/>
      <c r="G42" s="466"/>
      <c r="H42" s="468"/>
      <c r="J42" s="509"/>
    </row>
    <row r="43" spans="2:10" x14ac:dyDescent="0.4">
      <c r="B43" s="106"/>
      <c r="C43" s="107"/>
      <c r="D43" s="107"/>
      <c r="E43" s="108"/>
      <c r="F43" s="109"/>
      <c r="G43" s="466"/>
      <c r="H43" s="468"/>
      <c r="J43" s="509"/>
    </row>
    <row r="44" spans="2:10" x14ac:dyDescent="0.4">
      <c r="B44" s="102"/>
      <c r="C44" s="107"/>
      <c r="D44" s="107"/>
      <c r="E44" s="108"/>
      <c r="F44" s="109"/>
      <c r="G44" s="466"/>
      <c r="H44" s="468"/>
      <c r="J44" s="509"/>
    </row>
    <row r="45" spans="2:10" x14ac:dyDescent="0.4">
      <c r="B45" s="106"/>
      <c r="C45" s="107"/>
      <c r="D45" s="107"/>
      <c r="E45" s="108"/>
      <c r="F45" s="109"/>
      <c r="G45" s="466"/>
      <c r="H45" s="468"/>
      <c r="J45" s="509"/>
    </row>
    <row r="46" spans="2:10" x14ac:dyDescent="0.4">
      <c r="B46" s="102"/>
      <c r="C46" s="107"/>
      <c r="D46" s="107"/>
      <c r="E46" s="108"/>
      <c r="F46" s="109"/>
      <c r="G46" s="466"/>
      <c r="H46" s="468"/>
      <c r="J46" s="509"/>
    </row>
    <row r="47" spans="2:10" x14ac:dyDescent="0.4">
      <c r="B47" s="106"/>
      <c r="C47" s="107"/>
      <c r="D47" s="107"/>
      <c r="E47" s="108"/>
      <c r="F47" s="109"/>
      <c r="G47" s="466"/>
      <c r="H47" s="468"/>
      <c r="J47" s="509"/>
    </row>
    <row r="48" spans="2:10" x14ac:dyDescent="0.4">
      <c r="B48" s="102"/>
      <c r="C48" s="107"/>
      <c r="D48" s="107"/>
      <c r="E48" s="108"/>
      <c r="F48" s="109"/>
      <c r="G48" s="466"/>
      <c r="H48" s="468"/>
      <c r="J48" s="509"/>
    </row>
    <row r="49" spans="2:10" x14ac:dyDescent="0.4">
      <c r="B49" s="106"/>
      <c r="C49" s="107"/>
      <c r="D49" s="107"/>
      <c r="E49" s="108"/>
      <c r="F49" s="109"/>
      <c r="G49" s="466"/>
      <c r="H49" s="468"/>
      <c r="J49" s="509"/>
    </row>
    <row r="50" spans="2:10" x14ac:dyDescent="0.4">
      <c r="B50" s="102"/>
      <c r="C50" s="107"/>
      <c r="D50" s="107"/>
      <c r="E50" s="108"/>
      <c r="F50" s="109"/>
      <c r="G50" s="466"/>
      <c r="H50" s="468"/>
      <c r="J50" s="509"/>
    </row>
    <row r="51" spans="2:10" x14ac:dyDescent="0.4">
      <c r="B51" s="106"/>
      <c r="C51" s="107"/>
      <c r="D51" s="107"/>
      <c r="E51" s="108"/>
      <c r="F51" s="109"/>
      <c r="G51" s="466"/>
      <c r="H51" s="468"/>
      <c r="J51" s="509"/>
    </row>
    <row r="52" spans="2:10" x14ac:dyDescent="0.4">
      <c r="B52" s="102"/>
      <c r="C52" s="107"/>
      <c r="D52" s="107"/>
      <c r="E52" s="108"/>
      <c r="F52" s="109"/>
      <c r="G52" s="466"/>
      <c r="H52" s="468"/>
      <c r="J52" s="509"/>
    </row>
    <row r="53" spans="2:10" x14ac:dyDescent="0.4">
      <c r="B53" s="106"/>
      <c r="C53" s="107"/>
      <c r="D53" s="107"/>
      <c r="E53" s="108"/>
      <c r="F53" s="109"/>
      <c r="G53" s="466"/>
      <c r="H53" s="468"/>
      <c r="J53" s="509"/>
    </row>
    <row r="54" spans="2:10" x14ac:dyDescent="0.4">
      <c r="B54" s="102"/>
      <c r="C54" s="107"/>
      <c r="D54" s="107"/>
      <c r="E54" s="108"/>
      <c r="F54" s="109"/>
      <c r="G54" s="466"/>
      <c r="H54" s="468"/>
      <c r="J54" s="509"/>
    </row>
    <row r="55" spans="2:10" x14ac:dyDescent="0.4">
      <c r="B55" s="106"/>
      <c r="C55" s="107"/>
      <c r="D55" s="107"/>
      <c r="E55" s="108"/>
      <c r="F55" s="109"/>
      <c r="G55" s="466"/>
      <c r="H55" s="468"/>
      <c r="J55" s="509"/>
    </row>
    <row r="56" spans="2:10" x14ac:dyDescent="0.4">
      <c r="B56" s="102"/>
      <c r="C56" s="107"/>
      <c r="D56" s="107"/>
      <c r="E56" s="108"/>
      <c r="F56" s="109"/>
      <c r="G56" s="466"/>
      <c r="H56" s="468"/>
      <c r="J56" s="509"/>
    </row>
    <row r="57" spans="2:10" x14ac:dyDescent="0.4">
      <c r="B57" s="106"/>
      <c r="C57" s="107"/>
      <c r="D57" s="107"/>
      <c r="E57" s="108"/>
      <c r="F57" s="109"/>
      <c r="G57" s="466"/>
      <c r="H57" s="468"/>
      <c r="J57" s="509"/>
    </row>
    <row r="58" spans="2:10" x14ac:dyDescent="0.4">
      <c r="B58" s="102"/>
      <c r="C58" s="107"/>
      <c r="D58" s="107"/>
      <c r="E58" s="108"/>
      <c r="F58" s="109"/>
      <c r="G58" s="466"/>
      <c r="H58" s="468"/>
      <c r="J58" s="509"/>
    </row>
    <row r="59" spans="2:10" x14ac:dyDescent="0.4">
      <c r="B59" s="106"/>
      <c r="C59" s="107"/>
      <c r="D59" s="107"/>
      <c r="E59" s="108"/>
      <c r="F59" s="109"/>
      <c r="G59" s="466"/>
      <c r="H59" s="468"/>
      <c r="J59" s="509"/>
    </row>
    <row r="60" spans="2:10" x14ac:dyDescent="0.4">
      <c r="B60" s="102"/>
      <c r="C60" s="107"/>
      <c r="D60" s="107"/>
      <c r="E60" s="108"/>
      <c r="F60" s="109"/>
      <c r="G60" s="466"/>
      <c r="H60" s="468"/>
      <c r="J60" s="509"/>
    </row>
    <row r="61" spans="2:10" x14ac:dyDescent="0.4">
      <c r="B61" s="106"/>
      <c r="C61" s="107"/>
      <c r="D61" s="107"/>
      <c r="E61" s="108"/>
      <c r="F61" s="109"/>
      <c r="G61" s="466"/>
      <c r="H61" s="468"/>
      <c r="J61" s="509"/>
    </row>
    <row r="62" spans="2:10" ht="16" thickBot="1" x14ac:dyDescent="0.45">
      <c r="B62" s="110"/>
      <c r="C62" s="111"/>
      <c r="D62" s="111"/>
      <c r="E62" s="112"/>
      <c r="F62" s="113"/>
      <c r="G62" s="469"/>
      <c r="H62" s="470"/>
      <c r="J62" s="509"/>
    </row>
    <row r="63" spans="2:10" ht="16" thickBot="1" x14ac:dyDescent="0.45">
      <c r="J63" s="509"/>
    </row>
    <row r="64" spans="2:10" ht="16" thickBot="1" x14ac:dyDescent="0.45">
      <c r="B64" s="502" t="s">
        <v>212</v>
      </c>
      <c r="C64" s="503"/>
      <c r="D64" s="503"/>
      <c r="E64" s="503"/>
      <c r="F64" s="503"/>
      <c r="G64" s="503"/>
      <c r="H64" s="504"/>
      <c r="J64" s="509"/>
    </row>
    <row r="65" spans="2:10" x14ac:dyDescent="0.4">
      <c r="B65" s="505" t="s">
        <v>376</v>
      </c>
      <c r="C65" s="506"/>
      <c r="D65" s="506"/>
      <c r="E65" s="506"/>
      <c r="F65" s="506"/>
      <c r="G65" s="506"/>
      <c r="H65" s="507"/>
      <c r="J65" s="509"/>
    </row>
    <row r="66" spans="2:10" x14ac:dyDescent="0.4">
      <c r="B66" s="508" t="s">
        <v>285</v>
      </c>
      <c r="C66" s="506"/>
      <c r="D66" s="506"/>
      <c r="E66" s="506"/>
      <c r="F66" s="506"/>
      <c r="G66" s="506"/>
      <c r="H66" s="507"/>
      <c r="J66" s="509"/>
    </row>
    <row r="67" spans="2:10" x14ac:dyDescent="0.4">
      <c r="B67" s="508" t="s">
        <v>286</v>
      </c>
      <c r="C67" s="506"/>
      <c r="D67" s="506"/>
      <c r="E67" s="506"/>
      <c r="F67" s="506"/>
      <c r="G67" s="506"/>
      <c r="H67" s="507"/>
      <c r="J67" s="509"/>
    </row>
    <row r="68" spans="2:10" x14ac:dyDescent="0.4">
      <c r="B68" s="579"/>
      <c r="C68" s="580"/>
      <c r="D68" s="580"/>
      <c r="E68" s="580"/>
      <c r="F68" s="580"/>
      <c r="G68" s="580"/>
      <c r="H68" s="581"/>
      <c r="J68" s="509"/>
    </row>
    <row r="69" spans="2:10" x14ac:dyDescent="0.4">
      <c r="B69" s="582"/>
      <c r="C69" s="583"/>
      <c r="D69" s="583"/>
      <c r="E69" s="583"/>
      <c r="F69" s="583"/>
      <c r="G69" s="583"/>
      <c r="H69" s="584"/>
      <c r="J69" s="509"/>
    </row>
    <row r="70" spans="2:10" x14ac:dyDescent="0.4">
      <c r="B70" s="582"/>
      <c r="C70" s="583"/>
      <c r="D70" s="583"/>
      <c r="E70" s="583"/>
      <c r="F70" s="583"/>
      <c r="G70" s="583"/>
      <c r="H70" s="584"/>
      <c r="J70" s="509"/>
    </row>
    <row r="71" spans="2:10" x14ac:dyDescent="0.4">
      <c r="B71" s="582"/>
      <c r="C71" s="583"/>
      <c r="D71" s="583"/>
      <c r="E71" s="583"/>
      <c r="F71" s="583"/>
      <c r="G71" s="583"/>
      <c r="H71" s="584"/>
      <c r="J71" s="509"/>
    </row>
    <row r="72" spans="2:10" x14ac:dyDescent="0.4">
      <c r="B72" s="582"/>
      <c r="C72" s="583"/>
      <c r="D72" s="583"/>
      <c r="E72" s="583"/>
      <c r="F72" s="583"/>
      <c r="G72" s="583"/>
      <c r="H72" s="584"/>
      <c r="J72" s="509"/>
    </row>
    <row r="73" spans="2:10" x14ac:dyDescent="0.4">
      <c r="B73" s="582"/>
      <c r="C73" s="583"/>
      <c r="D73" s="583"/>
      <c r="E73" s="583"/>
      <c r="F73" s="583"/>
      <c r="G73" s="583"/>
      <c r="H73" s="584"/>
      <c r="J73" s="509"/>
    </row>
    <row r="74" spans="2:10" x14ac:dyDescent="0.4">
      <c r="B74" s="582"/>
      <c r="C74" s="583"/>
      <c r="D74" s="583"/>
      <c r="E74" s="583"/>
      <c r="F74" s="583"/>
      <c r="G74" s="583"/>
      <c r="H74" s="584"/>
      <c r="J74" s="509"/>
    </row>
    <row r="75" spans="2:10" x14ac:dyDescent="0.4">
      <c r="B75" s="582"/>
      <c r="C75" s="583"/>
      <c r="D75" s="583"/>
      <c r="E75" s="583"/>
      <c r="F75" s="583"/>
      <c r="G75" s="583"/>
      <c r="H75" s="584"/>
      <c r="J75" s="509"/>
    </row>
    <row r="76" spans="2:10" x14ac:dyDescent="0.4">
      <c r="B76" s="582"/>
      <c r="C76" s="583"/>
      <c r="D76" s="583"/>
      <c r="E76" s="583"/>
      <c r="F76" s="583"/>
      <c r="G76" s="583"/>
      <c r="H76" s="584"/>
      <c r="J76" s="509"/>
    </row>
    <row r="77" spans="2:10" x14ac:dyDescent="0.4">
      <c r="B77" s="582"/>
      <c r="C77" s="583"/>
      <c r="D77" s="583"/>
      <c r="E77" s="583"/>
      <c r="F77" s="583"/>
      <c r="G77" s="583"/>
      <c r="H77" s="584"/>
      <c r="J77" s="509"/>
    </row>
    <row r="78" spans="2:10" x14ac:dyDescent="0.4">
      <c r="B78" s="582"/>
      <c r="C78" s="583"/>
      <c r="D78" s="583"/>
      <c r="E78" s="583"/>
      <c r="F78" s="583"/>
      <c r="G78" s="583"/>
      <c r="H78" s="584"/>
      <c r="J78" s="509"/>
    </row>
    <row r="79" spans="2:10" x14ac:dyDescent="0.4">
      <c r="B79" s="582"/>
      <c r="C79" s="583"/>
      <c r="D79" s="583"/>
      <c r="E79" s="583"/>
      <c r="F79" s="583"/>
      <c r="G79" s="583"/>
      <c r="H79" s="584"/>
      <c r="J79" s="509"/>
    </row>
    <row r="80" spans="2:10" x14ac:dyDescent="0.4">
      <c r="B80" s="582"/>
      <c r="C80" s="583"/>
      <c r="D80" s="583"/>
      <c r="E80" s="583"/>
      <c r="F80" s="583"/>
      <c r="G80" s="583"/>
      <c r="H80" s="584"/>
      <c r="J80" s="509"/>
    </row>
    <row r="81" spans="2:10" x14ac:dyDescent="0.4">
      <c r="B81" s="582"/>
      <c r="C81" s="583"/>
      <c r="D81" s="583"/>
      <c r="E81" s="583"/>
      <c r="F81" s="583"/>
      <c r="G81" s="583"/>
      <c r="H81" s="584"/>
      <c r="J81" s="509"/>
    </row>
    <row r="82" spans="2:10" ht="16" thickBot="1" x14ac:dyDescent="0.45">
      <c r="B82" s="585"/>
      <c r="C82" s="586"/>
      <c r="D82" s="586"/>
      <c r="E82" s="586"/>
      <c r="F82" s="586"/>
      <c r="G82" s="586"/>
      <c r="H82" s="587"/>
      <c r="J82" s="509"/>
    </row>
    <row r="83" spans="2:10" ht="16" thickBot="1" x14ac:dyDescent="0.45">
      <c r="J83" s="509"/>
    </row>
    <row r="84" spans="2:10" ht="16" thickBot="1" x14ac:dyDescent="0.45">
      <c r="B84" s="502" t="s">
        <v>377</v>
      </c>
      <c r="C84" s="503"/>
      <c r="D84" s="503"/>
      <c r="E84" s="503"/>
      <c r="F84" s="503"/>
      <c r="G84" s="503"/>
      <c r="H84" s="504"/>
      <c r="J84" s="509"/>
    </row>
    <row r="85" spans="2:10" x14ac:dyDescent="0.4">
      <c r="B85" s="526" t="s">
        <v>389</v>
      </c>
      <c r="C85" s="527"/>
      <c r="D85" s="527"/>
      <c r="E85" s="527"/>
      <c r="F85" s="527"/>
      <c r="G85" s="527"/>
      <c r="H85" s="528"/>
      <c r="J85" s="509"/>
    </row>
    <row r="86" spans="2:10" ht="15.65" customHeight="1" x14ac:dyDescent="0.4">
      <c r="B86" s="601" t="s">
        <v>380</v>
      </c>
      <c r="C86" s="602"/>
      <c r="D86" s="603"/>
      <c r="E86" s="604"/>
      <c r="F86" s="604"/>
      <c r="G86" s="604"/>
      <c r="H86" s="605"/>
      <c r="J86" s="509"/>
    </row>
    <row r="87" spans="2:10" ht="15.65" customHeight="1" x14ac:dyDescent="0.4">
      <c r="B87" s="596" t="s">
        <v>379</v>
      </c>
      <c r="C87" s="597"/>
      <c r="D87" s="598"/>
      <c r="E87" s="599"/>
      <c r="F87" s="599"/>
      <c r="G87" s="599"/>
      <c r="H87" s="600"/>
      <c r="J87" s="509"/>
    </row>
    <row r="88" spans="2:10" ht="15.65" customHeight="1" x14ac:dyDescent="0.4">
      <c r="B88" s="596" t="s">
        <v>381</v>
      </c>
      <c r="C88" s="597"/>
      <c r="D88" s="598"/>
      <c r="E88" s="599"/>
      <c r="F88" s="599"/>
      <c r="G88" s="599"/>
      <c r="H88" s="600"/>
      <c r="J88" s="509"/>
    </row>
    <row r="89" spans="2:10" ht="15.65" customHeight="1" x14ac:dyDescent="0.4">
      <c r="B89" s="596" t="s">
        <v>382</v>
      </c>
      <c r="C89" s="597"/>
      <c r="D89" s="598"/>
      <c r="E89" s="599"/>
      <c r="F89" s="599"/>
      <c r="G89" s="599"/>
      <c r="H89" s="600"/>
      <c r="J89" s="509"/>
    </row>
    <row r="90" spans="2:10" ht="31.25" customHeight="1" x14ac:dyDescent="0.4">
      <c r="B90" s="596" t="s">
        <v>385</v>
      </c>
      <c r="C90" s="597"/>
      <c r="D90" s="598"/>
      <c r="E90" s="599"/>
      <c r="F90" s="599"/>
      <c r="G90" s="599"/>
      <c r="H90" s="600"/>
      <c r="J90" s="509"/>
    </row>
    <row r="91" spans="2:10" x14ac:dyDescent="0.4">
      <c r="B91" s="596" t="s">
        <v>383</v>
      </c>
      <c r="C91" s="597"/>
      <c r="D91" s="598"/>
      <c r="E91" s="599"/>
      <c r="F91" s="599"/>
      <c r="G91" s="599"/>
      <c r="H91" s="600"/>
      <c r="J91" s="509"/>
    </row>
    <row r="92" spans="2:10" x14ac:dyDescent="0.4">
      <c r="B92" s="596" t="s">
        <v>384</v>
      </c>
      <c r="C92" s="597"/>
      <c r="D92" s="598"/>
      <c r="E92" s="599"/>
      <c r="F92" s="599"/>
      <c r="G92" s="599"/>
      <c r="H92" s="600"/>
      <c r="J92" s="509"/>
    </row>
    <row r="93" spans="2:10" x14ac:dyDescent="0.4">
      <c r="B93" s="596" t="s">
        <v>386</v>
      </c>
      <c r="C93" s="597"/>
      <c r="D93" s="598"/>
      <c r="E93" s="599"/>
      <c r="F93" s="599"/>
      <c r="G93" s="599"/>
      <c r="H93" s="600"/>
      <c r="J93" s="509"/>
    </row>
    <row r="94" spans="2:10" ht="33" customHeight="1" x14ac:dyDescent="0.4">
      <c r="B94" s="596" t="s">
        <v>390</v>
      </c>
      <c r="C94" s="597"/>
      <c r="D94" s="598"/>
      <c r="E94" s="599"/>
      <c r="F94" s="599"/>
      <c r="G94" s="599"/>
      <c r="H94" s="600"/>
      <c r="J94" s="509"/>
    </row>
    <row r="95" spans="2:10" ht="49.25" customHeight="1" x14ac:dyDescent="0.4">
      <c r="B95" s="596" t="s">
        <v>391</v>
      </c>
      <c r="C95" s="597"/>
      <c r="D95" s="598"/>
      <c r="E95" s="599"/>
      <c r="F95" s="599"/>
      <c r="G95" s="599"/>
      <c r="H95" s="600"/>
      <c r="J95" s="509"/>
    </row>
    <row r="96" spans="2:10" x14ac:dyDescent="0.4">
      <c r="B96" s="596" t="s">
        <v>378</v>
      </c>
      <c r="C96" s="597"/>
      <c r="D96" s="598"/>
      <c r="E96" s="599"/>
      <c r="F96" s="599"/>
      <c r="G96" s="599"/>
      <c r="H96" s="600"/>
      <c r="J96" s="509"/>
    </row>
    <row r="97" spans="2:10" x14ac:dyDescent="0.4">
      <c r="B97" s="596"/>
      <c r="C97" s="597"/>
      <c r="D97" s="598"/>
      <c r="E97" s="599"/>
      <c r="F97" s="599"/>
      <c r="G97" s="599"/>
      <c r="H97" s="600"/>
      <c r="J97" s="509"/>
    </row>
    <row r="98" spans="2:10" x14ac:dyDescent="0.4">
      <c r="B98" s="596"/>
      <c r="C98" s="597"/>
      <c r="D98" s="598"/>
      <c r="E98" s="599"/>
      <c r="F98" s="599"/>
      <c r="G98" s="599"/>
      <c r="H98" s="600"/>
      <c r="J98" s="509"/>
    </row>
    <row r="99" spans="2:10" x14ac:dyDescent="0.4">
      <c r="B99" s="596"/>
      <c r="C99" s="597"/>
      <c r="D99" s="598"/>
      <c r="E99" s="599"/>
      <c r="F99" s="599"/>
      <c r="G99" s="599"/>
      <c r="H99" s="600"/>
      <c r="J99" s="509"/>
    </row>
    <row r="100" spans="2:10" x14ac:dyDescent="0.4">
      <c r="B100" s="596"/>
      <c r="C100" s="597"/>
      <c r="D100" s="598"/>
      <c r="E100" s="599"/>
      <c r="F100" s="599"/>
      <c r="G100" s="599"/>
      <c r="H100" s="600"/>
      <c r="J100" s="509"/>
    </row>
    <row r="101" spans="2:10" x14ac:dyDescent="0.4">
      <c r="B101" s="596"/>
      <c r="C101" s="597"/>
      <c r="D101" s="598"/>
      <c r="E101" s="599"/>
      <c r="F101" s="599"/>
      <c r="G101" s="599"/>
      <c r="H101" s="600"/>
      <c r="J101" s="509"/>
    </row>
    <row r="102" spans="2:10" x14ac:dyDescent="0.4">
      <c r="B102" s="596"/>
      <c r="C102" s="597"/>
      <c r="D102" s="598"/>
      <c r="E102" s="599"/>
      <c r="F102" s="599"/>
      <c r="G102" s="599"/>
      <c r="H102" s="600"/>
      <c r="J102" s="509"/>
    </row>
    <row r="103" spans="2:10" ht="16" thickBot="1" x14ac:dyDescent="0.45">
      <c r="B103" s="606"/>
      <c r="C103" s="607"/>
      <c r="D103" s="608"/>
      <c r="E103" s="609"/>
      <c r="F103" s="609"/>
      <c r="G103" s="609"/>
      <c r="H103" s="610"/>
      <c r="J103" s="509"/>
    </row>
    <row r="104" spans="2:10" ht="16" thickBot="1" x14ac:dyDescent="0.45">
      <c r="J104" s="509"/>
    </row>
    <row r="105" spans="2:10" ht="16" thickBot="1" x14ac:dyDescent="0.45">
      <c r="B105" s="502" t="s">
        <v>388</v>
      </c>
      <c r="C105" s="503"/>
      <c r="D105" s="503"/>
      <c r="E105" s="503"/>
      <c r="F105" s="503"/>
      <c r="G105" s="503"/>
      <c r="H105" s="504"/>
      <c r="J105" s="509"/>
    </row>
    <row r="106" spans="2:10" x14ac:dyDescent="0.4">
      <c r="B106" s="505"/>
      <c r="C106" s="506"/>
      <c r="D106" s="506"/>
      <c r="E106" s="506"/>
      <c r="F106" s="506"/>
      <c r="G106" s="506"/>
      <c r="H106" s="507"/>
      <c r="J106" s="509"/>
    </row>
    <row r="107" spans="2:10" x14ac:dyDescent="0.4">
      <c r="B107" s="526" t="s">
        <v>9</v>
      </c>
      <c r="C107" s="527"/>
      <c r="D107" s="527"/>
      <c r="E107" s="527"/>
      <c r="F107" s="527"/>
      <c r="G107" s="527"/>
      <c r="H107" s="528"/>
      <c r="J107" s="509"/>
    </row>
    <row r="108" spans="2:10" x14ac:dyDescent="0.4">
      <c r="B108" s="579"/>
      <c r="C108" s="580"/>
      <c r="D108" s="580"/>
      <c r="E108" s="580"/>
      <c r="F108" s="580"/>
      <c r="G108" s="580"/>
      <c r="H108" s="581"/>
      <c r="J108" s="509"/>
    </row>
    <row r="109" spans="2:10" x14ac:dyDescent="0.4">
      <c r="B109" s="582"/>
      <c r="C109" s="583"/>
      <c r="D109" s="583"/>
      <c r="E109" s="583"/>
      <c r="F109" s="583"/>
      <c r="G109" s="583"/>
      <c r="H109" s="584"/>
      <c r="J109" s="509"/>
    </row>
    <row r="110" spans="2:10" x14ac:dyDescent="0.4">
      <c r="B110" s="582"/>
      <c r="C110" s="583"/>
      <c r="D110" s="583"/>
      <c r="E110" s="583"/>
      <c r="F110" s="583"/>
      <c r="G110" s="583"/>
      <c r="H110" s="584"/>
      <c r="J110" s="509"/>
    </row>
    <row r="111" spans="2:10" x14ac:dyDescent="0.4">
      <c r="B111" s="593"/>
      <c r="C111" s="594"/>
      <c r="D111" s="594"/>
      <c r="E111" s="594"/>
      <c r="F111" s="594"/>
      <c r="G111" s="594"/>
      <c r="H111" s="595"/>
      <c r="J111" s="509"/>
    </row>
    <row r="112" spans="2:10" x14ac:dyDescent="0.4">
      <c r="B112" s="505"/>
      <c r="C112" s="506"/>
      <c r="D112" s="506"/>
      <c r="E112" s="506"/>
      <c r="F112" s="506"/>
      <c r="G112" s="506"/>
      <c r="H112" s="507"/>
      <c r="J112" s="509"/>
    </row>
    <row r="113" spans="1:10" x14ac:dyDescent="0.4">
      <c r="B113" s="526" t="s">
        <v>8</v>
      </c>
      <c r="C113" s="527"/>
      <c r="D113" s="527"/>
      <c r="E113" s="527"/>
      <c r="F113" s="527"/>
      <c r="G113" s="527"/>
      <c r="H113" s="528"/>
      <c r="J113" s="509"/>
    </row>
    <row r="114" spans="1:10" x14ac:dyDescent="0.4">
      <c r="B114" s="579"/>
      <c r="C114" s="580"/>
      <c r="D114" s="580"/>
      <c r="E114" s="580"/>
      <c r="F114" s="580"/>
      <c r="G114" s="580"/>
      <c r="H114" s="581"/>
      <c r="J114" s="509"/>
    </row>
    <row r="115" spans="1:10" x14ac:dyDescent="0.4">
      <c r="B115" s="582"/>
      <c r="C115" s="583"/>
      <c r="D115" s="583"/>
      <c r="E115" s="583"/>
      <c r="F115" s="583"/>
      <c r="G115" s="583"/>
      <c r="H115" s="584"/>
      <c r="J115" s="509"/>
    </row>
    <row r="116" spans="1:10" x14ac:dyDescent="0.4">
      <c r="B116" s="582"/>
      <c r="C116" s="583"/>
      <c r="D116" s="583"/>
      <c r="E116" s="583"/>
      <c r="F116" s="583"/>
      <c r="G116" s="583"/>
      <c r="H116" s="584"/>
      <c r="J116" s="509"/>
    </row>
    <row r="117" spans="1:10" x14ac:dyDescent="0.4">
      <c r="B117" s="582"/>
      <c r="C117" s="583"/>
      <c r="D117" s="583"/>
      <c r="E117" s="583"/>
      <c r="F117" s="583"/>
      <c r="G117" s="583"/>
      <c r="H117" s="584"/>
      <c r="J117" s="509"/>
    </row>
    <row r="118" spans="1:10" ht="16" thickBot="1" x14ac:dyDescent="0.45">
      <c r="B118" s="585"/>
      <c r="C118" s="586"/>
      <c r="D118" s="586"/>
      <c r="E118" s="586"/>
      <c r="F118" s="586"/>
      <c r="G118" s="586"/>
      <c r="H118" s="587"/>
      <c r="J118" s="509"/>
    </row>
    <row r="119" spans="1:10" x14ac:dyDescent="0.4">
      <c r="J119" s="509"/>
    </row>
    <row r="120" spans="1:10" x14ac:dyDescent="0.4">
      <c r="A120" s="509"/>
      <c r="B120" s="509"/>
      <c r="C120" s="509"/>
      <c r="D120" s="509"/>
      <c r="E120" s="509"/>
      <c r="F120" s="509"/>
      <c r="G120" s="509"/>
      <c r="H120" s="509"/>
      <c r="I120" s="509"/>
      <c r="J120" s="509"/>
    </row>
  </sheetData>
  <sheetProtection password="C721" sheet="1" objects="1" scenarios="1" selectLockedCells="1"/>
  <protectedRanges>
    <protectedRange sqref="B13:B62 D13:H62" name="Range1"/>
  </protectedRanges>
  <mergeCells count="27">
    <mergeCell ref="B95:C95"/>
    <mergeCell ref="B96:C103"/>
    <mergeCell ref="D92:H92"/>
    <mergeCell ref="D95:H95"/>
    <mergeCell ref="D96:H103"/>
    <mergeCell ref="D89:H89"/>
    <mergeCell ref="D90:H90"/>
    <mergeCell ref="D91:H91"/>
    <mergeCell ref="B93:C93"/>
    <mergeCell ref="D93:H93"/>
    <mergeCell ref="B92:C92"/>
    <mergeCell ref="B68:H82"/>
    <mergeCell ref="B11:H11"/>
    <mergeCell ref="B2:C2"/>
    <mergeCell ref="B108:H111"/>
    <mergeCell ref="B114:H118"/>
    <mergeCell ref="B88:C88"/>
    <mergeCell ref="D88:H88"/>
    <mergeCell ref="B94:C94"/>
    <mergeCell ref="D94:H94"/>
    <mergeCell ref="B86:C86"/>
    <mergeCell ref="B87:C87"/>
    <mergeCell ref="B89:C89"/>
    <mergeCell ref="B90:C90"/>
    <mergeCell ref="B91:C91"/>
    <mergeCell ref="D86:H86"/>
    <mergeCell ref="D87:H87"/>
  </mergeCells>
  <hyperlinks>
    <hyperlink ref="E4" location="'Instructions '!C34" display="Back to Instructions tab" xr:uid="{00000000-0004-0000-0200-000000000000}"/>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0070C0"/>
  </sheetPr>
  <dimension ref="A1:P342"/>
  <sheetViews>
    <sheetView zoomScale="80" zoomScaleNormal="80" workbookViewId="0">
      <selection activeCell="B12" sqref="B12:N32"/>
    </sheetView>
  </sheetViews>
  <sheetFormatPr defaultColWidth="9" defaultRowHeight="15.5" x14ac:dyDescent="0.4"/>
  <cols>
    <col min="1" max="1" width="3.6328125" style="117" customWidth="1"/>
    <col min="2" max="2" width="26.81640625" style="117" customWidth="1"/>
    <col min="3" max="3" width="36.36328125" style="117" customWidth="1"/>
    <col min="4" max="4" width="9" style="117"/>
    <col min="5" max="5" width="22" style="117" bestFit="1" customWidth="1"/>
    <col min="6" max="6" width="12.1796875" style="117" customWidth="1"/>
    <col min="7" max="7" width="10.90625" style="117" customWidth="1"/>
    <col min="8" max="8" width="11.36328125" style="117" customWidth="1"/>
    <col min="9" max="9" width="12.08984375" style="117" customWidth="1"/>
    <col min="10" max="12" width="11.90625" style="117" customWidth="1"/>
    <col min="13" max="13" width="10.6328125" style="117" customWidth="1"/>
    <col min="14" max="14" width="12.453125" style="117" customWidth="1"/>
    <col min="15" max="15" width="4.36328125" style="117" customWidth="1"/>
    <col min="16" max="16" width="3.453125" style="117" customWidth="1"/>
    <col min="17" max="17" width="12.90625" style="117" customWidth="1"/>
    <col min="18" max="18" width="13.453125" style="117" customWidth="1"/>
    <col min="19" max="19" width="13.6328125" style="117" customWidth="1"/>
    <col min="20" max="20" width="14.90625" style="117" customWidth="1"/>
    <col min="21" max="21" width="14" style="117" customWidth="1"/>
    <col min="22" max="22" width="17.36328125" style="117" customWidth="1"/>
    <col min="23" max="23" width="5.36328125" style="117" customWidth="1"/>
    <col min="24" max="16384" width="9" style="117"/>
  </cols>
  <sheetData>
    <row r="1" spans="2:16" ht="16" thickBot="1" x14ac:dyDescent="0.45">
      <c r="P1" s="118"/>
    </row>
    <row r="2" spans="2:16" ht="16" thickBot="1" x14ac:dyDescent="0.45">
      <c r="B2" s="550" t="s">
        <v>98</v>
      </c>
      <c r="C2" s="551"/>
      <c r="P2" s="118"/>
    </row>
    <row r="3" spans="2:16" ht="31" x14ac:dyDescent="0.4">
      <c r="B3" s="349" t="s">
        <v>281</v>
      </c>
      <c r="C3" s="350" t="str">
        <f>'Version Control'!C3</f>
        <v>Packaged Terminal Air Conditioner and Heat Pump</v>
      </c>
      <c r="P3" s="118"/>
    </row>
    <row r="4" spans="2:16" x14ac:dyDescent="0.4">
      <c r="B4" s="351" t="s">
        <v>101</v>
      </c>
      <c r="C4" s="352" t="str">
        <f>'Version Control'!C4</f>
        <v>v2.2</v>
      </c>
      <c r="E4" s="119" t="s">
        <v>159</v>
      </c>
      <c r="P4" s="118"/>
    </row>
    <row r="5" spans="2:16" x14ac:dyDescent="0.4">
      <c r="B5" s="351" t="s">
        <v>282</v>
      </c>
      <c r="C5" s="353">
        <f>'Version Control'!C5</f>
        <v>43728</v>
      </c>
      <c r="P5" s="118"/>
    </row>
    <row r="6" spans="2:16" x14ac:dyDescent="0.4">
      <c r="B6" s="354" t="s">
        <v>100</v>
      </c>
      <c r="C6" s="355" t="str">
        <f ca="1">MID(CELL("filename",A1), FIND("]", CELL("filename", A1))+ 1, 255)</f>
        <v>Photos</v>
      </c>
      <c r="P6" s="118"/>
    </row>
    <row r="7" spans="2:16" ht="31" x14ac:dyDescent="0.4">
      <c r="B7" s="345" t="s">
        <v>99</v>
      </c>
      <c r="C7" s="346" t="str">
        <f ca="1">MID(CELL("FILENAME",F16),FIND("[",CELL("FILENAME",F16))+1,FIND("]",CELL("FILENAME",F16))-FIND("[",CELL("FILENAME",F16))-1)</f>
        <v>Packaged Terminal Air Conditioner - v2.2.xlsx</v>
      </c>
      <c r="P7" s="118"/>
    </row>
    <row r="8" spans="2:16" ht="16" thickBot="1" x14ac:dyDescent="0.45">
      <c r="B8" s="356" t="s">
        <v>102</v>
      </c>
      <c r="C8" s="357" t="str">
        <f>'Version Control'!C8</f>
        <v>[MM/DD/YYYY]</v>
      </c>
      <c r="P8" s="118"/>
    </row>
    <row r="9" spans="2:16" x14ac:dyDescent="0.4">
      <c r="P9" s="118"/>
    </row>
    <row r="10" spans="2:16" ht="16" thickBot="1" x14ac:dyDescent="0.45">
      <c r="P10" s="118"/>
    </row>
    <row r="11" spans="2:16" ht="16" thickBot="1" x14ac:dyDescent="0.45">
      <c r="B11" s="550" t="s">
        <v>185</v>
      </c>
      <c r="C11" s="626"/>
      <c r="D11" s="626"/>
      <c r="E11" s="626"/>
      <c r="F11" s="626"/>
      <c r="G11" s="626"/>
      <c r="H11" s="626"/>
      <c r="I11" s="626"/>
      <c r="J11" s="626"/>
      <c r="K11" s="626"/>
      <c r="L11" s="626"/>
      <c r="M11" s="626"/>
      <c r="N11" s="551"/>
      <c r="P11" s="118"/>
    </row>
    <row r="12" spans="2:16" x14ac:dyDescent="0.4">
      <c r="B12" s="636"/>
      <c r="C12" s="637"/>
      <c r="D12" s="637"/>
      <c r="E12" s="637"/>
      <c r="F12" s="637"/>
      <c r="G12" s="637"/>
      <c r="H12" s="637"/>
      <c r="I12" s="637"/>
      <c r="J12" s="637"/>
      <c r="K12" s="637"/>
      <c r="L12" s="637"/>
      <c r="M12" s="637"/>
      <c r="N12" s="638"/>
      <c r="P12" s="118"/>
    </row>
    <row r="13" spans="2:16" x14ac:dyDescent="0.4">
      <c r="B13" s="639"/>
      <c r="C13" s="640"/>
      <c r="D13" s="640"/>
      <c r="E13" s="640"/>
      <c r="F13" s="640"/>
      <c r="G13" s="640"/>
      <c r="H13" s="640"/>
      <c r="I13" s="640"/>
      <c r="J13" s="640"/>
      <c r="K13" s="640"/>
      <c r="L13" s="640"/>
      <c r="M13" s="640"/>
      <c r="N13" s="641"/>
      <c r="P13" s="118"/>
    </row>
    <row r="14" spans="2:16" x14ac:dyDescent="0.4">
      <c r="B14" s="639"/>
      <c r="C14" s="640"/>
      <c r="D14" s="640"/>
      <c r="E14" s="640"/>
      <c r="F14" s="640"/>
      <c r="G14" s="640"/>
      <c r="H14" s="640"/>
      <c r="I14" s="640"/>
      <c r="J14" s="640"/>
      <c r="K14" s="640"/>
      <c r="L14" s="640"/>
      <c r="M14" s="640"/>
      <c r="N14" s="641"/>
      <c r="P14" s="118"/>
    </row>
    <row r="15" spans="2:16" x14ac:dyDescent="0.4">
      <c r="B15" s="639"/>
      <c r="C15" s="640"/>
      <c r="D15" s="640"/>
      <c r="E15" s="640"/>
      <c r="F15" s="640"/>
      <c r="G15" s="640"/>
      <c r="H15" s="640"/>
      <c r="I15" s="640"/>
      <c r="J15" s="640"/>
      <c r="K15" s="640"/>
      <c r="L15" s="640"/>
      <c r="M15" s="640"/>
      <c r="N15" s="641"/>
      <c r="P15" s="118"/>
    </row>
    <row r="16" spans="2:16" x14ac:dyDescent="0.4">
      <c r="B16" s="639"/>
      <c r="C16" s="640"/>
      <c r="D16" s="640"/>
      <c r="E16" s="640"/>
      <c r="F16" s="640"/>
      <c r="G16" s="640"/>
      <c r="H16" s="640"/>
      <c r="I16" s="640"/>
      <c r="J16" s="640"/>
      <c r="K16" s="640"/>
      <c r="L16" s="640"/>
      <c r="M16" s="640"/>
      <c r="N16" s="641"/>
      <c r="P16" s="118"/>
    </row>
    <row r="17" spans="2:16" x14ac:dyDescent="0.4">
      <c r="B17" s="639"/>
      <c r="C17" s="640"/>
      <c r="D17" s="640"/>
      <c r="E17" s="640"/>
      <c r="F17" s="640"/>
      <c r="G17" s="640"/>
      <c r="H17" s="640"/>
      <c r="I17" s="640"/>
      <c r="J17" s="640"/>
      <c r="K17" s="640"/>
      <c r="L17" s="640"/>
      <c r="M17" s="640"/>
      <c r="N17" s="641"/>
      <c r="P17" s="118"/>
    </row>
    <row r="18" spans="2:16" x14ac:dyDescent="0.4">
      <c r="B18" s="639"/>
      <c r="C18" s="640"/>
      <c r="D18" s="640"/>
      <c r="E18" s="640"/>
      <c r="F18" s="640"/>
      <c r="G18" s="640"/>
      <c r="H18" s="640"/>
      <c r="I18" s="640"/>
      <c r="J18" s="640"/>
      <c r="K18" s="640"/>
      <c r="L18" s="640"/>
      <c r="M18" s="640"/>
      <c r="N18" s="641"/>
      <c r="P18" s="118"/>
    </row>
    <row r="19" spans="2:16" x14ac:dyDescent="0.4">
      <c r="B19" s="639"/>
      <c r="C19" s="640"/>
      <c r="D19" s="640"/>
      <c r="E19" s="640"/>
      <c r="F19" s="640"/>
      <c r="G19" s="640"/>
      <c r="H19" s="640"/>
      <c r="I19" s="640"/>
      <c r="J19" s="640"/>
      <c r="K19" s="640"/>
      <c r="L19" s="640"/>
      <c r="M19" s="640"/>
      <c r="N19" s="641"/>
      <c r="P19" s="118"/>
    </row>
    <row r="20" spans="2:16" x14ac:dyDescent="0.4">
      <c r="B20" s="639"/>
      <c r="C20" s="640"/>
      <c r="D20" s="640"/>
      <c r="E20" s="640"/>
      <c r="F20" s="640"/>
      <c r="G20" s="640"/>
      <c r="H20" s="640"/>
      <c r="I20" s="640"/>
      <c r="J20" s="640"/>
      <c r="K20" s="640"/>
      <c r="L20" s="640"/>
      <c r="M20" s="640"/>
      <c r="N20" s="641"/>
      <c r="P20" s="118"/>
    </row>
    <row r="21" spans="2:16" x14ac:dyDescent="0.4">
      <c r="B21" s="639"/>
      <c r="C21" s="640"/>
      <c r="D21" s="640"/>
      <c r="E21" s="640"/>
      <c r="F21" s="640"/>
      <c r="G21" s="640"/>
      <c r="H21" s="640"/>
      <c r="I21" s="640"/>
      <c r="J21" s="640"/>
      <c r="K21" s="640"/>
      <c r="L21" s="640"/>
      <c r="M21" s="640"/>
      <c r="N21" s="641"/>
      <c r="P21" s="118"/>
    </row>
    <row r="22" spans="2:16" x14ac:dyDescent="0.4">
      <c r="B22" s="639"/>
      <c r="C22" s="640"/>
      <c r="D22" s="640"/>
      <c r="E22" s="640"/>
      <c r="F22" s="640"/>
      <c r="G22" s="640"/>
      <c r="H22" s="640"/>
      <c r="I22" s="640"/>
      <c r="J22" s="640"/>
      <c r="K22" s="640"/>
      <c r="L22" s="640"/>
      <c r="M22" s="640"/>
      <c r="N22" s="641"/>
      <c r="P22" s="118"/>
    </row>
    <row r="23" spans="2:16" x14ac:dyDescent="0.4">
      <c r="B23" s="639"/>
      <c r="C23" s="640"/>
      <c r="D23" s="640"/>
      <c r="E23" s="640"/>
      <c r="F23" s="640"/>
      <c r="G23" s="640"/>
      <c r="H23" s="640"/>
      <c r="I23" s="640"/>
      <c r="J23" s="640"/>
      <c r="K23" s="640"/>
      <c r="L23" s="640"/>
      <c r="M23" s="640"/>
      <c r="N23" s="641"/>
      <c r="P23" s="118"/>
    </row>
    <row r="24" spans="2:16" x14ac:dyDescent="0.4">
      <c r="B24" s="639"/>
      <c r="C24" s="640"/>
      <c r="D24" s="640"/>
      <c r="E24" s="640"/>
      <c r="F24" s="640"/>
      <c r="G24" s="640"/>
      <c r="H24" s="640"/>
      <c r="I24" s="640"/>
      <c r="J24" s="640"/>
      <c r="K24" s="640"/>
      <c r="L24" s="640"/>
      <c r="M24" s="640"/>
      <c r="N24" s="641"/>
      <c r="P24" s="118"/>
    </row>
    <row r="25" spans="2:16" x14ac:dyDescent="0.4">
      <c r="B25" s="639"/>
      <c r="C25" s="640"/>
      <c r="D25" s="640"/>
      <c r="E25" s="640"/>
      <c r="F25" s="640"/>
      <c r="G25" s="640"/>
      <c r="H25" s="640"/>
      <c r="I25" s="640"/>
      <c r="J25" s="640"/>
      <c r="K25" s="640"/>
      <c r="L25" s="640"/>
      <c r="M25" s="640"/>
      <c r="N25" s="641"/>
      <c r="P25" s="118"/>
    </row>
    <row r="26" spans="2:16" x14ac:dyDescent="0.4">
      <c r="B26" s="639"/>
      <c r="C26" s="640"/>
      <c r="D26" s="640"/>
      <c r="E26" s="640"/>
      <c r="F26" s="640"/>
      <c r="G26" s="640"/>
      <c r="H26" s="640"/>
      <c r="I26" s="640"/>
      <c r="J26" s="640"/>
      <c r="K26" s="640"/>
      <c r="L26" s="640"/>
      <c r="M26" s="640"/>
      <c r="N26" s="641"/>
      <c r="P26" s="118"/>
    </row>
    <row r="27" spans="2:16" x14ac:dyDescent="0.4">
      <c r="B27" s="639"/>
      <c r="C27" s="640"/>
      <c r="D27" s="640"/>
      <c r="E27" s="640"/>
      <c r="F27" s="640"/>
      <c r="G27" s="640"/>
      <c r="H27" s="640"/>
      <c r="I27" s="640"/>
      <c r="J27" s="640"/>
      <c r="K27" s="640"/>
      <c r="L27" s="640"/>
      <c r="M27" s="640"/>
      <c r="N27" s="641"/>
      <c r="P27" s="118"/>
    </row>
    <row r="28" spans="2:16" x14ac:dyDescent="0.4">
      <c r="B28" s="639"/>
      <c r="C28" s="640"/>
      <c r="D28" s="640"/>
      <c r="E28" s="640"/>
      <c r="F28" s="640"/>
      <c r="G28" s="640"/>
      <c r="H28" s="640"/>
      <c r="I28" s="640"/>
      <c r="J28" s="640"/>
      <c r="K28" s="640"/>
      <c r="L28" s="640"/>
      <c r="M28" s="640"/>
      <c r="N28" s="641"/>
      <c r="P28" s="118"/>
    </row>
    <row r="29" spans="2:16" x14ac:dyDescent="0.4">
      <c r="B29" s="639"/>
      <c r="C29" s="640"/>
      <c r="D29" s="640"/>
      <c r="E29" s="640"/>
      <c r="F29" s="640"/>
      <c r="G29" s="640"/>
      <c r="H29" s="640"/>
      <c r="I29" s="640"/>
      <c r="J29" s="640"/>
      <c r="K29" s="640"/>
      <c r="L29" s="640"/>
      <c r="M29" s="640"/>
      <c r="N29" s="641"/>
      <c r="P29" s="118"/>
    </row>
    <row r="30" spans="2:16" x14ac:dyDescent="0.4">
      <c r="B30" s="639"/>
      <c r="C30" s="640"/>
      <c r="D30" s="640"/>
      <c r="E30" s="640"/>
      <c r="F30" s="640"/>
      <c r="G30" s="640"/>
      <c r="H30" s="640"/>
      <c r="I30" s="640"/>
      <c r="J30" s="640"/>
      <c r="K30" s="640"/>
      <c r="L30" s="640"/>
      <c r="M30" s="640"/>
      <c r="N30" s="641"/>
      <c r="P30" s="118"/>
    </row>
    <row r="31" spans="2:16" x14ac:dyDescent="0.4">
      <c r="B31" s="639"/>
      <c r="C31" s="640"/>
      <c r="D31" s="640"/>
      <c r="E31" s="640"/>
      <c r="F31" s="640"/>
      <c r="G31" s="640"/>
      <c r="H31" s="640"/>
      <c r="I31" s="640"/>
      <c r="J31" s="640"/>
      <c r="K31" s="640"/>
      <c r="L31" s="640"/>
      <c r="M31" s="640"/>
      <c r="N31" s="641"/>
      <c r="P31" s="118"/>
    </row>
    <row r="32" spans="2:16" ht="16" thickBot="1" x14ac:dyDescent="0.45">
      <c r="B32" s="642"/>
      <c r="C32" s="643"/>
      <c r="D32" s="643"/>
      <c r="E32" s="643"/>
      <c r="F32" s="643"/>
      <c r="G32" s="643"/>
      <c r="H32" s="643"/>
      <c r="I32" s="643"/>
      <c r="J32" s="643"/>
      <c r="K32" s="643"/>
      <c r="L32" s="643"/>
      <c r="M32" s="643"/>
      <c r="N32" s="644"/>
      <c r="P32" s="118"/>
    </row>
    <row r="33" spans="2:16" ht="16" thickBot="1" x14ac:dyDescent="0.45">
      <c r="P33" s="118"/>
    </row>
    <row r="34" spans="2:16" ht="16" thickBot="1" x14ac:dyDescent="0.45">
      <c r="B34" s="550" t="s">
        <v>14</v>
      </c>
      <c r="C34" s="626"/>
      <c r="D34" s="626"/>
      <c r="E34" s="626"/>
      <c r="F34" s="626"/>
      <c r="G34" s="626"/>
      <c r="H34" s="626"/>
      <c r="I34" s="626"/>
      <c r="J34" s="626"/>
      <c r="K34" s="626"/>
      <c r="L34" s="626"/>
      <c r="M34" s="626"/>
      <c r="N34" s="551"/>
      <c r="P34" s="118"/>
    </row>
    <row r="35" spans="2:16" x14ac:dyDescent="0.4">
      <c r="B35" s="611"/>
      <c r="C35" s="612"/>
      <c r="D35" s="612"/>
      <c r="E35" s="612"/>
      <c r="F35" s="612"/>
      <c r="G35" s="612"/>
      <c r="H35" s="612"/>
      <c r="I35" s="612"/>
      <c r="J35" s="612"/>
      <c r="K35" s="612"/>
      <c r="L35" s="612"/>
      <c r="M35" s="612"/>
      <c r="N35" s="613"/>
      <c r="P35" s="118"/>
    </row>
    <row r="36" spans="2:16" x14ac:dyDescent="0.4">
      <c r="B36" s="614"/>
      <c r="C36" s="615"/>
      <c r="D36" s="615"/>
      <c r="E36" s="615"/>
      <c r="F36" s="615"/>
      <c r="G36" s="615"/>
      <c r="H36" s="615"/>
      <c r="I36" s="615"/>
      <c r="J36" s="615"/>
      <c r="K36" s="615"/>
      <c r="L36" s="615"/>
      <c r="M36" s="615"/>
      <c r="N36" s="616"/>
      <c r="P36" s="118"/>
    </row>
    <row r="37" spans="2:16" x14ac:dyDescent="0.4">
      <c r="B37" s="614"/>
      <c r="C37" s="615"/>
      <c r="D37" s="615"/>
      <c r="E37" s="615"/>
      <c r="F37" s="615"/>
      <c r="G37" s="615"/>
      <c r="H37" s="615"/>
      <c r="I37" s="615"/>
      <c r="J37" s="615"/>
      <c r="K37" s="615"/>
      <c r="L37" s="615"/>
      <c r="M37" s="615"/>
      <c r="N37" s="616"/>
      <c r="P37" s="118"/>
    </row>
    <row r="38" spans="2:16" x14ac:dyDescent="0.4">
      <c r="B38" s="614"/>
      <c r="C38" s="615"/>
      <c r="D38" s="615"/>
      <c r="E38" s="615"/>
      <c r="F38" s="615"/>
      <c r="G38" s="615"/>
      <c r="H38" s="615"/>
      <c r="I38" s="615"/>
      <c r="J38" s="615"/>
      <c r="K38" s="615"/>
      <c r="L38" s="615"/>
      <c r="M38" s="615"/>
      <c r="N38" s="616"/>
      <c r="P38" s="118"/>
    </row>
    <row r="39" spans="2:16" x14ac:dyDescent="0.4">
      <c r="B39" s="614"/>
      <c r="C39" s="615"/>
      <c r="D39" s="615"/>
      <c r="E39" s="615"/>
      <c r="F39" s="615"/>
      <c r="G39" s="615"/>
      <c r="H39" s="615"/>
      <c r="I39" s="615"/>
      <c r="J39" s="615"/>
      <c r="K39" s="615"/>
      <c r="L39" s="615"/>
      <c r="M39" s="615"/>
      <c r="N39" s="616"/>
      <c r="P39" s="118"/>
    </row>
    <row r="40" spans="2:16" x14ac:dyDescent="0.4">
      <c r="B40" s="614"/>
      <c r="C40" s="615"/>
      <c r="D40" s="615"/>
      <c r="E40" s="615"/>
      <c r="F40" s="615"/>
      <c r="G40" s="615"/>
      <c r="H40" s="615"/>
      <c r="I40" s="615"/>
      <c r="J40" s="615"/>
      <c r="K40" s="615"/>
      <c r="L40" s="615"/>
      <c r="M40" s="615"/>
      <c r="N40" s="616"/>
      <c r="P40" s="118"/>
    </row>
    <row r="41" spans="2:16" x14ac:dyDescent="0.4">
      <c r="B41" s="614"/>
      <c r="C41" s="615"/>
      <c r="D41" s="615"/>
      <c r="E41" s="615"/>
      <c r="F41" s="615"/>
      <c r="G41" s="615"/>
      <c r="H41" s="615"/>
      <c r="I41" s="615"/>
      <c r="J41" s="615"/>
      <c r="K41" s="615"/>
      <c r="L41" s="615"/>
      <c r="M41" s="615"/>
      <c r="N41" s="616"/>
      <c r="P41" s="118"/>
    </row>
    <row r="42" spans="2:16" x14ac:dyDescent="0.4">
      <c r="B42" s="614"/>
      <c r="C42" s="615"/>
      <c r="D42" s="615"/>
      <c r="E42" s="615"/>
      <c r="F42" s="615"/>
      <c r="G42" s="615"/>
      <c r="H42" s="615"/>
      <c r="I42" s="615"/>
      <c r="J42" s="615"/>
      <c r="K42" s="615"/>
      <c r="L42" s="615"/>
      <c r="M42" s="615"/>
      <c r="N42" s="616"/>
      <c r="P42" s="118"/>
    </row>
    <row r="43" spans="2:16" x14ac:dyDescent="0.4">
      <c r="B43" s="614"/>
      <c r="C43" s="615"/>
      <c r="D43" s="615"/>
      <c r="E43" s="615"/>
      <c r="F43" s="615"/>
      <c r="G43" s="615"/>
      <c r="H43" s="615"/>
      <c r="I43" s="615"/>
      <c r="J43" s="615"/>
      <c r="K43" s="615"/>
      <c r="L43" s="615"/>
      <c r="M43" s="615"/>
      <c r="N43" s="616"/>
      <c r="P43" s="118"/>
    </row>
    <row r="44" spans="2:16" x14ac:dyDescent="0.4">
      <c r="B44" s="614"/>
      <c r="C44" s="615"/>
      <c r="D44" s="615"/>
      <c r="E44" s="615"/>
      <c r="F44" s="615"/>
      <c r="G44" s="615"/>
      <c r="H44" s="615"/>
      <c r="I44" s="615"/>
      <c r="J44" s="615"/>
      <c r="K44" s="615"/>
      <c r="L44" s="615"/>
      <c r="M44" s="615"/>
      <c r="N44" s="616"/>
      <c r="P44" s="118"/>
    </row>
    <row r="45" spans="2:16" x14ac:dyDescent="0.4">
      <c r="B45" s="614"/>
      <c r="C45" s="615"/>
      <c r="D45" s="615"/>
      <c r="E45" s="615"/>
      <c r="F45" s="615"/>
      <c r="G45" s="615"/>
      <c r="H45" s="615"/>
      <c r="I45" s="615"/>
      <c r="J45" s="615"/>
      <c r="K45" s="615"/>
      <c r="L45" s="615"/>
      <c r="M45" s="615"/>
      <c r="N45" s="616"/>
      <c r="P45" s="118"/>
    </row>
    <row r="46" spans="2:16" x14ac:dyDescent="0.4">
      <c r="B46" s="614"/>
      <c r="C46" s="615"/>
      <c r="D46" s="615"/>
      <c r="E46" s="615"/>
      <c r="F46" s="615"/>
      <c r="G46" s="615"/>
      <c r="H46" s="615"/>
      <c r="I46" s="615"/>
      <c r="J46" s="615"/>
      <c r="K46" s="615"/>
      <c r="L46" s="615"/>
      <c r="M46" s="615"/>
      <c r="N46" s="616"/>
      <c r="P46" s="118"/>
    </row>
    <row r="47" spans="2:16" x14ac:dyDescent="0.4">
      <c r="B47" s="614"/>
      <c r="C47" s="615"/>
      <c r="D47" s="615"/>
      <c r="E47" s="615"/>
      <c r="F47" s="615"/>
      <c r="G47" s="615"/>
      <c r="H47" s="615"/>
      <c r="I47" s="615"/>
      <c r="J47" s="615"/>
      <c r="K47" s="615"/>
      <c r="L47" s="615"/>
      <c r="M47" s="615"/>
      <c r="N47" s="616"/>
      <c r="P47" s="118"/>
    </row>
    <row r="48" spans="2:16" x14ac:dyDescent="0.4">
      <c r="B48" s="614"/>
      <c r="C48" s="615"/>
      <c r="D48" s="615"/>
      <c r="E48" s="615"/>
      <c r="F48" s="615"/>
      <c r="G48" s="615"/>
      <c r="H48" s="615"/>
      <c r="I48" s="615"/>
      <c r="J48" s="615"/>
      <c r="K48" s="615"/>
      <c r="L48" s="615"/>
      <c r="M48" s="615"/>
      <c r="N48" s="616"/>
      <c r="P48" s="118"/>
    </row>
    <row r="49" spans="2:16" x14ac:dyDescent="0.4">
      <c r="B49" s="614"/>
      <c r="C49" s="615"/>
      <c r="D49" s="615"/>
      <c r="E49" s="615"/>
      <c r="F49" s="615"/>
      <c r="G49" s="615"/>
      <c r="H49" s="615"/>
      <c r="I49" s="615"/>
      <c r="J49" s="615"/>
      <c r="K49" s="615"/>
      <c r="L49" s="615"/>
      <c r="M49" s="615"/>
      <c r="N49" s="616"/>
      <c r="P49" s="118"/>
    </row>
    <row r="50" spans="2:16" x14ac:dyDescent="0.4">
      <c r="B50" s="614"/>
      <c r="C50" s="615"/>
      <c r="D50" s="615"/>
      <c r="E50" s="615"/>
      <c r="F50" s="615"/>
      <c r="G50" s="615"/>
      <c r="H50" s="615"/>
      <c r="I50" s="615"/>
      <c r="J50" s="615"/>
      <c r="K50" s="615"/>
      <c r="L50" s="615"/>
      <c r="M50" s="615"/>
      <c r="N50" s="616"/>
      <c r="P50" s="118"/>
    </row>
    <row r="51" spans="2:16" x14ac:dyDescent="0.4">
      <c r="B51" s="614"/>
      <c r="C51" s="615"/>
      <c r="D51" s="615"/>
      <c r="E51" s="615"/>
      <c r="F51" s="615"/>
      <c r="G51" s="615"/>
      <c r="H51" s="615"/>
      <c r="I51" s="615"/>
      <c r="J51" s="615"/>
      <c r="K51" s="615"/>
      <c r="L51" s="615"/>
      <c r="M51" s="615"/>
      <c r="N51" s="616"/>
      <c r="P51" s="118"/>
    </row>
    <row r="52" spans="2:16" x14ac:dyDescent="0.4">
      <c r="B52" s="614"/>
      <c r="C52" s="615"/>
      <c r="D52" s="615"/>
      <c r="E52" s="615"/>
      <c r="F52" s="615"/>
      <c r="G52" s="615"/>
      <c r="H52" s="615"/>
      <c r="I52" s="615"/>
      <c r="J52" s="615"/>
      <c r="K52" s="615"/>
      <c r="L52" s="615"/>
      <c r="M52" s="615"/>
      <c r="N52" s="616"/>
      <c r="P52" s="118"/>
    </row>
    <row r="53" spans="2:16" x14ac:dyDescent="0.4">
      <c r="B53" s="614"/>
      <c r="C53" s="615"/>
      <c r="D53" s="615"/>
      <c r="E53" s="615"/>
      <c r="F53" s="615"/>
      <c r="G53" s="615"/>
      <c r="H53" s="615"/>
      <c r="I53" s="615"/>
      <c r="J53" s="615"/>
      <c r="K53" s="615"/>
      <c r="L53" s="615"/>
      <c r="M53" s="615"/>
      <c r="N53" s="616"/>
      <c r="P53" s="118"/>
    </row>
    <row r="54" spans="2:16" x14ac:dyDescent="0.4">
      <c r="B54" s="614"/>
      <c r="C54" s="615"/>
      <c r="D54" s="615"/>
      <c r="E54" s="615"/>
      <c r="F54" s="615"/>
      <c r="G54" s="615"/>
      <c r="H54" s="615"/>
      <c r="I54" s="615"/>
      <c r="J54" s="615"/>
      <c r="K54" s="615"/>
      <c r="L54" s="615"/>
      <c r="M54" s="615"/>
      <c r="N54" s="616"/>
      <c r="P54" s="118"/>
    </row>
    <row r="55" spans="2:16" ht="16" thickBot="1" x14ac:dyDescent="0.45">
      <c r="B55" s="617"/>
      <c r="C55" s="618"/>
      <c r="D55" s="618"/>
      <c r="E55" s="618"/>
      <c r="F55" s="618"/>
      <c r="G55" s="618"/>
      <c r="H55" s="618"/>
      <c r="I55" s="618"/>
      <c r="J55" s="618"/>
      <c r="K55" s="618"/>
      <c r="L55" s="618"/>
      <c r="M55" s="618"/>
      <c r="N55" s="619"/>
      <c r="P55" s="118"/>
    </row>
    <row r="56" spans="2:16" ht="16" thickBot="1" x14ac:dyDescent="0.45">
      <c r="P56" s="118"/>
    </row>
    <row r="57" spans="2:16" ht="16" thickBot="1" x14ac:dyDescent="0.45">
      <c r="B57" s="144" t="s">
        <v>180</v>
      </c>
      <c r="C57" s="145"/>
      <c r="D57" s="145"/>
      <c r="E57" s="145"/>
      <c r="F57" s="145"/>
      <c r="G57" s="145"/>
      <c r="H57" s="145"/>
      <c r="I57" s="145"/>
      <c r="J57" s="145"/>
      <c r="K57" s="145"/>
      <c r="L57" s="145"/>
      <c r="M57" s="145"/>
      <c r="N57" s="146"/>
      <c r="P57" s="118"/>
    </row>
    <row r="58" spans="2:16" x14ac:dyDescent="0.4">
      <c r="B58" s="611"/>
      <c r="C58" s="612"/>
      <c r="D58" s="612"/>
      <c r="E58" s="612"/>
      <c r="F58" s="612"/>
      <c r="G58" s="612"/>
      <c r="H58" s="612"/>
      <c r="I58" s="612"/>
      <c r="J58" s="612"/>
      <c r="K58" s="612"/>
      <c r="L58" s="612"/>
      <c r="M58" s="612"/>
      <c r="N58" s="613"/>
      <c r="P58" s="118"/>
    </row>
    <row r="59" spans="2:16" x14ac:dyDescent="0.4">
      <c r="B59" s="614"/>
      <c r="C59" s="615"/>
      <c r="D59" s="615"/>
      <c r="E59" s="615"/>
      <c r="F59" s="615"/>
      <c r="G59" s="615"/>
      <c r="H59" s="615"/>
      <c r="I59" s="615"/>
      <c r="J59" s="615"/>
      <c r="K59" s="615"/>
      <c r="L59" s="615"/>
      <c r="M59" s="615"/>
      <c r="N59" s="616"/>
      <c r="P59" s="118"/>
    </row>
    <row r="60" spans="2:16" x14ac:dyDescent="0.4">
      <c r="B60" s="614"/>
      <c r="C60" s="615"/>
      <c r="D60" s="615"/>
      <c r="E60" s="615"/>
      <c r="F60" s="615"/>
      <c r="G60" s="615"/>
      <c r="H60" s="615"/>
      <c r="I60" s="615"/>
      <c r="J60" s="615"/>
      <c r="K60" s="615"/>
      <c r="L60" s="615"/>
      <c r="M60" s="615"/>
      <c r="N60" s="616"/>
      <c r="P60" s="118"/>
    </row>
    <row r="61" spans="2:16" x14ac:dyDescent="0.4">
      <c r="B61" s="614"/>
      <c r="C61" s="615"/>
      <c r="D61" s="615"/>
      <c r="E61" s="615"/>
      <c r="F61" s="615"/>
      <c r="G61" s="615"/>
      <c r="H61" s="615"/>
      <c r="I61" s="615"/>
      <c r="J61" s="615"/>
      <c r="K61" s="615"/>
      <c r="L61" s="615"/>
      <c r="M61" s="615"/>
      <c r="N61" s="616"/>
      <c r="P61" s="118"/>
    </row>
    <row r="62" spans="2:16" x14ac:dyDescent="0.4">
      <c r="B62" s="614"/>
      <c r="C62" s="615"/>
      <c r="D62" s="615"/>
      <c r="E62" s="615"/>
      <c r="F62" s="615"/>
      <c r="G62" s="615"/>
      <c r="H62" s="615"/>
      <c r="I62" s="615"/>
      <c r="J62" s="615"/>
      <c r="K62" s="615"/>
      <c r="L62" s="615"/>
      <c r="M62" s="615"/>
      <c r="N62" s="616"/>
      <c r="P62" s="118"/>
    </row>
    <row r="63" spans="2:16" x14ac:dyDescent="0.4">
      <c r="B63" s="614"/>
      <c r="C63" s="615"/>
      <c r="D63" s="615"/>
      <c r="E63" s="615"/>
      <c r="F63" s="615"/>
      <c r="G63" s="615"/>
      <c r="H63" s="615"/>
      <c r="I63" s="615"/>
      <c r="J63" s="615"/>
      <c r="K63" s="615"/>
      <c r="L63" s="615"/>
      <c r="M63" s="615"/>
      <c r="N63" s="616"/>
      <c r="P63" s="118"/>
    </row>
    <row r="64" spans="2:16" x14ac:dyDescent="0.4">
      <c r="B64" s="614"/>
      <c r="C64" s="615"/>
      <c r="D64" s="615"/>
      <c r="E64" s="615"/>
      <c r="F64" s="615"/>
      <c r="G64" s="615"/>
      <c r="H64" s="615"/>
      <c r="I64" s="615"/>
      <c r="J64" s="615"/>
      <c r="K64" s="615"/>
      <c r="L64" s="615"/>
      <c r="M64" s="615"/>
      <c r="N64" s="616"/>
      <c r="P64" s="118"/>
    </row>
    <row r="65" spans="2:16" x14ac:dyDescent="0.4">
      <c r="B65" s="614"/>
      <c r="C65" s="615"/>
      <c r="D65" s="615"/>
      <c r="E65" s="615"/>
      <c r="F65" s="615"/>
      <c r="G65" s="615"/>
      <c r="H65" s="615"/>
      <c r="I65" s="615"/>
      <c r="J65" s="615"/>
      <c r="K65" s="615"/>
      <c r="L65" s="615"/>
      <c r="M65" s="615"/>
      <c r="N65" s="616"/>
      <c r="P65" s="118"/>
    </row>
    <row r="66" spans="2:16" x14ac:dyDescent="0.4">
      <c r="B66" s="614"/>
      <c r="C66" s="615"/>
      <c r="D66" s="615"/>
      <c r="E66" s="615"/>
      <c r="F66" s="615"/>
      <c r="G66" s="615"/>
      <c r="H66" s="615"/>
      <c r="I66" s="615"/>
      <c r="J66" s="615"/>
      <c r="K66" s="615"/>
      <c r="L66" s="615"/>
      <c r="M66" s="615"/>
      <c r="N66" s="616"/>
      <c r="P66" s="118"/>
    </row>
    <row r="67" spans="2:16" x14ac:dyDescent="0.4">
      <c r="B67" s="614"/>
      <c r="C67" s="615"/>
      <c r="D67" s="615"/>
      <c r="E67" s="615"/>
      <c r="F67" s="615"/>
      <c r="G67" s="615"/>
      <c r="H67" s="615"/>
      <c r="I67" s="615"/>
      <c r="J67" s="615"/>
      <c r="K67" s="615"/>
      <c r="L67" s="615"/>
      <c r="M67" s="615"/>
      <c r="N67" s="616"/>
      <c r="P67" s="118"/>
    </row>
    <row r="68" spans="2:16" x14ac:dyDescent="0.4">
      <c r="B68" s="614"/>
      <c r="C68" s="615"/>
      <c r="D68" s="615"/>
      <c r="E68" s="615"/>
      <c r="F68" s="615"/>
      <c r="G68" s="615"/>
      <c r="H68" s="615"/>
      <c r="I68" s="615"/>
      <c r="J68" s="615"/>
      <c r="K68" s="615"/>
      <c r="L68" s="615"/>
      <c r="M68" s="615"/>
      <c r="N68" s="616"/>
      <c r="P68" s="118"/>
    </row>
    <row r="69" spans="2:16" x14ac:dyDescent="0.4">
      <c r="B69" s="614"/>
      <c r="C69" s="615"/>
      <c r="D69" s="615"/>
      <c r="E69" s="615"/>
      <c r="F69" s="615"/>
      <c r="G69" s="615"/>
      <c r="H69" s="615"/>
      <c r="I69" s="615"/>
      <c r="J69" s="615"/>
      <c r="K69" s="615"/>
      <c r="L69" s="615"/>
      <c r="M69" s="615"/>
      <c r="N69" s="616"/>
      <c r="P69" s="118"/>
    </row>
    <row r="70" spans="2:16" x14ac:dyDescent="0.4">
      <c r="B70" s="614"/>
      <c r="C70" s="615"/>
      <c r="D70" s="615"/>
      <c r="E70" s="615"/>
      <c r="F70" s="615"/>
      <c r="G70" s="615"/>
      <c r="H70" s="615"/>
      <c r="I70" s="615"/>
      <c r="J70" s="615"/>
      <c r="K70" s="615"/>
      <c r="L70" s="615"/>
      <c r="M70" s="615"/>
      <c r="N70" s="616"/>
      <c r="P70" s="118"/>
    </row>
    <row r="71" spans="2:16" x14ac:dyDescent="0.4">
      <c r="B71" s="614"/>
      <c r="C71" s="615"/>
      <c r="D71" s="615"/>
      <c r="E71" s="615"/>
      <c r="F71" s="615"/>
      <c r="G71" s="615"/>
      <c r="H71" s="615"/>
      <c r="I71" s="615"/>
      <c r="J71" s="615"/>
      <c r="K71" s="615"/>
      <c r="L71" s="615"/>
      <c r="M71" s="615"/>
      <c r="N71" s="616"/>
      <c r="P71" s="118"/>
    </row>
    <row r="72" spans="2:16" x14ac:dyDescent="0.4">
      <c r="B72" s="614"/>
      <c r="C72" s="615"/>
      <c r="D72" s="615"/>
      <c r="E72" s="615"/>
      <c r="F72" s="615"/>
      <c r="G72" s="615"/>
      <c r="H72" s="615"/>
      <c r="I72" s="615"/>
      <c r="J72" s="615"/>
      <c r="K72" s="615"/>
      <c r="L72" s="615"/>
      <c r="M72" s="615"/>
      <c r="N72" s="616"/>
      <c r="P72" s="118"/>
    </row>
    <row r="73" spans="2:16" x14ac:dyDescent="0.4">
      <c r="B73" s="614"/>
      <c r="C73" s="615"/>
      <c r="D73" s="615"/>
      <c r="E73" s="615"/>
      <c r="F73" s="615"/>
      <c r="G73" s="615"/>
      <c r="H73" s="615"/>
      <c r="I73" s="615"/>
      <c r="J73" s="615"/>
      <c r="K73" s="615"/>
      <c r="L73" s="615"/>
      <c r="M73" s="615"/>
      <c r="N73" s="616"/>
      <c r="P73" s="118"/>
    </row>
    <row r="74" spans="2:16" x14ac:dyDescent="0.4">
      <c r="B74" s="614"/>
      <c r="C74" s="615"/>
      <c r="D74" s="615"/>
      <c r="E74" s="615"/>
      <c r="F74" s="615"/>
      <c r="G74" s="615"/>
      <c r="H74" s="615"/>
      <c r="I74" s="615"/>
      <c r="J74" s="615"/>
      <c r="K74" s="615"/>
      <c r="L74" s="615"/>
      <c r="M74" s="615"/>
      <c r="N74" s="616"/>
      <c r="P74" s="118"/>
    </row>
    <row r="75" spans="2:16" x14ac:dyDescent="0.4">
      <c r="B75" s="614"/>
      <c r="C75" s="615"/>
      <c r="D75" s="615"/>
      <c r="E75" s="615"/>
      <c r="F75" s="615"/>
      <c r="G75" s="615"/>
      <c r="H75" s="615"/>
      <c r="I75" s="615"/>
      <c r="J75" s="615"/>
      <c r="K75" s="615"/>
      <c r="L75" s="615"/>
      <c r="M75" s="615"/>
      <c r="N75" s="616"/>
      <c r="P75" s="118"/>
    </row>
    <row r="76" spans="2:16" x14ac:dyDescent="0.4">
      <c r="B76" s="614"/>
      <c r="C76" s="615"/>
      <c r="D76" s="615"/>
      <c r="E76" s="615"/>
      <c r="F76" s="615"/>
      <c r="G76" s="615"/>
      <c r="H76" s="615"/>
      <c r="I76" s="615"/>
      <c r="J76" s="615"/>
      <c r="K76" s="615"/>
      <c r="L76" s="615"/>
      <c r="M76" s="615"/>
      <c r="N76" s="616"/>
      <c r="P76" s="118"/>
    </row>
    <row r="77" spans="2:16" x14ac:dyDescent="0.4">
      <c r="B77" s="614"/>
      <c r="C77" s="615"/>
      <c r="D77" s="615"/>
      <c r="E77" s="615"/>
      <c r="F77" s="615"/>
      <c r="G77" s="615"/>
      <c r="H77" s="615"/>
      <c r="I77" s="615"/>
      <c r="J77" s="615"/>
      <c r="K77" s="615"/>
      <c r="L77" s="615"/>
      <c r="M77" s="615"/>
      <c r="N77" s="616"/>
      <c r="P77" s="118"/>
    </row>
    <row r="78" spans="2:16" ht="16" thickBot="1" x14ac:dyDescent="0.45">
      <c r="B78" s="617"/>
      <c r="C78" s="618"/>
      <c r="D78" s="618"/>
      <c r="E78" s="618"/>
      <c r="F78" s="618"/>
      <c r="G78" s="618"/>
      <c r="H78" s="618"/>
      <c r="I78" s="618"/>
      <c r="J78" s="618"/>
      <c r="K78" s="618"/>
      <c r="L78" s="618"/>
      <c r="M78" s="618"/>
      <c r="N78" s="619"/>
      <c r="P78" s="118"/>
    </row>
    <row r="79" spans="2:16" ht="16" thickBot="1" x14ac:dyDescent="0.45">
      <c r="P79" s="118"/>
    </row>
    <row r="80" spans="2:16" ht="20.25" customHeight="1" thickBot="1" x14ac:dyDescent="0.45">
      <c r="B80" s="623" t="s">
        <v>156</v>
      </c>
      <c r="C80" s="624"/>
      <c r="D80" s="624"/>
      <c r="E80" s="624"/>
      <c r="F80" s="624"/>
      <c r="G80" s="624"/>
      <c r="H80" s="624"/>
      <c r="I80" s="624"/>
      <c r="J80" s="624"/>
      <c r="K80" s="624"/>
      <c r="L80" s="624"/>
      <c r="M80" s="624"/>
      <c r="N80" s="625"/>
      <c r="P80" s="118"/>
    </row>
    <row r="81" spans="2:16" x14ac:dyDescent="0.4">
      <c r="B81" s="611"/>
      <c r="C81" s="612"/>
      <c r="D81" s="612"/>
      <c r="E81" s="612"/>
      <c r="F81" s="612"/>
      <c r="G81" s="612"/>
      <c r="H81" s="612"/>
      <c r="I81" s="612"/>
      <c r="J81" s="612"/>
      <c r="K81" s="612"/>
      <c r="L81" s="612"/>
      <c r="M81" s="612"/>
      <c r="N81" s="613"/>
      <c r="P81" s="118"/>
    </row>
    <row r="82" spans="2:16" x14ac:dyDescent="0.4">
      <c r="B82" s="614"/>
      <c r="C82" s="615"/>
      <c r="D82" s="615"/>
      <c r="E82" s="615"/>
      <c r="F82" s="615"/>
      <c r="G82" s="615"/>
      <c r="H82" s="615"/>
      <c r="I82" s="615"/>
      <c r="J82" s="615"/>
      <c r="K82" s="615"/>
      <c r="L82" s="615"/>
      <c r="M82" s="615"/>
      <c r="N82" s="616"/>
      <c r="P82" s="118"/>
    </row>
    <row r="83" spans="2:16" x14ac:dyDescent="0.4">
      <c r="B83" s="614"/>
      <c r="C83" s="615"/>
      <c r="D83" s="615"/>
      <c r="E83" s="615"/>
      <c r="F83" s="615"/>
      <c r="G83" s="615"/>
      <c r="H83" s="615"/>
      <c r="I83" s="615"/>
      <c r="J83" s="615"/>
      <c r="K83" s="615"/>
      <c r="L83" s="615"/>
      <c r="M83" s="615"/>
      <c r="N83" s="616"/>
      <c r="P83" s="118"/>
    </row>
    <row r="84" spans="2:16" x14ac:dyDescent="0.4">
      <c r="B84" s="614"/>
      <c r="C84" s="615"/>
      <c r="D84" s="615"/>
      <c r="E84" s="615"/>
      <c r="F84" s="615"/>
      <c r="G84" s="615"/>
      <c r="H84" s="615"/>
      <c r="I84" s="615"/>
      <c r="J84" s="615"/>
      <c r="K84" s="615"/>
      <c r="L84" s="615"/>
      <c r="M84" s="615"/>
      <c r="N84" s="616"/>
      <c r="P84" s="118"/>
    </row>
    <row r="85" spans="2:16" x14ac:dyDescent="0.4">
      <c r="B85" s="614"/>
      <c r="C85" s="615"/>
      <c r="D85" s="615"/>
      <c r="E85" s="615"/>
      <c r="F85" s="615"/>
      <c r="G85" s="615"/>
      <c r="H85" s="615"/>
      <c r="I85" s="615"/>
      <c r="J85" s="615"/>
      <c r="K85" s="615"/>
      <c r="L85" s="615"/>
      <c r="M85" s="615"/>
      <c r="N85" s="616"/>
      <c r="P85" s="118"/>
    </row>
    <row r="86" spans="2:16" x14ac:dyDescent="0.4">
      <c r="B86" s="614"/>
      <c r="C86" s="615"/>
      <c r="D86" s="615"/>
      <c r="E86" s="615"/>
      <c r="F86" s="615"/>
      <c r="G86" s="615"/>
      <c r="H86" s="615"/>
      <c r="I86" s="615"/>
      <c r="J86" s="615"/>
      <c r="K86" s="615"/>
      <c r="L86" s="615"/>
      <c r="M86" s="615"/>
      <c r="N86" s="616"/>
      <c r="P86" s="118"/>
    </row>
    <row r="87" spans="2:16" x14ac:dyDescent="0.4">
      <c r="B87" s="614"/>
      <c r="C87" s="615"/>
      <c r="D87" s="615"/>
      <c r="E87" s="615"/>
      <c r="F87" s="615"/>
      <c r="G87" s="615"/>
      <c r="H87" s="615"/>
      <c r="I87" s="615"/>
      <c r="J87" s="615"/>
      <c r="K87" s="615"/>
      <c r="L87" s="615"/>
      <c r="M87" s="615"/>
      <c r="N87" s="616"/>
      <c r="P87" s="118"/>
    </row>
    <row r="88" spans="2:16" x14ac:dyDescent="0.4">
      <c r="B88" s="614"/>
      <c r="C88" s="615"/>
      <c r="D88" s="615"/>
      <c r="E88" s="615"/>
      <c r="F88" s="615"/>
      <c r="G88" s="615"/>
      <c r="H88" s="615"/>
      <c r="I88" s="615"/>
      <c r="J88" s="615"/>
      <c r="K88" s="615"/>
      <c r="L88" s="615"/>
      <c r="M88" s="615"/>
      <c r="N88" s="616"/>
      <c r="P88" s="118"/>
    </row>
    <row r="89" spans="2:16" x14ac:dyDescent="0.4">
      <c r="B89" s="614"/>
      <c r="C89" s="615"/>
      <c r="D89" s="615"/>
      <c r="E89" s="615"/>
      <c r="F89" s="615"/>
      <c r="G89" s="615"/>
      <c r="H89" s="615"/>
      <c r="I89" s="615"/>
      <c r="J89" s="615"/>
      <c r="K89" s="615"/>
      <c r="L89" s="615"/>
      <c r="M89" s="615"/>
      <c r="N89" s="616"/>
      <c r="P89" s="118"/>
    </row>
    <row r="90" spans="2:16" x14ac:dyDescent="0.4">
      <c r="B90" s="614"/>
      <c r="C90" s="615"/>
      <c r="D90" s="615"/>
      <c r="E90" s="615"/>
      <c r="F90" s="615"/>
      <c r="G90" s="615"/>
      <c r="H90" s="615"/>
      <c r="I90" s="615"/>
      <c r="J90" s="615"/>
      <c r="K90" s="615"/>
      <c r="L90" s="615"/>
      <c r="M90" s="615"/>
      <c r="N90" s="616"/>
      <c r="P90" s="118"/>
    </row>
    <row r="91" spans="2:16" x14ac:dyDescent="0.4">
      <c r="B91" s="614"/>
      <c r="C91" s="615"/>
      <c r="D91" s="615"/>
      <c r="E91" s="615"/>
      <c r="F91" s="615"/>
      <c r="G91" s="615"/>
      <c r="H91" s="615"/>
      <c r="I91" s="615"/>
      <c r="J91" s="615"/>
      <c r="K91" s="615"/>
      <c r="L91" s="615"/>
      <c r="M91" s="615"/>
      <c r="N91" s="616"/>
      <c r="P91" s="118"/>
    </row>
    <row r="92" spans="2:16" x14ac:dyDescent="0.4">
      <c r="B92" s="614"/>
      <c r="C92" s="615"/>
      <c r="D92" s="615"/>
      <c r="E92" s="615"/>
      <c r="F92" s="615"/>
      <c r="G92" s="615"/>
      <c r="H92" s="615"/>
      <c r="I92" s="615"/>
      <c r="J92" s="615"/>
      <c r="K92" s="615"/>
      <c r="L92" s="615"/>
      <c r="M92" s="615"/>
      <c r="N92" s="616"/>
      <c r="P92" s="118"/>
    </row>
    <row r="93" spans="2:16" x14ac:dyDescent="0.4">
      <c r="B93" s="614"/>
      <c r="C93" s="615"/>
      <c r="D93" s="615"/>
      <c r="E93" s="615"/>
      <c r="F93" s="615"/>
      <c r="G93" s="615"/>
      <c r="H93" s="615"/>
      <c r="I93" s="615"/>
      <c r="J93" s="615"/>
      <c r="K93" s="615"/>
      <c r="L93" s="615"/>
      <c r="M93" s="615"/>
      <c r="N93" s="616"/>
      <c r="P93" s="118"/>
    </row>
    <row r="94" spans="2:16" x14ac:dyDescent="0.4">
      <c r="B94" s="614"/>
      <c r="C94" s="615"/>
      <c r="D94" s="615"/>
      <c r="E94" s="615"/>
      <c r="F94" s="615"/>
      <c r="G94" s="615"/>
      <c r="H94" s="615"/>
      <c r="I94" s="615"/>
      <c r="J94" s="615"/>
      <c r="K94" s="615"/>
      <c r="L94" s="615"/>
      <c r="M94" s="615"/>
      <c r="N94" s="616"/>
      <c r="P94" s="118"/>
    </row>
    <row r="95" spans="2:16" x14ac:dyDescent="0.4">
      <c r="B95" s="614"/>
      <c r="C95" s="615"/>
      <c r="D95" s="615"/>
      <c r="E95" s="615"/>
      <c r="F95" s="615"/>
      <c r="G95" s="615"/>
      <c r="H95" s="615"/>
      <c r="I95" s="615"/>
      <c r="J95" s="615"/>
      <c r="K95" s="615"/>
      <c r="L95" s="615"/>
      <c r="M95" s="615"/>
      <c r="N95" s="616"/>
      <c r="P95" s="118"/>
    </row>
    <row r="96" spans="2:16" x14ac:dyDescent="0.4">
      <c r="B96" s="614"/>
      <c r="C96" s="615"/>
      <c r="D96" s="615"/>
      <c r="E96" s="615"/>
      <c r="F96" s="615"/>
      <c r="G96" s="615"/>
      <c r="H96" s="615"/>
      <c r="I96" s="615"/>
      <c r="J96" s="615"/>
      <c r="K96" s="615"/>
      <c r="L96" s="615"/>
      <c r="M96" s="615"/>
      <c r="N96" s="616"/>
      <c r="P96" s="118"/>
    </row>
    <row r="97" spans="2:16" x14ac:dyDescent="0.4">
      <c r="B97" s="614"/>
      <c r="C97" s="615"/>
      <c r="D97" s="615"/>
      <c r="E97" s="615"/>
      <c r="F97" s="615"/>
      <c r="G97" s="615"/>
      <c r="H97" s="615"/>
      <c r="I97" s="615"/>
      <c r="J97" s="615"/>
      <c r="K97" s="615"/>
      <c r="L97" s="615"/>
      <c r="M97" s="615"/>
      <c r="N97" s="616"/>
      <c r="P97" s="118"/>
    </row>
    <row r="98" spans="2:16" x14ac:dyDescent="0.4">
      <c r="B98" s="614"/>
      <c r="C98" s="615"/>
      <c r="D98" s="615"/>
      <c r="E98" s="615"/>
      <c r="F98" s="615"/>
      <c r="G98" s="615"/>
      <c r="H98" s="615"/>
      <c r="I98" s="615"/>
      <c r="J98" s="615"/>
      <c r="K98" s="615"/>
      <c r="L98" s="615"/>
      <c r="M98" s="615"/>
      <c r="N98" s="616"/>
      <c r="P98" s="118"/>
    </row>
    <row r="99" spans="2:16" x14ac:dyDescent="0.4">
      <c r="B99" s="614"/>
      <c r="C99" s="615"/>
      <c r="D99" s="615"/>
      <c r="E99" s="615"/>
      <c r="F99" s="615"/>
      <c r="G99" s="615"/>
      <c r="H99" s="615"/>
      <c r="I99" s="615"/>
      <c r="J99" s="615"/>
      <c r="K99" s="615"/>
      <c r="L99" s="615"/>
      <c r="M99" s="615"/>
      <c r="N99" s="616"/>
      <c r="P99" s="118"/>
    </row>
    <row r="100" spans="2:16" x14ac:dyDescent="0.4">
      <c r="B100" s="614"/>
      <c r="C100" s="615"/>
      <c r="D100" s="615"/>
      <c r="E100" s="615"/>
      <c r="F100" s="615"/>
      <c r="G100" s="615"/>
      <c r="H100" s="615"/>
      <c r="I100" s="615"/>
      <c r="J100" s="615"/>
      <c r="K100" s="615"/>
      <c r="L100" s="615"/>
      <c r="M100" s="615"/>
      <c r="N100" s="616"/>
      <c r="P100" s="118"/>
    </row>
    <row r="101" spans="2:16" x14ac:dyDescent="0.4">
      <c r="B101" s="614"/>
      <c r="C101" s="615"/>
      <c r="D101" s="615"/>
      <c r="E101" s="615"/>
      <c r="F101" s="615"/>
      <c r="G101" s="615"/>
      <c r="H101" s="615"/>
      <c r="I101" s="615"/>
      <c r="J101" s="615"/>
      <c r="K101" s="615"/>
      <c r="L101" s="615"/>
      <c r="M101" s="615"/>
      <c r="N101" s="616"/>
      <c r="P101" s="118"/>
    </row>
    <row r="102" spans="2:16" ht="16" thickBot="1" x14ac:dyDescent="0.45">
      <c r="B102" s="617"/>
      <c r="C102" s="618"/>
      <c r="D102" s="618"/>
      <c r="E102" s="618"/>
      <c r="F102" s="618"/>
      <c r="G102" s="618"/>
      <c r="H102" s="618"/>
      <c r="I102" s="618"/>
      <c r="J102" s="618"/>
      <c r="K102" s="618"/>
      <c r="L102" s="618"/>
      <c r="M102" s="618"/>
      <c r="N102" s="619"/>
      <c r="P102" s="118"/>
    </row>
    <row r="103" spans="2:16" x14ac:dyDescent="0.4">
      <c r="B103" s="611"/>
      <c r="C103" s="612"/>
      <c r="D103" s="612"/>
      <c r="E103" s="612"/>
      <c r="F103" s="612"/>
      <c r="G103" s="612"/>
      <c r="H103" s="612"/>
      <c r="I103" s="612"/>
      <c r="J103" s="612"/>
      <c r="K103" s="612"/>
      <c r="L103" s="612"/>
      <c r="M103" s="612"/>
      <c r="N103" s="613"/>
      <c r="P103" s="118"/>
    </row>
    <row r="104" spans="2:16" x14ac:dyDescent="0.4">
      <c r="B104" s="614"/>
      <c r="C104" s="615"/>
      <c r="D104" s="615"/>
      <c r="E104" s="615"/>
      <c r="F104" s="615"/>
      <c r="G104" s="615"/>
      <c r="H104" s="615"/>
      <c r="I104" s="615"/>
      <c r="J104" s="615"/>
      <c r="K104" s="615"/>
      <c r="L104" s="615"/>
      <c r="M104" s="615"/>
      <c r="N104" s="616"/>
      <c r="P104" s="118"/>
    </row>
    <row r="105" spans="2:16" x14ac:dyDescent="0.4">
      <c r="B105" s="614"/>
      <c r="C105" s="615"/>
      <c r="D105" s="615"/>
      <c r="E105" s="615"/>
      <c r="F105" s="615"/>
      <c r="G105" s="615"/>
      <c r="H105" s="615"/>
      <c r="I105" s="615"/>
      <c r="J105" s="615"/>
      <c r="K105" s="615"/>
      <c r="L105" s="615"/>
      <c r="M105" s="615"/>
      <c r="N105" s="616"/>
      <c r="P105" s="118"/>
    </row>
    <row r="106" spans="2:16" x14ac:dyDescent="0.4">
      <c r="B106" s="614"/>
      <c r="C106" s="615"/>
      <c r="D106" s="615"/>
      <c r="E106" s="615"/>
      <c r="F106" s="615"/>
      <c r="G106" s="615"/>
      <c r="H106" s="615"/>
      <c r="I106" s="615"/>
      <c r="J106" s="615"/>
      <c r="K106" s="615"/>
      <c r="L106" s="615"/>
      <c r="M106" s="615"/>
      <c r="N106" s="616"/>
      <c r="P106" s="118"/>
    </row>
    <row r="107" spans="2:16" x14ac:dyDescent="0.4">
      <c r="B107" s="614"/>
      <c r="C107" s="615"/>
      <c r="D107" s="615"/>
      <c r="E107" s="615"/>
      <c r="F107" s="615"/>
      <c r="G107" s="615"/>
      <c r="H107" s="615"/>
      <c r="I107" s="615"/>
      <c r="J107" s="615"/>
      <c r="K107" s="615"/>
      <c r="L107" s="615"/>
      <c r="M107" s="615"/>
      <c r="N107" s="616"/>
      <c r="P107" s="118"/>
    </row>
    <row r="108" spans="2:16" x14ac:dyDescent="0.4">
      <c r="B108" s="614"/>
      <c r="C108" s="615"/>
      <c r="D108" s="615"/>
      <c r="E108" s="615"/>
      <c r="F108" s="615"/>
      <c r="G108" s="615"/>
      <c r="H108" s="615"/>
      <c r="I108" s="615"/>
      <c r="J108" s="615"/>
      <c r="K108" s="615"/>
      <c r="L108" s="615"/>
      <c r="M108" s="615"/>
      <c r="N108" s="616"/>
      <c r="P108" s="118"/>
    </row>
    <row r="109" spans="2:16" x14ac:dyDescent="0.4">
      <c r="B109" s="614"/>
      <c r="C109" s="615"/>
      <c r="D109" s="615"/>
      <c r="E109" s="615"/>
      <c r="F109" s="615"/>
      <c r="G109" s="615"/>
      <c r="H109" s="615"/>
      <c r="I109" s="615"/>
      <c r="J109" s="615"/>
      <c r="K109" s="615"/>
      <c r="L109" s="615"/>
      <c r="M109" s="615"/>
      <c r="N109" s="616"/>
      <c r="P109" s="118"/>
    </row>
    <row r="110" spans="2:16" x14ac:dyDescent="0.4">
      <c r="B110" s="614"/>
      <c r="C110" s="615"/>
      <c r="D110" s="615"/>
      <c r="E110" s="615"/>
      <c r="F110" s="615"/>
      <c r="G110" s="615"/>
      <c r="H110" s="615"/>
      <c r="I110" s="615"/>
      <c r="J110" s="615"/>
      <c r="K110" s="615"/>
      <c r="L110" s="615"/>
      <c r="M110" s="615"/>
      <c r="N110" s="616"/>
      <c r="P110" s="118"/>
    </row>
    <row r="111" spans="2:16" x14ac:dyDescent="0.4">
      <c r="B111" s="614"/>
      <c r="C111" s="615"/>
      <c r="D111" s="615"/>
      <c r="E111" s="615"/>
      <c r="F111" s="615"/>
      <c r="G111" s="615"/>
      <c r="H111" s="615"/>
      <c r="I111" s="615"/>
      <c r="J111" s="615"/>
      <c r="K111" s="615"/>
      <c r="L111" s="615"/>
      <c r="M111" s="615"/>
      <c r="N111" s="616"/>
      <c r="P111" s="118"/>
    </row>
    <row r="112" spans="2:16" x14ac:dyDescent="0.4">
      <c r="B112" s="614"/>
      <c r="C112" s="615"/>
      <c r="D112" s="615"/>
      <c r="E112" s="615"/>
      <c r="F112" s="615"/>
      <c r="G112" s="615"/>
      <c r="H112" s="615"/>
      <c r="I112" s="615"/>
      <c r="J112" s="615"/>
      <c r="K112" s="615"/>
      <c r="L112" s="615"/>
      <c r="M112" s="615"/>
      <c r="N112" s="616"/>
      <c r="P112" s="118"/>
    </row>
    <row r="113" spans="2:16" x14ac:dyDescent="0.4">
      <c r="B113" s="614"/>
      <c r="C113" s="615"/>
      <c r="D113" s="615"/>
      <c r="E113" s="615"/>
      <c r="F113" s="615"/>
      <c r="G113" s="615"/>
      <c r="H113" s="615"/>
      <c r="I113" s="615"/>
      <c r="J113" s="615"/>
      <c r="K113" s="615"/>
      <c r="L113" s="615"/>
      <c r="M113" s="615"/>
      <c r="N113" s="616"/>
      <c r="P113" s="118"/>
    </row>
    <row r="114" spans="2:16" x14ac:dyDescent="0.4">
      <c r="B114" s="614"/>
      <c r="C114" s="615"/>
      <c r="D114" s="615"/>
      <c r="E114" s="615"/>
      <c r="F114" s="615"/>
      <c r="G114" s="615"/>
      <c r="H114" s="615"/>
      <c r="I114" s="615"/>
      <c r="J114" s="615"/>
      <c r="K114" s="615"/>
      <c r="L114" s="615"/>
      <c r="M114" s="615"/>
      <c r="N114" s="616"/>
      <c r="P114" s="118"/>
    </row>
    <row r="115" spans="2:16" x14ac:dyDescent="0.4">
      <c r="B115" s="614"/>
      <c r="C115" s="615"/>
      <c r="D115" s="615"/>
      <c r="E115" s="615"/>
      <c r="F115" s="615"/>
      <c r="G115" s="615"/>
      <c r="H115" s="615"/>
      <c r="I115" s="615"/>
      <c r="J115" s="615"/>
      <c r="K115" s="615"/>
      <c r="L115" s="615"/>
      <c r="M115" s="615"/>
      <c r="N115" s="616"/>
      <c r="P115" s="118"/>
    </row>
    <row r="116" spans="2:16" x14ac:dyDescent="0.4">
      <c r="B116" s="614"/>
      <c r="C116" s="615"/>
      <c r="D116" s="615"/>
      <c r="E116" s="615"/>
      <c r="F116" s="615"/>
      <c r="G116" s="615"/>
      <c r="H116" s="615"/>
      <c r="I116" s="615"/>
      <c r="J116" s="615"/>
      <c r="K116" s="615"/>
      <c r="L116" s="615"/>
      <c r="M116" s="615"/>
      <c r="N116" s="616"/>
      <c r="P116" s="118"/>
    </row>
    <row r="117" spans="2:16" x14ac:dyDescent="0.4">
      <c r="B117" s="614"/>
      <c r="C117" s="615"/>
      <c r="D117" s="615"/>
      <c r="E117" s="615"/>
      <c r="F117" s="615"/>
      <c r="G117" s="615"/>
      <c r="H117" s="615"/>
      <c r="I117" s="615"/>
      <c r="J117" s="615"/>
      <c r="K117" s="615"/>
      <c r="L117" s="615"/>
      <c r="M117" s="615"/>
      <c r="N117" s="616"/>
      <c r="P117" s="118"/>
    </row>
    <row r="118" spans="2:16" x14ac:dyDescent="0.4">
      <c r="B118" s="614"/>
      <c r="C118" s="615"/>
      <c r="D118" s="615"/>
      <c r="E118" s="615"/>
      <c r="F118" s="615"/>
      <c r="G118" s="615"/>
      <c r="H118" s="615"/>
      <c r="I118" s="615"/>
      <c r="J118" s="615"/>
      <c r="K118" s="615"/>
      <c r="L118" s="615"/>
      <c r="M118" s="615"/>
      <c r="N118" s="616"/>
      <c r="P118" s="118"/>
    </row>
    <row r="119" spans="2:16" x14ac:dyDescent="0.4">
      <c r="B119" s="614"/>
      <c r="C119" s="615"/>
      <c r="D119" s="615"/>
      <c r="E119" s="615"/>
      <c r="F119" s="615"/>
      <c r="G119" s="615"/>
      <c r="H119" s="615"/>
      <c r="I119" s="615"/>
      <c r="J119" s="615"/>
      <c r="K119" s="615"/>
      <c r="L119" s="615"/>
      <c r="M119" s="615"/>
      <c r="N119" s="616"/>
      <c r="P119" s="118"/>
    </row>
    <row r="120" spans="2:16" x14ac:dyDescent="0.4">
      <c r="B120" s="614"/>
      <c r="C120" s="615"/>
      <c r="D120" s="615"/>
      <c r="E120" s="615"/>
      <c r="F120" s="615"/>
      <c r="G120" s="615"/>
      <c r="H120" s="615"/>
      <c r="I120" s="615"/>
      <c r="J120" s="615"/>
      <c r="K120" s="615"/>
      <c r="L120" s="615"/>
      <c r="M120" s="615"/>
      <c r="N120" s="616"/>
      <c r="P120" s="118"/>
    </row>
    <row r="121" spans="2:16" x14ac:dyDescent="0.4">
      <c r="B121" s="614"/>
      <c r="C121" s="615"/>
      <c r="D121" s="615"/>
      <c r="E121" s="615"/>
      <c r="F121" s="615"/>
      <c r="G121" s="615"/>
      <c r="H121" s="615"/>
      <c r="I121" s="615"/>
      <c r="J121" s="615"/>
      <c r="K121" s="615"/>
      <c r="L121" s="615"/>
      <c r="M121" s="615"/>
      <c r="N121" s="616"/>
      <c r="P121" s="118"/>
    </row>
    <row r="122" spans="2:16" x14ac:dyDescent="0.4">
      <c r="B122" s="614"/>
      <c r="C122" s="615"/>
      <c r="D122" s="615"/>
      <c r="E122" s="615"/>
      <c r="F122" s="615"/>
      <c r="G122" s="615"/>
      <c r="H122" s="615"/>
      <c r="I122" s="615"/>
      <c r="J122" s="615"/>
      <c r="K122" s="615"/>
      <c r="L122" s="615"/>
      <c r="M122" s="615"/>
      <c r="N122" s="616"/>
      <c r="P122" s="118"/>
    </row>
    <row r="123" spans="2:16" x14ac:dyDescent="0.4">
      <c r="B123" s="614"/>
      <c r="C123" s="615"/>
      <c r="D123" s="615"/>
      <c r="E123" s="615"/>
      <c r="F123" s="615"/>
      <c r="G123" s="615"/>
      <c r="H123" s="615"/>
      <c r="I123" s="615"/>
      <c r="J123" s="615"/>
      <c r="K123" s="615"/>
      <c r="L123" s="615"/>
      <c r="M123" s="615"/>
      <c r="N123" s="616"/>
      <c r="P123" s="118"/>
    </row>
    <row r="124" spans="2:16" ht="16" thickBot="1" x14ac:dyDescent="0.45">
      <c r="B124" s="617"/>
      <c r="C124" s="618"/>
      <c r="D124" s="618"/>
      <c r="E124" s="618"/>
      <c r="F124" s="618"/>
      <c r="G124" s="618"/>
      <c r="H124" s="618"/>
      <c r="I124" s="618"/>
      <c r="J124" s="618"/>
      <c r="K124" s="618"/>
      <c r="L124" s="618"/>
      <c r="M124" s="618"/>
      <c r="N124" s="619"/>
      <c r="P124" s="118"/>
    </row>
    <row r="125" spans="2:16" ht="16" thickBot="1" x14ac:dyDescent="0.45">
      <c r="B125" s="120"/>
      <c r="C125" s="120"/>
      <c r="D125" s="120"/>
      <c r="E125" s="120"/>
      <c r="F125" s="120"/>
      <c r="P125" s="118"/>
    </row>
    <row r="126" spans="2:16" ht="16" thickBot="1" x14ac:dyDescent="0.45">
      <c r="B126" s="550" t="s">
        <v>21</v>
      </c>
      <c r="C126" s="626"/>
      <c r="D126" s="626"/>
      <c r="E126" s="626"/>
      <c r="F126" s="626"/>
      <c r="G126" s="626"/>
      <c r="H126" s="626"/>
      <c r="I126" s="626"/>
      <c r="J126" s="626"/>
      <c r="K126" s="626"/>
      <c r="L126" s="626"/>
      <c r="M126" s="626"/>
      <c r="N126" s="551"/>
      <c r="P126" s="118"/>
    </row>
    <row r="127" spans="2:16" x14ac:dyDescent="0.4">
      <c r="B127" s="611"/>
      <c r="C127" s="612"/>
      <c r="D127" s="612"/>
      <c r="E127" s="612"/>
      <c r="F127" s="612"/>
      <c r="G127" s="612"/>
      <c r="H127" s="612"/>
      <c r="I127" s="612"/>
      <c r="J127" s="612"/>
      <c r="K127" s="612"/>
      <c r="L127" s="612"/>
      <c r="M127" s="612"/>
      <c r="N127" s="613"/>
      <c r="P127" s="118"/>
    </row>
    <row r="128" spans="2:16" x14ac:dyDescent="0.4">
      <c r="B128" s="614"/>
      <c r="C128" s="615"/>
      <c r="D128" s="615"/>
      <c r="E128" s="615"/>
      <c r="F128" s="615"/>
      <c r="G128" s="615"/>
      <c r="H128" s="615"/>
      <c r="I128" s="615"/>
      <c r="J128" s="615"/>
      <c r="K128" s="615"/>
      <c r="L128" s="615"/>
      <c r="M128" s="615"/>
      <c r="N128" s="616"/>
      <c r="P128" s="118"/>
    </row>
    <row r="129" spans="2:16" x14ac:dyDescent="0.4">
      <c r="B129" s="614"/>
      <c r="C129" s="615"/>
      <c r="D129" s="615"/>
      <c r="E129" s="615"/>
      <c r="F129" s="615"/>
      <c r="G129" s="615"/>
      <c r="H129" s="615"/>
      <c r="I129" s="615"/>
      <c r="J129" s="615"/>
      <c r="K129" s="615"/>
      <c r="L129" s="615"/>
      <c r="M129" s="615"/>
      <c r="N129" s="616"/>
      <c r="P129" s="118"/>
    </row>
    <row r="130" spans="2:16" x14ac:dyDescent="0.4">
      <c r="B130" s="614"/>
      <c r="C130" s="615"/>
      <c r="D130" s="615"/>
      <c r="E130" s="615"/>
      <c r="F130" s="615"/>
      <c r="G130" s="615"/>
      <c r="H130" s="615"/>
      <c r="I130" s="615"/>
      <c r="J130" s="615"/>
      <c r="K130" s="615"/>
      <c r="L130" s="615"/>
      <c r="M130" s="615"/>
      <c r="N130" s="616"/>
      <c r="P130" s="118"/>
    </row>
    <row r="131" spans="2:16" x14ac:dyDescent="0.4">
      <c r="B131" s="614"/>
      <c r="C131" s="615"/>
      <c r="D131" s="615"/>
      <c r="E131" s="615"/>
      <c r="F131" s="615"/>
      <c r="G131" s="615"/>
      <c r="H131" s="615"/>
      <c r="I131" s="615"/>
      <c r="J131" s="615"/>
      <c r="K131" s="615"/>
      <c r="L131" s="615"/>
      <c r="M131" s="615"/>
      <c r="N131" s="616"/>
      <c r="P131" s="118"/>
    </row>
    <row r="132" spans="2:16" x14ac:dyDescent="0.4">
      <c r="B132" s="614"/>
      <c r="C132" s="615"/>
      <c r="D132" s="615"/>
      <c r="E132" s="615"/>
      <c r="F132" s="615"/>
      <c r="G132" s="615"/>
      <c r="H132" s="615"/>
      <c r="I132" s="615"/>
      <c r="J132" s="615"/>
      <c r="K132" s="615"/>
      <c r="L132" s="615"/>
      <c r="M132" s="615"/>
      <c r="N132" s="616"/>
      <c r="P132" s="118"/>
    </row>
    <row r="133" spans="2:16" x14ac:dyDescent="0.4">
      <c r="B133" s="614"/>
      <c r="C133" s="615"/>
      <c r="D133" s="615"/>
      <c r="E133" s="615"/>
      <c r="F133" s="615"/>
      <c r="G133" s="615"/>
      <c r="H133" s="615"/>
      <c r="I133" s="615"/>
      <c r="J133" s="615"/>
      <c r="K133" s="615"/>
      <c r="L133" s="615"/>
      <c r="M133" s="615"/>
      <c r="N133" s="616"/>
      <c r="P133" s="118"/>
    </row>
    <row r="134" spans="2:16" x14ac:dyDescent="0.4">
      <c r="B134" s="614"/>
      <c r="C134" s="615"/>
      <c r="D134" s="615"/>
      <c r="E134" s="615"/>
      <c r="F134" s="615"/>
      <c r="G134" s="615"/>
      <c r="H134" s="615"/>
      <c r="I134" s="615"/>
      <c r="J134" s="615"/>
      <c r="K134" s="615"/>
      <c r="L134" s="615"/>
      <c r="M134" s="615"/>
      <c r="N134" s="616"/>
      <c r="P134" s="118"/>
    </row>
    <row r="135" spans="2:16" x14ac:dyDescent="0.4">
      <c r="B135" s="614"/>
      <c r="C135" s="615"/>
      <c r="D135" s="615"/>
      <c r="E135" s="615"/>
      <c r="F135" s="615"/>
      <c r="G135" s="615"/>
      <c r="H135" s="615"/>
      <c r="I135" s="615"/>
      <c r="J135" s="615"/>
      <c r="K135" s="615"/>
      <c r="L135" s="615"/>
      <c r="M135" s="615"/>
      <c r="N135" s="616"/>
      <c r="P135" s="118"/>
    </row>
    <row r="136" spans="2:16" x14ac:dyDescent="0.4">
      <c r="B136" s="614"/>
      <c r="C136" s="615"/>
      <c r="D136" s="615"/>
      <c r="E136" s="615"/>
      <c r="F136" s="615"/>
      <c r="G136" s="615"/>
      <c r="H136" s="615"/>
      <c r="I136" s="615"/>
      <c r="J136" s="615"/>
      <c r="K136" s="615"/>
      <c r="L136" s="615"/>
      <c r="M136" s="615"/>
      <c r="N136" s="616"/>
      <c r="P136" s="118"/>
    </row>
    <row r="137" spans="2:16" x14ac:dyDescent="0.4">
      <c r="B137" s="614"/>
      <c r="C137" s="615"/>
      <c r="D137" s="615"/>
      <c r="E137" s="615"/>
      <c r="F137" s="615"/>
      <c r="G137" s="615"/>
      <c r="H137" s="615"/>
      <c r="I137" s="615"/>
      <c r="J137" s="615"/>
      <c r="K137" s="615"/>
      <c r="L137" s="615"/>
      <c r="M137" s="615"/>
      <c r="N137" s="616"/>
      <c r="P137" s="118"/>
    </row>
    <row r="138" spans="2:16" x14ac:dyDescent="0.4">
      <c r="B138" s="614"/>
      <c r="C138" s="615"/>
      <c r="D138" s="615"/>
      <c r="E138" s="615"/>
      <c r="F138" s="615"/>
      <c r="G138" s="615"/>
      <c r="H138" s="615"/>
      <c r="I138" s="615"/>
      <c r="J138" s="615"/>
      <c r="K138" s="615"/>
      <c r="L138" s="615"/>
      <c r="M138" s="615"/>
      <c r="N138" s="616"/>
      <c r="P138" s="118"/>
    </row>
    <row r="139" spans="2:16" x14ac:dyDescent="0.4">
      <c r="B139" s="614"/>
      <c r="C139" s="615"/>
      <c r="D139" s="615"/>
      <c r="E139" s="615"/>
      <c r="F139" s="615"/>
      <c r="G139" s="615"/>
      <c r="H139" s="615"/>
      <c r="I139" s="615"/>
      <c r="J139" s="615"/>
      <c r="K139" s="615"/>
      <c r="L139" s="615"/>
      <c r="M139" s="615"/>
      <c r="N139" s="616"/>
      <c r="P139" s="118"/>
    </row>
    <row r="140" spans="2:16" x14ac:dyDescent="0.4">
      <c r="B140" s="614"/>
      <c r="C140" s="615"/>
      <c r="D140" s="615"/>
      <c r="E140" s="615"/>
      <c r="F140" s="615"/>
      <c r="G140" s="615"/>
      <c r="H140" s="615"/>
      <c r="I140" s="615"/>
      <c r="J140" s="615"/>
      <c r="K140" s="615"/>
      <c r="L140" s="615"/>
      <c r="M140" s="615"/>
      <c r="N140" s="616"/>
      <c r="P140" s="118"/>
    </row>
    <row r="141" spans="2:16" x14ac:dyDescent="0.4">
      <c r="B141" s="614"/>
      <c r="C141" s="615"/>
      <c r="D141" s="615"/>
      <c r="E141" s="615"/>
      <c r="F141" s="615"/>
      <c r="G141" s="615"/>
      <c r="H141" s="615"/>
      <c r="I141" s="615"/>
      <c r="J141" s="615"/>
      <c r="K141" s="615"/>
      <c r="L141" s="615"/>
      <c r="M141" s="615"/>
      <c r="N141" s="616"/>
      <c r="P141" s="118"/>
    </row>
    <row r="142" spans="2:16" x14ac:dyDescent="0.4">
      <c r="B142" s="614"/>
      <c r="C142" s="615"/>
      <c r="D142" s="615"/>
      <c r="E142" s="615"/>
      <c r="F142" s="615"/>
      <c r="G142" s="615"/>
      <c r="H142" s="615"/>
      <c r="I142" s="615"/>
      <c r="J142" s="615"/>
      <c r="K142" s="615"/>
      <c r="L142" s="615"/>
      <c r="M142" s="615"/>
      <c r="N142" s="616"/>
      <c r="P142" s="118"/>
    </row>
    <row r="143" spans="2:16" x14ac:dyDescent="0.4">
      <c r="B143" s="614"/>
      <c r="C143" s="615"/>
      <c r="D143" s="615"/>
      <c r="E143" s="615"/>
      <c r="F143" s="615"/>
      <c r="G143" s="615"/>
      <c r="H143" s="615"/>
      <c r="I143" s="615"/>
      <c r="J143" s="615"/>
      <c r="K143" s="615"/>
      <c r="L143" s="615"/>
      <c r="M143" s="615"/>
      <c r="N143" s="616"/>
      <c r="P143" s="118"/>
    </row>
    <row r="144" spans="2:16" x14ac:dyDescent="0.4">
      <c r="B144" s="614"/>
      <c r="C144" s="615"/>
      <c r="D144" s="615"/>
      <c r="E144" s="615"/>
      <c r="F144" s="615"/>
      <c r="G144" s="615"/>
      <c r="H144" s="615"/>
      <c r="I144" s="615"/>
      <c r="J144" s="615"/>
      <c r="K144" s="615"/>
      <c r="L144" s="615"/>
      <c r="M144" s="615"/>
      <c r="N144" s="616"/>
      <c r="P144" s="118"/>
    </row>
    <row r="145" spans="2:16" x14ac:dyDescent="0.4">
      <c r="B145" s="614"/>
      <c r="C145" s="615"/>
      <c r="D145" s="615"/>
      <c r="E145" s="615"/>
      <c r="F145" s="615"/>
      <c r="G145" s="615"/>
      <c r="H145" s="615"/>
      <c r="I145" s="615"/>
      <c r="J145" s="615"/>
      <c r="K145" s="615"/>
      <c r="L145" s="615"/>
      <c r="M145" s="615"/>
      <c r="N145" s="616"/>
      <c r="P145" s="118"/>
    </row>
    <row r="146" spans="2:16" x14ac:dyDescent="0.4">
      <c r="B146" s="614"/>
      <c r="C146" s="615"/>
      <c r="D146" s="615"/>
      <c r="E146" s="615"/>
      <c r="F146" s="615"/>
      <c r="G146" s="615"/>
      <c r="H146" s="615"/>
      <c r="I146" s="615"/>
      <c r="J146" s="615"/>
      <c r="K146" s="615"/>
      <c r="L146" s="615"/>
      <c r="M146" s="615"/>
      <c r="N146" s="616"/>
      <c r="P146" s="118"/>
    </row>
    <row r="147" spans="2:16" x14ac:dyDescent="0.4">
      <c r="B147" s="614"/>
      <c r="C147" s="615"/>
      <c r="D147" s="615"/>
      <c r="E147" s="615"/>
      <c r="F147" s="615"/>
      <c r="G147" s="615"/>
      <c r="H147" s="615"/>
      <c r="I147" s="615"/>
      <c r="J147" s="615"/>
      <c r="K147" s="615"/>
      <c r="L147" s="615"/>
      <c r="M147" s="615"/>
      <c r="N147" s="616"/>
      <c r="P147" s="118"/>
    </row>
    <row r="148" spans="2:16" ht="16" thickBot="1" x14ac:dyDescent="0.45">
      <c r="B148" s="617"/>
      <c r="C148" s="618"/>
      <c r="D148" s="618"/>
      <c r="E148" s="618"/>
      <c r="F148" s="618"/>
      <c r="G148" s="618"/>
      <c r="H148" s="618"/>
      <c r="I148" s="618"/>
      <c r="J148" s="618"/>
      <c r="K148" s="618"/>
      <c r="L148" s="618"/>
      <c r="M148" s="618"/>
      <c r="N148" s="619"/>
      <c r="P148" s="118"/>
    </row>
    <row r="149" spans="2:16" ht="16" thickBot="1" x14ac:dyDescent="0.45">
      <c r="P149" s="118"/>
    </row>
    <row r="150" spans="2:16" ht="21" customHeight="1" thickBot="1" x14ac:dyDescent="0.45">
      <c r="B150" s="623" t="s">
        <v>22</v>
      </c>
      <c r="C150" s="624"/>
      <c r="D150" s="624"/>
      <c r="E150" s="624"/>
      <c r="F150" s="624"/>
      <c r="G150" s="624"/>
      <c r="H150" s="624"/>
      <c r="I150" s="624"/>
      <c r="J150" s="624"/>
      <c r="K150" s="624"/>
      <c r="L150" s="624"/>
      <c r="M150" s="624"/>
      <c r="N150" s="625"/>
      <c r="P150" s="118"/>
    </row>
    <row r="151" spans="2:16" x14ac:dyDescent="0.4">
      <c r="B151" s="611"/>
      <c r="C151" s="612"/>
      <c r="D151" s="612"/>
      <c r="E151" s="612"/>
      <c r="F151" s="612"/>
      <c r="G151" s="612"/>
      <c r="H151" s="612"/>
      <c r="I151" s="612"/>
      <c r="J151" s="612"/>
      <c r="K151" s="612"/>
      <c r="L151" s="612"/>
      <c r="M151" s="612"/>
      <c r="N151" s="613"/>
      <c r="P151" s="118"/>
    </row>
    <row r="152" spans="2:16" x14ac:dyDescent="0.4">
      <c r="B152" s="614"/>
      <c r="C152" s="615"/>
      <c r="D152" s="615"/>
      <c r="E152" s="615"/>
      <c r="F152" s="615"/>
      <c r="G152" s="615"/>
      <c r="H152" s="615"/>
      <c r="I152" s="615"/>
      <c r="J152" s="615"/>
      <c r="K152" s="615"/>
      <c r="L152" s="615"/>
      <c r="M152" s="615"/>
      <c r="N152" s="616"/>
      <c r="P152" s="118"/>
    </row>
    <row r="153" spans="2:16" x14ac:dyDescent="0.4">
      <c r="B153" s="614"/>
      <c r="C153" s="615"/>
      <c r="D153" s="615"/>
      <c r="E153" s="615"/>
      <c r="F153" s="615"/>
      <c r="G153" s="615"/>
      <c r="H153" s="615"/>
      <c r="I153" s="615"/>
      <c r="J153" s="615"/>
      <c r="K153" s="615"/>
      <c r="L153" s="615"/>
      <c r="M153" s="615"/>
      <c r="N153" s="616"/>
      <c r="P153" s="118"/>
    </row>
    <row r="154" spans="2:16" x14ac:dyDescent="0.4">
      <c r="B154" s="614"/>
      <c r="C154" s="615"/>
      <c r="D154" s="615"/>
      <c r="E154" s="615"/>
      <c r="F154" s="615"/>
      <c r="G154" s="615"/>
      <c r="H154" s="615"/>
      <c r="I154" s="615"/>
      <c r="J154" s="615"/>
      <c r="K154" s="615"/>
      <c r="L154" s="615"/>
      <c r="M154" s="615"/>
      <c r="N154" s="616"/>
      <c r="P154" s="118"/>
    </row>
    <row r="155" spans="2:16" x14ac:dyDescent="0.4">
      <c r="B155" s="614"/>
      <c r="C155" s="615"/>
      <c r="D155" s="615"/>
      <c r="E155" s="615"/>
      <c r="F155" s="615"/>
      <c r="G155" s="615"/>
      <c r="H155" s="615"/>
      <c r="I155" s="615"/>
      <c r="J155" s="615"/>
      <c r="K155" s="615"/>
      <c r="L155" s="615"/>
      <c r="M155" s="615"/>
      <c r="N155" s="616"/>
      <c r="P155" s="118"/>
    </row>
    <row r="156" spans="2:16" x14ac:dyDescent="0.4">
      <c r="B156" s="614"/>
      <c r="C156" s="615"/>
      <c r="D156" s="615"/>
      <c r="E156" s="615"/>
      <c r="F156" s="615"/>
      <c r="G156" s="615"/>
      <c r="H156" s="615"/>
      <c r="I156" s="615"/>
      <c r="J156" s="615"/>
      <c r="K156" s="615"/>
      <c r="L156" s="615"/>
      <c r="M156" s="615"/>
      <c r="N156" s="616"/>
      <c r="P156" s="118"/>
    </row>
    <row r="157" spans="2:16" x14ac:dyDescent="0.4">
      <c r="B157" s="614"/>
      <c r="C157" s="615"/>
      <c r="D157" s="615"/>
      <c r="E157" s="615"/>
      <c r="F157" s="615"/>
      <c r="G157" s="615"/>
      <c r="H157" s="615"/>
      <c r="I157" s="615"/>
      <c r="J157" s="615"/>
      <c r="K157" s="615"/>
      <c r="L157" s="615"/>
      <c r="M157" s="615"/>
      <c r="N157" s="616"/>
      <c r="P157" s="118"/>
    </row>
    <row r="158" spans="2:16" x14ac:dyDescent="0.4">
      <c r="B158" s="614"/>
      <c r="C158" s="615"/>
      <c r="D158" s="615"/>
      <c r="E158" s="615"/>
      <c r="F158" s="615"/>
      <c r="G158" s="615"/>
      <c r="H158" s="615"/>
      <c r="I158" s="615"/>
      <c r="J158" s="615"/>
      <c r="K158" s="615"/>
      <c r="L158" s="615"/>
      <c r="M158" s="615"/>
      <c r="N158" s="616"/>
      <c r="P158" s="118"/>
    </row>
    <row r="159" spans="2:16" x14ac:dyDescent="0.4">
      <c r="B159" s="614"/>
      <c r="C159" s="615"/>
      <c r="D159" s="615"/>
      <c r="E159" s="615"/>
      <c r="F159" s="615"/>
      <c r="G159" s="615"/>
      <c r="H159" s="615"/>
      <c r="I159" s="615"/>
      <c r="J159" s="615"/>
      <c r="K159" s="615"/>
      <c r="L159" s="615"/>
      <c r="M159" s="615"/>
      <c r="N159" s="616"/>
      <c r="P159" s="118"/>
    </row>
    <row r="160" spans="2:16" x14ac:dyDescent="0.4">
      <c r="B160" s="614"/>
      <c r="C160" s="615"/>
      <c r="D160" s="615"/>
      <c r="E160" s="615"/>
      <c r="F160" s="615"/>
      <c r="G160" s="615"/>
      <c r="H160" s="615"/>
      <c r="I160" s="615"/>
      <c r="J160" s="615"/>
      <c r="K160" s="615"/>
      <c r="L160" s="615"/>
      <c r="M160" s="615"/>
      <c r="N160" s="616"/>
      <c r="P160" s="118"/>
    </row>
    <row r="161" spans="2:16" x14ac:dyDescent="0.4">
      <c r="B161" s="614"/>
      <c r="C161" s="615"/>
      <c r="D161" s="615"/>
      <c r="E161" s="615"/>
      <c r="F161" s="615"/>
      <c r="G161" s="615"/>
      <c r="H161" s="615"/>
      <c r="I161" s="615"/>
      <c r="J161" s="615"/>
      <c r="K161" s="615"/>
      <c r="L161" s="615"/>
      <c r="M161" s="615"/>
      <c r="N161" s="616"/>
      <c r="P161" s="118"/>
    </row>
    <row r="162" spans="2:16" x14ac:dyDescent="0.4">
      <c r="B162" s="614"/>
      <c r="C162" s="615"/>
      <c r="D162" s="615"/>
      <c r="E162" s="615"/>
      <c r="F162" s="615"/>
      <c r="G162" s="615"/>
      <c r="H162" s="615"/>
      <c r="I162" s="615"/>
      <c r="J162" s="615"/>
      <c r="K162" s="615"/>
      <c r="L162" s="615"/>
      <c r="M162" s="615"/>
      <c r="N162" s="616"/>
      <c r="P162" s="118"/>
    </row>
    <row r="163" spans="2:16" x14ac:dyDescent="0.4">
      <c r="B163" s="614"/>
      <c r="C163" s="615"/>
      <c r="D163" s="615"/>
      <c r="E163" s="615"/>
      <c r="F163" s="615"/>
      <c r="G163" s="615"/>
      <c r="H163" s="615"/>
      <c r="I163" s="615"/>
      <c r="J163" s="615"/>
      <c r="K163" s="615"/>
      <c r="L163" s="615"/>
      <c r="M163" s="615"/>
      <c r="N163" s="616"/>
      <c r="P163" s="118"/>
    </row>
    <row r="164" spans="2:16" x14ac:dyDescent="0.4">
      <c r="B164" s="614"/>
      <c r="C164" s="615"/>
      <c r="D164" s="615"/>
      <c r="E164" s="615"/>
      <c r="F164" s="615"/>
      <c r="G164" s="615"/>
      <c r="H164" s="615"/>
      <c r="I164" s="615"/>
      <c r="J164" s="615"/>
      <c r="K164" s="615"/>
      <c r="L164" s="615"/>
      <c r="M164" s="615"/>
      <c r="N164" s="616"/>
      <c r="P164" s="118"/>
    </row>
    <row r="165" spans="2:16" x14ac:dyDescent="0.4">
      <c r="B165" s="614"/>
      <c r="C165" s="615"/>
      <c r="D165" s="615"/>
      <c r="E165" s="615"/>
      <c r="F165" s="615"/>
      <c r="G165" s="615"/>
      <c r="H165" s="615"/>
      <c r="I165" s="615"/>
      <c r="J165" s="615"/>
      <c r="K165" s="615"/>
      <c r="L165" s="615"/>
      <c r="M165" s="615"/>
      <c r="N165" s="616"/>
      <c r="P165" s="118"/>
    </row>
    <row r="166" spans="2:16" x14ac:dyDescent="0.4">
      <c r="B166" s="614"/>
      <c r="C166" s="615"/>
      <c r="D166" s="615"/>
      <c r="E166" s="615"/>
      <c r="F166" s="615"/>
      <c r="G166" s="615"/>
      <c r="H166" s="615"/>
      <c r="I166" s="615"/>
      <c r="J166" s="615"/>
      <c r="K166" s="615"/>
      <c r="L166" s="615"/>
      <c r="M166" s="615"/>
      <c r="N166" s="616"/>
      <c r="P166" s="118"/>
    </row>
    <row r="167" spans="2:16" x14ac:dyDescent="0.4">
      <c r="B167" s="614"/>
      <c r="C167" s="615"/>
      <c r="D167" s="615"/>
      <c r="E167" s="615"/>
      <c r="F167" s="615"/>
      <c r="G167" s="615"/>
      <c r="H167" s="615"/>
      <c r="I167" s="615"/>
      <c r="J167" s="615"/>
      <c r="K167" s="615"/>
      <c r="L167" s="615"/>
      <c r="M167" s="615"/>
      <c r="N167" s="616"/>
      <c r="P167" s="118"/>
    </row>
    <row r="168" spans="2:16" x14ac:dyDescent="0.4">
      <c r="B168" s="614"/>
      <c r="C168" s="615"/>
      <c r="D168" s="615"/>
      <c r="E168" s="615"/>
      <c r="F168" s="615"/>
      <c r="G168" s="615"/>
      <c r="H168" s="615"/>
      <c r="I168" s="615"/>
      <c r="J168" s="615"/>
      <c r="K168" s="615"/>
      <c r="L168" s="615"/>
      <c r="M168" s="615"/>
      <c r="N168" s="616"/>
      <c r="P168" s="118"/>
    </row>
    <row r="169" spans="2:16" x14ac:dyDescent="0.4">
      <c r="B169" s="614"/>
      <c r="C169" s="615"/>
      <c r="D169" s="615"/>
      <c r="E169" s="615"/>
      <c r="F169" s="615"/>
      <c r="G169" s="615"/>
      <c r="H169" s="615"/>
      <c r="I169" s="615"/>
      <c r="J169" s="615"/>
      <c r="K169" s="615"/>
      <c r="L169" s="615"/>
      <c r="M169" s="615"/>
      <c r="N169" s="616"/>
      <c r="P169" s="118"/>
    </row>
    <row r="170" spans="2:16" x14ac:dyDescent="0.4">
      <c r="B170" s="614"/>
      <c r="C170" s="615"/>
      <c r="D170" s="615"/>
      <c r="E170" s="615"/>
      <c r="F170" s="615"/>
      <c r="G170" s="615"/>
      <c r="H170" s="615"/>
      <c r="I170" s="615"/>
      <c r="J170" s="615"/>
      <c r="K170" s="615"/>
      <c r="L170" s="615"/>
      <c r="M170" s="615"/>
      <c r="N170" s="616"/>
      <c r="P170" s="118"/>
    </row>
    <row r="171" spans="2:16" x14ac:dyDescent="0.4">
      <c r="B171" s="614"/>
      <c r="C171" s="615"/>
      <c r="D171" s="615"/>
      <c r="E171" s="615"/>
      <c r="F171" s="615"/>
      <c r="G171" s="615"/>
      <c r="H171" s="615"/>
      <c r="I171" s="615"/>
      <c r="J171" s="615"/>
      <c r="K171" s="615"/>
      <c r="L171" s="615"/>
      <c r="M171" s="615"/>
      <c r="N171" s="616"/>
      <c r="P171" s="118"/>
    </row>
    <row r="172" spans="2:16" ht="16" thickBot="1" x14ac:dyDescent="0.45">
      <c r="B172" s="617"/>
      <c r="C172" s="618"/>
      <c r="D172" s="618"/>
      <c r="E172" s="618"/>
      <c r="F172" s="618"/>
      <c r="G172" s="618"/>
      <c r="H172" s="618"/>
      <c r="I172" s="618"/>
      <c r="J172" s="618"/>
      <c r="K172" s="618"/>
      <c r="L172" s="618"/>
      <c r="M172" s="618"/>
      <c r="N172" s="619"/>
      <c r="P172" s="118"/>
    </row>
    <row r="173" spans="2:16" ht="16" thickBot="1" x14ac:dyDescent="0.45">
      <c r="P173" s="118"/>
    </row>
    <row r="174" spans="2:16" ht="24" customHeight="1" thickBot="1" x14ac:dyDescent="0.45">
      <c r="B174" s="620" t="s">
        <v>57</v>
      </c>
      <c r="C174" s="621"/>
      <c r="D174" s="621"/>
      <c r="E174" s="621"/>
      <c r="F174" s="621"/>
      <c r="G174" s="621"/>
      <c r="H174" s="621"/>
      <c r="I174" s="621"/>
      <c r="J174" s="621"/>
      <c r="K174" s="621"/>
      <c r="L174" s="621"/>
      <c r="M174" s="621"/>
      <c r="N174" s="622"/>
      <c r="P174" s="118"/>
    </row>
    <row r="175" spans="2:16" x14ac:dyDescent="0.4">
      <c r="B175" s="611"/>
      <c r="C175" s="612"/>
      <c r="D175" s="612"/>
      <c r="E175" s="612"/>
      <c r="F175" s="612"/>
      <c r="G175" s="612"/>
      <c r="H175" s="612"/>
      <c r="I175" s="612"/>
      <c r="J175" s="612"/>
      <c r="K175" s="612"/>
      <c r="L175" s="612"/>
      <c r="M175" s="612"/>
      <c r="N175" s="613"/>
      <c r="P175" s="118"/>
    </row>
    <row r="176" spans="2:16" x14ac:dyDescent="0.4">
      <c r="B176" s="614"/>
      <c r="C176" s="615"/>
      <c r="D176" s="615"/>
      <c r="E176" s="615"/>
      <c r="F176" s="615"/>
      <c r="G176" s="615"/>
      <c r="H176" s="615"/>
      <c r="I176" s="615"/>
      <c r="J176" s="615"/>
      <c r="K176" s="615"/>
      <c r="L176" s="615"/>
      <c r="M176" s="615"/>
      <c r="N176" s="616"/>
      <c r="P176" s="118"/>
    </row>
    <row r="177" spans="2:16" x14ac:dyDescent="0.4">
      <c r="B177" s="614"/>
      <c r="C177" s="615"/>
      <c r="D177" s="615"/>
      <c r="E177" s="615"/>
      <c r="F177" s="615"/>
      <c r="G177" s="615"/>
      <c r="H177" s="615"/>
      <c r="I177" s="615"/>
      <c r="J177" s="615"/>
      <c r="K177" s="615"/>
      <c r="L177" s="615"/>
      <c r="M177" s="615"/>
      <c r="N177" s="616"/>
      <c r="P177" s="118"/>
    </row>
    <row r="178" spans="2:16" x14ac:dyDescent="0.4">
      <c r="B178" s="614"/>
      <c r="C178" s="615"/>
      <c r="D178" s="615"/>
      <c r="E178" s="615"/>
      <c r="F178" s="615"/>
      <c r="G178" s="615"/>
      <c r="H178" s="615"/>
      <c r="I178" s="615"/>
      <c r="J178" s="615"/>
      <c r="K178" s="615"/>
      <c r="L178" s="615"/>
      <c r="M178" s="615"/>
      <c r="N178" s="616"/>
      <c r="P178" s="118"/>
    </row>
    <row r="179" spans="2:16" x14ac:dyDescent="0.4">
      <c r="B179" s="614"/>
      <c r="C179" s="615"/>
      <c r="D179" s="615"/>
      <c r="E179" s="615"/>
      <c r="F179" s="615"/>
      <c r="G179" s="615"/>
      <c r="H179" s="615"/>
      <c r="I179" s="615"/>
      <c r="J179" s="615"/>
      <c r="K179" s="615"/>
      <c r="L179" s="615"/>
      <c r="M179" s="615"/>
      <c r="N179" s="616"/>
      <c r="P179" s="118"/>
    </row>
    <row r="180" spans="2:16" x14ac:dyDescent="0.4">
      <c r="B180" s="614"/>
      <c r="C180" s="615"/>
      <c r="D180" s="615"/>
      <c r="E180" s="615"/>
      <c r="F180" s="615"/>
      <c r="G180" s="615"/>
      <c r="H180" s="615"/>
      <c r="I180" s="615"/>
      <c r="J180" s="615"/>
      <c r="K180" s="615"/>
      <c r="L180" s="615"/>
      <c r="M180" s="615"/>
      <c r="N180" s="616"/>
      <c r="P180" s="118"/>
    </row>
    <row r="181" spans="2:16" x14ac:dyDescent="0.4">
      <c r="B181" s="614"/>
      <c r="C181" s="615"/>
      <c r="D181" s="615"/>
      <c r="E181" s="615"/>
      <c r="F181" s="615"/>
      <c r="G181" s="615"/>
      <c r="H181" s="615"/>
      <c r="I181" s="615"/>
      <c r="J181" s="615"/>
      <c r="K181" s="615"/>
      <c r="L181" s="615"/>
      <c r="M181" s="615"/>
      <c r="N181" s="616"/>
      <c r="P181" s="118"/>
    </row>
    <row r="182" spans="2:16" x14ac:dyDescent="0.4">
      <c r="B182" s="614"/>
      <c r="C182" s="615"/>
      <c r="D182" s="615"/>
      <c r="E182" s="615"/>
      <c r="F182" s="615"/>
      <c r="G182" s="615"/>
      <c r="H182" s="615"/>
      <c r="I182" s="615"/>
      <c r="J182" s="615"/>
      <c r="K182" s="615"/>
      <c r="L182" s="615"/>
      <c r="M182" s="615"/>
      <c r="N182" s="616"/>
      <c r="P182" s="118"/>
    </row>
    <row r="183" spans="2:16" x14ac:dyDescent="0.4">
      <c r="B183" s="614"/>
      <c r="C183" s="615"/>
      <c r="D183" s="615"/>
      <c r="E183" s="615"/>
      <c r="F183" s="615"/>
      <c r="G183" s="615"/>
      <c r="H183" s="615"/>
      <c r="I183" s="615"/>
      <c r="J183" s="615"/>
      <c r="K183" s="615"/>
      <c r="L183" s="615"/>
      <c r="M183" s="615"/>
      <c r="N183" s="616"/>
      <c r="P183" s="118"/>
    </row>
    <row r="184" spans="2:16" x14ac:dyDescent="0.4">
      <c r="B184" s="614"/>
      <c r="C184" s="615"/>
      <c r="D184" s="615"/>
      <c r="E184" s="615"/>
      <c r="F184" s="615"/>
      <c r="G184" s="615"/>
      <c r="H184" s="615"/>
      <c r="I184" s="615"/>
      <c r="J184" s="615"/>
      <c r="K184" s="615"/>
      <c r="L184" s="615"/>
      <c r="M184" s="615"/>
      <c r="N184" s="616"/>
      <c r="P184" s="118"/>
    </row>
    <row r="185" spans="2:16" x14ac:dyDescent="0.4">
      <c r="B185" s="614"/>
      <c r="C185" s="615"/>
      <c r="D185" s="615"/>
      <c r="E185" s="615"/>
      <c r="F185" s="615"/>
      <c r="G185" s="615"/>
      <c r="H185" s="615"/>
      <c r="I185" s="615"/>
      <c r="J185" s="615"/>
      <c r="K185" s="615"/>
      <c r="L185" s="615"/>
      <c r="M185" s="615"/>
      <c r="N185" s="616"/>
      <c r="P185" s="118"/>
    </row>
    <row r="186" spans="2:16" x14ac:dyDescent="0.4">
      <c r="B186" s="614"/>
      <c r="C186" s="615"/>
      <c r="D186" s="615"/>
      <c r="E186" s="615"/>
      <c r="F186" s="615"/>
      <c r="G186" s="615"/>
      <c r="H186" s="615"/>
      <c r="I186" s="615"/>
      <c r="J186" s="615"/>
      <c r="K186" s="615"/>
      <c r="L186" s="615"/>
      <c r="M186" s="615"/>
      <c r="N186" s="616"/>
      <c r="P186" s="118"/>
    </row>
    <row r="187" spans="2:16" x14ac:dyDescent="0.4">
      <c r="B187" s="614"/>
      <c r="C187" s="615"/>
      <c r="D187" s="615"/>
      <c r="E187" s="615"/>
      <c r="F187" s="615"/>
      <c r="G187" s="615"/>
      <c r="H187" s="615"/>
      <c r="I187" s="615"/>
      <c r="J187" s="615"/>
      <c r="K187" s="615"/>
      <c r="L187" s="615"/>
      <c r="M187" s="615"/>
      <c r="N187" s="616"/>
      <c r="P187" s="118"/>
    </row>
    <row r="188" spans="2:16" x14ac:dyDescent="0.4">
      <c r="B188" s="614"/>
      <c r="C188" s="615"/>
      <c r="D188" s="615"/>
      <c r="E188" s="615"/>
      <c r="F188" s="615"/>
      <c r="G188" s="615"/>
      <c r="H188" s="615"/>
      <c r="I188" s="615"/>
      <c r="J188" s="615"/>
      <c r="K188" s="615"/>
      <c r="L188" s="615"/>
      <c r="M188" s="615"/>
      <c r="N188" s="616"/>
      <c r="P188" s="118"/>
    </row>
    <row r="189" spans="2:16" x14ac:dyDescent="0.4">
      <c r="B189" s="614"/>
      <c r="C189" s="615"/>
      <c r="D189" s="615"/>
      <c r="E189" s="615"/>
      <c r="F189" s="615"/>
      <c r="G189" s="615"/>
      <c r="H189" s="615"/>
      <c r="I189" s="615"/>
      <c r="J189" s="615"/>
      <c r="K189" s="615"/>
      <c r="L189" s="615"/>
      <c r="M189" s="615"/>
      <c r="N189" s="616"/>
      <c r="P189" s="118"/>
    </row>
    <row r="190" spans="2:16" x14ac:dyDescent="0.4">
      <c r="B190" s="614"/>
      <c r="C190" s="615"/>
      <c r="D190" s="615"/>
      <c r="E190" s="615"/>
      <c r="F190" s="615"/>
      <c r="G190" s="615"/>
      <c r="H190" s="615"/>
      <c r="I190" s="615"/>
      <c r="J190" s="615"/>
      <c r="K190" s="615"/>
      <c r="L190" s="615"/>
      <c r="M190" s="615"/>
      <c r="N190" s="616"/>
      <c r="P190" s="118"/>
    </row>
    <row r="191" spans="2:16" x14ac:dyDescent="0.4">
      <c r="B191" s="614"/>
      <c r="C191" s="615"/>
      <c r="D191" s="615"/>
      <c r="E191" s="615"/>
      <c r="F191" s="615"/>
      <c r="G191" s="615"/>
      <c r="H191" s="615"/>
      <c r="I191" s="615"/>
      <c r="J191" s="615"/>
      <c r="K191" s="615"/>
      <c r="L191" s="615"/>
      <c r="M191" s="615"/>
      <c r="N191" s="616"/>
      <c r="P191" s="118"/>
    </row>
    <row r="192" spans="2:16" x14ac:dyDescent="0.4">
      <c r="B192" s="614"/>
      <c r="C192" s="615"/>
      <c r="D192" s="615"/>
      <c r="E192" s="615"/>
      <c r="F192" s="615"/>
      <c r="G192" s="615"/>
      <c r="H192" s="615"/>
      <c r="I192" s="615"/>
      <c r="J192" s="615"/>
      <c r="K192" s="615"/>
      <c r="L192" s="615"/>
      <c r="M192" s="615"/>
      <c r="N192" s="616"/>
      <c r="P192" s="118"/>
    </row>
    <row r="193" spans="2:16" x14ac:dyDescent="0.4">
      <c r="B193" s="614"/>
      <c r="C193" s="615"/>
      <c r="D193" s="615"/>
      <c r="E193" s="615"/>
      <c r="F193" s="615"/>
      <c r="G193" s="615"/>
      <c r="H193" s="615"/>
      <c r="I193" s="615"/>
      <c r="J193" s="615"/>
      <c r="K193" s="615"/>
      <c r="L193" s="615"/>
      <c r="M193" s="615"/>
      <c r="N193" s="616"/>
      <c r="P193" s="118"/>
    </row>
    <row r="194" spans="2:16" x14ac:dyDescent="0.4">
      <c r="B194" s="614"/>
      <c r="C194" s="615"/>
      <c r="D194" s="615"/>
      <c r="E194" s="615"/>
      <c r="F194" s="615"/>
      <c r="G194" s="615"/>
      <c r="H194" s="615"/>
      <c r="I194" s="615"/>
      <c r="J194" s="615"/>
      <c r="K194" s="615"/>
      <c r="L194" s="615"/>
      <c r="M194" s="615"/>
      <c r="N194" s="616"/>
      <c r="P194" s="118"/>
    </row>
    <row r="195" spans="2:16" x14ac:dyDescent="0.4">
      <c r="B195" s="614"/>
      <c r="C195" s="615"/>
      <c r="D195" s="615"/>
      <c r="E195" s="615"/>
      <c r="F195" s="615"/>
      <c r="G195" s="615"/>
      <c r="H195" s="615"/>
      <c r="I195" s="615"/>
      <c r="J195" s="615"/>
      <c r="K195" s="615"/>
      <c r="L195" s="615"/>
      <c r="M195" s="615"/>
      <c r="N195" s="616"/>
      <c r="P195" s="118"/>
    </row>
    <row r="196" spans="2:16" ht="16" thickBot="1" x14ac:dyDescent="0.45">
      <c r="B196" s="617"/>
      <c r="C196" s="618"/>
      <c r="D196" s="618"/>
      <c r="E196" s="618"/>
      <c r="F196" s="618"/>
      <c r="G196" s="618"/>
      <c r="H196" s="618"/>
      <c r="I196" s="618"/>
      <c r="J196" s="618"/>
      <c r="K196" s="618"/>
      <c r="L196" s="618"/>
      <c r="M196" s="618"/>
      <c r="N196" s="619"/>
      <c r="P196" s="118"/>
    </row>
    <row r="197" spans="2:16" ht="16" thickBot="1" x14ac:dyDescent="0.45">
      <c r="B197" s="121"/>
      <c r="P197" s="118"/>
    </row>
    <row r="198" spans="2:16" ht="16" thickBot="1" x14ac:dyDescent="0.45">
      <c r="B198" s="623" t="s">
        <v>23</v>
      </c>
      <c r="C198" s="624"/>
      <c r="D198" s="624"/>
      <c r="E198" s="624"/>
      <c r="F198" s="624"/>
      <c r="G198" s="624"/>
      <c r="H198" s="624"/>
      <c r="I198" s="624"/>
      <c r="J198" s="624"/>
      <c r="K198" s="624"/>
      <c r="L198" s="624"/>
      <c r="M198" s="624"/>
      <c r="N198" s="625"/>
      <c r="P198" s="118"/>
    </row>
    <row r="199" spans="2:16" x14ac:dyDescent="0.4">
      <c r="B199" s="611"/>
      <c r="C199" s="612"/>
      <c r="D199" s="612"/>
      <c r="E199" s="612"/>
      <c r="F199" s="612"/>
      <c r="G199" s="612"/>
      <c r="H199" s="612"/>
      <c r="I199" s="612"/>
      <c r="J199" s="612"/>
      <c r="K199" s="612"/>
      <c r="L199" s="612"/>
      <c r="M199" s="612"/>
      <c r="N199" s="613"/>
      <c r="P199" s="118"/>
    </row>
    <row r="200" spans="2:16" x14ac:dyDescent="0.4">
      <c r="B200" s="614"/>
      <c r="C200" s="615"/>
      <c r="D200" s="615"/>
      <c r="E200" s="615"/>
      <c r="F200" s="615"/>
      <c r="G200" s="615"/>
      <c r="H200" s="615"/>
      <c r="I200" s="615"/>
      <c r="J200" s="615"/>
      <c r="K200" s="615"/>
      <c r="L200" s="615"/>
      <c r="M200" s="615"/>
      <c r="N200" s="616"/>
      <c r="P200" s="118"/>
    </row>
    <row r="201" spans="2:16" x14ac:dyDescent="0.4">
      <c r="B201" s="614"/>
      <c r="C201" s="615"/>
      <c r="D201" s="615"/>
      <c r="E201" s="615"/>
      <c r="F201" s="615"/>
      <c r="G201" s="615"/>
      <c r="H201" s="615"/>
      <c r="I201" s="615"/>
      <c r="J201" s="615"/>
      <c r="K201" s="615"/>
      <c r="L201" s="615"/>
      <c r="M201" s="615"/>
      <c r="N201" s="616"/>
      <c r="P201" s="118"/>
    </row>
    <row r="202" spans="2:16" x14ac:dyDescent="0.4">
      <c r="B202" s="614"/>
      <c r="C202" s="615"/>
      <c r="D202" s="615"/>
      <c r="E202" s="615"/>
      <c r="F202" s="615"/>
      <c r="G202" s="615"/>
      <c r="H202" s="615"/>
      <c r="I202" s="615"/>
      <c r="J202" s="615"/>
      <c r="K202" s="615"/>
      <c r="L202" s="615"/>
      <c r="M202" s="615"/>
      <c r="N202" s="616"/>
      <c r="P202" s="118"/>
    </row>
    <row r="203" spans="2:16" x14ac:dyDescent="0.4">
      <c r="B203" s="614"/>
      <c r="C203" s="615"/>
      <c r="D203" s="615"/>
      <c r="E203" s="615"/>
      <c r="F203" s="615"/>
      <c r="G203" s="615"/>
      <c r="H203" s="615"/>
      <c r="I203" s="615"/>
      <c r="J203" s="615"/>
      <c r="K203" s="615"/>
      <c r="L203" s="615"/>
      <c r="M203" s="615"/>
      <c r="N203" s="616"/>
      <c r="P203" s="118"/>
    </row>
    <row r="204" spans="2:16" x14ac:dyDescent="0.4">
      <c r="B204" s="614"/>
      <c r="C204" s="615"/>
      <c r="D204" s="615"/>
      <c r="E204" s="615"/>
      <c r="F204" s="615"/>
      <c r="G204" s="615"/>
      <c r="H204" s="615"/>
      <c r="I204" s="615"/>
      <c r="J204" s="615"/>
      <c r="K204" s="615"/>
      <c r="L204" s="615"/>
      <c r="M204" s="615"/>
      <c r="N204" s="616"/>
      <c r="P204" s="118"/>
    </row>
    <row r="205" spans="2:16" x14ac:dyDescent="0.4">
      <c r="B205" s="614"/>
      <c r="C205" s="615"/>
      <c r="D205" s="615"/>
      <c r="E205" s="615"/>
      <c r="F205" s="615"/>
      <c r="G205" s="615"/>
      <c r="H205" s="615"/>
      <c r="I205" s="615"/>
      <c r="J205" s="615"/>
      <c r="K205" s="615"/>
      <c r="L205" s="615"/>
      <c r="M205" s="615"/>
      <c r="N205" s="616"/>
      <c r="P205" s="118"/>
    </row>
    <row r="206" spans="2:16" x14ac:dyDescent="0.4">
      <c r="B206" s="614"/>
      <c r="C206" s="615"/>
      <c r="D206" s="615"/>
      <c r="E206" s="615"/>
      <c r="F206" s="615"/>
      <c r="G206" s="615"/>
      <c r="H206" s="615"/>
      <c r="I206" s="615"/>
      <c r="J206" s="615"/>
      <c r="K206" s="615"/>
      <c r="L206" s="615"/>
      <c r="M206" s="615"/>
      <c r="N206" s="616"/>
      <c r="P206" s="118"/>
    </row>
    <row r="207" spans="2:16" x14ac:dyDescent="0.4">
      <c r="B207" s="614"/>
      <c r="C207" s="615"/>
      <c r="D207" s="615"/>
      <c r="E207" s="615"/>
      <c r="F207" s="615"/>
      <c r="G207" s="615"/>
      <c r="H207" s="615"/>
      <c r="I207" s="615"/>
      <c r="J207" s="615"/>
      <c r="K207" s="615"/>
      <c r="L207" s="615"/>
      <c r="M207" s="615"/>
      <c r="N207" s="616"/>
      <c r="P207" s="118"/>
    </row>
    <row r="208" spans="2:16" x14ac:dyDescent="0.4">
      <c r="B208" s="614"/>
      <c r="C208" s="615"/>
      <c r="D208" s="615"/>
      <c r="E208" s="615"/>
      <c r="F208" s="615"/>
      <c r="G208" s="615"/>
      <c r="H208" s="615"/>
      <c r="I208" s="615"/>
      <c r="J208" s="615"/>
      <c r="K208" s="615"/>
      <c r="L208" s="615"/>
      <c r="M208" s="615"/>
      <c r="N208" s="616"/>
      <c r="P208" s="118"/>
    </row>
    <row r="209" spans="2:16" x14ac:dyDescent="0.4">
      <c r="B209" s="614"/>
      <c r="C209" s="615"/>
      <c r="D209" s="615"/>
      <c r="E209" s="615"/>
      <c r="F209" s="615"/>
      <c r="G209" s="615"/>
      <c r="H209" s="615"/>
      <c r="I209" s="615"/>
      <c r="J209" s="615"/>
      <c r="K209" s="615"/>
      <c r="L209" s="615"/>
      <c r="M209" s="615"/>
      <c r="N209" s="616"/>
      <c r="P209" s="118"/>
    </row>
    <row r="210" spans="2:16" x14ac:dyDescent="0.4">
      <c r="B210" s="614"/>
      <c r="C210" s="615"/>
      <c r="D210" s="615"/>
      <c r="E210" s="615"/>
      <c r="F210" s="615"/>
      <c r="G210" s="615"/>
      <c r="H210" s="615"/>
      <c r="I210" s="615"/>
      <c r="J210" s="615"/>
      <c r="K210" s="615"/>
      <c r="L210" s="615"/>
      <c r="M210" s="615"/>
      <c r="N210" s="616"/>
      <c r="P210" s="118"/>
    </row>
    <row r="211" spans="2:16" x14ac:dyDescent="0.4">
      <c r="B211" s="614"/>
      <c r="C211" s="615"/>
      <c r="D211" s="615"/>
      <c r="E211" s="615"/>
      <c r="F211" s="615"/>
      <c r="G211" s="615"/>
      <c r="H211" s="615"/>
      <c r="I211" s="615"/>
      <c r="J211" s="615"/>
      <c r="K211" s="615"/>
      <c r="L211" s="615"/>
      <c r="M211" s="615"/>
      <c r="N211" s="616"/>
      <c r="P211" s="118"/>
    </row>
    <row r="212" spans="2:16" x14ac:dyDescent="0.4">
      <c r="B212" s="614"/>
      <c r="C212" s="615"/>
      <c r="D212" s="615"/>
      <c r="E212" s="615"/>
      <c r="F212" s="615"/>
      <c r="G212" s="615"/>
      <c r="H212" s="615"/>
      <c r="I212" s="615"/>
      <c r="J212" s="615"/>
      <c r="K212" s="615"/>
      <c r="L212" s="615"/>
      <c r="M212" s="615"/>
      <c r="N212" s="616"/>
      <c r="P212" s="118"/>
    </row>
    <row r="213" spans="2:16" x14ac:dyDescent="0.4">
      <c r="B213" s="614"/>
      <c r="C213" s="615"/>
      <c r="D213" s="615"/>
      <c r="E213" s="615"/>
      <c r="F213" s="615"/>
      <c r="G213" s="615"/>
      <c r="H213" s="615"/>
      <c r="I213" s="615"/>
      <c r="J213" s="615"/>
      <c r="K213" s="615"/>
      <c r="L213" s="615"/>
      <c r="M213" s="615"/>
      <c r="N213" s="616"/>
      <c r="P213" s="118"/>
    </row>
    <row r="214" spans="2:16" x14ac:dyDescent="0.4">
      <c r="B214" s="614"/>
      <c r="C214" s="615"/>
      <c r="D214" s="615"/>
      <c r="E214" s="615"/>
      <c r="F214" s="615"/>
      <c r="G214" s="615"/>
      <c r="H214" s="615"/>
      <c r="I214" s="615"/>
      <c r="J214" s="615"/>
      <c r="K214" s="615"/>
      <c r="L214" s="615"/>
      <c r="M214" s="615"/>
      <c r="N214" s="616"/>
      <c r="P214" s="118"/>
    </row>
    <row r="215" spans="2:16" x14ac:dyDescent="0.4">
      <c r="B215" s="614"/>
      <c r="C215" s="615"/>
      <c r="D215" s="615"/>
      <c r="E215" s="615"/>
      <c r="F215" s="615"/>
      <c r="G215" s="615"/>
      <c r="H215" s="615"/>
      <c r="I215" s="615"/>
      <c r="J215" s="615"/>
      <c r="K215" s="615"/>
      <c r="L215" s="615"/>
      <c r="M215" s="615"/>
      <c r="N215" s="616"/>
      <c r="P215" s="118"/>
    </row>
    <row r="216" spans="2:16" x14ac:dyDescent="0.4">
      <c r="B216" s="614"/>
      <c r="C216" s="615"/>
      <c r="D216" s="615"/>
      <c r="E216" s="615"/>
      <c r="F216" s="615"/>
      <c r="G216" s="615"/>
      <c r="H216" s="615"/>
      <c r="I216" s="615"/>
      <c r="J216" s="615"/>
      <c r="K216" s="615"/>
      <c r="L216" s="615"/>
      <c r="M216" s="615"/>
      <c r="N216" s="616"/>
      <c r="P216" s="118"/>
    </row>
    <row r="217" spans="2:16" x14ac:dyDescent="0.4">
      <c r="B217" s="614"/>
      <c r="C217" s="615"/>
      <c r="D217" s="615"/>
      <c r="E217" s="615"/>
      <c r="F217" s="615"/>
      <c r="G217" s="615"/>
      <c r="H217" s="615"/>
      <c r="I217" s="615"/>
      <c r="J217" s="615"/>
      <c r="K217" s="615"/>
      <c r="L217" s="615"/>
      <c r="M217" s="615"/>
      <c r="N217" s="616"/>
      <c r="P217" s="118"/>
    </row>
    <row r="218" spans="2:16" x14ac:dyDescent="0.4">
      <c r="B218" s="614"/>
      <c r="C218" s="615"/>
      <c r="D218" s="615"/>
      <c r="E218" s="615"/>
      <c r="F218" s="615"/>
      <c r="G218" s="615"/>
      <c r="H218" s="615"/>
      <c r="I218" s="615"/>
      <c r="J218" s="615"/>
      <c r="K218" s="615"/>
      <c r="L218" s="615"/>
      <c r="M218" s="615"/>
      <c r="N218" s="616"/>
      <c r="P218" s="118"/>
    </row>
    <row r="219" spans="2:16" x14ac:dyDescent="0.4">
      <c r="B219" s="614"/>
      <c r="C219" s="615"/>
      <c r="D219" s="615"/>
      <c r="E219" s="615"/>
      <c r="F219" s="615"/>
      <c r="G219" s="615"/>
      <c r="H219" s="615"/>
      <c r="I219" s="615"/>
      <c r="J219" s="615"/>
      <c r="K219" s="615"/>
      <c r="L219" s="615"/>
      <c r="M219" s="615"/>
      <c r="N219" s="616"/>
      <c r="P219" s="118"/>
    </row>
    <row r="220" spans="2:16" ht="16" thickBot="1" x14ac:dyDescent="0.45">
      <c r="B220" s="617"/>
      <c r="C220" s="618"/>
      <c r="D220" s="618"/>
      <c r="E220" s="618"/>
      <c r="F220" s="618"/>
      <c r="G220" s="618"/>
      <c r="H220" s="618"/>
      <c r="I220" s="618"/>
      <c r="J220" s="618"/>
      <c r="K220" s="618"/>
      <c r="L220" s="618"/>
      <c r="M220" s="618"/>
      <c r="N220" s="619"/>
      <c r="P220" s="118"/>
    </row>
    <row r="221" spans="2:16" ht="16" thickBot="1" x14ac:dyDescent="0.45">
      <c r="B221" s="121"/>
      <c r="H221" s="121"/>
      <c r="P221" s="118"/>
    </row>
    <row r="222" spans="2:16" ht="16" thickBot="1" x14ac:dyDescent="0.45">
      <c r="B222" s="550" t="s">
        <v>157</v>
      </c>
      <c r="C222" s="626"/>
      <c r="D222" s="626"/>
      <c r="E222" s="626"/>
      <c r="F222" s="626"/>
      <c r="G222" s="626"/>
      <c r="H222" s="626"/>
      <c r="I222" s="626"/>
      <c r="J222" s="626"/>
      <c r="K222" s="626"/>
      <c r="L222" s="626"/>
      <c r="M222" s="626"/>
      <c r="N222" s="551"/>
      <c r="P222" s="118"/>
    </row>
    <row r="223" spans="2:16" x14ac:dyDescent="0.4">
      <c r="B223" s="627"/>
      <c r="C223" s="628"/>
      <c r="D223" s="628"/>
      <c r="E223" s="628"/>
      <c r="F223" s="628"/>
      <c r="G223" s="628"/>
      <c r="H223" s="628"/>
      <c r="I223" s="628"/>
      <c r="J223" s="628"/>
      <c r="K223" s="628"/>
      <c r="L223" s="628"/>
      <c r="M223" s="628"/>
      <c r="N223" s="629"/>
      <c r="P223" s="118"/>
    </row>
    <row r="224" spans="2:16" x14ac:dyDescent="0.4">
      <c r="B224" s="630"/>
      <c r="C224" s="631"/>
      <c r="D224" s="631"/>
      <c r="E224" s="631"/>
      <c r="F224" s="631"/>
      <c r="G224" s="631"/>
      <c r="H224" s="631"/>
      <c r="I224" s="631"/>
      <c r="J224" s="631"/>
      <c r="K224" s="631"/>
      <c r="L224" s="631"/>
      <c r="M224" s="631"/>
      <c r="N224" s="632"/>
      <c r="P224" s="118"/>
    </row>
    <row r="225" spans="2:16" x14ac:dyDescent="0.4">
      <c r="B225" s="630"/>
      <c r="C225" s="631"/>
      <c r="D225" s="631"/>
      <c r="E225" s="631"/>
      <c r="F225" s="631"/>
      <c r="G225" s="631"/>
      <c r="H225" s="631"/>
      <c r="I225" s="631"/>
      <c r="J225" s="631"/>
      <c r="K225" s="631"/>
      <c r="L225" s="631"/>
      <c r="M225" s="631"/>
      <c r="N225" s="632"/>
      <c r="P225" s="118"/>
    </row>
    <row r="226" spans="2:16" x14ac:dyDescent="0.4">
      <c r="B226" s="630"/>
      <c r="C226" s="631"/>
      <c r="D226" s="631"/>
      <c r="E226" s="631"/>
      <c r="F226" s="631"/>
      <c r="G226" s="631"/>
      <c r="H226" s="631"/>
      <c r="I226" s="631"/>
      <c r="J226" s="631"/>
      <c r="K226" s="631"/>
      <c r="L226" s="631"/>
      <c r="M226" s="631"/>
      <c r="N226" s="632"/>
      <c r="P226" s="118"/>
    </row>
    <row r="227" spans="2:16" x14ac:dyDescent="0.4">
      <c r="B227" s="630"/>
      <c r="C227" s="631"/>
      <c r="D227" s="631"/>
      <c r="E227" s="631"/>
      <c r="F227" s="631"/>
      <c r="G227" s="631"/>
      <c r="H227" s="631"/>
      <c r="I227" s="631"/>
      <c r="J227" s="631"/>
      <c r="K227" s="631"/>
      <c r="L227" s="631"/>
      <c r="M227" s="631"/>
      <c r="N227" s="632"/>
      <c r="P227" s="118"/>
    </row>
    <row r="228" spans="2:16" x14ac:dyDescent="0.4">
      <c r="B228" s="630"/>
      <c r="C228" s="631"/>
      <c r="D228" s="631"/>
      <c r="E228" s="631"/>
      <c r="F228" s="631"/>
      <c r="G228" s="631"/>
      <c r="H228" s="631"/>
      <c r="I228" s="631"/>
      <c r="J228" s="631"/>
      <c r="K228" s="631"/>
      <c r="L228" s="631"/>
      <c r="M228" s="631"/>
      <c r="N228" s="632"/>
      <c r="P228" s="118"/>
    </row>
    <row r="229" spans="2:16" x14ac:dyDescent="0.4">
      <c r="B229" s="630"/>
      <c r="C229" s="631"/>
      <c r="D229" s="631"/>
      <c r="E229" s="631"/>
      <c r="F229" s="631"/>
      <c r="G229" s="631"/>
      <c r="H229" s="631"/>
      <c r="I229" s="631"/>
      <c r="J229" s="631"/>
      <c r="K229" s="631"/>
      <c r="L229" s="631"/>
      <c r="M229" s="631"/>
      <c r="N229" s="632"/>
      <c r="P229" s="118"/>
    </row>
    <row r="230" spans="2:16" x14ac:dyDescent="0.4">
      <c r="B230" s="630"/>
      <c r="C230" s="631"/>
      <c r="D230" s="631"/>
      <c r="E230" s="631"/>
      <c r="F230" s="631"/>
      <c r="G230" s="631"/>
      <c r="H230" s="631"/>
      <c r="I230" s="631"/>
      <c r="J230" s="631"/>
      <c r="K230" s="631"/>
      <c r="L230" s="631"/>
      <c r="M230" s="631"/>
      <c r="N230" s="632"/>
      <c r="P230" s="118"/>
    </row>
    <row r="231" spans="2:16" x14ac:dyDescent="0.4">
      <c r="B231" s="630"/>
      <c r="C231" s="631"/>
      <c r="D231" s="631"/>
      <c r="E231" s="631"/>
      <c r="F231" s="631"/>
      <c r="G231" s="631"/>
      <c r="H231" s="631"/>
      <c r="I231" s="631"/>
      <c r="J231" s="631"/>
      <c r="K231" s="631"/>
      <c r="L231" s="631"/>
      <c r="M231" s="631"/>
      <c r="N231" s="632"/>
      <c r="P231" s="118"/>
    </row>
    <row r="232" spans="2:16" x14ac:dyDescent="0.4">
      <c r="B232" s="630"/>
      <c r="C232" s="631"/>
      <c r="D232" s="631"/>
      <c r="E232" s="631"/>
      <c r="F232" s="631"/>
      <c r="G232" s="631"/>
      <c r="H232" s="631"/>
      <c r="I232" s="631"/>
      <c r="J232" s="631"/>
      <c r="K232" s="631"/>
      <c r="L232" s="631"/>
      <c r="M232" s="631"/>
      <c r="N232" s="632"/>
      <c r="P232" s="118"/>
    </row>
    <row r="233" spans="2:16" x14ac:dyDescent="0.4">
      <c r="B233" s="630"/>
      <c r="C233" s="631"/>
      <c r="D233" s="631"/>
      <c r="E233" s="631"/>
      <c r="F233" s="631"/>
      <c r="G233" s="631"/>
      <c r="H233" s="631"/>
      <c r="I233" s="631"/>
      <c r="J233" s="631"/>
      <c r="K233" s="631"/>
      <c r="L233" s="631"/>
      <c r="M233" s="631"/>
      <c r="N233" s="632"/>
      <c r="P233" s="118"/>
    </row>
    <row r="234" spans="2:16" x14ac:dyDescent="0.4">
      <c r="B234" s="630"/>
      <c r="C234" s="631"/>
      <c r="D234" s="631"/>
      <c r="E234" s="631"/>
      <c r="F234" s="631"/>
      <c r="G234" s="631"/>
      <c r="H234" s="631"/>
      <c r="I234" s="631"/>
      <c r="J234" s="631"/>
      <c r="K234" s="631"/>
      <c r="L234" s="631"/>
      <c r="M234" s="631"/>
      <c r="N234" s="632"/>
      <c r="P234" s="118"/>
    </row>
    <row r="235" spans="2:16" x14ac:dyDescent="0.4">
      <c r="B235" s="630"/>
      <c r="C235" s="631"/>
      <c r="D235" s="631"/>
      <c r="E235" s="631"/>
      <c r="F235" s="631"/>
      <c r="G235" s="631"/>
      <c r="H235" s="631"/>
      <c r="I235" s="631"/>
      <c r="J235" s="631"/>
      <c r="K235" s="631"/>
      <c r="L235" s="631"/>
      <c r="M235" s="631"/>
      <c r="N235" s="632"/>
      <c r="P235" s="118"/>
    </row>
    <row r="236" spans="2:16" x14ac:dyDescent="0.4">
      <c r="B236" s="630"/>
      <c r="C236" s="631"/>
      <c r="D236" s="631"/>
      <c r="E236" s="631"/>
      <c r="F236" s="631"/>
      <c r="G236" s="631"/>
      <c r="H236" s="631"/>
      <c r="I236" s="631"/>
      <c r="J236" s="631"/>
      <c r="K236" s="631"/>
      <c r="L236" s="631"/>
      <c r="M236" s="631"/>
      <c r="N236" s="632"/>
      <c r="P236" s="118"/>
    </row>
    <row r="237" spans="2:16" x14ac:dyDescent="0.4">
      <c r="B237" s="630"/>
      <c r="C237" s="631"/>
      <c r="D237" s="631"/>
      <c r="E237" s="631"/>
      <c r="F237" s="631"/>
      <c r="G237" s="631"/>
      <c r="H237" s="631"/>
      <c r="I237" s="631"/>
      <c r="J237" s="631"/>
      <c r="K237" s="631"/>
      <c r="L237" s="631"/>
      <c r="M237" s="631"/>
      <c r="N237" s="632"/>
      <c r="P237" s="118"/>
    </row>
    <row r="238" spans="2:16" x14ac:dyDescent="0.4">
      <c r="B238" s="630"/>
      <c r="C238" s="631"/>
      <c r="D238" s="631"/>
      <c r="E238" s="631"/>
      <c r="F238" s="631"/>
      <c r="G238" s="631"/>
      <c r="H238" s="631"/>
      <c r="I238" s="631"/>
      <c r="J238" s="631"/>
      <c r="K238" s="631"/>
      <c r="L238" s="631"/>
      <c r="M238" s="631"/>
      <c r="N238" s="632"/>
      <c r="P238" s="118"/>
    </row>
    <row r="239" spans="2:16" x14ac:dyDescent="0.4">
      <c r="B239" s="630"/>
      <c r="C239" s="631"/>
      <c r="D239" s="631"/>
      <c r="E239" s="631"/>
      <c r="F239" s="631"/>
      <c r="G239" s="631"/>
      <c r="H239" s="631"/>
      <c r="I239" s="631"/>
      <c r="J239" s="631"/>
      <c r="K239" s="631"/>
      <c r="L239" s="631"/>
      <c r="M239" s="631"/>
      <c r="N239" s="632"/>
      <c r="P239" s="118"/>
    </row>
    <row r="240" spans="2:16" x14ac:dyDescent="0.4">
      <c r="B240" s="630"/>
      <c r="C240" s="631"/>
      <c r="D240" s="631"/>
      <c r="E240" s="631"/>
      <c r="F240" s="631"/>
      <c r="G240" s="631"/>
      <c r="H240" s="631"/>
      <c r="I240" s="631"/>
      <c r="J240" s="631"/>
      <c r="K240" s="631"/>
      <c r="L240" s="631"/>
      <c r="M240" s="631"/>
      <c r="N240" s="632"/>
      <c r="P240" s="118"/>
    </row>
    <row r="241" spans="2:16" x14ac:dyDescent="0.4">
      <c r="B241" s="630"/>
      <c r="C241" s="631"/>
      <c r="D241" s="631"/>
      <c r="E241" s="631"/>
      <c r="F241" s="631"/>
      <c r="G241" s="631"/>
      <c r="H241" s="631"/>
      <c r="I241" s="631"/>
      <c r="J241" s="631"/>
      <c r="K241" s="631"/>
      <c r="L241" s="631"/>
      <c r="M241" s="631"/>
      <c r="N241" s="632"/>
      <c r="P241" s="118"/>
    </row>
    <row r="242" spans="2:16" x14ac:dyDescent="0.4">
      <c r="B242" s="630"/>
      <c r="C242" s="631"/>
      <c r="D242" s="631"/>
      <c r="E242" s="631"/>
      <c r="F242" s="631"/>
      <c r="G242" s="631"/>
      <c r="H242" s="631"/>
      <c r="I242" s="631"/>
      <c r="J242" s="631"/>
      <c r="K242" s="631"/>
      <c r="L242" s="631"/>
      <c r="M242" s="631"/>
      <c r="N242" s="632"/>
      <c r="P242" s="118"/>
    </row>
    <row r="243" spans="2:16" x14ac:dyDescent="0.4">
      <c r="B243" s="630"/>
      <c r="C243" s="631"/>
      <c r="D243" s="631"/>
      <c r="E243" s="631"/>
      <c r="F243" s="631"/>
      <c r="G243" s="631"/>
      <c r="H243" s="631"/>
      <c r="I243" s="631"/>
      <c r="J243" s="631"/>
      <c r="K243" s="631"/>
      <c r="L243" s="631"/>
      <c r="M243" s="631"/>
      <c r="N243" s="632"/>
      <c r="P243" s="118"/>
    </row>
    <row r="244" spans="2:16" ht="16" thickBot="1" x14ac:dyDescent="0.45">
      <c r="B244" s="633"/>
      <c r="C244" s="634"/>
      <c r="D244" s="634"/>
      <c r="E244" s="634"/>
      <c r="F244" s="634"/>
      <c r="G244" s="634"/>
      <c r="H244" s="634"/>
      <c r="I244" s="634"/>
      <c r="J244" s="634"/>
      <c r="K244" s="634"/>
      <c r="L244" s="634"/>
      <c r="M244" s="634"/>
      <c r="N244" s="635"/>
      <c r="P244" s="118"/>
    </row>
    <row r="245" spans="2:16" ht="16" thickBot="1" x14ac:dyDescent="0.45">
      <c r="B245" s="121"/>
      <c r="H245" s="121"/>
      <c r="P245" s="118"/>
    </row>
    <row r="246" spans="2:16" ht="16" thickBot="1" x14ac:dyDescent="0.45">
      <c r="B246" s="623" t="s">
        <v>158</v>
      </c>
      <c r="C246" s="624"/>
      <c r="D246" s="624"/>
      <c r="E246" s="624"/>
      <c r="F246" s="624"/>
      <c r="G246" s="624"/>
      <c r="H246" s="624"/>
      <c r="I246" s="624"/>
      <c r="J246" s="624"/>
      <c r="K246" s="624"/>
      <c r="L246" s="624"/>
      <c r="M246" s="624"/>
      <c r="N246" s="625"/>
      <c r="P246" s="118"/>
    </row>
    <row r="247" spans="2:16" x14ac:dyDescent="0.4">
      <c r="B247" s="611"/>
      <c r="C247" s="612"/>
      <c r="D247" s="612"/>
      <c r="E247" s="612"/>
      <c r="F247" s="612"/>
      <c r="G247" s="612"/>
      <c r="H247" s="612"/>
      <c r="I247" s="612"/>
      <c r="J247" s="612"/>
      <c r="K247" s="612"/>
      <c r="L247" s="612"/>
      <c r="M247" s="612"/>
      <c r="N247" s="613"/>
      <c r="P247" s="118"/>
    </row>
    <row r="248" spans="2:16" x14ac:dyDescent="0.4">
      <c r="B248" s="614"/>
      <c r="C248" s="615"/>
      <c r="D248" s="615"/>
      <c r="E248" s="615"/>
      <c r="F248" s="615"/>
      <c r="G248" s="615"/>
      <c r="H248" s="615"/>
      <c r="I248" s="615"/>
      <c r="J248" s="615"/>
      <c r="K248" s="615"/>
      <c r="L248" s="615"/>
      <c r="M248" s="615"/>
      <c r="N248" s="616"/>
      <c r="P248" s="118"/>
    </row>
    <row r="249" spans="2:16" x14ac:dyDescent="0.4">
      <c r="B249" s="614"/>
      <c r="C249" s="615"/>
      <c r="D249" s="615"/>
      <c r="E249" s="615"/>
      <c r="F249" s="615"/>
      <c r="G249" s="615"/>
      <c r="H249" s="615"/>
      <c r="I249" s="615"/>
      <c r="J249" s="615"/>
      <c r="K249" s="615"/>
      <c r="L249" s="615"/>
      <c r="M249" s="615"/>
      <c r="N249" s="616"/>
      <c r="P249" s="118"/>
    </row>
    <row r="250" spans="2:16" x14ac:dyDescent="0.4">
      <c r="B250" s="614"/>
      <c r="C250" s="615"/>
      <c r="D250" s="615"/>
      <c r="E250" s="615"/>
      <c r="F250" s="615"/>
      <c r="G250" s="615"/>
      <c r="H250" s="615"/>
      <c r="I250" s="615"/>
      <c r="J250" s="615"/>
      <c r="K250" s="615"/>
      <c r="L250" s="615"/>
      <c r="M250" s="615"/>
      <c r="N250" s="616"/>
      <c r="P250" s="118"/>
    </row>
    <row r="251" spans="2:16" x14ac:dyDescent="0.4">
      <c r="B251" s="614"/>
      <c r="C251" s="615"/>
      <c r="D251" s="615"/>
      <c r="E251" s="615"/>
      <c r="F251" s="615"/>
      <c r="G251" s="615"/>
      <c r="H251" s="615"/>
      <c r="I251" s="615"/>
      <c r="J251" s="615"/>
      <c r="K251" s="615"/>
      <c r="L251" s="615"/>
      <c r="M251" s="615"/>
      <c r="N251" s="616"/>
      <c r="P251" s="118"/>
    </row>
    <row r="252" spans="2:16" x14ac:dyDescent="0.4">
      <c r="B252" s="614"/>
      <c r="C252" s="615"/>
      <c r="D252" s="615"/>
      <c r="E252" s="615"/>
      <c r="F252" s="615"/>
      <c r="G252" s="615"/>
      <c r="H252" s="615"/>
      <c r="I252" s="615"/>
      <c r="J252" s="615"/>
      <c r="K252" s="615"/>
      <c r="L252" s="615"/>
      <c r="M252" s="615"/>
      <c r="N252" s="616"/>
      <c r="P252" s="118"/>
    </row>
    <row r="253" spans="2:16" x14ac:dyDescent="0.4">
      <c r="B253" s="614"/>
      <c r="C253" s="615"/>
      <c r="D253" s="615"/>
      <c r="E253" s="615"/>
      <c r="F253" s="615"/>
      <c r="G253" s="615"/>
      <c r="H253" s="615"/>
      <c r="I253" s="615"/>
      <c r="J253" s="615"/>
      <c r="K253" s="615"/>
      <c r="L253" s="615"/>
      <c r="M253" s="615"/>
      <c r="N253" s="616"/>
      <c r="P253" s="118"/>
    </row>
    <row r="254" spans="2:16" x14ac:dyDescent="0.4">
      <c r="B254" s="614"/>
      <c r="C254" s="615"/>
      <c r="D254" s="615"/>
      <c r="E254" s="615"/>
      <c r="F254" s="615"/>
      <c r="G254" s="615"/>
      <c r="H254" s="615"/>
      <c r="I254" s="615"/>
      <c r="J254" s="615"/>
      <c r="K254" s="615"/>
      <c r="L254" s="615"/>
      <c r="M254" s="615"/>
      <c r="N254" s="616"/>
      <c r="P254" s="118"/>
    </row>
    <row r="255" spans="2:16" x14ac:dyDescent="0.4">
      <c r="B255" s="614"/>
      <c r="C255" s="615"/>
      <c r="D255" s="615"/>
      <c r="E255" s="615"/>
      <c r="F255" s="615"/>
      <c r="G255" s="615"/>
      <c r="H255" s="615"/>
      <c r="I255" s="615"/>
      <c r="J255" s="615"/>
      <c r="K255" s="615"/>
      <c r="L255" s="615"/>
      <c r="M255" s="615"/>
      <c r="N255" s="616"/>
      <c r="P255" s="118"/>
    </row>
    <row r="256" spans="2:16" x14ac:dyDescent="0.4">
      <c r="B256" s="614"/>
      <c r="C256" s="615"/>
      <c r="D256" s="615"/>
      <c r="E256" s="615"/>
      <c r="F256" s="615"/>
      <c r="G256" s="615"/>
      <c r="H256" s="615"/>
      <c r="I256" s="615"/>
      <c r="J256" s="615"/>
      <c r="K256" s="615"/>
      <c r="L256" s="615"/>
      <c r="M256" s="615"/>
      <c r="N256" s="616"/>
      <c r="P256" s="118"/>
    </row>
    <row r="257" spans="2:16" x14ac:dyDescent="0.4">
      <c r="B257" s="614"/>
      <c r="C257" s="615"/>
      <c r="D257" s="615"/>
      <c r="E257" s="615"/>
      <c r="F257" s="615"/>
      <c r="G257" s="615"/>
      <c r="H257" s="615"/>
      <c r="I257" s="615"/>
      <c r="J257" s="615"/>
      <c r="K257" s="615"/>
      <c r="L257" s="615"/>
      <c r="M257" s="615"/>
      <c r="N257" s="616"/>
      <c r="P257" s="118"/>
    </row>
    <row r="258" spans="2:16" x14ac:dyDescent="0.4">
      <c r="B258" s="614"/>
      <c r="C258" s="615"/>
      <c r="D258" s="615"/>
      <c r="E258" s="615"/>
      <c r="F258" s="615"/>
      <c r="G258" s="615"/>
      <c r="H258" s="615"/>
      <c r="I258" s="615"/>
      <c r="J258" s="615"/>
      <c r="K258" s="615"/>
      <c r="L258" s="615"/>
      <c r="M258" s="615"/>
      <c r="N258" s="616"/>
      <c r="P258" s="118"/>
    </row>
    <row r="259" spans="2:16" x14ac:dyDescent="0.4">
      <c r="B259" s="614"/>
      <c r="C259" s="615"/>
      <c r="D259" s="615"/>
      <c r="E259" s="615"/>
      <c r="F259" s="615"/>
      <c r="G259" s="615"/>
      <c r="H259" s="615"/>
      <c r="I259" s="615"/>
      <c r="J259" s="615"/>
      <c r="K259" s="615"/>
      <c r="L259" s="615"/>
      <c r="M259" s="615"/>
      <c r="N259" s="616"/>
      <c r="P259" s="118"/>
    </row>
    <row r="260" spans="2:16" x14ac:dyDescent="0.4">
      <c r="B260" s="614"/>
      <c r="C260" s="615"/>
      <c r="D260" s="615"/>
      <c r="E260" s="615"/>
      <c r="F260" s="615"/>
      <c r="G260" s="615"/>
      <c r="H260" s="615"/>
      <c r="I260" s="615"/>
      <c r="J260" s="615"/>
      <c r="K260" s="615"/>
      <c r="L260" s="615"/>
      <c r="M260" s="615"/>
      <c r="N260" s="616"/>
      <c r="P260" s="118"/>
    </row>
    <row r="261" spans="2:16" x14ac:dyDescent="0.4">
      <c r="B261" s="614"/>
      <c r="C261" s="615"/>
      <c r="D261" s="615"/>
      <c r="E261" s="615"/>
      <c r="F261" s="615"/>
      <c r="G261" s="615"/>
      <c r="H261" s="615"/>
      <c r="I261" s="615"/>
      <c r="J261" s="615"/>
      <c r="K261" s="615"/>
      <c r="L261" s="615"/>
      <c r="M261" s="615"/>
      <c r="N261" s="616"/>
      <c r="P261" s="118"/>
    </row>
    <row r="262" spans="2:16" x14ac:dyDescent="0.4">
      <c r="B262" s="614"/>
      <c r="C262" s="615"/>
      <c r="D262" s="615"/>
      <c r="E262" s="615"/>
      <c r="F262" s="615"/>
      <c r="G262" s="615"/>
      <c r="H262" s="615"/>
      <c r="I262" s="615"/>
      <c r="J262" s="615"/>
      <c r="K262" s="615"/>
      <c r="L262" s="615"/>
      <c r="M262" s="615"/>
      <c r="N262" s="616"/>
      <c r="P262" s="118"/>
    </row>
    <row r="263" spans="2:16" x14ac:dyDescent="0.4">
      <c r="B263" s="614"/>
      <c r="C263" s="615"/>
      <c r="D263" s="615"/>
      <c r="E263" s="615"/>
      <c r="F263" s="615"/>
      <c r="G263" s="615"/>
      <c r="H263" s="615"/>
      <c r="I263" s="615"/>
      <c r="J263" s="615"/>
      <c r="K263" s="615"/>
      <c r="L263" s="615"/>
      <c r="M263" s="615"/>
      <c r="N263" s="616"/>
      <c r="P263" s="118"/>
    </row>
    <row r="264" spans="2:16" x14ac:dyDescent="0.4">
      <c r="B264" s="614"/>
      <c r="C264" s="615"/>
      <c r="D264" s="615"/>
      <c r="E264" s="615"/>
      <c r="F264" s="615"/>
      <c r="G264" s="615"/>
      <c r="H264" s="615"/>
      <c r="I264" s="615"/>
      <c r="J264" s="615"/>
      <c r="K264" s="615"/>
      <c r="L264" s="615"/>
      <c r="M264" s="615"/>
      <c r="N264" s="616"/>
      <c r="P264" s="118"/>
    </row>
    <row r="265" spans="2:16" x14ac:dyDescent="0.4">
      <c r="B265" s="614"/>
      <c r="C265" s="615"/>
      <c r="D265" s="615"/>
      <c r="E265" s="615"/>
      <c r="F265" s="615"/>
      <c r="G265" s="615"/>
      <c r="H265" s="615"/>
      <c r="I265" s="615"/>
      <c r="J265" s="615"/>
      <c r="K265" s="615"/>
      <c r="L265" s="615"/>
      <c r="M265" s="615"/>
      <c r="N265" s="616"/>
      <c r="P265" s="118"/>
    </row>
    <row r="266" spans="2:16" x14ac:dyDescent="0.4">
      <c r="B266" s="614"/>
      <c r="C266" s="615"/>
      <c r="D266" s="615"/>
      <c r="E266" s="615"/>
      <c r="F266" s="615"/>
      <c r="G266" s="615"/>
      <c r="H266" s="615"/>
      <c r="I266" s="615"/>
      <c r="J266" s="615"/>
      <c r="K266" s="615"/>
      <c r="L266" s="615"/>
      <c r="M266" s="615"/>
      <c r="N266" s="616"/>
      <c r="P266" s="118"/>
    </row>
    <row r="267" spans="2:16" x14ac:dyDescent="0.4">
      <c r="B267" s="614"/>
      <c r="C267" s="615"/>
      <c r="D267" s="615"/>
      <c r="E267" s="615"/>
      <c r="F267" s="615"/>
      <c r="G267" s="615"/>
      <c r="H267" s="615"/>
      <c r="I267" s="615"/>
      <c r="J267" s="615"/>
      <c r="K267" s="615"/>
      <c r="L267" s="615"/>
      <c r="M267" s="615"/>
      <c r="N267" s="616"/>
      <c r="P267" s="118"/>
    </row>
    <row r="268" spans="2:16" ht="16" thickBot="1" x14ac:dyDescent="0.45">
      <c r="B268" s="617"/>
      <c r="C268" s="618"/>
      <c r="D268" s="618"/>
      <c r="E268" s="618"/>
      <c r="F268" s="618"/>
      <c r="G268" s="618"/>
      <c r="H268" s="618"/>
      <c r="I268" s="618"/>
      <c r="J268" s="618"/>
      <c r="K268" s="618"/>
      <c r="L268" s="618"/>
      <c r="M268" s="618"/>
      <c r="N268" s="619"/>
      <c r="P268" s="118"/>
    </row>
    <row r="269" spans="2:16" ht="16" thickBot="1" x14ac:dyDescent="0.45">
      <c r="P269" s="118"/>
    </row>
    <row r="270" spans="2:16" ht="16" thickBot="1" x14ac:dyDescent="0.45">
      <c r="B270" s="550" t="s">
        <v>77</v>
      </c>
      <c r="C270" s="626"/>
      <c r="D270" s="626"/>
      <c r="E270" s="626"/>
      <c r="F270" s="626"/>
      <c r="G270" s="626"/>
      <c r="H270" s="626"/>
      <c r="I270" s="626"/>
      <c r="J270" s="626"/>
      <c r="K270" s="626"/>
      <c r="L270" s="626"/>
      <c r="M270" s="626"/>
      <c r="N270" s="551"/>
      <c r="P270" s="118"/>
    </row>
    <row r="271" spans="2:16" x14ac:dyDescent="0.4">
      <c r="B271" s="611"/>
      <c r="C271" s="612"/>
      <c r="D271" s="612"/>
      <c r="E271" s="612"/>
      <c r="F271" s="612"/>
      <c r="G271" s="612"/>
      <c r="H271" s="612"/>
      <c r="I271" s="612"/>
      <c r="J271" s="612"/>
      <c r="K271" s="612"/>
      <c r="L271" s="612"/>
      <c r="M271" s="612"/>
      <c r="N271" s="613"/>
      <c r="P271" s="118"/>
    </row>
    <row r="272" spans="2:16" x14ac:dyDescent="0.4">
      <c r="B272" s="614"/>
      <c r="C272" s="615"/>
      <c r="D272" s="615"/>
      <c r="E272" s="615"/>
      <c r="F272" s="615"/>
      <c r="G272" s="615"/>
      <c r="H272" s="615"/>
      <c r="I272" s="615"/>
      <c r="J272" s="615"/>
      <c r="K272" s="615"/>
      <c r="L272" s="615"/>
      <c r="M272" s="615"/>
      <c r="N272" s="616"/>
      <c r="P272" s="118"/>
    </row>
    <row r="273" spans="2:16" x14ac:dyDescent="0.4">
      <c r="B273" s="614"/>
      <c r="C273" s="615"/>
      <c r="D273" s="615"/>
      <c r="E273" s="615"/>
      <c r="F273" s="615"/>
      <c r="G273" s="615"/>
      <c r="H273" s="615"/>
      <c r="I273" s="615"/>
      <c r="J273" s="615"/>
      <c r="K273" s="615"/>
      <c r="L273" s="615"/>
      <c r="M273" s="615"/>
      <c r="N273" s="616"/>
      <c r="P273" s="118"/>
    </row>
    <row r="274" spans="2:16" x14ac:dyDescent="0.4">
      <c r="B274" s="614"/>
      <c r="C274" s="615"/>
      <c r="D274" s="615"/>
      <c r="E274" s="615"/>
      <c r="F274" s="615"/>
      <c r="G274" s="615"/>
      <c r="H274" s="615"/>
      <c r="I274" s="615"/>
      <c r="J274" s="615"/>
      <c r="K274" s="615"/>
      <c r="L274" s="615"/>
      <c r="M274" s="615"/>
      <c r="N274" s="616"/>
      <c r="P274" s="118"/>
    </row>
    <row r="275" spans="2:16" x14ac:dyDescent="0.4">
      <c r="B275" s="614"/>
      <c r="C275" s="615"/>
      <c r="D275" s="615"/>
      <c r="E275" s="615"/>
      <c r="F275" s="615"/>
      <c r="G275" s="615"/>
      <c r="H275" s="615"/>
      <c r="I275" s="615"/>
      <c r="J275" s="615"/>
      <c r="K275" s="615"/>
      <c r="L275" s="615"/>
      <c r="M275" s="615"/>
      <c r="N275" s="616"/>
      <c r="P275" s="118"/>
    </row>
    <row r="276" spans="2:16" x14ac:dyDescent="0.4">
      <c r="B276" s="614"/>
      <c r="C276" s="615"/>
      <c r="D276" s="615"/>
      <c r="E276" s="615"/>
      <c r="F276" s="615"/>
      <c r="G276" s="615"/>
      <c r="H276" s="615"/>
      <c r="I276" s="615"/>
      <c r="J276" s="615"/>
      <c r="K276" s="615"/>
      <c r="L276" s="615"/>
      <c r="M276" s="615"/>
      <c r="N276" s="616"/>
      <c r="P276" s="118"/>
    </row>
    <row r="277" spans="2:16" x14ac:dyDescent="0.4">
      <c r="B277" s="614"/>
      <c r="C277" s="615"/>
      <c r="D277" s="615"/>
      <c r="E277" s="615"/>
      <c r="F277" s="615"/>
      <c r="G277" s="615"/>
      <c r="H277" s="615"/>
      <c r="I277" s="615"/>
      <c r="J277" s="615"/>
      <c r="K277" s="615"/>
      <c r="L277" s="615"/>
      <c r="M277" s="615"/>
      <c r="N277" s="616"/>
      <c r="P277" s="118"/>
    </row>
    <row r="278" spans="2:16" x14ac:dyDescent="0.4">
      <c r="B278" s="614"/>
      <c r="C278" s="615"/>
      <c r="D278" s="615"/>
      <c r="E278" s="615"/>
      <c r="F278" s="615"/>
      <c r="G278" s="615"/>
      <c r="H278" s="615"/>
      <c r="I278" s="615"/>
      <c r="J278" s="615"/>
      <c r="K278" s="615"/>
      <c r="L278" s="615"/>
      <c r="M278" s="615"/>
      <c r="N278" s="616"/>
      <c r="P278" s="118"/>
    </row>
    <row r="279" spans="2:16" x14ac:dyDescent="0.4">
      <c r="B279" s="614"/>
      <c r="C279" s="615"/>
      <c r="D279" s="615"/>
      <c r="E279" s="615"/>
      <c r="F279" s="615"/>
      <c r="G279" s="615"/>
      <c r="H279" s="615"/>
      <c r="I279" s="615"/>
      <c r="J279" s="615"/>
      <c r="K279" s="615"/>
      <c r="L279" s="615"/>
      <c r="M279" s="615"/>
      <c r="N279" s="616"/>
      <c r="P279" s="118"/>
    </row>
    <row r="280" spans="2:16" x14ac:dyDescent="0.4">
      <c r="B280" s="614"/>
      <c r="C280" s="615"/>
      <c r="D280" s="615"/>
      <c r="E280" s="615"/>
      <c r="F280" s="615"/>
      <c r="G280" s="615"/>
      <c r="H280" s="615"/>
      <c r="I280" s="615"/>
      <c r="J280" s="615"/>
      <c r="K280" s="615"/>
      <c r="L280" s="615"/>
      <c r="M280" s="615"/>
      <c r="N280" s="616"/>
      <c r="P280" s="118"/>
    </row>
    <row r="281" spans="2:16" x14ac:dyDescent="0.4">
      <c r="B281" s="614"/>
      <c r="C281" s="615"/>
      <c r="D281" s="615"/>
      <c r="E281" s="615"/>
      <c r="F281" s="615"/>
      <c r="G281" s="615"/>
      <c r="H281" s="615"/>
      <c r="I281" s="615"/>
      <c r="J281" s="615"/>
      <c r="K281" s="615"/>
      <c r="L281" s="615"/>
      <c r="M281" s="615"/>
      <c r="N281" s="616"/>
      <c r="P281" s="118"/>
    </row>
    <row r="282" spans="2:16" x14ac:dyDescent="0.4">
      <c r="B282" s="614"/>
      <c r="C282" s="615"/>
      <c r="D282" s="615"/>
      <c r="E282" s="615"/>
      <c r="F282" s="615"/>
      <c r="G282" s="615"/>
      <c r="H282" s="615"/>
      <c r="I282" s="615"/>
      <c r="J282" s="615"/>
      <c r="K282" s="615"/>
      <c r="L282" s="615"/>
      <c r="M282" s="615"/>
      <c r="N282" s="616"/>
      <c r="P282" s="118"/>
    </row>
    <row r="283" spans="2:16" x14ac:dyDescent="0.4">
      <c r="B283" s="614"/>
      <c r="C283" s="615"/>
      <c r="D283" s="615"/>
      <c r="E283" s="615"/>
      <c r="F283" s="615"/>
      <c r="G283" s="615"/>
      <c r="H283" s="615"/>
      <c r="I283" s="615"/>
      <c r="J283" s="615"/>
      <c r="K283" s="615"/>
      <c r="L283" s="615"/>
      <c r="M283" s="615"/>
      <c r="N283" s="616"/>
      <c r="P283" s="118"/>
    </row>
    <row r="284" spans="2:16" x14ac:dyDescent="0.4">
      <c r="B284" s="614"/>
      <c r="C284" s="615"/>
      <c r="D284" s="615"/>
      <c r="E284" s="615"/>
      <c r="F284" s="615"/>
      <c r="G284" s="615"/>
      <c r="H284" s="615"/>
      <c r="I284" s="615"/>
      <c r="J284" s="615"/>
      <c r="K284" s="615"/>
      <c r="L284" s="615"/>
      <c r="M284" s="615"/>
      <c r="N284" s="616"/>
      <c r="P284" s="118"/>
    </row>
    <row r="285" spans="2:16" x14ac:dyDescent="0.4">
      <c r="B285" s="614"/>
      <c r="C285" s="615"/>
      <c r="D285" s="615"/>
      <c r="E285" s="615"/>
      <c r="F285" s="615"/>
      <c r="G285" s="615"/>
      <c r="H285" s="615"/>
      <c r="I285" s="615"/>
      <c r="J285" s="615"/>
      <c r="K285" s="615"/>
      <c r="L285" s="615"/>
      <c r="M285" s="615"/>
      <c r="N285" s="616"/>
      <c r="P285" s="118"/>
    </row>
    <row r="286" spans="2:16" x14ac:dyDescent="0.4">
      <c r="B286" s="614"/>
      <c r="C286" s="615"/>
      <c r="D286" s="615"/>
      <c r="E286" s="615"/>
      <c r="F286" s="615"/>
      <c r="G286" s="615"/>
      <c r="H286" s="615"/>
      <c r="I286" s="615"/>
      <c r="J286" s="615"/>
      <c r="K286" s="615"/>
      <c r="L286" s="615"/>
      <c r="M286" s="615"/>
      <c r="N286" s="616"/>
      <c r="P286" s="118"/>
    </row>
    <row r="287" spans="2:16" x14ac:dyDescent="0.4">
      <c r="B287" s="614"/>
      <c r="C287" s="615"/>
      <c r="D287" s="615"/>
      <c r="E287" s="615"/>
      <c r="F287" s="615"/>
      <c r="G287" s="615"/>
      <c r="H287" s="615"/>
      <c r="I287" s="615"/>
      <c r="J287" s="615"/>
      <c r="K287" s="615"/>
      <c r="L287" s="615"/>
      <c r="M287" s="615"/>
      <c r="N287" s="616"/>
      <c r="P287" s="118"/>
    </row>
    <row r="288" spans="2:16" x14ac:dyDescent="0.4">
      <c r="B288" s="614"/>
      <c r="C288" s="615"/>
      <c r="D288" s="615"/>
      <c r="E288" s="615"/>
      <c r="F288" s="615"/>
      <c r="G288" s="615"/>
      <c r="H288" s="615"/>
      <c r="I288" s="615"/>
      <c r="J288" s="615"/>
      <c r="K288" s="615"/>
      <c r="L288" s="615"/>
      <c r="M288" s="615"/>
      <c r="N288" s="616"/>
      <c r="P288" s="118"/>
    </row>
    <row r="289" spans="2:16" x14ac:dyDescent="0.4">
      <c r="B289" s="614"/>
      <c r="C289" s="615"/>
      <c r="D289" s="615"/>
      <c r="E289" s="615"/>
      <c r="F289" s="615"/>
      <c r="G289" s="615"/>
      <c r="H289" s="615"/>
      <c r="I289" s="615"/>
      <c r="J289" s="615"/>
      <c r="K289" s="615"/>
      <c r="L289" s="615"/>
      <c r="M289" s="615"/>
      <c r="N289" s="616"/>
      <c r="P289" s="118"/>
    </row>
    <row r="290" spans="2:16" x14ac:dyDescent="0.4">
      <c r="B290" s="614"/>
      <c r="C290" s="615"/>
      <c r="D290" s="615"/>
      <c r="E290" s="615"/>
      <c r="F290" s="615"/>
      <c r="G290" s="615"/>
      <c r="H290" s="615"/>
      <c r="I290" s="615"/>
      <c r="J290" s="615"/>
      <c r="K290" s="615"/>
      <c r="L290" s="615"/>
      <c r="M290" s="615"/>
      <c r="N290" s="616"/>
      <c r="P290" s="118"/>
    </row>
    <row r="291" spans="2:16" x14ac:dyDescent="0.4">
      <c r="B291" s="614"/>
      <c r="C291" s="615"/>
      <c r="D291" s="615"/>
      <c r="E291" s="615"/>
      <c r="F291" s="615"/>
      <c r="G291" s="615"/>
      <c r="H291" s="615"/>
      <c r="I291" s="615"/>
      <c r="J291" s="615"/>
      <c r="K291" s="615"/>
      <c r="L291" s="615"/>
      <c r="M291" s="615"/>
      <c r="N291" s="616"/>
      <c r="P291" s="118"/>
    </row>
    <row r="292" spans="2:16" ht="16" thickBot="1" x14ac:dyDescent="0.45">
      <c r="B292" s="617"/>
      <c r="C292" s="618"/>
      <c r="D292" s="618"/>
      <c r="E292" s="618"/>
      <c r="F292" s="618"/>
      <c r="G292" s="618"/>
      <c r="H292" s="618"/>
      <c r="I292" s="618"/>
      <c r="J292" s="618"/>
      <c r="K292" s="618"/>
      <c r="L292" s="618"/>
      <c r="M292" s="618"/>
      <c r="N292" s="619"/>
      <c r="P292" s="118"/>
    </row>
    <row r="293" spans="2:16" ht="16" thickBot="1" x14ac:dyDescent="0.45">
      <c r="P293" s="118"/>
    </row>
    <row r="294" spans="2:16" ht="16" thickBot="1" x14ac:dyDescent="0.45">
      <c r="B294" s="550" t="s">
        <v>182</v>
      </c>
      <c r="C294" s="626"/>
      <c r="D294" s="626"/>
      <c r="E294" s="626"/>
      <c r="F294" s="626"/>
      <c r="G294" s="626"/>
      <c r="H294" s="626"/>
      <c r="I294" s="626"/>
      <c r="J294" s="626"/>
      <c r="K294" s="626"/>
      <c r="L294" s="626"/>
      <c r="M294" s="626"/>
      <c r="N294" s="551"/>
      <c r="P294" s="118"/>
    </row>
    <row r="295" spans="2:16" x14ac:dyDescent="0.4">
      <c r="B295" s="611"/>
      <c r="C295" s="612"/>
      <c r="D295" s="612"/>
      <c r="E295" s="612"/>
      <c r="F295" s="612"/>
      <c r="G295" s="612"/>
      <c r="H295" s="612"/>
      <c r="I295" s="612"/>
      <c r="J295" s="612"/>
      <c r="K295" s="612"/>
      <c r="L295" s="612"/>
      <c r="M295" s="612"/>
      <c r="N295" s="613"/>
      <c r="P295" s="118"/>
    </row>
    <row r="296" spans="2:16" x14ac:dyDescent="0.4">
      <c r="B296" s="614"/>
      <c r="C296" s="615"/>
      <c r="D296" s="615"/>
      <c r="E296" s="615"/>
      <c r="F296" s="615"/>
      <c r="G296" s="615"/>
      <c r="H296" s="615"/>
      <c r="I296" s="615"/>
      <c r="J296" s="615"/>
      <c r="K296" s="615"/>
      <c r="L296" s="615"/>
      <c r="M296" s="615"/>
      <c r="N296" s="616"/>
      <c r="P296" s="118"/>
    </row>
    <row r="297" spans="2:16" x14ac:dyDescent="0.4">
      <c r="B297" s="614"/>
      <c r="C297" s="615"/>
      <c r="D297" s="615"/>
      <c r="E297" s="615"/>
      <c r="F297" s="615"/>
      <c r="G297" s="615"/>
      <c r="H297" s="615"/>
      <c r="I297" s="615"/>
      <c r="J297" s="615"/>
      <c r="K297" s="615"/>
      <c r="L297" s="615"/>
      <c r="M297" s="615"/>
      <c r="N297" s="616"/>
      <c r="P297" s="118"/>
    </row>
    <row r="298" spans="2:16" x14ac:dyDescent="0.4">
      <c r="B298" s="614"/>
      <c r="C298" s="615"/>
      <c r="D298" s="615"/>
      <c r="E298" s="615"/>
      <c r="F298" s="615"/>
      <c r="G298" s="615"/>
      <c r="H298" s="615"/>
      <c r="I298" s="615"/>
      <c r="J298" s="615"/>
      <c r="K298" s="615"/>
      <c r="L298" s="615"/>
      <c r="M298" s="615"/>
      <c r="N298" s="616"/>
      <c r="P298" s="118"/>
    </row>
    <row r="299" spans="2:16" x14ac:dyDescent="0.4">
      <c r="B299" s="614"/>
      <c r="C299" s="615"/>
      <c r="D299" s="615"/>
      <c r="E299" s="615"/>
      <c r="F299" s="615"/>
      <c r="G299" s="615"/>
      <c r="H299" s="615"/>
      <c r="I299" s="615"/>
      <c r="J299" s="615"/>
      <c r="K299" s="615"/>
      <c r="L299" s="615"/>
      <c r="M299" s="615"/>
      <c r="N299" s="616"/>
      <c r="P299" s="118"/>
    </row>
    <row r="300" spans="2:16" x14ac:dyDescent="0.4">
      <c r="B300" s="614"/>
      <c r="C300" s="615"/>
      <c r="D300" s="615"/>
      <c r="E300" s="615"/>
      <c r="F300" s="615"/>
      <c r="G300" s="615"/>
      <c r="H300" s="615"/>
      <c r="I300" s="615"/>
      <c r="J300" s="615"/>
      <c r="K300" s="615"/>
      <c r="L300" s="615"/>
      <c r="M300" s="615"/>
      <c r="N300" s="616"/>
      <c r="P300" s="118"/>
    </row>
    <row r="301" spans="2:16" x14ac:dyDescent="0.4">
      <c r="B301" s="614"/>
      <c r="C301" s="615"/>
      <c r="D301" s="615"/>
      <c r="E301" s="615"/>
      <c r="F301" s="615"/>
      <c r="G301" s="615"/>
      <c r="H301" s="615"/>
      <c r="I301" s="615"/>
      <c r="J301" s="615"/>
      <c r="K301" s="615"/>
      <c r="L301" s="615"/>
      <c r="M301" s="615"/>
      <c r="N301" s="616"/>
      <c r="P301" s="118"/>
    </row>
    <row r="302" spans="2:16" x14ac:dyDescent="0.4">
      <c r="B302" s="614"/>
      <c r="C302" s="615"/>
      <c r="D302" s="615"/>
      <c r="E302" s="615"/>
      <c r="F302" s="615"/>
      <c r="G302" s="615"/>
      <c r="H302" s="615"/>
      <c r="I302" s="615"/>
      <c r="J302" s="615"/>
      <c r="K302" s="615"/>
      <c r="L302" s="615"/>
      <c r="M302" s="615"/>
      <c r="N302" s="616"/>
      <c r="P302" s="118"/>
    </row>
    <row r="303" spans="2:16" x14ac:dyDescent="0.4">
      <c r="B303" s="614"/>
      <c r="C303" s="615"/>
      <c r="D303" s="615"/>
      <c r="E303" s="615"/>
      <c r="F303" s="615"/>
      <c r="G303" s="615"/>
      <c r="H303" s="615"/>
      <c r="I303" s="615"/>
      <c r="J303" s="615"/>
      <c r="K303" s="615"/>
      <c r="L303" s="615"/>
      <c r="M303" s="615"/>
      <c r="N303" s="616"/>
      <c r="P303" s="118"/>
    </row>
    <row r="304" spans="2:16" x14ac:dyDescent="0.4">
      <c r="B304" s="614"/>
      <c r="C304" s="615"/>
      <c r="D304" s="615"/>
      <c r="E304" s="615"/>
      <c r="F304" s="615"/>
      <c r="G304" s="615"/>
      <c r="H304" s="615"/>
      <c r="I304" s="615"/>
      <c r="J304" s="615"/>
      <c r="K304" s="615"/>
      <c r="L304" s="615"/>
      <c r="M304" s="615"/>
      <c r="N304" s="616"/>
      <c r="P304" s="118"/>
    </row>
    <row r="305" spans="2:16" x14ac:dyDescent="0.4">
      <c r="B305" s="614"/>
      <c r="C305" s="615"/>
      <c r="D305" s="615"/>
      <c r="E305" s="615"/>
      <c r="F305" s="615"/>
      <c r="G305" s="615"/>
      <c r="H305" s="615"/>
      <c r="I305" s="615"/>
      <c r="J305" s="615"/>
      <c r="K305" s="615"/>
      <c r="L305" s="615"/>
      <c r="M305" s="615"/>
      <c r="N305" s="616"/>
      <c r="P305" s="118"/>
    </row>
    <row r="306" spans="2:16" x14ac:dyDescent="0.4">
      <c r="B306" s="614"/>
      <c r="C306" s="615"/>
      <c r="D306" s="615"/>
      <c r="E306" s="615"/>
      <c r="F306" s="615"/>
      <c r="G306" s="615"/>
      <c r="H306" s="615"/>
      <c r="I306" s="615"/>
      <c r="J306" s="615"/>
      <c r="K306" s="615"/>
      <c r="L306" s="615"/>
      <c r="M306" s="615"/>
      <c r="N306" s="616"/>
      <c r="P306" s="118"/>
    </row>
    <row r="307" spans="2:16" x14ac:dyDescent="0.4">
      <c r="B307" s="614"/>
      <c r="C307" s="615"/>
      <c r="D307" s="615"/>
      <c r="E307" s="615"/>
      <c r="F307" s="615"/>
      <c r="G307" s="615"/>
      <c r="H307" s="615"/>
      <c r="I307" s="615"/>
      <c r="J307" s="615"/>
      <c r="K307" s="615"/>
      <c r="L307" s="615"/>
      <c r="M307" s="615"/>
      <c r="N307" s="616"/>
      <c r="P307" s="118"/>
    </row>
    <row r="308" spans="2:16" x14ac:dyDescent="0.4">
      <c r="B308" s="614"/>
      <c r="C308" s="615"/>
      <c r="D308" s="615"/>
      <c r="E308" s="615"/>
      <c r="F308" s="615"/>
      <c r="G308" s="615"/>
      <c r="H308" s="615"/>
      <c r="I308" s="615"/>
      <c r="J308" s="615"/>
      <c r="K308" s="615"/>
      <c r="L308" s="615"/>
      <c r="M308" s="615"/>
      <c r="N308" s="616"/>
      <c r="P308" s="118"/>
    </row>
    <row r="309" spans="2:16" x14ac:dyDescent="0.4">
      <c r="B309" s="614"/>
      <c r="C309" s="615"/>
      <c r="D309" s="615"/>
      <c r="E309" s="615"/>
      <c r="F309" s="615"/>
      <c r="G309" s="615"/>
      <c r="H309" s="615"/>
      <c r="I309" s="615"/>
      <c r="J309" s="615"/>
      <c r="K309" s="615"/>
      <c r="L309" s="615"/>
      <c r="M309" s="615"/>
      <c r="N309" s="616"/>
      <c r="P309" s="118"/>
    </row>
    <row r="310" spans="2:16" x14ac:dyDescent="0.4">
      <c r="B310" s="614"/>
      <c r="C310" s="615"/>
      <c r="D310" s="615"/>
      <c r="E310" s="615"/>
      <c r="F310" s="615"/>
      <c r="G310" s="615"/>
      <c r="H310" s="615"/>
      <c r="I310" s="615"/>
      <c r="J310" s="615"/>
      <c r="K310" s="615"/>
      <c r="L310" s="615"/>
      <c r="M310" s="615"/>
      <c r="N310" s="616"/>
      <c r="P310" s="118"/>
    </row>
    <row r="311" spans="2:16" x14ac:dyDescent="0.4">
      <c r="B311" s="614"/>
      <c r="C311" s="615"/>
      <c r="D311" s="615"/>
      <c r="E311" s="615"/>
      <c r="F311" s="615"/>
      <c r="G311" s="615"/>
      <c r="H311" s="615"/>
      <c r="I311" s="615"/>
      <c r="J311" s="615"/>
      <c r="K311" s="615"/>
      <c r="L311" s="615"/>
      <c r="M311" s="615"/>
      <c r="N311" s="616"/>
      <c r="P311" s="118"/>
    </row>
    <row r="312" spans="2:16" x14ac:dyDescent="0.4">
      <c r="B312" s="614"/>
      <c r="C312" s="615"/>
      <c r="D312" s="615"/>
      <c r="E312" s="615"/>
      <c r="F312" s="615"/>
      <c r="G312" s="615"/>
      <c r="H312" s="615"/>
      <c r="I312" s="615"/>
      <c r="J312" s="615"/>
      <c r="K312" s="615"/>
      <c r="L312" s="615"/>
      <c r="M312" s="615"/>
      <c r="N312" s="616"/>
      <c r="P312" s="118"/>
    </row>
    <row r="313" spans="2:16" x14ac:dyDescent="0.4">
      <c r="B313" s="614"/>
      <c r="C313" s="615"/>
      <c r="D313" s="615"/>
      <c r="E313" s="615"/>
      <c r="F313" s="615"/>
      <c r="G313" s="615"/>
      <c r="H313" s="615"/>
      <c r="I313" s="615"/>
      <c r="J313" s="615"/>
      <c r="K313" s="615"/>
      <c r="L313" s="615"/>
      <c r="M313" s="615"/>
      <c r="N313" s="616"/>
      <c r="P313" s="118"/>
    </row>
    <row r="314" spans="2:16" x14ac:dyDescent="0.4">
      <c r="B314" s="614"/>
      <c r="C314" s="615"/>
      <c r="D314" s="615"/>
      <c r="E314" s="615"/>
      <c r="F314" s="615"/>
      <c r="G314" s="615"/>
      <c r="H314" s="615"/>
      <c r="I314" s="615"/>
      <c r="J314" s="615"/>
      <c r="K314" s="615"/>
      <c r="L314" s="615"/>
      <c r="M314" s="615"/>
      <c r="N314" s="616"/>
      <c r="P314" s="118"/>
    </row>
    <row r="315" spans="2:16" x14ac:dyDescent="0.4">
      <c r="B315" s="614"/>
      <c r="C315" s="615"/>
      <c r="D315" s="615"/>
      <c r="E315" s="615"/>
      <c r="F315" s="615"/>
      <c r="G315" s="615"/>
      <c r="H315" s="615"/>
      <c r="I315" s="615"/>
      <c r="J315" s="615"/>
      <c r="K315" s="615"/>
      <c r="L315" s="615"/>
      <c r="M315" s="615"/>
      <c r="N315" s="616"/>
      <c r="P315" s="118"/>
    </row>
    <row r="316" spans="2:16" ht="16" thickBot="1" x14ac:dyDescent="0.45">
      <c r="B316" s="617"/>
      <c r="C316" s="618"/>
      <c r="D316" s="618"/>
      <c r="E316" s="618"/>
      <c r="F316" s="618"/>
      <c r="G316" s="618"/>
      <c r="H316" s="618"/>
      <c r="I316" s="618"/>
      <c r="J316" s="618"/>
      <c r="K316" s="618"/>
      <c r="L316" s="618"/>
      <c r="M316" s="618"/>
      <c r="N316" s="619"/>
      <c r="P316" s="118"/>
    </row>
    <row r="317" spans="2:16" ht="16" thickBot="1" x14ac:dyDescent="0.45">
      <c r="P317" s="118"/>
    </row>
    <row r="318" spans="2:16" ht="16" thickBot="1" x14ac:dyDescent="0.45">
      <c r="B318" s="550" t="s">
        <v>181</v>
      </c>
      <c r="C318" s="626"/>
      <c r="D318" s="626"/>
      <c r="E318" s="626"/>
      <c r="F318" s="626"/>
      <c r="G318" s="626"/>
      <c r="H318" s="626"/>
      <c r="I318" s="626"/>
      <c r="J318" s="626"/>
      <c r="K318" s="626"/>
      <c r="L318" s="626"/>
      <c r="M318" s="626"/>
      <c r="N318" s="551"/>
      <c r="P318" s="118"/>
    </row>
    <row r="319" spans="2:16" x14ac:dyDescent="0.4">
      <c r="B319" s="611"/>
      <c r="C319" s="612"/>
      <c r="D319" s="612"/>
      <c r="E319" s="612"/>
      <c r="F319" s="612"/>
      <c r="G319" s="612"/>
      <c r="H319" s="612"/>
      <c r="I319" s="612"/>
      <c r="J319" s="612"/>
      <c r="K319" s="612"/>
      <c r="L319" s="612"/>
      <c r="M319" s="612"/>
      <c r="N319" s="613"/>
      <c r="P319" s="118"/>
    </row>
    <row r="320" spans="2:16" x14ac:dyDescent="0.4">
      <c r="B320" s="614"/>
      <c r="C320" s="615"/>
      <c r="D320" s="615"/>
      <c r="E320" s="615"/>
      <c r="F320" s="615"/>
      <c r="G320" s="615"/>
      <c r="H320" s="615"/>
      <c r="I320" s="615"/>
      <c r="J320" s="615"/>
      <c r="K320" s="615"/>
      <c r="L320" s="615"/>
      <c r="M320" s="615"/>
      <c r="N320" s="616"/>
      <c r="P320" s="118"/>
    </row>
    <row r="321" spans="2:16" x14ac:dyDescent="0.4">
      <c r="B321" s="614"/>
      <c r="C321" s="615"/>
      <c r="D321" s="615"/>
      <c r="E321" s="615"/>
      <c r="F321" s="615"/>
      <c r="G321" s="615"/>
      <c r="H321" s="615"/>
      <c r="I321" s="615"/>
      <c r="J321" s="615"/>
      <c r="K321" s="615"/>
      <c r="L321" s="615"/>
      <c r="M321" s="615"/>
      <c r="N321" s="616"/>
      <c r="P321" s="118"/>
    </row>
    <row r="322" spans="2:16" x14ac:dyDescent="0.4">
      <c r="B322" s="614"/>
      <c r="C322" s="615"/>
      <c r="D322" s="615"/>
      <c r="E322" s="615"/>
      <c r="F322" s="615"/>
      <c r="G322" s="615"/>
      <c r="H322" s="615"/>
      <c r="I322" s="615"/>
      <c r="J322" s="615"/>
      <c r="K322" s="615"/>
      <c r="L322" s="615"/>
      <c r="M322" s="615"/>
      <c r="N322" s="616"/>
      <c r="P322" s="118"/>
    </row>
    <row r="323" spans="2:16" x14ac:dyDescent="0.4">
      <c r="B323" s="614"/>
      <c r="C323" s="615"/>
      <c r="D323" s="615"/>
      <c r="E323" s="615"/>
      <c r="F323" s="615"/>
      <c r="G323" s="615"/>
      <c r="H323" s="615"/>
      <c r="I323" s="615"/>
      <c r="J323" s="615"/>
      <c r="K323" s="615"/>
      <c r="L323" s="615"/>
      <c r="M323" s="615"/>
      <c r="N323" s="616"/>
      <c r="P323" s="118"/>
    </row>
    <row r="324" spans="2:16" x14ac:dyDescent="0.4">
      <c r="B324" s="614"/>
      <c r="C324" s="615"/>
      <c r="D324" s="615"/>
      <c r="E324" s="615"/>
      <c r="F324" s="615"/>
      <c r="G324" s="615"/>
      <c r="H324" s="615"/>
      <c r="I324" s="615"/>
      <c r="J324" s="615"/>
      <c r="K324" s="615"/>
      <c r="L324" s="615"/>
      <c r="M324" s="615"/>
      <c r="N324" s="616"/>
      <c r="P324" s="118"/>
    </row>
    <row r="325" spans="2:16" x14ac:dyDescent="0.4">
      <c r="B325" s="614"/>
      <c r="C325" s="615"/>
      <c r="D325" s="615"/>
      <c r="E325" s="615"/>
      <c r="F325" s="615"/>
      <c r="G325" s="615"/>
      <c r="H325" s="615"/>
      <c r="I325" s="615"/>
      <c r="J325" s="615"/>
      <c r="K325" s="615"/>
      <c r="L325" s="615"/>
      <c r="M325" s="615"/>
      <c r="N325" s="616"/>
      <c r="P325" s="118"/>
    </row>
    <row r="326" spans="2:16" x14ac:dyDescent="0.4">
      <c r="B326" s="614"/>
      <c r="C326" s="615"/>
      <c r="D326" s="615"/>
      <c r="E326" s="615"/>
      <c r="F326" s="615"/>
      <c r="G326" s="615"/>
      <c r="H326" s="615"/>
      <c r="I326" s="615"/>
      <c r="J326" s="615"/>
      <c r="K326" s="615"/>
      <c r="L326" s="615"/>
      <c r="M326" s="615"/>
      <c r="N326" s="616"/>
      <c r="P326" s="118"/>
    </row>
    <row r="327" spans="2:16" x14ac:dyDescent="0.4">
      <c r="B327" s="614"/>
      <c r="C327" s="615"/>
      <c r="D327" s="615"/>
      <c r="E327" s="615"/>
      <c r="F327" s="615"/>
      <c r="G327" s="615"/>
      <c r="H327" s="615"/>
      <c r="I327" s="615"/>
      <c r="J327" s="615"/>
      <c r="K327" s="615"/>
      <c r="L327" s="615"/>
      <c r="M327" s="615"/>
      <c r="N327" s="616"/>
      <c r="P327" s="118"/>
    </row>
    <row r="328" spans="2:16" x14ac:dyDescent="0.4">
      <c r="B328" s="614"/>
      <c r="C328" s="615"/>
      <c r="D328" s="615"/>
      <c r="E328" s="615"/>
      <c r="F328" s="615"/>
      <c r="G328" s="615"/>
      <c r="H328" s="615"/>
      <c r="I328" s="615"/>
      <c r="J328" s="615"/>
      <c r="K328" s="615"/>
      <c r="L328" s="615"/>
      <c r="M328" s="615"/>
      <c r="N328" s="616"/>
      <c r="P328" s="118"/>
    </row>
    <row r="329" spans="2:16" x14ac:dyDescent="0.4">
      <c r="B329" s="614"/>
      <c r="C329" s="615"/>
      <c r="D329" s="615"/>
      <c r="E329" s="615"/>
      <c r="F329" s="615"/>
      <c r="G329" s="615"/>
      <c r="H329" s="615"/>
      <c r="I329" s="615"/>
      <c r="J329" s="615"/>
      <c r="K329" s="615"/>
      <c r="L329" s="615"/>
      <c r="M329" s="615"/>
      <c r="N329" s="616"/>
      <c r="P329" s="118"/>
    </row>
    <row r="330" spans="2:16" x14ac:dyDescent="0.4">
      <c r="B330" s="614"/>
      <c r="C330" s="615"/>
      <c r="D330" s="615"/>
      <c r="E330" s="615"/>
      <c r="F330" s="615"/>
      <c r="G330" s="615"/>
      <c r="H330" s="615"/>
      <c r="I330" s="615"/>
      <c r="J330" s="615"/>
      <c r="K330" s="615"/>
      <c r="L330" s="615"/>
      <c r="M330" s="615"/>
      <c r="N330" s="616"/>
      <c r="P330" s="118"/>
    </row>
    <row r="331" spans="2:16" x14ac:dyDescent="0.4">
      <c r="B331" s="614"/>
      <c r="C331" s="615"/>
      <c r="D331" s="615"/>
      <c r="E331" s="615"/>
      <c r="F331" s="615"/>
      <c r="G331" s="615"/>
      <c r="H331" s="615"/>
      <c r="I331" s="615"/>
      <c r="J331" s="615"/>
      <c r="K331" s="615"/>
      <c r="L331" s="615"/>
      <c r="M331" s="615"/>
      <c r="N331" s="616"/>
      <c r="P331" s="118"/>
    </row>
    <row r="332" spans="2:16" x14ac:dyDescent="0.4">
      <c r="B332" s="614"/>
      <c r="C332" s="615"/>
      <c r="D332" s="615"/>
      <c r="E332" s="615"/>
      <c r="F332" s="615"/>
      <c r="G332" s="615"/>
      <c r="H332" s="615"/>
      <c r="I332" s="615"/>
      <c r="J332" s="615"/>
      <c r="K332" s="615"/>
      <c r="L332" s="615"/>
      <c r="M332" s="615"/>
      <c r="N332" s="616"/>
      <c r="P332" s="118"/>
    </row>
    <row r="333" spans="2:16" x14ac:dyDescent="0.4">
      <c r="B333" s="614"/>
      <c r="C333" s="615"/>
      <c r="D333" s="615"/>
      <c r="E333" s="615"/>
      <c r="F333" s="615"/>
      <c r="G333" s="615"/>
      <c r="H333" s="615"/>
      <c r="I333" s="615"/>
      <c r="J333" s="615"/>
      <c r="K333" s="615"/>
      <c r="L333" s="615"/>
      <c r="M333" s="615"/>
      <c r="N333" s="616"/>
      <c r="P333" s="118"/>
    </row>
    <row r="334" spans="2:16" x14ac:dyDescent="0.4">
      <c r="B334" s="614"/>
      <c r="C334" s="615"/>
      <c r="D334" s="615"/>
      <c r="E334" s="615"/>
      <c r="F334" s="615"/>
      <c r="G334" s="615"/>
      <c r="H334" s="615"/>
      <c r="I334" s="615"/>
      <c r="J334" s="615"/>
      <c r="K334" s="615"/>
      <c r="L334" s="615"/>
      <c r="M334" s="615"/>
      <c r="N334" s="616"/>
      <c r="P334" s="118"/>
    </row>
    <row r="335" spans="2:16" x14ac:dyDescent="0.4">
      <c r="B335" s="614"/>
      <c r="C335" s="615"/>
      <c r="D335" s="615"/>
      <c r="E335" s="615"/>
      <c r="F335" s="615"/>
      <c r="G335" s="615"/>
      <c r="H335" s="615"/>
      <c r="I335" s="615"/>
      <c r="J335" s="615"/>
      <c r="K335" s="615"/>
      <c r="L335" s="615"/>
      <c r="M335" s="615"/>
      <c r="N335" s="616"/>
      <c r="P335" s="118"/>
    </row>
    <row r="336" spans="2:16" x14ac:dyDescent="0.4">
      <c r="B336" s="614"/>
      <c r="C336" s="615"/>
      <c r="D336" s="615"/>
      <c r="E336" s="615"/>
      <c r="F336" s="615"/>
      <c r="G336" s="615"/>
      <c r="H336" s="615"/>
      <c r="I336" s="615"/>
      <c r="J336" s="615"/>
      <c r="K336" s="615"/>
      <c r="L336" s="615"/>
      <c r="M336" s="615"/>
      <c r="N336" s="616"/>
      <c r="P336" s="118"/>
    </row>
    <row r="337" spans="1:16" x14ac:dyDescent="0.4">
      <c r="B337" s="614"/>
      <c r="C337" s="615"/>
      <c r="D337" s="615"/>
      <c r="E337" s="615"/>
      <c r="F337" s="615"/>
      <c r="G337" s="615"/>
      <c r="H337" s="615"/>
      <c r="I337" s="615"/>
      <c r="J337" s="615"/>
      <c r="K337" s="615"/>
      <c r="L337" s="615"/>
      <c r="M337" s="615"/>
      <c r="N337" s="616"/>
      <c r="P337" s="118"/>
    </row>
    <row r="338" spans="1:16" x14ac:dyDescent="0.4">
      <c r="B338" s="614"/>
      <c r="C338" s="615"/>
      <c r="D338" s="615"/>
      <c r="E338" s="615"/>
      <c r="F338" s="615"/>
      <c r="G338" s="615"/>
      <c r="H338" s="615"/>
      <c r="I338" s="615"/>
      <c r="J338" s="615"/>
      <c r="K338" s="615"/>
      <c r="L338" s="615"/>
      <c r="M338" s="615"/>
      <c r="N338" s="616"/>
      <c r="P338" s="118"/>
    </row>
    <row r="339" spans="1:16" x14ac:dyDescent="0.4">
      <c r="B339" s="614"/>
      <c r="C339" s="615"/>
      <c r="D339" s="615"/>
      <c r="E339" s="615"/>
      <c r="F339" s="615"/>
      <c r="G339" s="615"/>
      <c r="H339" s="615"/>
      <c r="I339" s="615"/>
      <c r="J339" s="615"/>
      <c r="K339" s="615"/>
      <c r="L339" s="615"/>
      <c r="M339" s="615"/>
      <c r="N339" s="616"/>
      <c r="P339" s="118"/>
    </row>
    <row r="340" spans="1:16" ht="16" thickBot="1" x14ac:dyDescent="0.45">
      <c r="B340" s="617"/>
      <c r="C340" s="618"/>
      <c r="D340" s="618"/>
      <c r="E340" s="618"/>
      <c r="F340" s="618"/>
      <c r="G340" s="618"/>
      <c r="H340" s="618"/>
      <c r="I340" s="618"/>
      <c r="J340" s="618"/>
      <c r="K340" s="618"/>
      <c r="L340" s="618"/>
      <c r="M340" s="618"/>
      <c r="N340" s="619"/>
      <c r="P340" s="118"/>
    </row>
    <row r="341" spans="1:16" x14ac:dyDescent="0.4">
      <c r="P341" s="118"/>
    </row>
    <row r="342" spans="1:16" x14ac:dyDescent="0.4">
      <c r="A342" s="118"/>
      <c r="B342" s="118"/>
      <c r="C342" s="118"/>
      <c r="D342" s="118"/>
      <c r="E342" s="118"/>
      <c r="F342" s="118"/>
      <c r="G342" s="118"/>
      <c r="H342" s="118"/>
      <c r="I342" s="118"/>
      <c r="J342" s="118"/>
      <c r="K342" s="118"/>
      <c r="L342" s="118"/>
      <c r="M342" s="118"/>
      <c r="N342" s="118"/>
      <c r="O342" s="118"/>
      <c r="P342" s="118"/>
    </row>
  </sheetData>
  <sheetProtection password="C721" sheet="1" scenarios="1" selectLockedCells="1"/>
  <mergeCells count="27">
    <mergeCell ref="B295:N316"/>
    <mergeCell ref="B319:N340"/>
    <mergeCell ref="B294:N294"/>
    <mergeCell ref="B318:N318"/>
    <mergeCell ref="B12:N32"/>
    <mergeCell ref="B58:N78"/>
    <mergeCell ref="B81:N102"/>
    <mergeCell ref="B80:N80"/>
    <mergeCell ref="B103:N124"/>
    <mergeCell ref="B35:N55"/>
    <mergeCell ref="B127:N148"/>
    <mergeCell ref="B126:N126"/>
    <mergeCell ref="B150:N150"/>
    <mergeCell ref="B151:N172"/>
    <mergeCell ref="B175:N196"/>
    <mergeCell ref="B34:N34"/>
    <mergeCell ref="B270:N270"/>
    <mergeCell ref="B246:N246"/>
    <mergeCell ref="B223:N244"/>
    <mergeCell ref="B199:N220"/>
    <mergeCell ref="B271:N292"/>
    <mergeCell ref="B2:C2"/>
    <mergeCell ref="B247:N268"/>
    <mergeCell ref="B174:N174"/>
    <mergeCell ref="B198:N198"/>
    <mergeCell ref="B222:N222"/>
    <mergeCell ref="B11:N11"/>
  </mergeCells>
  <hyperlinks>
    <hyperlink ref="E4" location="'Instructions '!C34" display="Back to Instructions tab" xr:uid="{00000000-0004-0000-0300-000000000000}"/>
  </hyperlinks>
  <pageMargins left="0.7" right="0.7" top="0.75" bottom="0.75" header="0.3" footer="0.3"/>
  <pageSetup orientation="portrait" horizontalDpi="200" verticalDpi="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sheetPr>
  <dimension ref="A1:R9"/>
  <sheetViews>
    <sheetView zoomScale="80" zoomScaleNormal="80" workbookViewId="0"/>
  </sheetViews>
  <sheetFormatPr defaultColWidth="9" defaultRowHeight="15.5" x14ac:dyDescent="0.4"/>
  <cols>
    <col min="1" max="1" width="4.08984375" style="246" customWidth="1"/>
    <col min="2" max="2" width="27" style="246" customWidth="1"/>
    <col min="3" max="3" width="36" style="246" customWidth="1"/>
    <col min="4" max="20" width="9" style="246" customWidth="1"/>
    <col min="21" max="16384" width="9" style="246"/>
  </cols>
  <sheetData>
    <row r="1" spans="1:18" ht="16.5" customHeight="1" thickBot="1" x14ac:dyDescent="0.45">
      <c r="B1" s="247"/>
      <c r="C1" s="247"/>
      <c r="D1" s="248"/>
      <c r="E1" s="247"/>
      <c r="F1" s="247"/>
      <c r="G1" s="247"/>
      <c r="H1" s="247"/>
      <c r="I1" s="247"/>
      <c r="J1" s="247"/>
      <c r="K1" s="247"/>
      <c r="L1" s="247"/>
      <c r="M1" s="247"/>
      <c r="N1" s="247"/>
      <c r="O1" s="247"/>
      <c r="P1" s="248"/>
      <c r="Q1" s="248"/>
      <c r="R1" s="248"/>
    </row>
    <row r="2" spans="1:18" ht="16.5" customHeight="1" thickBot="1" x14ac:dyDescent="0.45">
      <c r="A2" s="249"/>
      <c r="B2" s="550" t="s">
        <v>98</v>
      </c>
      <c r="C2" s="551"/>
      <c r="D2" s="250"/>
      <c r="E2" s="256" t="s">
        <v>207</v>
      </c>
      <c r="F2" s="257"/>
      <c r="G2" s="257"/>
      <c r="H2" s="257"/>
      <c r="I2" s="257"/>
      <c r="J2" s="257"/>
      <c r="K2" s="257"/>
      <c r="L2" s="257"/>
      <c r="M2" s="257"/>
      <c r="N2" s="257"/>
      <c r="O2" s="258"/>
      <c r="P2" s="251"/>
      <c r="Q2" s="62" t="s">
        <v>159</v>
      </c>
      <c r="R2" s="248"/>
    </row>
    <row r="3" spans="1:18" ht="31" x14ac:dyDescent="0.4">
      <c r="A3" s="249"/>
      <c r="B3" s="349" t="s">
        <v>281</v>
      </c>
      <c r="C3" s="350" t="str">
        <f>'Version Control'!C3</f>
        <v>Packaged Terminal Air Conditioner and Heat Pump</v>
      </c>
      <c r="D3" s="250"/>
      <c r="E3" s="259"/>
      <c r="F3" s="260"/>
      <c r="G3" s="260"/>
      <c r="H3" s="260"/>
      <c r="I3" s="260"/>
      <c r="J3" s="260"/>
      <c r="K3" s="260"/>
      <c r="L3" s="260"/>
      <c r="M3" s="260"/>
      <c r="N3" s="260"/>
      <c r="O3" s="261"/>
      <c r="P3" s="251"/>
      <c r="Q3" s="248"/>
      <c r="R3" s="248"/>
    </row>
    <row r="4" spans="1:18" x14ac:dyDescent="0.4">
      <c r="A4" s="252"/>
      <c r="B4" s="351" t="s">
        <v>101</v>
      </c>
      <c r="C4" s="352" t="str">
        <f>'Version Control'!C4</f>
        <v>v2.2</v>
      </c>
      <c r="D4" s="253"/>
      <c r="E4" s="262" t="s">
        <v>208</v>
      </c>
      <c r="F4" s="260"/>
      <c r="G4" s="260"/>
      <c r="H4" s="260"/>
      <c r="I4" s="260"/>
      <c r="J4" s="260"/>
      <c r="K4" s="260"/>
      <c r="L4" s="260"/>
      <c r="M4" s="260"/>
      <c r="N4" s="260"/>
      <c r="O4" s="261"/>
      <c r="P4" s="254"/>
    </row>
    <row r="5" spans="1:18" x14ac:dyDescent="0.4">
      <c r="A5" s="252"/>
      <c r="B5" s="351" t="s">
        <v>282</v>
      </c>
      <c r="C5" s="353">
        <f>'Version Control'!C5</f>
        <v>43728</v>
      </c>
      <c r="D5" s="253"/>
      <c r="E5" s="259"/>
      <c r="F5" s="263"/>
      <c r="G5" s="263"/>
      <c r="H5" s="263"/>
      <c r="I5" s="263"/>
      <c r="J5" s="263"/>
      <c r="K5" s="263"/>
      <c r="L5" s="263"/>
      <c r="M5" s="263"/>
      <c r="N5" s="263"/>
      <c r="O5" s="264"/>
      <c r="P5" s="254"/>
    </row>
    <row r="6" spans="1:18" x14ac:dyDescent="0.4">
      <c r="A6" s="252"/>
      <c r="B6" s="354" t="s">
        <v>100</v>
      </c>
      <c r="C6" s="355" t="str">
        <f ca="1">MID(CELL("filename",A1), FIND("]", CELL("filename", A1))+ 1, 255)</f>
        <v>Photo Adding</v>
      </c>
      <c r="D6" s="253"/>
      <c r="E6" s="265" t="s">
        <v>204</v>
      </c>
      <c r="F6" s="263"/>
      <c r="G6" s="263"/>
      <c r="H6" s="263"/>
      <c r="I6" s="263"/>
      <c r="J6" s="263"/>
      <c r="K6" s="263"/>
      <c r="L6" s="263"/>
      <c r="M6" s="263"/>
      <c r="N6" s="263"/>
      <c r="O6" s="264"/>
      <c r="P6" s="254"/>
    </row>
    <row r="7" spans="1:18" ht="31" x14ac:dyDescent="0.4">
      <c r="A7" s="252"/>
      <c r="B7" s="345" t="s">
        <v>99</v>
      </c>
      <c r="C7" s="346" t="str">
        <f ca="1">MID(CELL("FILENAME",F16),FIND("[",CELL("FILENAME",F16))+1,FIND("]",CELL("FILENAME",F16))-FIND("[",CELL("FILENAME",F16))-1)</f>
        <v>Packaged Terminal Air Conditioner - v2.2.xlsx</v>
      </c>
      <c r="D7" s="253"/>
      <c r="E7" s="266" t="s">
        <v>202</v>
      </c>
      <c r="F7" s="263"/>
      <c r="G7" s="263"/>
      <c r="H7" s="263"/>
      <c r="I7" s="263"/>
      <c r="J7" s="263"/>
      <c r="K7" s="263"/>
      <c r="L7" s="263"/>
      <c r="M7" s="263"/>
      <c r="N7" s="263"/>
      <c r="O7" s="264"/>
      <c r="P7" s="254"/>
    </row>
    <row r="8" spans="1:18" ht="16" thickBot="1" x14ac:dyDescent="0.45">
      <c r="B8" s="356" t="s">
        <v>102</v>
      </c>
      <c r="C8" s="357" t="str">
        <f>'Version Control'!C8</f>
        <v>[MM/DD/YYYY]</v>
      </c>
      <c r="D8" s="252"/>
      <c r="E8" s="267" t="s">
        <v>203</v>
      </c>
      <c r="F8" s="268"/>
      <c r="G8" s="268"/>
      <c r="H8" s="268"/>
      <c r="I8" s="268"/>
      <c r="J8" s="268"/>
      <c r="K8" s="268"/>
      <c r="L8" s="268"/>
      <c r="M8" s="268"/>
      <c r="N8" s="268"/>
      <c r="O8" s="269"/>
      <c r="P8" s="254"/>
    </row>
    <row r="9" spans="1:18" x14ac:dyDescent="0.4">
      <c r="E9" s="255"/>
      <c r="F9" s="255"/>
      <c r="G9" s="255"/>
      <c r="H9" s="255"/>
      <c r="I9" s="255"/>
      <c r="J9" s="255"/>
      <c r="K9" s="255"/>
      <c r="L9" s="255"/>
      <c r="M9" s="255"/>
      <c r="N9" s="255"/>
      <c r="O9" s="255"/>
    </row>
  </sheetData>
  <sheetProtection password="C721" sheet="1" objects="1" scenarios="1"/>
  <mergeCells count="1">
    <mergeCell ref="B2:C2"/>
  </mergeCells>
  <hyperlinks>
    <hyperlink ref="Q2" location="'Instructions '!C34" display="Back to Instructions tab" xr:uid="{00000000-0004-0000-0400-000000000000}"/>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tabColor rgb="FF0070C0"/>
  </sheetPr>
  <dimension ref="A1:L46"/>
  <sheetViews>
    <sheetView zoomScale="80" zoomScaleNormal="80" workbookViewId="0">
      <selection activeCell="B20" sqref="B20:J25"/>
    </sheetView>
  </sheetViews>
  <sheetFormatPr defaultColWidth="9" defaultRowHeight="15.5" x14ac:dyDescent="0.4"/>
  <cols>
    <col min="1" max="1" width="3.90625" style="117" customWidth="1"/>
    <col min="2" max="2" width="25.81640625" style="117" customWidth="1"/>
    <col min="3" max="3" width="36" style="117" customWidth="1"/>
    <col min="4" max="4" width="9" style="117"/>
    <col min="5" max="5" width="22" style="117" bestFit="1" customWidth="1"/>
    <col min="6" max="10" width="9" style="117"/>
    <col min="11" max="11" width="3.1796875" style="117" customWidth="1"/>
    <col min="12" max="12" width="3.08984375" style="117" customWidth="1"/>
    <col min="13" max="16384" width="9" style="117"/>
  </cols>
  <sheetData>
    <row r="1" spans="2:12" ht="16" thickBot="1" x14ac:dyDescent="0.45">
      <c r="L1" s="118"/>
    </row>
    <row r="2" spans="2:12" ht="16" thickBot="1" x14ac:dyDescent="0.45">
      <c r="B2" s="550" t="s">
        <v>98</v>
      </c>
      <c r="C2" s="551"/>
      <c r="L2" s="118"/>
    </row>
    <row r="3" spans="2:12" ht="31" x14ac:dyDescent="0.4">
      <c r="B3" s="349" t="s">
        <v>281</v>
      </c>
      <c r="C3" s="350" t="str">
        <f>'Version Control'!C3</f>
        <v>Packaged Terminal Air Conditioner and Heat Pump</v>
      </c>
      <c r="E3" s="119" t="s">
        <v>159</v>
      </c>
      <c r="L3" s="118"/>
    </row>
    <row r="4" spans="2:12" x14ac:dyDescent="0.4">
      <c r="B4" s="351" t="s">
        <v>101</v>
      </c>
      <c r="C4" s="352" t="str">
        <f>'Version Control'!C4</f>
        <v>v2.2</v>
      </c>
      <c r="L4" s="118"/>
    </row>
    <row r="5" spans="2:12" x14ac:dyDescent="0.4">
      <c r="B5" s="351" t="s">
        <v>282</v>
      </c>
      <c r="C5" s="353">
        <f>'Version Control'!C5</f>
        <v>43728</v>
      </c>
      <c r="L5" s="118"/>
    </row>
    <row r="6" spans="2:12" x14ac:dyDescent="0.4">
      <c r="B6" s="354" t="s">
        <v>100</v>
      </c>
      <c r="C6" s="355" t="str">
        <f ca="1">MID(CELL("filename",A1), FIND("]", CELL("filename", A1))+ 1, 255)</f>
        <v>General Test Comments</v>
      </c>
      <c r="L6" s="118"/>
    </row>
    <row r="7" spans="2:12" ht="31" x14ac:dyDescent="0.4">
      <c r="B7" s="345" t="s">
        <v>99</v>
      </c>
      <c r="C7" s="346" t="str">
        <f ca="1">MID(CELL("FILENAME",F16),FIND("[",CELL("FILENAME",F16))+1,FIND("]",CELL("FILENAME",F16))-FIND("[",CELL("FILENAME",F16))-1)</f>
        <v>Packaged Terminal Air Conditioner - v2.2.xlsx</v>
      </c>
      <c r="L7" s="118"/>
    </row>
    <row r="8" spans="2:12" ht="16" thickBot="1" x14ac:dyDescent="0.45">
      <c r="B8" s="356" t="s">
        <v>102</v>
      </c>
      <c r="C8" s="357" t="str">
        <f>'Version Control'!C8</f>
        <v>[MM/DD/YYYY]</v>
      </c>
      <c r="L8" s="118"/>
    </row>
    <row r="9" spans="2:12" x14ac:dyDescent="0.4">
      <c r="L9" s="118"/>
    </row>
    <row r="10" spans="2:12" ht="16" thickBot="1" x14ac:dyDescent="0.45">
      <c r="L10" s="118"/>
    </row>
    <row r="11" spans="2:12" ht="16" thickBot="1" x14ac:dyDescent="0.45">
      <c r="B11" s="550" t="s">
        <v>152</v>
      </c>
      <c r="C11" s="626"/>
      <c r="D11" s="626"/>
      <c r="E11" s="626"/>
      <c r="F11" s="626"/>
      <c r="G11" s="626"/>
      <c r="H11" s="626"/>
      <c r="I11" s="626"/>
      <c r="J11" s="551"/>
      <c r="L11" s="118"/>
    </row>
    <row r="12" spans="2:12" x14ac:dyDescent="0.4">
      <c r="B12" s="132" t="s">
        <v>287</v>
      </c>
      <c r="C12" s="133"/>
      <c r="D12" s="133"/>
      <c r="E12" s="133"/>
      <c r="F12" s="133"/>
      <c r="G12" s="133"/>
      <c r="H12" s="133"/>
      <c r="I12" s="133"/>
      <c r="J12" s="134"/>
      <c r="L12" s="118"/>
    </row>
    <row r="13" spans="2:12" x14ac:dyDescent="0.4">
      <c r="B13" s="645"/>
      <c r="C13" s="646"/>
      <c r="D13" s="646"/>
      <c r="E13" s="646"/>
      <c r="F13" s="646"/>
      <c r="G13" s="646"/>
      <c r="H13" s="646"/>
      <c r="I13" s="646"/>
      <c r="J13" s="647"/>
      <c r="L13" s="118"/>
    </row>
    <row r="14" spans="2:12" x14ac:dyDescent="0.4">
      <c r="B14" s="648"/>
      <c r="C14" s="649"/>
      <c r="D14" s="649"/>
      <c r="E14" s="649"/>
      <c r="F14" s="649"/>
      <c r="G14" s="649"/>
      <c r="H14" s="649"/>
      <c r="I14" s="649"/>
      <c r="J14" s="650"/>
      <c r="L14" s="118"/>
    </row>
    <row r="15" spans="2:12" x14ac:dyDescent="0.4">
      <c r="B15" s="648"/>
      <c r="C15" s="649"/>
      <c r="D15" s="649"/>
      <c r="E15" s="649"/>
      <c r="F15" s="649"/>
      <c r="G15" s="649"/>
      <c r="H15" s="649"/>
      <c r="I15" s="649"/>
      <c r="J15" s="650"/>
      <c r="L15" s="118"/>
    </row>
    <row r="16" spans="2:12" x14ac:dyDescent="0.4">
      <c r="B16" s="648"/>
      <c r="C16" s="649"/>
      <c r="D16" s="649"/>
      <c r="E16" s="649"/>
      <c r="F16" s="649"/>
      <c r="G16" s="649"/>
      <c r="H16" s="649"/>
      <c r="I16" s="649"/>
      <c r="J16" s="650"/>
      <c r="L16" s="118"/>
    </row>
    <row r="17" spans="2:12" x14ac:dyDescent="0.4">
      <c r="B17" s="648"/>
      <c r="C17" s="649"/>
      <c r="D17" s="649"/>
      <c r="E17" s="649"/>
      <c r="F17" s="649"/>
      <c r="G17" s="649"/>
      <c r="H17" s="649"/>
      <c r="I17" s="649"/>
      <c r="J17" s="650"/>
      <c r="L17" s="118"/>
    </row>
    <row r="18" spans="2:12" x14ac:dyDescent="0.4">
      <c r="B18" s="651"/>
      <c r="C18" s="652"/>
      <c r="D18" s="652"/>
      <c r="E18" s="652"/>
      <c r="F18" s="652"/>
      <c r="G18" s="652"/>
      <c r="H18" s="652"/>
      <c r="I18" s="652"/>
      <c r="J18" s="653"/>
      <c r="L18" s="118"/>
    </row>
    <row r="19" spans="2:12" x14ac:dyDescent="0.4">
      <c r="B19" s="132" t="s">
        <v>288</v>
      </c>
      <c r="C19" s="133"/>
      <c r="D19" s="133"/>
      <c r="E19" s="133"/>
      <c r="F19" s="133"/>
      <c r="G19" s="133"/>
      <c r="H19" s="133"/>
      <c r="I19" s="133"/>
      <c r="J19" s="134"/>
      <c r="L19" s="118"/>
    </row>
    <row r="20" spans="2:12" x14ac:dyDescent="0.4">
      <c r="B20" s="645"/>
      <c r="C20" s="646"/>
      <c r="D20" s="646"/>
      <c r="E20" s="646"/>
      <c r="F20" s="646"/>
      <c r="G20" s="646"/>
      <c r="H20" s="646"/>
      <c r="I20" s="646"/>
      <c r="J20" s="647"/>
      <c r="L20" s="118"/>
    </row>
    <row r="21" spans="2:12" x14ac:dyDescent="0.4">
      <c r="B21" s="648"/>
      <c r="C21" s="649"/>
      <c r="D21" s="649"/>
      <c r="E21" s="649"/>
      <c r="F21" s="649"/>
      <c r="G21" s="649"/>
      <c r="H21" s="649"/>
      <c r="I21" s="649"/>
      <c r="J21" s="650"/>
      <c r="L21" s="118"/>
    </row>
    <row r="22" spans="2:12" x14ac:dyDescent="0.4">
      <c r="B22" s="648"/>
      <c r="C22" s="649"/>
      <c r="D22" s="649"/>
      <c r="E22" s="649"/>
      <c r="F22" s="649"/>
      <c r="G22" s="649"/>
      <c r="H22" s="649"/>
      <c r="I22" s="649"/>
      <c r="J22" s="650"/>
      <c r="L22" s="118"/>
    </row>
    <row r="23" spans="2:12" x14ac:dyDescent="0.4">
      <c r="B23" s="648"/>
      <c r="C23" s="649"/>
      <c r="D23" s="649"/>
      <c r="E23" s="649"/>
      <c r="F23" s="649"/>
      <c r="G23" s="649"/>
      <c r="H23" s="649"/>
      <c r="I23" s="649"/>
      <c r="J23" s="650"/>
      <c r="L23" s="118"/>
    </row>
    <row r="24" spans="2:12" x14ac:dyDescent="0.4">
      <c r="B24" s="648"/>
      <c r="C24" s="649"/>
      <c r="D24" s="649"/>
      <c r="E24" s="649"/>
      <c r="F24" s="649"/>
      <c r="G24" s="649"/>
      <c r="H24" s="649"/>
      <c r="I24" s="649"/>
      <c r="J24" s="650"/>
      <c r="L24" s="118"/>
    </row>
    <row r="25" spans="2:12" ht="16" thickBot="1" x14ac:dyDescent="0.45">
      <c r="B25" s="654"/>
      <c r="C25" s="655"/>
      <c r="D25" s="655"/>
      <c r="E25" s="655"/>
      <c r="F25" s="655"/>
      <c r="G25" s="655"/>
      <c r="H25" s="655"/>
      <c r="I25" s="655"/>
      <c r="J25" s="656"/>
      <c r="L25" s="118"/>
    </row>
    <row r="26" spans="2:12" ht="16" thickBot="1" x14ac:dyDescent="0.45">
      <c r="L26" s="118"/>
    </row>
    <row r="27" spans="2:12" ht="16" thickBot="1" x14ac:dyDescent="0.45">
      <c r="B27" s="550" t="s">
        <v>62</v>
      </c>
      <c r="C27" s="626"/>
      <c r="D27" s="626"/>
      <c r="E27" s="626"/>
      <c r="F27" s="626"/>
      <c r="G27" s="626"/>
      <c r="H27" s="626"/>
      <c r="I27" s="626"/>
      <c r="J27" s="551"/>
      <c r="L27" s="118"/>
    </row>
    <row r="28" spans="2:12" x14ac:dyDescent="0.4">
      <c r="B28" s="132" t="s">
        <v>289</v>
      </c>
      <c r="C28" s="133"/>
      <c r="D28" s="133"/>
      <c r="E28" s="133"/>
      <c r="F28" s="133"/>
      <c r="G28" s="133"/>
      <c r="H28" s="133"/>
      <c r="I28" s="133"/>
      <c r="J28" s="134"/>
      <c r="L28" s="118"/>
    </row>
    <row r="29" spans="2:12" x14ac:dyDescent="0.4">
      <c r="B29" s="645"/>
      <c r="C29" s="646"/>
      <c r="D29" s="646"/>
      <c r="E29" s="646"/>
      <c r="F29" s="646"/>
      <c r="G29" s="646"/>
      <c r="H29" s="646"/>
      <c r="I29" s="646"/>
      <c r="J29" s="647"/>
      <c r="L29" s="118"/>
    </row>
    <row r="30" spans="2:12" x14ac:dyDescent="0.4">
      <c r="B30" s="648"/>
      <c r="C30" s="649"/>
      <c r="D30" s="649"/>
      <c r="E30" s="649"/>
      <c r="F30" s="649"/>
      <c r="G30" s="649"/>
      <c r="H30" s="649"/>
      <c r="I30" s="649"/>
      <c r="J30" s="650"/>
      <c r="L30" s="118"/>
    </row>
    <row r="31" spans="2:12" x14ac:dyDescent="0.4">
      <c r="B31" s="648"/>
      <c r="C31" s="649"/>
      <c r="D31" s="649"/>
      <c r="E31" s="649"/>
      <c r="F31" s="649"/>
      <c r="G31" s="649"/>
      <c r="H31" s="649"/>
      <c r="I31" s="649"/>
      <c r="J31" s="650"/>
      <c r="L31" s="118"/>
    </row>
    <row r="32" spans="2:12" x14ac:dyDescent="0.4">
      <c r="B32" s="648"/>
      <c r="C32" s="649"/>
      <c r="D32" s="649"/>
      <c r="E32" s="649"/>
      <c r="F32" s="649"/>
      <c r="G32" s="649"/>
      <c r="H32" s="649"/>
      <c r="I32" s="649"/>
      <c r="J32" s="650"/>
      <c r="L32" s="118"/>
    </row>
    <row r="33" spans="1:12" x14ac:dyDescent="0.4">
      <c r="B33" s="648"/>
      <c r="C33" s="649"/>
      <c r="D33" s="649"/>
      <c r="E33" s="649"/>
      <c r="F33" s="649"/>
      <c r="G33" s="649"/>
      <c r="H33" s="649"/>
      <c r="I33" s="649"/>
      <c r="J33" s="650"/>
      <c r="L33" s="118"/>
    </row>
    <row r="34" spans="1:12" ht="16" thickBot="1" x14ac:dyDescent="0.45">
      <c r="B34" s="654"/>
      <c r="C34" s="655"/>
      <c r="D34" s="655"/>
      <c r="E34" s="655"/>
      <c r="F34" s="655"/>
      <c r="G34" s="655"/>
      <c r="H34" s="655"/>
      <c r="I34" s="655"/>
      <c r="J34" s="656"/>
      <c r="L34" s="118"/>
    </row>
    <row r="35" spans="1:12" ht="16" thickBot="1" x14ac:dyDescent="0.45">
      <c r="L35" s="118"/>
    </row>
    <row r="36" spans="1:12" ht="16" thickBot="1" x14ac:dyDescent="0.45">
      <c r="B36" s="550" t="s">
        <v>175</v>
      </c>
      <c r="C36" s="626"/>
      <c r="D36" s="626"/>
      <c r="E36" s="626"/>
      <c r="F36" s="626"/>
      <c r="G36" s="626"/>
      <c r="H36" s="626"/>
      <c r="I36" s="626"/>
      <c r="J36" s="551"/>
      <c r="L36" s="118"/>
    </row>
    <row r="37" spans="1:12" x14ac:dyDescent="0.4">
      <c r="B37" s="132" t="s">
        <v>290</v>
      </c>
      <c r="C37" s="133"/>
      <c r="D37" s="133"/>
      <c r="E37" s="133"/>
      <c r="F37" s="133"/>
      <c r="G37" s="133"/>
      <c r="H37" s="133"/>
      <c r="I37" s="133"/>
      <c r="J37" s="134"/>
      <c r="L37" s="118"/>
    </row>
    <row r="38" spans="1:12" x14ac:dyDescent="0.4">
      <c r="B38" s="645"/>
      <c r="C38" s="646"/>
      <c r="D38" s="646"/>
      <c r="E38" s="646"/>
      <c r="F38" s="646"/>
      <c r="G38" s="646"/>
      <c r="H38" s="646"/>
      <c r="I38" s="646"/>
      <c r="J38" s="647"/>
      <c r="L38" s="118"/>
    </row>
    <row r="39" spans="1:12" x14ac:dyDescent="0.4">
      <c r="B39" s="648"/>
      <c r="C39" s="649"/>
      <c r="D39" s="649"/>
      <c r="E39" s="649"/>
      <c r="F39" s="649"/>
      <c r="G39" s="649"/>
      <c r="H39" s="649"/>
      <c r="I39" s="649"/>
      <c r="J39" s="650"/>
      <c r="L39" s="118"/>
    </row>
    <row r="40" spans="1:12" x14ac:dyDescent="0.4">
      <c r="B40" s="648"/>
      <c r="C40" s="649"/>
      <c r="D40" s="649"/>
      <c r="E40" s="649"/>
      <c r="F40" s="649"/>
      <c r="G40" s="649"/>
      <c r="H40" s="649"/>
      <c r="I40" s="649"/>
      <c r="J40" s="650"/>
      <c r="L40" s="118"/>
    </row>
    <row r="41" spans="1:12" x14ac:dyDescent="0.4">
      <c r="B41" s="648"/>
      <c r="C41" s="649"/>
      <c r="D41" s="649"/>
      <c r="E41" s="649"/>
      <c r="F41" s="649"/>
      <c r="G41" s="649"/>
      <c r="H41" s="649"/>
      <c r="I41" s="649"/>
      <c r="J41" s="650"/>
      <c r="L41" s="118"/>
    </row>
    <row r="42" spans="1:12" x14ac:dyDescent="0.4">
      <c r="B42" s="648"/>
      <c r="C42" s="649"/>
      <c r="D42" s="649"/>
      <c r="E42" s="649"/>
      <c r="F42" s="649"/>
      <c r="G42" s="649"/>
      <c r="H42" s="649"/>
      <c r="I42" s="649"/>
      <c r="J42" s="650"/>
      <c r="L42" s="118"/>
    </row>
    <row r="43" spans="1:12" x14ac:dyDescent="0.4">
      <c r="B43" s="651"/>
      <c r="C43" s="652"/>
      <c r="D43" s="652"/>
      <c r="E43" s="652"/>
      <c r="F43" s="652"/>
      <c r="G43" s="652"/>
      <c r="H43" s="652"/>
      <c r="I43" s="652"/>
      <c r="J43" s="653"/>
      <c r="L43" s="118"/>
    </row>
    <row r="44" spans="1:12" ht="16" thickBot="1" x14ac:dyDescent="0.45">
      <c r="B44" s="135" t="s">
        <v>291</v>
      </c>
      <c r="C44" s="136"/>
      <c r="D44" s="136"/>
      <c r="E44" s="136"/>
      <c r="F44" s="136"/>
      <c r="G44" s="136"/>
      <c r="H44" s="136"/>
      <c r="I44" s="136"/>
      <c r="J44" s="137"/>
      <c r="L44" s="118"/>
    </row>
    <row r="45" spans="1:12" x14ac:dyDescent="0.4">
      <c r="L45" s="118"/>
    </row>
    <row r="46" spans="1:12" x14ac:dyDescent="0.4">
      <c r="A46" s="118"/>
      <c r="B46" s="118"/>
      <c r="C46" s="118"/>
      <c r="D46" s="118"/>
      <c r="E46" s="118"/>
      <c r="F46" s="118"/>
      <c r="G46" s="118"/>
      <c r="H46" s="118"/>
      <c r="I46" s="118"/>
      <c r="J46" s="118"/>
      <c r="K46" s="118"/>
      <c r="L46" s="118"/>
    </row>
  </sheetData>
  <sheetProtection password="C721" sheet="1" objects="1" scenarios="1" selectLockedCells="1"/>
  <mergeCells count="8">
    <mergeCell ref="B38:J43"/>
    <mergeCell ref="B29:J34"/>
    <mergeCell ref="B11:J11"/>
    <mergeCell ref="B2:C2"/>
    <mergeCell ref="B27:J27"/>
    <mergeCell ref="B36:J36"/>
    <mergeCell ref="B13:J18"/>
    <mergeCell ref="B20:J25"/>
  </mergeCells>
  <hyperlinks>
    <hyperlink ref="E3" location="'Instructions '!C34" display="Back to Instructions tab" xr:uid="{00000000-0004-0000-0500-000000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0070C0"/>
  </sheetPr>
  <dimension ref="A1:J37"/>
  <sheetViews>
    <sheetView zoomScale="80" zoomScaleNormal="80" workbookViewId="0">
      <selection activeCell="D22" sqref="D22"/>
    </sheetView>
  </sheetViews>
  <sheetFormatPr defaultColWidth="9" defaultRowHeight="15.5" x14ac:dyDescent="0.4"/>
  <cols>
    <col min="1" max="1" width="5.1796875" style="3" customWidth="1"/>
    <col min="2" max="2" width="27.08984375" style="3" customWidth="1"/>
    <col min="3" max="3" width="30.6328125" style="3" customWidth="1"/>
    <col min="4" max="4" width="26.36328125" style="3" customWidth="1"/>
    <col min="5" max="5" width="23.6328125" style="3" customWidth="1"/>
    <col min="6" max="6" width="26" style="3" customWidth="1"/>
    <col min="7" max="7" width="21.6328125" style="3" customWidth="1"/>
    <col min="8" max="8" width="24.81640625" style="3" customWidth="1"/>
    <col min="9" max="9" width="2.6328125" style="3" customWidth="1"/>
    <col min="10" max="10" width="3.1796875" style="3" customWidth="1"/>
    <col min="11" max="16384" width="9" style="3"/>
  </cols>
  <sheetData>
    <row r="1" spans="2:10" ht="16" thickBot="1" x14ac:dyDescent="0.45">
      <c r="J1" s="41"/>
    </row>
    <row r="2" spans="2:10" ht="16" thickBot="1" x14ac:dyDescent="0.45">
      <c r="B2" s="550" t="s">
        <v>98</v>
      </c>
      <c r="C2" s="551"/>
      <c r="J2" s="41"/>
    </row>
    <row r="3" spans="2:10" ht="31" x14ac:dyDescent="0.4">
      <c r="B3" s="349" t="s">
        <v>281</v>
      </c>
      <c r="C3" s="350" t="str">
        <f>'Version Control'!C3</f>
        <v>Packaged Terminal Air Conditioner and Heat Pump</v>
      </c>
      <c r="J3" s="41"/>
    </row>
    <row r="4" spans="2:10" x14ac:dyDescent="0.4">
      <c r="B4" s="351" t="s">
        <v>101</v>
      </c>
      <c r="C4" s="352" t="str">
        <f>'Version Control'!C4</f>
        <v>v2.2</v>
      </c>
      <c r="E4" s="62" t="s">
        <v>159</v>
      </c>
      <c r="J4" s="41"/>
    </row>
    <row r="5" spans="2:10" x14ac:dyDescent="0.4">
      <c r="B5" s="351" t="s">
        <v>282</v>
      </c>
      <c r="C5" s="353">
        <f>'Version Control'!C5</f>
        <v>43728</v>
      </c>
      <c r="J5" s="41"/>
    </row>
    <row r="6" spans="2:10" x14ac:dyDescent="0.4">
      <c r="B6" s="354" t="s">
        <v>100</v>
      </c>
      <c r="C6" s="355" t="str">
        <f ca="1">MID(CELL("filename",A1), FIND("]", CELL("filename", A1))+ 1, 255)</f>
        <v>Settings</v>
      </c>
      <c r="J6" s="41"/>
    </row>
    <row r="7" spans="2:10" ht="31" x14ac:dyDescent="0.4">
      <c r="B7" s="345" t="s">
        <v>99</v>
      </c>
      <c r="C7" s="346" t="str">
        <f ca="1">MID(CELL("FILENAME",F16),FIND("[",CELL("FILENAME",F16))+1,FIND("]",CELL("FILENAME",F16))-FIND("[",CELL("FILENAME",F16))-1)</f>
        <v>Packaged Terminal Air Conditioner - v2.2.xlsx</v>
      </c>
      <c r="J7" s="41"/>
    </row>
    <row r="8" spans="2:10" ht="16" thickBot="1" x14ac:dyDescent="0.45">
      <c r="B8" s="356" t="s">
        <v>102</v>
      </c>
      <c r="C8" s="357" t="str">
        <f>'Version Control'!C8</f>
        <v>[MM/DD/YYYY]</v>
      </c>
      <c r="J8" s="41"/>
    </row>
    <row r="9" spans="2:10" x14ac:dyDescent="0.4">
      <c r="J9" s="41"/>
    </row>
    <row r="10" spans="2:10" ht="16" thickBot="1" x14ac:dyDescent="0.45">
      <c r="J10" s="41"/>
    </row>
    <row r="11" spans="2:10" ht="16" thickBot="1" x14ac:dyDescent="0.45">
      <c r="B11" s="552" t="s">
        <v>213</v>
      </c>
      <c r="C11" s="657"/>
      <c r="D11" s="657"/>
      <c r="E11" s="657"/>
      <c r="F11" s="657"/>
      <c r="G11" s="657"/>
      <c r="H11" s="553"/>
      <c r="J11" s="41"/>
    </row>
    <row r="12" spans="2:10" x14ac:dyDescent="0.4">
      <c r="B12" s="2"/>
      <c r="C12" s="7"/>
      <c r="D12" s="7"/>
      <c r="E12" s="7"/>
      <c r="F12" s="7"/>
      <c r="G12" s="7"/>
      <c r="H12" s="114"/>
      <c r="J12" s="41"/>
    </row>
    <row r="13" spans="2:10" x14ac:dyDescent="0.4">
      <c r="B13" s="2" t="s">
        <v>88</v>
      </c>
      <c r="C13" s="7"/>
      <c r="D13" s="7"/>
      <c r="E13" s="7"/>
      <c r="F13" s="7"/>
      <c r="G13" s="7"/>
      <c r="H13" s="114"/>
      <c r="J13" s="41"/>
    </row>
    <row r="14" spans="2:10" x14ac:dyDescent="0.4">
      <c r="B14" s="579"/>
      <c r="C14" s="580"/>
      <c r="D14" s="580"/>
      <c r="E14" s="580"/>
      <c r="F14" s="580"/>
      <c r="G14" s="580"/>
      <c r="H14" s="581"/>
      <c r="J14" s="41"/>
    </row>
    <row r="15" spans="2:10" x14ac:dyDescent="0.4">
      <c r="B15" s="582"/>
      <c r="C15" s="583"/>
      <c r="D15" s="583"/>
      <c r="E15" s="583"/>
      <c r="F15" s="583"/>
      <c r="G15" s="583"/>
      <c r="H15" s="584"/>
      <c r="J15" s="41"/>
    </row>
    <row r="16" spans="2:10" x14ac:dyDescent="0.4">
      <c r="B16" s="582"/>
      <c r="C16" s="583"/>
      <c r="D16" s="583"/>
      <c r="E16" s="583"/>
      <c r="F16" s="583"/>
      <c r="G16" s="583"/>
      <c r="H16" s="584"/>
      <c r="J16" s="41"/>
    </row>
    <row r="17" spans="2:10" x14ac:dyDescent="0.4">
      <c r="B17" s="593"/>
      <c r="C17" s="594"/>
      <c r="D17" s="594"/>
      <c r="E17" s="594"/>
      <c r="F17" s="594"/>
      <c r="G17" s="594"/>
      <c r="H17" s="595"/>
      <c r="J17" s="41"/>
    </row>
    <row r="18" spans="2:10" x14ac:dyDescent="0.4">
      <c r="B18" s="2"/>
      <c r="C18" s="7"/>
      <c r="D18" s="7"/>
      <c r="E18" s="7"/>
      <c r="F18" s="7"/>
      <c r="G18" s="7"/>
      <c r="H18" s="114"/>
      <c r="J18" s="41"/>
    </row>
    <row r="19" spans="2:10" ht="31" x14ac:dyDescent="0.4">
      <c r="B19" s="72" t="s">
        <v>45</v>
      </c>
      <c r="C19" s="122"/>
      <c r="D19" s="7"/>
      <c r="E19" s="7"/>
      <c r="F19" s="7"/>
      <c r="G19" s="7"/>
      <c r="H19" s="114"/>
      <c r="J19" s="41"/>
    </row>
    <row r="20" spans="2:10" x14ac:dyDescent="0.4">
      <c r="B20" s="226"/>
      <c r="C20" s="7"/>
      <c r="D20" s="7"/>
      <c r="E20" s="7"/>
      <c r="F20" s="7"/>
      <c r="G20" s="7"/>
      <c r="H20" s="114"/>
      <c r="J20" s="41"/>
    </row>
    <row r="21" spans="2:10" x14ac:dyDescent="0.4">
      <c r="B21" s="123"/>
      <c r="C21" s="230" t="s">
        <v>266</v>
      </c>
      <c r="D21" s="230" t="s">
        <v>267</v>
      </c>
      <c r="E21" s="7"/>
      <c r="F21" s="7"/>
      <c r="G21" s="7"/>
      <c r="H21" s="114"/>
      <c r="J21" s="41"/>
    </row>
    <row r="22" spans="2:10" x14ac:dyDescent="0.4">
      <c r="B22" s="67" t="s">
        <v>87</v>
      </c>
      <c r="C22" s="122"/>
      <c r="D22" s="122"/>
      <c r="E22" s="7"/>
      <c r="F22" s="7"/>
      <c r="G22" s="7"/>
      <c r="H22" s="114"/>
      <c r="J22" s="41"/>
    </row>
    <row r="23" spans="2:10" x14ac:dyDescent="0.4">
      <c r="B23" s="67" t="s">
        <v>47</v>
      </c>
      <c r="C23" s="122"/>
      <c r="D23" s="122"/>
      <c r="E23" s="7"/>
      <c r="F23" s="7"/>
      <c r="G23" s="7"/>
      <c r="H23" s="114"/>
      <c r="J23" s="41"/>
    </row>
    <row r="24" spans="2:10" x14ac:dyDescent="0.4">
      <c r="B24" s="67" t="s">
        <v>46</v>
      </c>
      <c r="C24" s="122"/>
      <c r="D24" s="122"/>
      <c r="E24" s="7"/>
      <c r="F24" s="7"/>
      <c r="G24" s="7"/>
      <c r="H24" s="114"/>
      <c r="J24" s="41"/>
    </row>
    <row r="25" spans="2:10" x14ac:dyDescent="0.4">
      <c r="B25" s="2"/>
      <c r="C25" s="7"/>
      <c r="D25" s="7"/>
      <c r="E25" s="7"/>
      <c r="F25" s="7"/>
      <c r="G25" s="7"/>
      <c r="H25" s="114"/>
      <c r="J25" s="41"/>
    </row>
    <row r="26" spans="2:10" x14ac:dyDescent="0.4">
      <c r="B26" s="2" t="s">
        <v>67</v>
      </c>
      <c r="C26" s="660" t="s">
        <v>68</v>
      </c>
      <c r="D26" s="661"/>
      <c r="E26" s="660" t="s">
        <v>69</v>
      </c>
      <c r="F26" s="661"/>
      <c r="G26" s="660" t="s">
        <v>70</v>
      </c>
      <c r="H26" s="662"/>
      <c r="J26" s="41"/>
    </row>
    <row r="27" spans="2:10" x14ac:dyDescent="0.4">
      <c r="B27" s="124" t="s">
        <v>58</v>
      </c>
      <c r="C27" s="658"/>
      <c r="D27" s="658"/>
      <c r="E27" s="658"/>
      <c r="F27" s="658"/>
      <c r="G27" s="658"/>
      <c r="H27" s="659"/>
      <c r="J27" s="41"/>
    </row>
    <row r="28" spans="2:10" x14ac:dyDescent="0.4">
      <c r="B28" s="124" t="s">
        <v>59</v>
      </c>
      <c r="C28" s="658"/>
      <c r="D28" s="658"/>
      <c r="E28" s="658"/>
      <c r="F28" s="658"/>
      <c r="G28" s="658"/>
      <c r="H28" s="659"/>
      <c r="J28" s="41"/>
    </row>
    <row r="29" spans="2:10" x14ac:dyDescent="0.4">
      <c r="B29" s="2"/>
      <c r="C29" s="7"/>
      <c r="D29" s="7"/>
      <c r="E29" s="7"/>
      <c r="F29" s="7"/>
      <c r="G29" s="7"/>
      <c r="H29" s="114"/>
      <c r="J29" s="41"/>
    </row>
    <row r="30" spans="2:10" x14ac:dyDescent="0.4">
      <c r="B30" s="82" t="s">
        <v>86</v>
      </c>
      <c r="C30" s="12"/>
      <c r="D30" s="7"/>
      <c r="E30" s="7"/>
      <c r="F30" s="7"/>
      <c r="G30" s="7"/>
      <c r="H30" s="114"/>
      <c r="J30" s="41"/>
    </row>
    <row r="31" spans="2:10" x14ac:dyDescent="0.4">
      <c r="B31" s="115" t="s">
        <v>214</v>
      </c>
      <c r="C31" s="12"/>
      <c r="D31" s="12"/>
      <c r="E31" s="12"/>
      <c r="F31" s="12"/>
      <c r="G31" s="12"/>
      <c r="H31" s="116"/>
      <c r="J31" s="41"/>
    </row>
    <row r="32" spans="2:10" x14ac:dyDescent="0.4">
      <c r="B32" s="579"/>
      <c r="C32" s="580"/>
      <c r="D32" s="580"/>
      <c r="E32" s="580"/>
      <c r="F32" s="580"/>
      <c r="G32" s="580"/>
      <c r="H32" s="581"/>
      <c r="J32" s="41"/>
    </row>
    <row r="33" spans="1:10" x14ac:dyDescent="0.4">
      <c r="B33" s="582"/>
      <c r="C33" s="583"/>
      <c r="D33" s="583"/>
      <c r="E33" s="583"/>
      <c r="F33" s="583"/>
      <c r="G33" s="583"/>
      <c r="H33" s="584"/>
      <c r="J33" s="41"/>
    </row>
    <row r="34" spans="1:10" x14ac:dyDescent="0.4">
      <c r="B34" s="582"/>
      <c r="C34" s="583"/>
      <c r="D34" s="583"/>
      <c r="E34" s="583"/>
      <c r="F34" s="583"/>
      <c r="G34" s="583"/>
      <c r="H34" s="584"/>
      <c r="J34" s="41"/>
    </row>
    <row r="35" spans="1:10" ht="16" thickBot="1" x14ac:dyDescent="0.45">
      <c r="B35" s="585"/>
      <c r="C35" s="586"/>
      <c r="D35" s="586"/>
      <c r="E35" s="586"/>
      <c r="F35" s="586"/>
      <c r="G35" s="586"/>
      <c r="H35" s="587"/>
      <c r="J35" s="41"/>
    </row>
    <row r="36" spans="1:10" x14ac:dyDescent="0.4">
      <c r="J36" s="41"/>
    </row>
    <row r="37" spans="1:10" x14ac:dyDescent="0.4">
      <c r="A37" s="41"/>
      <c r="B37" s="41"/>
      <c r="C37" s="41"/>
      <c r="D37" s="41"/>
      <c r="E37" s="41"/>
      <c r="F37" s="41"/>
      <c r="G37" s="41"/>
      <c r="H37" s="41"/>
      <c r="I37" s="41"/>
      <c r="J37" s="41"/>
    </row>
  </sheetData>
  <sheetProtection password="C721" sheet="1" objects="1" scenarios="1" selectLockedCells="1"/>
  <mergeCells count="13">
    <mergeCell ref="B11:H11"/>
    <mergeCell ref="B2:C2"/>
    <mergeCell ref="B32:H35"/>
    <mergeCell ref="B14:H17"/>
    <mergeCell ref="C27:D27"/>
    <mergeCell ref="C28:D28"/>
    <mergeCell ref="E27:F27"/>
    <mergeCell ref="E28:F28"/>
    <mergeCell ref="G27:H27"/>
    <mergeCell ref="G28:H28"/>
    <mergeCell ref="C26:D26"/>
    <mergeCell ref="E26:F26"/>
    <mergeCell ref="G26:H26"/>
  </mergeCells>
  <dataValidations count="1">
    <dataValidation type="list" showInputMessage="1" showErrorMessage="1" sqref="C19" xr:uid="{00000000-0002-0000-0600-000000000000}">
      <formula1>Electronic</formula1>
    </dataValidation>
  </dataValidations>
  <hyperlinks>
    <hyperlink ref="E4" location="'Instructions '!C34" display="Back to Instructions tab"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0070C0"/>
  </sheetPr>
  <dimension ref="A1:S81"/>
  <sheetViews>
    <sheetView zoomScale="80" zoomScaleNormal="80" workbookViewId="0">
      <selection activeCell="D48" sqref="D48"/>
    </sheetView>
  </sheetViews>
  <sheetFormatPr defaultColWidth="9" defaultRowHeight="15.5" x14ac:dyDescent="0.4"/>
  <cols>
    <col min="1" max="1" width="5" style="3" customWidth="1"/>
    <col min="2" max="2" width="27.08984375" style="3" customWidth="1"/>
    <col min="3" max="3" width="53.1796875" style="3" customWidth="1"/>
    <col min="4" max="4" width="20.1796875" style="3" customWidth="1"/>
    <col min="5" max="5" width="13.90625" style="3" customWidth="1"/>
    <col min="6" max="6" width="12.453125" style="3" customWidth="1"/>
    <col min="7" max="7" width="20.1796875" style="3" customWidth="1"/>
    <col min="8" max="8" width="21.453125" style="3" customWidth="1"/>
    <col min="9" max="11" width="9" style="3"/>
    <col min="12" max="12" width="3.453125" style="3" customWidth="1"/>
    <col min="13" max="13" width="4" style="3" customWidth="1"/>
    <col min="14" max="16384" width="9" style="3"/>
  </cols>
  <sheetData>
    <row r="1" spans="2:13" ht="16" thickBot="1" x14ac:dyDescent="0.45">
      <c r="M1" s="41"/>
    </row>
    <row r="2" spans="2:13" ht="16" thickBot="1" x14ac:dyDescent="0.45">
      <c r="B2" s="550" t="s">
        <v>98</v>
      </c>
      <c r="C2" s="551"/>
      <c r="M2" s="41"/>
    </row>
    <row r="3" spans="2:13" x14ac:dyDescent="0.4">
      <c r="B3" s="349" t="s">
        <v>281</v>
      </c>
      <c r="C3" s="350" t="str">
        <f>'Version Control'!C3</f>
        <v>Packaged Terminal Air Conditioner and Heat Pump</v>
      </c>
      <c r="M3" s="41"/>
    </row>
    <row r="4" spans="2:13" x14ac:dyDescent="0.4">
      <c r="B4" s="351" t="s">
        <v>101</v>
      </c>
      <c r="C4" s="352" t="str">
        <f>'Version Control'!C4</f>
        <v>v2.2</v>
      </c>
      <c r="E4" s="62" t="s">
        <v>159</v>
      </c>
      <c r="M4" s="41"/>
    </row>
    <row r="5" spans="2:13" x14ac:dyDescent="0.4">
      <c r="B5" s="351" t="s">
        <v>282</v>
      </c>
      <c r="C5" s="353">
        <f>'Version Control'!C5</f>
        <v>43728</v>
      </c>
      <c r="M5" s="41"/>
    </row>
    <row r="6" spans="2:13" x14ac:dyDescent="0.4">
      <c r="B6" s="354" t="s">
        <v>100</v>
      </c>
      <c r="C6" s="355" t="str">
        <f ca="1">MID(CELL("filename",A1), FIND("]", CELL("filename", A1))+ 1, 255)</f>
        <v>A16-Recorded Data</v>
      </c>
      <c r="M6" s="41"/>
    </row>
    <row r="7" spans="2:13" x14ac:dyDescent="0.4">
      <c r="B7" s="345" t="s">
        <v>99</v>
      </c>
      <c r="C7" s="346" t="str">
        <f ca="1">MID(CELL("FILENAME",F16),FIND("[",CELL("FILENAME",F16))+1,FIND("]",CELL("FILENAME",F16))-FIND("[",CELL("FILENAME",F16))-1)</f>
        <v>Packaged Terminal Air Conditioner - v2.2.xlsx</v>
      </c>
      <c r="M7" s="41"/>
    </row>
    <row r="8" spans="2:13" ht="16" thickBot="1" x14ac:dyDescent="0.45">
      <c r="B8" s="356" t="s">
        <v>102</v>
      </c>
      <c r="C8" s="357" t="str">
        <f>'Version Control'!C8</f>
        <v>[MM/DD/YYYY]</v>
      </c>
      <c r="M8" s="41"/>
    </row>
    <row r="9" spans="2:13" x14ac:dyDescent="0.4">
      <c r="M9" s="41"/>
    </row>
    <row r="10" spans="2:13" ht="16" thickBot="1" x14ac:dyDescent="0.45">
      <c r="M10" s="41"/>
    </row>
    <row r="11" spans="2:13" ht="16" thickBot="1" x14ac:dyDescent="0.45">
      <c r="B11" s="552" t="s">
        <v>198</v>
      </c>
      <c r="C11" s="657"/>
      <c r="D11" s="657"/>
      <c r="E11" s="657"/>
      <c r="F11" s="553"/>
      <c r="M11" s="41"/>
    </row>
    <row r="12" spans="2:13" ht="16" thickBot="1" x14ac:dyDescent="0.45">
      <c r="B12" s="2"/>
      <c r="C12" s="7"/>
      <c r="D12" s="7"/>
      <c r="E12" s="7"/>
      <c r="F12" s="114"/>
      <c r="M12" s="41"/>
    </row>
    <row r="13" spans="2:13" ht="16" thickBot="1" x14ac:dyDescent="0.45">
      <c r="B13" s="2"/>
      <c r="C13" s="562" t="s">
        <v>147</v>
      </c>
      <c r="D13" s="563"/>
      <c r="E13" s="7"/>
      <c r="F13" s="114"/>
      <c r="H13" s="7"/>
      <c r="I13" s="7"/>
      <c r="J13" s="7"/>
      <c r="M13" s="41"/>
    </row>
    <row r="14" spans="2:13" x14ac:dyDescent="0.4">
      <c r="B14" s="2"/>
      <c r="C14" s="430" t="s">
        <v>334</v>
      </c>
      <c r="D14" s="270"/>
      <c r="E14" s="7"/>
      <c r="F14" s="114"/>
      <c r="H14" s="7"/>
      <c r="I14" s="7"/>
      <c r="J14" s="7"/>
      <c r="M14" s="41"/>
    </row>
    <row r="15" spans="2:13" x14ac:dyDescent="0.4">
      <c r="B15" s="2"/>
      <c r="C15" s="428" t="s">
        <v>16</v>
      </c>
      <c r="D15" s="486" t="s">
        <v>118</v>
      </c>
      <c r="E15" s="7"/>
      <c r="F15" s="114"/>
      <c r="H15" s="7"/>
      <c r="I15" s="7"/>
      <c r="J15" s="7"/>
      <c r="M15" s="41"/>
    </row>
    <row r="16" spans="2:13" x14ac:dyDescent="0.4">
      <c r="B16" s="2"/>
      <c r="C16" s="429" t="s">
        <v>335</v>
      </c>
      <c r="D16" s="271"/>
      <c r="E16" s="7"/>
      <c r="F16" s="114"/>
      <c r="H16" s="7"/>
      <c r="I16" s="7"/>
      <c r="J16" s="7"/>
      <c r="M16" s="41"/>
    </row>
    <row r="17" spans="2:13" x14ac:dyDescent="0.4">
      <c r="B17" s="2"/>
      <c r="C17" s="428" t="s">
        <v>336</v>
      </c>
      <c r="D17" s="271"/>
      <c r="E17" s="7"/>
      <c r="F17" s="114"/>
      <c r="H17" s="7"/>
      <c r="I17" s="7"/>
      <c r="J17" s="7"/>
      <c r="M17" s="41"/>
    </row>
    <row r="18" spans="2:13" ht="22.5" customHeight="1" x14ac:dyDescent="0.4">
      <c r="B18" s="2"/>
      <c r="C18" s="428" t="s">
        <v>337</v>
      </c>
      <c r="D18" s="271"/>
      <c r="E18" s="7"/>
      <c r="F18" s="114"/>
      <c r="H18" s="7"/>
      <c r="I18" s="7"/>
      <c r="J18" s="7"/>
      <c r="M18" s="41"/>
    </row>
    <row r="19" spans="2:13" x14ac:dyDescent="0.4">
      <c r="B19" s="2"/>
      <c r="C19" s="428" t="s">
        <v>326</v>
      </c>
      <c r="D19" s="329" t="str">
        <f>IF('General Info &amp; Test Results'!C36="","",'General Info &amp; Test Results'!C36)</f>
        <v/>
      </c>
      <c r="E19" s="7"/>
      <c r="F19" s="114"/>
      <c r="H19" s="7"/>
      <c r="I19" s="7"/>
      <c r="J19" s="7"/>
      <c r="M19" s="41"/>
    </row>
    <row r="20" spans="2:13" x14ac:dyDescent="0.4">
      <c r="B20" s="2"/>
      <c r="C20" s="428" t="s">
        <v>184</v>
      </c>
      <c r="D20" s="485" t="s">
        <v>118</v>
      </c>
      <c r="E20" s="7"/>
      <c r="F20" s="114"/>
      <c r="M20" s="41"/>
    </row>
    <row r="21" spans="2:13" x14ac:dyDescent="0.4">
      <c r="B21" s="2"/>
      <c r="C21" s="2" t="s">
        <v>183</v>
      </c>
      <c r="D21" s="485"/>
      <c r="E21" s="7"/>
      <c r="F21" s="114"/>
      <c r="M21" s="41"/>
    </row>
    <row r="22" spans="2:13" ht="31.5" thickBot="1" x14ac:dyDescent="0.45">
      <c r="B22" s="2"/>
      <c r="C22" s="389" t="s">
        <v>392</v>
      </c>
      <c r="D22" s="500"/>
      <c r="E22" s="7"/>
      <c r="F22" s="114"/>
      <c r="M22" s="41"/>
    </row>
    <row r="23" spans="2:13" ht="16" thickBot="1" x14ac:dyDescent="0.45">
      <c r="B23" s="2"/>
      <c r="C23" s="7"/>
      <c r="D23" s="7"/>
      <c r="E23" s="7"/>
      <c r="F23" s="114"/>
      <c r="M23" s="41"/>
    </row>
    <row r="24" spans="2:13" ht="16" thickBot="1" x14ac:dyDescent="0.45">
      <c r="B24" s="2"/>
      <c r="C24" s="552" t="s">
        <v>49</v>
      </c>
      <c r="D24" s="553"/>
      <c r="E24" s="7"/>
      <c r="F24" s="114"/>
      <c r="M24" s="41"/>
    </row>
    <row r="25" spans="2:13" x14ac:dyDescent="0.4">
      <c r="B25" s="2"/>
      <c r="C25" s="57" t="s">
        <v>216</v>
      </c>
      <c r="D25" s="114"/>
      <c r="E25" s="7"/>
      <c r="F25" s="114"/>
      <c r="M25" s="41"/>
    </row>
    <row r="26" spans="2:13" x14ac:dyDescent="0.4">
      <c r="B26" s="2"/>
      <c r="C26" s="2"/>
      <c r="D26" s="114"/>
      <c r="E26" s="7"/>
      <c r="F26" s="114"/>
      <c r="M26" s="41"/>
    </row>
    <row r="27" spans="2:13" x14ac:dyDescent="0.4">
      <c r="B27" s="2"/>
      <c r="C27" s="125" t="s">
        <v>76</v>
      </c>
      <c r="D27" s="114"/>
      <c r="E27" s="7"/>
      <c r="F27" s="114"/>
      <c r="M27" s="41"/>
    </row>
    <row r="28" spans="2:13" ht="31.5" thickBot="1" x14ac:dyDescent="0.45">
      <c r="B28" s="2"/>
      <c r="C28" s="389" t="s">
        <v>75</v>
      </c>
      <c r="D28" s="177"/>
      <c r="E28" s="7"/>
      <c r="F28" s="114"/>
      <c r="M28" s="41"/>
    </row>
    <row r="29" spans="2:13" ht="16" thickBot="1" x14ac:dyDescent="0.45">
      <c r="B29" s="2"/>
      <c r="C29" s="7"/>
      <c r="D29" s="7"/>
      <c r="E29" s="7"/>
      <c r="F29" s="114"/>
      <c r="M29" s="41"/>
    </row>
    <row r="30" spans="2:13" ht="16" thickBot="1" x14ac:dyDescent="0.45">
      <c r="B30" s="2"/>
      <c r="C30" s="552" t="s">
        <v>65</v>
      </c>
      <c r="D30" s="657"/>
      <c r="E30" s="553"/>
      <c r="F30" s="114"/>
      <c r="M30" s="41"/>
    </row>
    <row r="31" spans="2:13" x14ac:dyDescent="0.4">
      <c r="B31" s="2"/>
      <c r="C31" s="57" t="s">
        <v>217</v>
      </c>
      <c r="D31" s="7"/>
      <c r="E31" s="114"/>
      <c r="F31" s="114"/>
      <c r="M31" s="41"/>
    </row>
    <row r="32" spans="2:13" x14ac:dyDescent="0.4">
      <c r="B32" s="2"/>
      <c r="C32" s="2"/>
      <c r="D32" s="7"/>
      <c r="E32" s="114"/>
      <c r="F32" s="114"/>
      <c r="M32" s="41"/>
    </row>
    <row r="33" spans="2:13" x14ac:dyDescent="0.4">
      <c r="B33" s="2"/>
      <c r="C33" s="427" t="s">
        <v>224</v>
      </c>
      <c r="D33" s="126" t="s">
        <v>32</v>
      </c>
      <c r="E33" s="147" t="s">
        <v>95</v>
      </c>
      <c r="F33" s="114"/>
      <c r="M33" s="41"/>
    </row>
    <row r="34" spans="2:13" x14ac:dyDescent="0.4">
      <c r="B34" s="2"/>
      <c r="C34" s="426" t="s">
        <v>240</v>
      </c>
      <c r="D34" s="273"/>
      <c r="E34" s="155" t="s">
        <v>19</v>
      </c>
      <c r="F34" s="114"/>
      <c r="M34" s="41"/>
    </row>
    <row r="35" spans="2:13" x14ac:dyDescent="0.4">
      <c r="B35" s="2"/>
      <c r="C35" s="128" t="s">
        <v>235</v>
      </c>
      <c r="D35" s="273"/>
      <c r="E35" s="156" t="s">
        <v>41</v>
      </c>
      <c r="F35" s="114"/>
      <c r="M35" s="41"/>
    </row>
    <row r="36" spans="2:13" x14ac:dyDescent="0.4">
      <c r="B36" s="2"/>
      <c r="C36" s="423" t="s">
        <v>239</v>
      </c>
      <c r="D36" s="273"/>
      <c r="E36" s="156" t="s">
        <v>7</v>
      </c>
      <c r="F36" s="114"/>
      <c r="M36" s="41"/>
    </row>
    <row r="37" spans="2:13" x14ac:dyDescent="0.4">
      <c r="B37" s="2"/>
      <c r="C37" s="426" t="s">
        <v>236</v>
      </c>
      <c r="D37" s="273"/>
      <c r="E37" s="156" t="s">
        <v>42</v>
      </c>
      <c r="F37" s="148"/>
      <c r="M37" s="41"/>
    </row>
    <row r="38" spans="2:13" x14ac:dyDescent="0.4">
      <c r="B38" s="2"/>
      <c r="C38" s="425" t="s">
        <v>237</v>
      </c>
      <c r="D38" s="273"/>
      <c r="E38" s="156" t="s">
        <v>43</v>
      </c>
      <c r="F38" s="114"/>
      <c r="M38" s="41"/>
    </row>
    <row r="39" spans="2:13" x14ac:dyDescent="0.4">
      <c r="B39" s="2"/>
      <c r="C39" s="128" t="s">
        <v>238</v>
      </c>
      <c r="D39" s="273"/>
      <c r="E39" s="151" t="s">
        <v>44</v>
      </c>
      <c r="F39" s="114"/>
      <c r="M39" s="41"/>
    </row>
    <row r="40" spans="2:13" x14ac:dyDescent="0.4">
      <c r="B40" s="2"/>
      <c r="C40" s="424"/>
      <c r="D40" s="274"/>
      <c r="E40" s="83"/>
      <c r="F40" s="114"/>
      <c r="M40" s="41"/>
    </row>
    <row r="41" spans="2:13" x14ac:dyDescent="0.4">
      <c r="B41" s="2"/>
      <c r="C41" s="125" t="s">
        <v>52</v>
      </c>
      <c r="D41" s="275" t="s">
        <v>32</v>
      </c>
      <c r="E41" s="147" t="s">
        <v>95</v>
      </c>
      <c r="F41" s="114"/>
      <c r="M41" s="41"/>
    </row>
    <row r="42" spans="2:13" x14ac:dyDescent="0.4">
      <c r="B42" s="2"/>
      <c r="C42" s="423" t="s">
        <v>223</v>
      </c>
      <c r="D42" s="273"/>
      <c r="E42" s="131" t="s">
        <v>53</v>
      </c>
      <c r="F42" s="148"/>
      <c r="M42" s="41"/>
    </row>
    <row r="43" spans="2:13" x14ac:dyDescent="0.4">
      <c r="B43" s="2"/>
      <c r="C43" s="2"/>
      <c r="D43" s="274"/>
      <c r="E43" s="83"/>
      <c r="F43" s="114"/>
      <c r="M43" s="41"/>
    </row>
    <row r="44" spans="2:13" x14ac:dyDescent="0.4">
      <c r="B44" s="2"/>
      <c r="C44" s="125" t="s">
        <v>50</v>
      </c>
      <c r="D44" s="275" t="s">
        <v>32</v>
      </c>
      <c r="E44" s="147" t="s">
        <v>95</v>
      </c>
      <c r="F44" s="114"/>
      <c r="M44" s="41"/>
    </row>
    <row r="45" spans="2:13" x14ac:dyDescent="0.4">
      <c r="B45" s="2"/>
      <c r="C45" s="421" t="s">
        <v>241</v>
      </c>
      <c r="D45" s="273"/>
      <c r="E45" s="155" t="s">
        <v>31</v>
      </c>
      <c r="F45" s="114"/>
      <c r="M45" s="41"/>
    </row>
    <row r="46" spans="2:13" ht="31" x14ac:dyDescent="0.4">
      <c r="B46" s="2"/>
      <c r="C46" s="421" t="s">
        <v>242</v>
      </c>
      <c r="D46" s="273"/>
      <c r="E46" s="156" t="s">
        <v>174</v>
      </c>
      <c r="F46" s="114"/>
      <c r="M46" s="41"/>
    </row>
    <row r="47" spans="2:13" ht="46.5" x14ac:dyDescent="0.4">
      <c r="B47" s="2"/>
      <c r="C47" s="421" t="s">
        <v>243</v>
      </c>
      <c r="D47" s="273"/>
      <c r="E47" s="156" t="s">
        <v>31</v>
      </c>
      <c r="F47" s="114"/>
      <c r="M47" s="41"/>
    </row>
    <row r="48" spans="2:13" ht="31" x14ac:dyDescent="0.4">
      <c r="B48" s="2"/>
      <c r="C48" s="421" t="s">
        <v>244</v>
      </c>
      <c r="D48" s="273"/>
      <c r="E48" s="156" t="s">
        <v>174</v>
      </c>
      <c r="F48" s="114"/>
      <c r="M48" s="41"/>
    </row>
    <row r="49" spans="2:19" ht="31" x14ac:dyDescent="0.4">
      <c r="B49" s="2"/>
      <c r="C49" s="421" t="s">
        <v>245</v>
      </c>
      <c r="D49" s="273"/>
      <c r="E49" s="152" t="s">
        <v>174</v>
      </c>
      <c r="F49" s="114"/>
      <c r="M49" s="41"/>
    </row>
    <row r="50" spans="2:19" ht="31" x14ac:dyDescent="0.4">
      <c r="B50" s="2"/>
      <c r="C50" s="421" t="s">
        <v>246</v>
      </c>
      <c r="D50" s="273"/>
      <c r="E50" s="157" t="s">
        <v>174</v>
      </c>
      <c r="F50" s="114"/>
      <c r="M50" s="41"/>
    </row>
    <row r="51" spans="2:19" x14ac:dyDescent="0.4">
      <c r="B51" s="2"/>
      <c r="C51" s="422"/>
      <c r="D51" s="274"/>
      <c r="E51" s="83"/>
      <c r="F51" s="114"/>
      <c r="M51" s="41"/>
    </row>
    <row r="52" spans="2:19" x14ac:dyDescent="0.4">
      <c r="B52" s="2"/>
      <c r="C52" s="125" t="s">
        <v>51</v>
      </c>
      <c r="D52" s="275" t="s">
        <v>32</v>
      </c>
      <c r="E52" s="147" t="s">
        <v>95</v>
      </c>
      <c r="F52" s="114"/>
      <c r="M52" s="41"/>
    </row>
    <row r="53" spans="2:19" ht="46.5" x14ac:dyDescent="0.4">
      <c r="B53" s="2"/>
      <c r="C53" s="421" t="s">
        <v>247</v>
      </c>
      <c r="D53" s="276"/>
      <c r="E53" s="155" t="s">
        <v>54</v>
      </c>
      <c r="F53" s="114"/>
      <c r="M53" s="41"/>
    </row>
    <row r="54" spans="2:19" ht="31" x14ac:dyDescent="0.4">
      <c r="B54" s="2"/>
      <c r="C54" s="421" t="s">
        <v>248</v>
      </c>
      <c r="D54" s="273"/>
      <c r="E54" s="151" t="s">
        <v>225</v>
      </c>
      <c r="F54" s="114"/>
      <c r="M54" s="41"/>
    </row>
    <row r="55" spans="2:19" x14ac:dyDescent="0.4">
      <c r="B55" s="2"/>
      <c r="C55" s="422"/>
      <c r="D55" s="274"/>
      <c r="E55" s="152"/>
      <c r="F55" s="114"/>
      <c r="M55" s="41"/>
    </row>
    <row r="56" spans="2:19" x14ac:dyDescent="0.4">
      <c r="B56" s="2"/>
      <c r="C56" s="125" t="s">
        <v>55</v>
      </c>
      <c r="D56" s="275" t="s">
        <v>32</v>
      </c>
      <c r="E56" s="154" t="s">
        <v>95</v>
      </c>
      <c r="F56" s="114"/>
      <c r="M56" s="41"/>
    </row>
    <row r="57" spans="2:19" ht="31" x14ac:dyDescent="0.4">
      <c r="B57" s="2"/>
      <c r="C57" s="421" t="s">
        <v>249</v>
      </c>
      <c r="D57" s="273"/>
      <c r="E57" s="152" t="s">
        <v>174</v>
      </c>
      <c r="F57" s="114"/>
      <c r="M57" s="41"/>
    </row>
    <row r="58" spans="2:19" ht="31" x14ac:dyDescent="0.4">
      <c r="B58" s="2"/>
      <c r="C58" s="226" t="s">
        <v>250</v>
      </c>
      <c r="D58" s="273"/>
      <c r="E58" s="156" t="s">
        <v>174</v>
      </c>
      <c r="F58" s="114"/>
      <c r="M58" s="41"/>
    </row>
    <row r="59" spans="2:19" ht="31.5" thickBot="1" x14ac:dyDescent="0.45">
      <c r="B59" s="2"/>
      <c r="C59" s="389" t="s">
        <v>251</v>
      </c>
      <c r="D59" s="277"/>
      <c r="E59" s="153" t="s">
        <v>174</v>
      </c>
      <c r="F59" s="114"/>
      <c r="G59" s="4"/>
      <c r="H59" s="130"/>
      <c r="I59" s="130"/>
      <c r="J59" s="130"/>
      <c r="K59" s="130"/>
      <c r="M59" s="41"/>
    </row>
    <row r="60" spans="2:19" ht="16" thickBot="1" x14ac:dyDescent="0.45">
      <c r="B60" s="2"/>
      <c r="K60" s="114"/>
      <c r="M60" s="41"/>
    </row>
    <row r="61" spans="2:19" ht="16" thickBot="1" x14ac:dyDescent="0.45">
      <c r="B61" s="2"/>
      <c r="C61" s="675" t="s">
        <v>148</v>
      </c>
      <c r="D61" s="676"/>
      <c r="E61" s="676"/>
      <c r="F61" s="676"/>
      <c r="G61" s="676"/>
      <c r="H61" s="676"/>
      <c r="I61" s="677"/>
      <c r="J61" s="149"/>
      <c r="K61" s="114"/>
      <c r="M61" s="41"/>
    </row>
    <row r="62" spans="2:19" x14ac:dyDescent="0.4">
      <c r="B62" s="2"/>
      <c r="C62" s="678" t="s">
        <v>32</v>
      </c>
      <c r="D62" s="680" t="s">
        <v>139</v>
      </c>
      <c r="E62" s="680" t="s">
        <v>140</v>
      </c>
      <c r="F62" s="680" t="s">
        <v>141</v>
      </c>
      <c r="G62" s="682" t="s">
        <v>89</v>
      </c>
      <c r="H62" s="682"/>
      <c r="I62" s="683" t="s">
        <v>95</v>
      </c>
      <c r="J62" s="13"/>
      <c r="K62" s="114"/>
      <c r="M62" s="41"/>
      <c r="O62" s="498"/>
      <c r="P62" s="498"/>
      <c r="Q62" s="498"/>
      <c r="R62" s="498"/>
      <c r="S62" s="498"/>
    </row>
    <row r="63" spans="2:19" x14ac:dyDescent="0.4">
      <c r="B63" s="2"/>
      <c r="C63" s="679"/>
      <c r="D63" s="681"/>
      <c r="E63" s="681"/>
      <c r="F63" s="681"/>
      <c r="G63" s="52" t="s">
        <v>142</v>
      </c>
      <c r="H63" s="52" t="s">
        <v>371</v>
      </c>
      <c r="I63" s="684"/>
      <c r="J63" s="13"/>
      <c r="K63" s="114"/>
      <c r="M63" s="41"/>
      <c r="O63" s="498"/>
      <c r="P63" s="498"/>
      <c r="Q63" s="498"/>
      <c r="R63" s="498"/>
      <c r="S63" s="498"/>
    </row>
    <row r="64" spans="2:19" x14ac:dyDescent="0.4">
      <c r="B64" s="2"/>
      <c r="C64" s="420" t="s">
        <v>143</v>
      </c>
      <c r="D64" s="278"/>
      <c r="E64" s="278"/>
      <c r="F64" s="278"/>
      <c r="G64" s="495">
        <f>IF(F64="",0,ABS(F64-'Drop-Downs'!C24))</f>
        <v>0</v>
      </c>
      <c r="H64" s="495">
        <f>IF(OR(D64="",E64=""),0,MAX(ABS(D64-'Drop-Downs'!C24),ABS(E64-'Drop-Downs'!C24)))</f>
        <v>0</v>
      </c>
      <c r="I64" s="66" t="s">
        <v>174</v>
      </c>
      <c r="J64" s="13"/>
      <c r="K64" s="114"/>
      <c r="M64" s="41"/>
      <c r="O64" s="498"/>
      <c r="P64" s="498"/>
      <c r="Q64" s="498"/>
      <c r="R64" s="499"/>
      <c r="S64" s="498"/>
    </row>
    <row r="65" spans="2:19" x14ac:dyDescent="0.4">
      <c r="B65" s="2"/>
      <c r="C65" s="2" t="s">
        <v>144</v>
      </c>
      <c r="D65" s="279"/>
      <c r="E65" s="279"/>
      <c r="F65" s="279"/>
      <c r="G65" s="497">
        <f>IF(F65="",0,ABS(F65-'Drop-Downs'!C25))</f>
        <v>0</v>
      </c>
      <c r="H65" s="495">
        <f>IF(OR(D65="",E65=""),0,MAX(ABS(D65-'Drop-Downs'!C25),ABS(E65-'Drop-Downs'!C25)))</f>
        <v>0</v>
      </c>
      <c r="I65" s="68" t="s">
        <v>174</v>
      </c>
      <c r="J65" s="13"/>
      <c r="K65" s="114"/>
      <c r="M65" s="41"/>
      <c r="O65" s="498"/>
      <c r="P65" s="498"/>
      <c r="Q65" s="498"/>
      <c r="R65" s="499"/>
      <c r="S65" s="498"/>
    </row>
    <row r="66" spans="2:19" x14ac:dyDescent="0.4">
      <c r="B66" s="2"/>
      <c r="C66" s="418" t="s">
        <v>145</v>
      </c>
      <c r="D66" s="279"/>
      <c r="E66" s="279"/>
      <c r="F66" s="279"/>
      <c r="G66" s="497">
        <f>IF(F66="",0,ABS(F66-'Drop-Downs'!C26))</f>
        <v>0</v>
      </c>
      <c r="H66" s="495">
        <f>IF(OR(D66="",E66=""),0,MAX(ABS(D66-'Drop-Downs'!C26),ABS(E66-'Drop-Downs'!C26)))</f>
        <v>0</v>
      </c>
      <c r="I66" s="68" t="s">
        <v>174</v>
      </c>
      <c r="J66" s="13"/>
      <c r="K66" s="114"/>
      <c r="M66" s="41"/>
      <c r="O66" s="498"/>
      <c r="P66" s="498"/>
      <c r="Q66" s="498"/>
      <c r="R66" s="499"/>
      <c r="S66" s="498"/>
    </row>
    <row r="67" spans="2:19" x14ac:dyDescent="0.4">
      <c r="B67" s="2"/>
      <c r="C67" s="418" t="s">
        <v>146</v>
      </c>
      <c r="D67" s="279"/>
      <c r="E67" s="279"/>
      <c r="F67" s="279"/>
      <c r="G67" s="497">
        <f>IF(F67="",0,ABS(F67-'Drop-Downs'!C27))</f>
        <v>0</v>
      </c>
      <c r="H67" s="495">
        <f>IF(OR(D67="",E67=""),0,MAX(ABS(D67-'Drop-Downs'!C27),ABS(E67-'Drop-Downs'!C27)))</f>
        <v>0</v>
      </c>
      <c r="I67" s="68" t="s">
        <v>174</v>
      </c>
      <c r="J67" s="13"/>
      <c r="K67" s="114"/>
      <c r="M67" s="41"/>
      <c r="O67" s="498"/>
      <c r="P67" s="498"/>
      <c r="Q67" s="498"/>
      <c r="R67" s="499"/>
      <c r="S67" s="498"/>
    </row>
    <row r="68" spans="2:19" ht="16" thickBot="1" x14ac:dyDescent="0.45">
      <c r="B68" s="2"/>
      <c r="C68" s="419" t="s">
        <v>85</v>
      </c>
      <c r="D68" s="280"/>
      <c r="E68" s="280"/>
      <c r="F68" s="280"/>
      <c r="G68" s="496">
        <f>IF(F68="",0,ABS((F68-'Drop-Downs'!C28)/'Drop-Downs'!C28))</f>
        <v>0</v>
      </c>
      <c r="H68" s="496">
        <f>IF(OR(D68="",E68=""),0,MAX(ABS(D68-'Drop-Downs'!C28),ABS(E68-'Drop-Downs'!C28))/'Drop-Downs'!C28)</f>
        <v>0</v>
      </c>
      <c r="I68" s="69" t="s">
        <v>19</v>
      </c>
      <c r="J68" s="13"/>
      <c r="K68" s="114"/>
      <c r="M68" s="41"/>
      <c r="O68" s="498"/>
      <c r="P68" s="498"/>
      <c r="Q68" s="498"/>
      <c r="R68" s="498"/>
      <c r="S68" s="498"/>
    </row>
    <row r="69" spans="2:19" x14ac:dyDescent="0.4">
      <c r="B69" s="2"/>
      <c r="K69" s="114"/>
      <c r="M69" s="41"/>
      <c r="O69" s="498"/>
      <c r="P69" s="498"/>
      <c r="Q69" s="498"/>
      <c r="R69" s="498"/>
      <c r="S69" s="498"/>
    </row>
    <row r="70" spans="2:19" x14ac:dyDescent="0.4">
      <c r="B70" s="2"/>
      <c r="G70" s="64"/>
      <c r="H70" s="7" t="s">
        <v>81</v>
      </c>
      <c r="K70" s="114"/>
      <c r="M70" s="41"/>
      <c r="O70" s="498"/>
      <c r="P70" s="498"/>
      <c r="Q70" s="498"/>
      <c r="R70" s="498"/>
      <c r="S70" s="498"/>
    </row>
    <row r="71" spans="2:19" x14ac:dyDescent="0.4">
      <c r="B71" s="2"/>
      <c r="G71" s="65"/>
      <c r="H71" s="7" t="s">
        <v>82</v>
      </c>
      <c r="K71" s="114"/>
      <c r="M71" s="41"/>
    </row>
    <row r="72" spans="2:19" ht="16" thickBot="1" x14ac:dyDescent="0.45">
      <c r="B72" s="4"/>
      <c r="C72" s="130"/>
      <c r="D72" s="130"/>
      <c r="E72" s="130"/>
      <c r="F72" s="130"/>
      <c r="G72" s="130"/>
      <c r="H72" s="130"/>
      <c r="I72" s="130"/>
      <c r="J72" s="130"/>
      <c r="K72" s="129"/>
      <c r="M72" s="41"/>
    </row>
    <row r="73" spans="2:19" ht="16" thickBot="1" x14ac:dyDescent="0.45">
      <c r="M73" s="41"/>
    </row>
    <row r="74" spans="2:19" ht="16" thickBot="1" x14ac:dyDescent="0.45">
      <c r="B74" s="663" t="s">
        <v>199</v>
      </c>
      <c r="C74" s="664"/>
      <c r="D74" s="664"/>
      <c r="E74" s="664"/>
      <c r="F74" s="665"/>
      <c r="M74" s="41"/>
    </row>
    <row r="75" spans="2:19" x14ac:dyDescent="0.4">
      <c r="B75" s="666"/>
      <c r="C75" s="667"/>
      <c r="D75" s="667"/>
      <c r="E75" s="667"/>
      <c r="F75" s="668"/>
      <c r="M75" s="41"/>
    </row>
    <row r="76" spans="2:19" x14ac:dyDescent="0.4">
      <c r="B76" s="669"/>
      <c r="C76" s="670"/>
      <c r="D76" s="670"/>
      <c r="E76" s="670"/>
      <c r="F76" s="671"/>
      <c r="M76" s="41"/>
    </row>
    <row r="77" spans="2:19" x14ac:dyDescent="0.4">
      <c r="B77" s="669"/>
      <c r="C77" s="670"/>
      <c r="D77" s="670"/>
      <c r="E77" s="670"/>
      <c r="F77" s="671"/>
      <c r="M77" s="41"/>
    </row>
    <row r="78" spans="2:19" x14ac:dyDescent="0.4">
      <c r="B78" s="669"/>
      <c r="C78" s="670"/>
      <c r="D78" s="670"/>
      <c r="E78" s="670"/>
      <c r="F78" s="671"/>
      <c r="M78" s="41"/>
    </row>
    <row r="79" spans="2:19" ht="16" thickBot="1" x14ac:dyDescent="0.45">
      <c r="B79" s="672"/>
      <c r="C79" s="673"/>
      <c r="D79" s="673"/>
      <c r="E79" s="673"/>
      <c r="F79" s="674"/>
      <c r="M79" s="41"/>
    </row>
    <row r="80" spans="2:19" x14ac:dyDescent="0.4">
      <c r="M80" s="41"/>
    </row>
    <row r="81" spans="1:13" x14ac:dyDescent="0.4">
      <c r="A81" s="41"/>
      <c r="B81" s="41"/>
      <c r="C81" s="41"/>
      <c r="D81" s="41"/>
      <c r="E81" s="41"/>
      <c r="F81" s="41"/>
      <c r="G81" s="41"/>
      <c r="H81" s="41"/>
      <c r="I81" s="41"/>
      <c r="J81" s="41"/>
      <c r="K81" s="41"/>
      <c r="L81" s="41"/>
      <c r="M81" s="41"/>
    </row>
  </sheetData>
  <sheetProtection algorithmName="SHA-512" hashValue="mMiN1a+VZEC32XY+iu6CkGsEHrZNgE3Nx7WTS5IV6NPkSD7jF4Rk0t9wXZFRxxJBp+GUP3t4V56BU5bFhwl2XA==" saltValue="Z9RYTdKg9ceKsJ3WlgPvRw==" spinCount="100000" sheet="1" objects="1" scenarios="1" selectLockedCells="1"/>
  <mergeCells count="14">
    <mergeCell ref="B2:C2"/>
    <mergeCell ref="B11:F11"/>
    <mergeCell ref="B74:F74"/>
    <mergeCell ref="B75:F79"/>
    <mergeCell ref="C30:E30"/>
    <mergeCell ref="C24:D24"/>
    <mergeCell ref="C61:I61"/>
    <mergeCell ref="C62:C63"/>
    <mergeCell ref="D62:D63"/>
    <mergeCell ref="E62:E63"/>
    <mergeCell ref="F62:F63"/>
    <mergeCell ref="G62:H62"/>
    <mergeCell ref="I62:I63"/>
    <mergeCell ref="C13:D13"/>
  </mergeCells>
  <conditionalFormatting sqref="G64 G66">
    <cfRule type="cellIs" dxfId="16" priority="29" stopIfTrue="1" operator="greaterThan">
      <formula>DD_DryBulbTemp_Avg</formula>
    </cfRule>
    <cfRule type="cellIs" dxfId="15" priority="30" stopIfTrue="1" operator="lessThanOrEqual">
      <formula>DD_DryBulbTemp_Avg</formula>
    </cfRule>
  </conditionalFormatting>
  <conditionalFormatting sqref="G65 G67">
    <cfRule type="cellIs" dxfId="14" priority="13" stopIfTrue="1" operator="greaterThan">
      <formula>DD_WetBulbTemp_Avg</formula>
    </cfRule>
    <cfRule type="cellIs" dxfId="13" priority="14" stopIfTrue="1" operator="lessThanOrEqual">
      <formula>DD_WetBulbTemp_Avg</formula>
    </cfRule>
  </conditionalFormatting>
  <conditionalFormatting sqref="H64 H66">
    <cfRule type="cellIs" dxfId="12" priority="11" stopIfTrue="1" operator="greaterThan">
      <formula>DD_DryBulbTemp_Ind</formula>
    </cfRule>
    <cfRule type="cellIs" dxfId="11" priority="12" stopIfTrue="1" operator="lessThanOrEqual">
      <formula>DD_DryBulbTemp_Ind</formula>
    </cfRule>
  </conditionalFormatting>
  <conditionalFormatting sqref="G68">
    <cfRule type="cellIs" dxfId="10" priority="7" stopIfTrue="1" operator="greaterThan">
      <formula>DD_Voltage_Avg</formula>
    </cfRule>
    <cfRule type="cellIs" dxfId="9" priority="8" stopIfTrue="1" operator="lessThanOrEqual">
      <formula>DD_Voltage_Avg</formula>
    </cfRule>
  </conditionalFormatting>
  <conditionalFormatting sqref="H68">
    <cfRule type="cellIs" dxfId="8" priority="5" stopIfTrue="1" operator="greaterThan">
      <formula>DD_Voltage_Ind</formula>
    </cfRule>
    <cfRule type="cellIs" dxfId="7" priority="6" stopIfTrue="1" operator="lessThanOrEqual">
      <formula>DD_Voltage_Ind</formula>
    </cfRule>
  </conditionalFormatting>
  <conditionalFormatting sqref="H65 H67">
    <cfRule type="cellIs" dxfId="6" priority="3" stopIfTrue="1" operator="greaterThan">
      <formula>DD_WetBulbTemp_Ind</formula>
    </cfRule>
    <cfRule type="cellIs" dxfId="5" priority="4" stopIfTrue="1" operator="lessThanOrEqual">
      <formula>DD_WetBulbTemp_Ind</formula>
    </cfRule>
  </conditionalFormatting>
  <dataValidations disablePrompts="1" count="1">
    <dataValidation type="list" showInputMessage="1" showErrorMessage="1" sqref="D28" xr:uid="{00000000-0002-0000-0700-000000000000}">
      <formula1>Yes_No</formula1>
    </dataValidation>
  </dataValidations>
  <hyperlinks>
    <hyperlink ref="E4" location="'Instructions '!C34" display="Back to Instructions tab" xr:uid="{00000000-0004-0000-0700-000000000000}"/>
  </hyperlinks>
  <pageMargins left="0.7" right="0.7" top="0.75" bottom="0.75" header="0.3" footer="0.3"/>
  <pageSetup orientation="portrait" horizontalDpi="200" verticalDpi="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0070C0"/>
  </sheetPr>
  <dimension ref="A1:J81"/>
  <sheetViews>
    <sheetView zoomScale="80" zoomScaleNormal="80" workbookViewId="0">
      <selection activeCell="E51" sqref="E51"/>
    </sheetView>
  </sheetViews>
  <sheetFormatPr defaultColWidth="9" defaultRowHeight="17" x14ac:dyDescent="0.45"/>
  <cols>
    <col min="1" max="1" width="2.453125" style="18" customWidth="1"/>
    <col min="2" max="2" width="27.1796875" style="18" customWidth="1"/>
    <col min="3" max="3" width="29.1796875" style="18" customWidth="1"/>
    <col min="4" max="4" width="75.1796875" style="150" customWidth="1"/>
    <col min="5" max="5" width="15.81640625" style="18" customWidth="1"/>
    <col min="6" max="6" width="35.453125" style="18" customWidth="1"/>
    <col min="7" max="7" width="11.36328125" style="18" customWidth="1"/>
    <col min="8" max="8" width="4.90625" style="433" customWidth="1"/>
    <col min="9" max="9" width="4.453125" style="18" customWidth="1"/>
    <col min="10" max="10" width="3.453125" style="18" customWidth="1"/>
    <col min="11" max="16384" width="9" style="18"/>
  </cols>
  <sheetData>
    <row r="1" spans="2:10" s="3" customFormat="1" ht="16" thickBot="1" x14ac:dyDescent="0.45">
      <c r="D1" s="203"/>
      <c r="H1" s="7"/>
      <c r="J1" s="41"/>
    </row>
    <row r="2" spans="2:10" s="3" customFormat="1" ht="16" thickBot="1" x14ac:dyDescent="0.45">
      <c r="B2" s="550" t="s">
        <v>98</v>
      </c>
      <c r="C2" s="551"/>
      <c r="D2" s="203"/>
      <c r="H2" s="7"/>
      <c r="J2" s="41"/>
    </row>
    <row r="3" spans="2:10" s="3" customFormat="1" ht="31" x14ac:dyDescent="0.4">
      <c r="B3" s="349" t="s">
        <v>281</v>
      </c>
      <c r="C3" s="350" t="str">
        <f>'Version Control'!C3</f>
        <v>Packaged Terminal Air Conditioner and Heat Pump</v>
      </c>
      <c r="D3" s="203"/>
      <c r="H3" s="7"/>
      <c r="J3" s="41"/>
    </row>
    <row r="4" spans="2:10" s="3" customFormat="1" ht="15.5" x14ac:dyDescent="0.4">
      <c r="B4" s="351" t="s">
        <v>101</v>
      </c>
      <c r="C4" s="352" t="str">
        <f>'Version Control'!C4</f>
        <v>v2.2</v>
      </c>
      <c r="D4" s="203"/>
      <c r="E4" s="62" t="s">
        <v>159</v>
      </c>
      <c r="H4" s="7"/>
      <c r="J4" s="41"/>
    </row>
    <row r="5" spans="2:10" s="3" customFormat="1" ht="15.5" x14ac:dyDescent="0.4">
      <c r="B5" s="351" t="s">
        <v>282</v>
      </c>
      <c r="C5" s="353">
        <f>'Version Control'!C5</f>
        <v>43728</v>
      </c>
      <c r="D5" s="203"/>
      <c r="H5" s="7"/>
      <c r="J5" s="41"/>
    </row>
    <row r="6" spans="2:10" s="3" customFormat="1" ht="15.5" x14ac:dyDescent="0.4">
      <c r="B6" s="354" t="s">
        <v>100</v>
      </c>
      <c r="C6" s="355" t="str">
        <f ca="1">MID(CELL("filename",A1), FIND("]", CELL("filename", A1))+ 1, 255)</f>
        <v>A16-Capacity Calculation</v>
      </c>
      <c r="D6" s="203"/>
      <c r="H6" s="7"/>
      <c r="J6" s="41"/>
    </row>
    <row r="7" spans="2:10" s="3" customFormat="1" ht="31" x14ac:dyDescent="0.4">
      <c r="B7" s="345" t="s">
        <v>99</v>
      </c>
      <c r="C7" s="346" t="str">
        <f ca="1">MID(CELL("FILENAME",F16),FIND("[",CELL("FILENAME",F16))+1,FIND("]",CELL("FILENAME",F16))-FIND("[",CELL("FILENAME",F16))-1)</f>
        <v>Packaged Terminal Air Conditioner - v2.2.xlsx</v>
      </c>
      <c r="D7" s="203"/>
      <c r="H7" s="7"/>
      <c r="J7" s="41"/>
    </row>
    <row r="8" spans="2:10" s="3" customFormat="1" ht="16" thickBot="1" x14ac:dyDescent="0.45">
      <c r="B8" s="356" t="s">
        <v>102</v>
      </c>
      <c r="C8" s="357" t="str">
        <f>'Version Control'!C8</f>
        <v>[MM/DD/YYYY]</v>
      </c>
      <c r="D8" s="203"/>
      <c r="H8" s="7"/>
      <c r="J8" s="41"/>
    </row>
    <row r="9" spans="2:10" x14ac:dyDescent="0.45">
      <c r="J9" s="58"/>
    </row>
    <row r="10" spans="2:10" ht="17.5" thickBot="1" x14ac:dyDescent="0.5">
      <c r="J10" s="58"/>
    </row>
    <row r="11" spans="2:10" ht="17.5" thickBot="1" x14ac:dyDescent="0.5">
      <c r="B11" s="552" t="s">
        <v>198</v>
      </c>
      <c r="C11" s="657"/>
      <c r="D11" s="657"/>
      <c r="E11" s="657"/>
      <c r="F11" s="657"/>
      <c r="G11" s="657"/>
      <c r="H11" s="553"/>
      <c r="J11" s="58"/>
    </row>
    <row r="12" spans="2:10" ht="17.5" thickBot="1" x14ac:dyDescent="0.5">
      <c r="B12" s="19"/>
      <c r="C12" s="433"/>
      <c r="D12" s="20"/>
      <c r="E12" s="433"/>
      <c r="F12" s="433"/>
      <c r="G12" s="433"/>
      <c r="H12" s="447"/>
      <c r="J12" s="58"/>
    </row>
    <row r="13" spans="2:10" s="3" customFormat="1" ht="16" thickBot="1" x14ac:dyDescent="0.45">
      <c r="B13" s="2"/>
      <c r="C13" s="685" t="s">
        <v>24</v>
      </c>
      <c r="D13" s="686"/>
      <c r="E13" s="686"/>
      <c r="F13" s="687"/>
      <c r="G13" s="7"/>
      <c r="H13" s="114"/>
      <c r="J13" s="41"/>
    </row>
    <row r="14" spans="2:10" s="3" customFormat="1" ht="15.5" x14ac:dyDescent="0.4">
      <c r="B14" s="2"/>
      <c r="C14" s="178" t="s">
        <v>222</v>
      </c>
      <c r="D14" s="179"/>
      <c r="E14" s="180" t="s">
        <v>32</v>
      </c>
      <c r="F14" s="181" t="s">
        <v>95</v>
      </c>
      <c r="G14" s="7"/>
      <c r="H14" s="114"/>
      <c r="J14" s="41"/>
    </row>
    <row r="15" spans="2:10" s="3" customFormat="1" ht="16" thickBot="1" x14ac:dyDescent="0.45">
      <c r="B15" s="2"/>
      <c r="C15" s="417"/>
      <c r="D15" s="416" t="s">
        <v>223</v>
      </c>
      <c r="E15" s="281" t="str">
        <f>IF('A16-Recorded Data'!D42="","",'A16-Recorded Data'!D42)</f>
        <v/>
      </c>
      <c r="F15" s="282" t="s">
        <v>53</v>
      </c>
      <c r="G15" s="7"/>
      <c r="H15" s="114"/>
      <c r="J15" s="41"/>
    </row>
    <row r="16" spans="2:10" s="3" customFormat="1" ht="16" thickBot="1" x14ac:dyDescent="0.45">
      <c r="B16" s="2"/>
      <c r="C16" s="274"/>
      <c r="D16" s="283"/>
      <c r="E16" s="284"/>
      <c r="F16" s="284"/>
      <c r="G16" s="7"/>
      <c r="H16" s="114"/>
      <c r="J16" s="41"/>
    </row>
    <row r="17" spans="2:10" s="3" customFormat="1" ht="16" thickBot="1" x14ac:dyDescent="0.45">
      <c r="B17" s="2"/>
      <c r="C17" s="688" t="s">
        <v>33</v>
      </c>
      <c r="D17" s="689"/>
      <c r="E17" s="689"/>
      <c r="F17" s="690"/>
      <c r="G17" s="7"/>
      <c r="H17" s="114"/>
      <c r="J17" s="41"/>
    </row>
    <row r="18" spans="2:10" s="3" customFormat="1" ht="15.5" x14ac:dyDescent="0.4">
      <c r="B18" s="2"/>
      <c r="C18" s="285" t="s">
        <v>219</v>
      </c>
      <c r="D18" s="286"/>
      <c r="E18" s="287"/>
      <c r="F18" s="288"/>
      <c r="G18" s="63"/>
      <c r="H18" s="114"/>
      <c r="J18" s="41"/>
    </row>
    <row r="19" spans="2:10" x14ac:dyDescent="0.45">
      <c r="B19" s="19"/>
      <c r="C19" s="289"/>
      <c r="D19" s="290"/>
      <c r="E19" s="291"/>
      <c r="F19" s="292"/>
      <c r="G19" s="432"/>
      <c r="H19" s="447"/>
      <c r="J19" s="58"/>
    </row>
    <row r="20" spans="2:10" x14ac:dyDescent="0.45">
      <c r="B20" s="19"/>
      <c r="C20" s="289"/>
      <c r="D20" s="290"/>
      <c r="E20" s="291"/>
      <c r="F20" s="292"/>
      <c r="G20" s="432"/>
      <c r="H20" s="447"/>
      <c r="J20" s="58"/>
    </row>
    <row r="21" spans="2:10" x14ac:dyDescent="0.45">
      <c r="B21" s="19"/>
      <c r="C21" s="414"/>
      <c r="D21" s="290"/>
      <c r="E21" s="275" t="s">
        <v>32</v>
      </c>
      <c r="F21" s="312" t="s">
        <v>95</v>
      </c>
      <c r="G21" s="432"/>
      <c r="H21" s="447"/>
      <c r="J21" s="58"/>
    </row>
    <row r="22" spans="2:10" s="3" customFormat="1" ht="16.5" x14ac:dyDescent="0.4">
      <c r="B22" s="182"/>
      <c r="C22" s="415" t="s">
        <v>228</v>
      </c>
      <c r="D22" s="392" t="s">
        <v>322</v>
      </c>
      <c r="E22" s="279"/>
      <c r="F22" s="293" t="s">
        <v>29</v>
      </c>
      <c r="G22" s="63"/>
      <c r="H22" s="114"/>
      <c r="J22" s="41"/>
    </row>
    <row r="23" spans="2:10" s="3" customFormat="1" ht="46.5" x14ac:dyDescent="0.4">
      <c r="B23" s="2"/>
      <c r="C23" s="399" t="str">
        <f>"hw1 (@"&amp;IF('A16-Recorded Data'!D46="","XX",ROUND('A16-Recorded Data'!D46,2))&amp;" ⁰F)"</f>
        <v>hw1 (@XX ⁰F)</v>
      </c>
      <c r="D23" s="363" t="s">
        <v>324</v>
      </c>
      <c r="E23" s="279"/>
      <c r="F23" s="293" t="s">
        <v>30</v>
      </c>
      <c r="G23" s="63"/>
      <c r="H23" s="114"/>
      <c r="J23" s="41"/>
    </row>
    <row r="24" spans="2:10" s="3" customFormat="1" ht="93" x14ac:dyDescent="0.4">
      <c r="B24" s="2"/>
      <c r="C24" s="397" t="str">
        <f>"hw2 (@"&amp;IF(E38="","XX",ROUND(E38,2))&amp;" ⁰F)"</f>
        <v>hw2 (@XX ⁰F)</v>
      </c>
      <c r="D24" s="392" t="s">
        <v>325</v>
      </c>
      <c r="E24" s="279"/>
      <c r="F24" s="293" t="s">
        <v>30</v>
      </c>
      <c r="G24" s="63"/>
      <c r="H24" s="114"/>
      <c r="J24" s="41"/>
    </row>
    <row r="25" spans="2:10" s="3" customFormat="1" ht="46.5" x14ac:dyDescent="0.4">
      <c r="B25" s="2"/>
      <c r="C25" s="399" t="s">
        <v>26</v>
      </c>
      <c r="D25" s="411" t="s">
        <v>321</v>
      </c>
      <c r="E25" s="366" t="str">
        <f>IF('A16-Recorded Data'!D45="","",'A16-Recorded Data'!D45)</f>
        <v/>
      </c>
      <c r="F25" s="293" t="s">
        <v>31</v>
      </c>
      <c r="G25" s="63"/>
      <c r="H25" s="114"/>
      <c r="J25" s="41"/>
    </row>
    <row r="26" spans="2:10" s="3" customFormat="1" ht="63" customHeight="1" x14ac:dyDescent="0.4">
      <c r="B26" s="2"/>
      <c r="C26" s="399" t="s">
        <v>27</v>
      </c>
      <c r="D26" s="431" t="s">
        <v>346</v>
      </c>
      <c r="E26" s="410"/>
      <c r="F26" s="293" t="s">
        <v>60</v>
      </c>
      <c r="G26" s="63"/>
      <c r="H26" s="114"/>
      <c r="J26" s="41"/>
    </row>
    <row r="27" spans="2:10" s="3" customFormat="1" ht="46.5" x14ac:dyDescent="0.4">
      <c r="B27" s="2"/>
      <c r="C27" s="412" t="s">
        <v>28</v>
      </c>
      <c r="D27" s="392" t="s">
        <v>347</v>
      </c>
      <c r="E27" s="410"/>
      <c r="F27" s="293" t="s">
        <v>60</v>
      </c>
      <c r="G27" s="63"/>
      <c r="H27" s="114"/>
      <c r="J27" s="41"/>
    </row>
    <row r="28" spans="2:10" s="3" customFormat="1" ht="15.5" x14ac:dyDescent="0.4">
      <c r="B28" s="2"/>
      <c r="C28" s="413"/>
      <c r="D28" s="283"/>
      <c r="E28" s="294"/>
      <c r="F28" s="295"/>
      <c r="G28" s="63"/>
      <c r="H28" s="114"/>
      <c r="J28" s="41"/>
    </row>
    <row r="29" spans="2:10" s="3" customFormat="1" ht="15.5" x14ac:dyDescent="0.4">
      <c r="B29" s="2"/>
      <c r="C29" s="399" t="s">
        <v>25</v>
      </c>
      <c r="D29" s="407" t="s">
        <v>343</v>
      </c>
      <c r="E29" s="296" t="str">
        <f>IF(E27="","",3.41*E22+(E23-E24)*E25+E26+E27)</f>
        <v/>
      </c>
      <c r="F29" s="293" t="s">
        <v>60</v>
      </c>
      <c r="G29" s="63"/>
      <c r="H29" s="114"/>
      <c r="J29" s="41"/>
    </row>
    <row r="30" spans="2:10" s="3" customFormat="1" ht="15.5" x14ac:dyDescent="0.4">
      <c r="B30" s="2"/>
      <c r="C30" s="397"/>
      <c r="D30" s="408"/>
      <c r="E30" s="294"/>
      <c r="F30" s="297"/>
      <c r="G30" s="63"/>
      <c r="H30" s="114"/>
      <c r="J30" s="41"/>
    </row>
    <row r="31" spans="2:10" s="3" customFormat="1" ht="15.5" x14ac:dyDescent="0.4">
      <c r="B31" s="2"/>
      <c r="C31" s="399" t="s">
        <v>74</v>
      </c>
      <c r="D31" s="392" t="s">
        <v>348</v>
      </c>
      <c r="E31" s="296" t="str">
        <f>IF(E25="","",1060*E25)</f>
        <v/>
      </c>
      <c r="F31" s="293" t="s">
        <v>60</v>
      </c>
      <c r="G31" s="7"/>
      <c r="H31" s="114"/>
      <c r="J31" s="41"/>
    </row>
    <row r="32" spans="2:10" s="3" customFormat="1" ht="15.5" x14ac:dyDescent="0.4">
      <c r="B32" s="2"/>
      <c r="C32" s="399" t="s">
        <v>73</v>
      </c>
      <c r="D32" s="392" t="s">
        <v>349</v>
      </c>
      <c r="E32" s="296" t="str">
        <f>IF(E31="","",E29-E31)</f>
        <v/>
      </c>
      <c r="F32" s="293" t="s">
        <v>60</v>
      </c>
      <c r="G32" s="7"/>
      <c r="H32" s="114"/>
      <c r="J32" s="41"/>
    </row>
    <row r="33" spans="2:10" s="3" customFormat="1" ht="15.5" x14ac:dyDescent="0.4">
      <c r="B33" s="2"/>
      <c r="C33" s="409"/>
      <c r="D33" s="283"/>
      <c r="E33" s="274"/>
      <c r="F33" s="295"/>
      <c r="G33" s="7"/>
      <c r="H33" s="114"/>
      <c r="J33" s="41"/>
    </row>
    <row r="34" spans="2:10" s="3" customFormat="1" ht="15.5" x14ac:dyDescent="0.4">
      <c r="B34" s="2"/>
      <c r="C34" s="300" t="s">
        <v>220</v>
      </c>
      <c r="D34" s="283"/>
      <c r="E34" s="274"/>
      <c r="F34" s="299"/>
      <c r="G34" s="7"/>
      <c r="H34" s="114"/>
      <c r="J34" s="41"/>
    </row>
    <row r="35" spans="2:10" s="3" customFormat="1" ht="15.5" x14ac:dyDescent="0.4">
      <c r="B35" s="2"/>
      <c r="C35" s="301"/>
      <c r="D35" s="404" t="s">
        <v>34</v>
      </c>
      <c r="E35" s="279"/>
      <c r="F35" s="303"/>
      <c r="G35" s="7"/>
      <c r="H35" s="114"/>
      <c r="J35" s="41"/>
    </row>
    <row r="36" spans="2:10" s="3" customFormat="1" ht="15.5" x14ac:dyDescent="0.4">
      <c r="B36" s="2"/>
      <c r="C36" s="301"/>
      <c r="D36" s="302" t="s">
        <v>35</v>
      </c>
      <c r="E36" s="273"/>
      <c r="F36" s="304" t="s">
        <v>174</v>
      </c>
      <c r="G36" s="7"/>
      <c r="H36" s="114"/>
      <c r="J36" s="41"/>
    </row>
    <row r="37" spans="2:10" s="3" customFormat="1" ht="15.5" x14ac:dyDescent="0.4">
      <c r="B37" s="2"/>
      <c r="C37" s="298"/>
      <c r="D37" s="283"/>
      <c r="E37" s="274"/>
      <c r="F37" s="303"/>
      <c r="G37" s="7"/>
      <c r="H37" s="114"/>
      <c r="J37" s="41"/>
    </row>
    <row r="38" spans="2:10" s="3" customFormat="1" ht="31" x14ac:dyDescent="0.4">
      <c r="B38" s="2"/>
      <c r="C38" s="534"/>
      <c r="D38" s="535" t="s">
        <v>394</v>
      </c>
      <c r="E38" s="531"/>
      <c r="F38" s="536" t="s">
        <v>174</v>
      </c>
      <c r="G38" s="7"/>
      <c r="H38" s="114"/>
      <c r="J38" s="41"/>
    </row>
    <row r="39" spans="2:10" s="3" customFormat="1" ht="31" x14ac:dyDescent="0.4">
      <c r="B39" s="2"/>
      <c r="C39" s="537"/>
      <c r="D39" s="362" t="s">
        <v>215</v>
      </c>
      <c r="E39" s="531"/>
      <c r="F39" s="303"/>
      <c r="G39" s="7"/>
      <c r="H39" s="114"/>
      <c r="J39" s="41"/>
    </row>
    <row r="40" spans="2:10" s="3" customFormat="1" ht="16" thickBot="1" x14ac:dyDescent="0.45">
      <c r="B40" s="2"/>
      <c r="C40" s="305"/>
      <c r="D40" s="406" t="s">
        <v>327</v>
      </c>
      <c r="E40" s="277"/>
      <c r="F40" s="306" t="s">
        <v>174</v>
      </c>
      <c r="G40" s="7"/>
      <c r="H40" s="114"/>
      <c r="J40" s="41"/>
    </row>
    <row r="41" spans="2:10" s="3" customFormat="1" ht="16" thickBot="1" x14ac:dyDescent="0.45">
      <c r="B41" s="2"/>
      <c r="C41" s="307"/>
      <c r="D41" s="283"/>
      <c r="E41" s="308"/>
      <c r="F41" s="309"/>
      <c r="G41" s="7"/>
      <c r="H41" s="114"/>
      <c r="J41" s="41"/>
    </row>
    <row r="42" spans="2:10" s="3" customFormat="1" ht="16" thickBot="1" x14ac:dyDescent="0.45">
      <c r="B42" s="2"/>
      <c r="C42" s="688" t="s">
        <v>36</v>
      </c>
      <c r="D42" s="689"/>
      <c r="E42" s="689"/>
      <c r="F42" s="690"/>
      <c r="G42" s="7"/>
      <c r="H42" s="114"/>
      <c r="J42" s="41"/>
    </row>
    <row r="43" spans="2:10" s="3" customFormat="1" ht="15.5" x14ac:dyDescent="0.4">
      <c r="B43" s="2"/>
      <c r="C43" s="285" t="s">
        <v>221</v>
      </c>
      <c r="D43" s="286"/>
      <c r="E43" s="287"/>
      <c r="F43" s="310"/>
      <c r="G43" s="7"/>
      <c r="H43" s="114"/>
      <c r="J43" s="41"/>
    </row>
    <row r="44" spans="2:10" s="3" customFormat="1" ht="15.5" x14ac:dyDescent="0.4">
      <c r="B44" s="2"/>
      <c r="C44" s="300"/>
      <c r="D44" s="283"/>
      <c r="E44" s="275"/>
      <c r="F44" s="311"/>
      <c r="G44" s="7"/>
      <c r="H44" s="114"/>
      <c r="J44" s="41"/>
    </row>
    <row r="45" spans="2:10" s="3" customFormat="1" ht="15.5" x14ac:dyDescent="0.4">
      <c r="B45" s="2"/>
      <c r="C45" s="300"/>
      <c r="D45" s="283"/>
      <c r="E45" s="275"/>
      <c r="F45" s="311"/>
      <c r="G45" s="7"/>
      <c r="H45" s="114"/>
      <c r="J45" s="41"/>
    </row>
    <row r="46" spans="2:10" s="3" customFormat="1" ht="15.5" x14ac:dyDescent="0.4">
      <c r="B46" s="2"/>
      <c r="C46" s="300"/>
      <c r="D46" s="283"/>
      <c r="E46" s="275" t="s">
        <v>32</v>
      </c>
      <c r="F46" s="312" t="s">
        <v>95</v>
      </c>
      <c r="G46" s="7"/>
      <c r="H46" s="114"/>
      <c r="J46" s="41"/>
    </row>
    <row r="47" spans="2:10" s="3" customFormat="1" ht="15.5" x14ac:dyDescent="0.4">
      <c r="B47" s="2"/>
      <c r="C47" s="405" t="s">
        <v>38</v>
      </c>
      <c r="D47" s="404" t="s">
        <v>338</v>
      </c>
      <c r="E47" s="296" t="str">
        <f>IF('A16-Recorded Data'!D49="","",'A16-Recorded Data'!D47*('A16-Recorded Data'!D49-'A16-Recorded Data'!D48))</f>
        <v/>
      </c>
      <c r="F47" s="293" t="s">
        <v>60</v>
      </c>
      <c r="G47" s="7"/>
      <c r="H47" s="114"/>
      <c r="J47" s="41"/>
    </row>
    <row r="48" spans="2:10" s="3" customFormat="1" ht="31" x14ac:dyDescent="0.4">
      <c r="B48" s="2"/>
      <c r="C48" s="399" t="s">
        <v>227</v>
      </c>
      <c r="D48" s="401" t="s">
        <v>320</v>
      </c>
      <c r="E48" s="279"/>
      <c r="F48" s="293" t="s">
        <v>29</v>
      </c>
      <c r="G48" s="7"/>
      <c r="H48" s="114"/>
      <c r="J48" s="41"/>
    </row>
    <row r="49" spans="2:10" s="3" customFormat="1" ht="15.5" x14ac:dyDescent="0.4">
      <c r="B49" s="2"/>
      <c r="C49" s="395" t="s">
        <v>39</v>
      </c>
      <c r="D49" s="394" t="s">
        <v>319</v>
      </c>
      <c r="E49" s="183" t="str">
        <f>IF('A16-Recorded Data'!D37="","",'A16-Recorded Data'!D37)</f>
        <v/>
      </c>
      <c r="F49" s="293" t="s">
        <v>29</v>
      </c>
      <c r="G49" s="7"/>
      <c r="H49" s="114"/>
      <c r="J49" s="41"/>
    </row>
    <row r="50" spans="2:10" s="3" customFormat="1" ht="31" x14ac:dyDescent="0.4">
      <c r="B50" s="2"/>
      <c r="C50" s="395" t="str">
        <f>"hw2 (@"&amp;IF(E38="","XX",ROUND(E38,2))&amp;" ⁰F)"</f>
        <v>hw2 (@XX ⁰F)</v>
      </c>
      <c r="D50" s="403" t="s">
        <v>318</v>
      </c>
      <c r="E50" s="183" t="str">
        <f>IF(E24="","",E24)</f>
        <v/>
      </c>
      <c r="F50" s="293" t="s">
        <v>30</v>
      </c>
      <c r="G50" s="7"/>
      <c r="H50" s="114"/>
      <c r="J50" s="41"/>
    </row>
    <row r="51" spans="2:10" s="3" customFormat="1" ht="46.5" x14ac:dyDescent="0.4">
      <c r="B51" s="2"/>
      <c r="C51" s="402" t="str">
        <f>"hw3 (@"&amp;IF('A16-Recorded Data'!D50="","XX",ROUND('A16-Recorded Data'!D50,2))&amp;" ⁰F)"</f>
        <v>hw3 (@XX ⁰F)</v>
      </c>
      <c r="D51" s="392" t="s">
        <v>317</v>
      </c>
      <c r="E51" s="279"/>
      <c r="F51" s="293" t="s">
        <v>30</v>
      </c>
      <c r="G51" s="7"/>
      <c r="H51" s="114"/>
      <c r="J51" s="41"/>
    </row>
    <row r="52" spans="2:10" s="3" customFormat="1" ht="15.5" x14ac:dyDescent="0.4">
      <c r="B52" s="2"/>
      <c r="C52" s="399" t="s">
        <v>26</v>
      </c>
      <c r="D52" s="392" t="s">
        <v>316</v>
      </c>
      <c r="E52" s="183" t="str">
        <f>IF(E25="","",E25)</f>
        <v/>
      </c>
      <c r="F52" s="293" t="s">
        <v>31</v>
      </c>
      <c r="G52" s="7"/>
      <c r="H52" s="114"/>
      <c r="J52" s="41"/>
    </row>
    <row r="53" spans="2:10" s="3" customFormat="1" ht="77.5" x14ac:dyDescent="0.4">
      <c r="B53" s="2"/>
      <c r="C53" s="399" t="s">
        <v>27</v>
      </c>
      <c r="D53" s="400" t="s">
        <v>339</v>
      </c>
      <c r="E53" s="279"/>
      <c r="F53" s="293" t="s">
        <v>60</v>
      </c>
      <c r="G53" s="7"/>
      <c r="H53" s="114"/>
      <c r="J53" s="41"/>
    </row>
    <row r="54" spans="2:10" s="3" customFormat="1" ht="31" x14ac:dyDescent="0.4">
      <c r="B54" s="2"/>
      <c r="C54" s="399" t="s">
        <v>40</v>
      </c>
      <c r="D54" s="362" t="s">
        <v>340</v>
      </c>
      <c r="E54" s="279"/>
      <c r="F54" s="293" t="s">
        <v>60</v>
      </c>
      <c r="G54" s="7"/>
      <c r="H54" s="114"/>
      <c r="J54" s="41"/>
    </row>
    <row r="55" spans="2:10" s="3" customFormat="1" ht="15.5" x14ac:dyDescent="0.4">
      <c r="B55" s="2"/>
      <c r="C55" s="398"/>
      <c r="D55" s="283"/>
      <c r="E55" s="294"/>
      <c r="F55" s="297"/>
      <c r="G55" s="7"/>
      <c r="H55" s="114"/>
      <c r="J55" s="41"/>
    </row>
    <row r="56" spans="2:10" s="3" customFormat="1" ht="15.5" x14ac:dyDescent="0.4">
      <c r="B56" s="2"/>
      <c r="C56" s="397" t="s">
        <v>37</v>
      </c>
      <c r="D56" s="392" t="s">
        <v>341</v>
      </c>
      <c r="E56" s="296" t="str">
        <f>IF(E54="","",E47-3.41*E48-3.41*E49+(E51-E50)*E52+E53+E54)</f>
        <v/>
      </c>
      <c r="F56" s="293" t="s">
        <v>60</v>
      </c>
      <c r="G56" s="7"/>
      <c r="H56" s="114"/>
      <c r="J56" s="41"/>
    </row>
    <row r="57" spans="2:10" s="3" customFormat="1" ht="15.5" x14ac:dyDescent="0.4">
      <c r="B57" s="2"/>
      <c r="C57" s="396"/>
      <c r="D57" s="394" t="s">
        <v>342</v>
      </c>
      <c r="E57" s="296" t="str">
        <f>E56</f>
        <v/>
      </c>
      <c r="F57" s="293" t="s">
        <v>60</v>
      </c>
      <c r="G57" s="7"/>
      <c r="H57" s="114"/>
      <c r="J57" s="41"/>
    </row>
    <row r="58" spans="2:10" s="3" customFormat="1" ht="16" thickBot="1" x14ac:dyDescent="0.45">
      <c r="B58" s="2"/>
      <c r="C58" s="298"/>
      <c r="D58" s="393"/>
      <c r="E58" s="294"/>
      <c r="F58" s="297"/>
      <c r="G58" s="7"/>
      <c r="H58" s="114"/>
      <c r="J58" s="41"/>
    </row>
    <row r="59" spans="2:10" s="3" customFormat="1" ht="16" thickBot="1" x14ac:dyDescent="0.45">
      <c r="B59" s="2"/>
      <c r="C59" s="532"/>
      <c r="D59" s="286"/>
      <c r="E59" s="287"/>
      <c r="F59" s="533"/>
      <c r="G59" s="7"/>
      <c r="H59" s="114"/>
      <c r="J59" s="41"/>
    </row>
    <row r="60" spans="2:10" s="3" customFormat="1" ht="16" thickBot="1" x14ac:dyDescent="0.45">
      <c r="B60" s="2"/>
      <c r="C60" s="688" t="s">
        <v>226</v>
      </c>
      <c r="D60" s="689"/>
      <c r="E60" s="689"/>
      <c r="F60" s="690"/>
      <c r="G60" s="7"/>
      <c r="H60" s="114"/>
      <c r="J60" s="41"/>
    </row>
    <row r="61" spans="2:10" s="3" customFormat="1" ht="16" thickBot="1" x14ac:dyDescent="0.45">
      <c r="B61" s="2"/>
      <c r="C61" s="691" t="s">
        <v>94</v>
      </c>
      <c r="D61" s="692"/>
      <c r="E61" s="692"/>
      <c r="F61" s="693"/>
      <c r="G61" s="7"/>
      <c r="H61" s="114"/>
      <c r="J61" s="41"/>
    </row>
    <row r="62" spans="2:10" s="3" customFormat="1" ht="16" thickBot="1" x14ac:dyDescent="0.45">
      <c r="B62" s="2"/>
      <c r="C62" s="274"/>
      <c r="D62" s="274"/>
      <c r="E62" s="274"/>
      <c r="F62" s="274"/>
      <c r="G62" s="7"/>
      <c r="H62" s="114"/>
      <c r="J62" s="41"/>
    </row>
    <row r="63" spans="2:10" s="3" customFormat="1" ht="16" thickBot="1" x14ac:dyDescent="0.45">
      <c r="B63" s="2"/>
      <c r="C63" s="313" t="s">
        <v>229</v>
      </c>
      <c r="D63" s="314"/>
      <c r="E63" s="314"/>
      <c r="F63" s="314"/>
      <c r="G63" s="315"/>
      <c r="H63" s="114"/>
      <c r="J63" s="41"/>
    </row>
    <row r="64" spans="2:10" s="3" customFormat="1" ht="54.75" customHeight="1" x14ac:dyDescent="0.4">
      <c r="B64" s="2"/>
      <c r="C64" s="298"/>
      <c r="D64" s="373"/>
      <c r="E64" s="435" t="s">
        <v>32</v>
      </c>
      <c r="F64" s="436" t="s">
        <v>284</v>
      </c>
      <c r="G64" s="443" t="s">
        <v>96</v>
      </c>
      <c r="H64" s="114"/>
      <c r="J64" s="41"/>
    </row>
    <row r="65" spans="2:10" s="3" customFormat="1" ht="16.5" customHeight="1" x14ac:dyDescent="0.4">
      <c r="B65" s="2"/>
      <c r="C65" s="298"/>
      <c r="D65" s="362" t="s">
        <v>343</v>
      </c>
      <c r="E65" s="183" t="str">
        <f>E29</f>
        <v/>
      </c>
      <c r="F65" s="439"/>
      <c r="G65" s="444" t="s">
        <v>60</v>
      </c>
      <c r="H65" s="114"/>
      <c r="J65" s="41"/>
    </row>
    <row r="66" spans="2:10" s="3" customFormat="1" ht="16.5" customHeight="1" x14ac:dyDescent="0.4">
      <c r="B66" s="2"/>
      <c r="C66" s="298"/>
      <c r="D66" s="363" t="s">
        <v>341</v>
      </c>
      <c r="E66" s="183" t="str">
        <f>E57</f>
        <v/>
      </c>
      <c r="F66" s="440"/>
      <c r="G66" s="316" t="s">
        <v>60</v>
      </c>
      <c r="H66" s="114"/>
      <c r="J66" s="41"/>
    </row>
    <row r="67" spans="2:10" s="3" customFormat="1" ht="15.5" x14ac:dyDescent="0.4">
      <c r="B67" s="2"/>
      <c r="C67" s="317"/>
      <c r="D67" s="364" t="s">
        <v>200</v>
      </c>
      <c r="E67" s="183" t="str">
        <f>IF(E66="","",IF(ABS((E65-E66)/E65)&lt;=0.04,"Yes","No"))</f>
        <v/>
      </c>
      <c r="F67" s="440"/>
      <c r="G67" s="445" t="s">
        <v>97</v>
      </c>
      <c r="H67" s="114"/>
      <c r="J67" s="41"/>
    </row>
    <row r="68" spans="2:10" s="3" customFormat="1" ht="15.5" x14ac:dyDescent="0.4">
      <c r="B68" s="2"/>
      <c r="C68" s="298"/>
      <c r="D68" s="364" t="s">
        <v>72</v>
      </c>
      <c r="E68" s="183" t="str">
        <f>IF(E66="","",ABS((E65-E66)/E65))</f>
        <v/>
      </c>
      <c r="F68" s="441"/>
      <c r="G68" s="316" t="s">
        <v>43</v>
      </c>
      <c r="H68" s="114"/>
      <c r="J68" s="41"/>
    </row>
    <row r="69" spans="2:10" s="3" customFormat="1" ht="15.5" x14ac:dyDescent="0.4">
      <c r="B69" s="2"/>
      <c r="C69" s="298"/>
      <c r="D69" s="365" t="s">
        <v>315</v>
      </c>
      <c r="E69" s="183" t="str">
        <f>IF('A16-Recorded Data'!D37="","",'A16-Recorded Data'!D37)</f>
        <v/>
      </c>
      <c r="F69" s="456"/>
      <c r="G69" s="318" t="s">
        <v>42</v>
      </c>
      <c r="H69" s="114"/>
      <c r="J69" s="41"/>
    </row>
    <row r="70" spans="2:10" s="3" customFormat="1" ht="16" thickBot="1" x14ac:dyDescent="0.45">
      <c r="B70" s="2"/>
      <c r="C70" s="319"/>
      <c r="D70" s="320" t="s">
        <v>93</v>
      </c>
      <c r="E70" s="321" t="str">
        <f>IF(E67="Yes",E65/E69,IF(E67="No","No capacity agreement",""))</f>
        <v/>
      </c>
      <c r="F70" s="438"/>
      <c r="G70" s="322" t="s">
        <v>344</v>
      </c>
      <c r="H70" s="114"/>
      <c r="J70" s="41"/>
    </row>
    <row r="71" spans="2:10" s="3" customFormat="1" ht="16" thickBot="1" x14ac:dyDescent="0.45">
      <c r="B71" s="2"/>
      <c r="C71" s="274"/>
      <c r="D71" s="274"/>
      <c r="E71" s="294"/>
      <c r="F71" s="294"/>
      <c r="G71" s="274"/>
      <c r="H71" s="114"/>
      <c r="J71" s="41"/>
    </row>
    <row r="72" spans="2:10" s="3" customFormat="1" ht="16" thickBot="1" x14ac:dyDescent="0.45">
      <c r="B72" s="2"/>
      <c r="C72" s="313" t="s">
        <v>230</v>
      </c>
      <c r="D72" s="314"/>
      <c r="E72" s="323"/>
      <c r="F72" s="323"/>
      <c r="G72" s="315"/>
      <c r="H72" s="114"/>
      <c r="J72" s="41"/>
    </row>
    <row r="73" spans="2:10" s="3" customFormat="1" ht="46.5" x14ac:dyDescent="0.4">
      <c r="B73" s="2"/>
      <c r="C73" s="324"/>
      <c r="D73" s="325"/>
      <c r="E73" s="437" t="s">
        <v>32</v>
      </c>
      <c r="F73" s="446" t="s">
        <v>284</v>
      </c>
      <c r="G73" s="442" t="s">
        <v>96</v>
      </c>
      <c r="H73" s="114"/>
      <c r="J73" s="41"/>
    </row>
    <row r="74" spans="2:10" s="3" customFormat="1" ht="15.5" x14ac:dyDescent="0.4">
      <c r="B74" s="2"/>
      <c r="C74" s="298"/>
      <c r="D74" s="365" t="s">
        <v>90</v>
      </c>
      <c r="E74" s="183" t="str">
        <f>E15</f>
        <v/>
      </c>
      <c r="F74" s="439"/>
      <c r="G74" s="316" t="s">
        <v>53</v>
      </c>
      <c r="H74" s="114"/>
      <c r="J74" s="41"/>
    </row>
    <row r="75" spans="2:10" s="3" customFormat="1" ht="15.5" x14ac:dyDescent="0.4">
      <c r="B75" s="2"/>
      <c r="C75" s="298"/>
      <c r="D75" s="365" t="s">
        <v>91</v>
      </c>
      <c r="E75" s="183" t="str">
        <f>IF(E74="","",IF((29.92-E74)&gt;0,29.92-E74,0))</f>
        <v/>
      </c>
      <c r="F75" s="440"/>
      <c r="G75" s="374" t="s">
        <v>53</v>
      </c>
      <c r="H75" s="114"/>
      <c r="J75" s="41"/>
    </row>
    <row r="76" spans="2:10" s="3" customFormat="1" ht="15.5" x14ac:dyDescent="0.4">
      <c r="B76" s="2"/>
      <c r="C76" s="298"/>
      <c r="D76" s="365" t="s">
        <v>92</v>
      </c>
      <c r="E76" s="375" t="str">
        <f>IF(E75="","",0.8*E75)</f>
        <v/>
      </c>
      <c r="F76" s="441"/>
      <c r="G76" s="316" t="s">
        <v>43</v>
      </c>
      <c r="H76" s="114"/>
      <c r="J76" s="41"/>
    </row>
    <row r="77" spans="2:10" s="3" customFormat="1" ht="31" x14ac:dyDescent="0.4">
      <c r="B77" s="2"/>
      <c r="C77" s="298"/>
      <c r="D77" s="392" t="s">
        <v>345</v>
      </c>
      <c r="E77" s="183" t="str">
        <f>IF(E76="","",E65*(1+E76/100))</f>
        <v/>
      </c>
      <c r="F77" s="456"/>
      <c r="G77" s="374" t="s">
        <v>60</v>
      </c>
      <c r="H77" s="114"/>
      <c r="J77" s="41"/>
    </row>
    <row r="78" spans="2:10" s="3" customFormat="1" ht="16" thickBot="1" x14ac:dyDescent="0.45">
      <c r="B78" s="2"/>
      <c r="C78" s="319"/>
      <c r="D78" s="326" t="s">
        <v>61</v>
      </c>
      <c r="E78" s="376" t="str">
        <f>IF(E69="","",IF(E67="Yes",E77/E69,"No capacity agreement"))</f>
        <v/>
      </c>
      <c r="F78" s="457"/>
      <c r="G78" s="327" t="s">
        <v>344</v>
      </c>
      <c r="H78" s="114"/>
      <c r="J78" s="41"/>
    </row>
    <row r="79" spans="2:10" s="3" customFormat="1" ht="16" thickBot="1" x14ac:dyDescent="0.45">
      <c r="B79" s="4"/>
      <c r="C79" s="130"/>
      <c r="D79" s="130"/>
      <c r="E79" s="130"/>
      <c r="F79" s="130"/>
      <c r="G79" s="130"/>
      <c r="H79" s="129"/>
      <c r="J79" s="41"/>
    </row>
    <row r="80" spans="2:10" s="3" customFormat="1" ht="15.5" x14ac:dyDescent="0.4">
      <c r="H80" s="7"/>
      <c r="J80" s="41"/>
    </row>
    <row r="81" spans="1:10" x14ac:dyDescent="0.45">
      <c r="A81" s="41"/>
      <c r="B81" s="41"/>
      <c r="C81" s="41"/>
      <c r="D81" s="41"/>
      <c r="E81" s="41"/>
      <c r="F81" s="41"/>
      <c r="G81" s="41"/>
      <c r="H81" s="434"/>
      <c r="I81" s="58"/>
      <c r="J81" s="58"/>
    </row>
  </sheetData>
  <sheetProtection algorithmName="SHA-512" hashValue="LMPAQo2USruss3CgZ29vKvLF9f9Cj2wGbfb3mkClEOVtQ3RlLFGQNvucgaB8y0g6kOllRdEM6W7JFHV7mCF0yA==" saltValue="KH/8mafqnm+/R2zA9aI5tQ==" spinCount="100000" sheet="1" selectLockedCells="1"/>
  <mergeCells count="7">
    <mergeCell ref="B11:H11"/>
    <mergeCell ref="B2:C2"/>
    <mergeCell ref="C13:F13"/>
    <mergeCell ref="C60:F60"/>
    <mergeCell ref="C61:F61"/>
    <mergeCell ref="C42:F42"/>
    <mergeCell ref="C17:F17"/>
  </mergeCells>
  <conditionalFormatting sqref="E36">
    <cfRule type="expression" dxfId="4" priority="2" stopIfTrue="1">
      <formula>$E$35="Yes"</formula>
    </cfRule>
  </conditionalFormatting>
  <conditionalFormatting sqref="E40">
    <cfRule type="expression" dxfId="3" priority="1" stopIfTrue="1">
      <formula>$E$39="No"</formula>
    </cfRule>
  </conditionalFormatting>
  <dataValidations count="1">
    <dataValidation type="list" showInputMessage="1" showErrorMessage="1" sqref="E39 E35" xr:uid="{00000000-0002-0000-0800-000000000000}">
      <formula1>Yes_No</formula1>
    </dataValidation>
  </dataValidations>
  <hyperlinks>
    <hyperlink ref="E4" location="'Instructions '!C34" display="Back to Instructions tab" xr:uid="{00000000-0004-0000-0800-000000000000}"/>
  </hyperlinks>
  <pageMargins left="0.7" right="0.7" top="0.75" bottom="0.75" header="0.3" footer="0.3"/>
  <pageSetup orientation="portrait" horizontalDpi="200" verticalDpi="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2ABFE0C01A20E4B8F2DCB1A32F35D90" ma:contentTypeVersion="10" ma:contentTypeDescription="Create a new document." ma:contentTypeScope="" ma:versionID="c9e78443e389848ad720bd504df1b9d8">
  <xsd:schema xmlns:xsd="http://www.w3.org/2001/XMLSchema" xmlns:xs="http://www.w3.org/2001/XMLSchema" xmlns:p="http://schemas.microsoft.com/office/2006/metadata/properties" xmlns:ns3="7c6ddfa3-c3fd-4874-ae8f-f0a0587a1d68" targetNamespace="http://schemas.microsoft.com/office/2006/metadata/properties" ma:root="true" ma:fieldsID="6710f07da5558fbbd9f3aea2d4a81ca1" ns3:_="">
    <xsd:import namespace="7c6ddfa3-c3fd-4874-ae8f-f0a0587a1d68"/>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EventHashCode" minOccurs="0"/>
                <xsd:element ref="ns3:MediaServiceGenerationTime" minOccurs="0"/>
                <xsd:element ref="ns3:MediaServiceDateTaken" minOccurs="0"/>
                <xsd:element ref="ns3:MediaServiceOCR"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ddfa3-c3fd-4874-ae8f-f0a0587a1d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C9D78425-8553-4BDF-991D-02976CCDB895}">
  <ds:schemaRefs>
    <ds:schemaRef ds:uri="http://schemas.microsoft.com/sharepoint/v3/contenttype/forms"/>
  </ds:schemaRefs>
</ds:datastoreItem>
</file>

<file path=customXml/itemProps2.xml><?xml version="1.0" encoding="utf-8"?>
<ds:datastoreItem xmlns:ds="http://schemas.openxmlformats.org/officeDocument/2006/customXml" ds:itemID="{3690AFF7-D418-430B-A13E-3B6B635513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ddfa3-c3fd-4874-ae8f-f0a0587a1d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8BDE55E-640C-487A-8E2B-7A7434E03B52}">
  <ds:schemaRefs>
    <ds:schemaRef ds:uri="http://purl.org/dc/dcmitype/"/>
    <ds:schemaRef ds:uri="http://schemas.microsoft.com/office/infopath/2007/PartnerControls"/>
    <ds:schemaRef ds:uri="http://schemas.microsoft.com/office/2006/metadata/properties"/>
    <ds:schemaRef ds:uri="http://purl.org/dc/elements/1.1/"/>
    <ds:schemaRef ds:uri="http://schemas.microsoft.com/office/2006/documentManagement/types"/>
    <ds:schemaRef ds:uri="http://purl.org/dc/terms/"/>
    <ds:schemaRef ds:uri="http://schemas.openxmlformats.org/package/2006/metadata/core-properties"/>
    <ds:schemaRef ds:uri="7c6ddfa3-c3fd-4874-ae8f-f0a0587a1d68"/>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10</vt:i4>
      </vt:variant>
    </vt:vector>
  </HeadingPairs>
  <TitlesOfParts>
    <vt:vector size="23" baseType="lpstr">
      <vt:lpstr>Instructions </vt:lpstr>
      <vt:lpstr>General Info &amp; Test Results</vt:lpstr>
      <vt:lpstr>Setup &amp; Instrumentation</vt:lpstr>
      <vt:lpstr>Photos</vt:lpstr>
      <vt:lpstr>Photo Adding</vt:lpstr>
      <vt:lpstr>General Test Comments</vt:lpstr>
      <vt:lpstr>Settings</vt:lpstr>
      <vt:lpstr>A16-Recorded Data</vt:lpstr>
      <vt:lpstr>A16-Capacity Calculation</vt:lpstr>
      <vt:lpstr>A58-Recorded Data</vt:lpstr>
      <vt:lpstr>Report Sign-Off Block</vt:lpstr>
      <vt:lpstr>Drop-Downs</vt:lpstr>
      <vt:lpstr>Version Control</vt:lpstr>
      <vt:lpstr>ASHRAE58_YN</vt:lpstr>
      <vt:lpstr>DD_DryBulbTemp_Avg</vt:lpstr>
      <vt:lpstr>DD_DryBulbTemp_Ind</vt:lpstr>
      <vt:lpstr>DD_Voltage_Avg</vt:lpstr>
      <vt:lpstr>DD_Voltage_Ind</vt:lpstr>
      <vt:lpstr>DD_WetBulbTemp_Avg</vt:lpstr>
      <vt:lpstr>DD_WetBulbTemp_Ind</vt:lpstr>
      <vt:lpstr>Electronic</vt:lpstr>
      <vt:lpstr>PTAC_PTHP</vt:lpstr>
      <vt:lpstr>Yes_No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Packaged Terminal Air Conditioner - v1.0_draft3</dc:title>
  <dc:creator>Knute Svenson</dc:creator>
  <cp:lastModifiedBy>Alexander Hammer</cp:lastModifiedBy>
  <dcterms:created xsi:type="dcterms:W3CDTF">2012-10-04T21:38:59Z</dcterms:created>
  <dcterms:modified xsi:type="dcterms:W3CDTF">2019-09-20T18:04:14Z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0x01010032ABFE0C01A20E4B8F2DCB1A32F35D90</vt:lpwstr>
  </property>
</Properties>
</file>