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mcarlisle\OneDrive - Navigant Consulting Inc-\Desktop\"/>
    </mc:Choice>
  </mc:AlternateContent>
  <xr:revisionPtr revIDLastSave="0" documentId="13_ncr:1_{BD9DEEEF-86D3-4A74-B7FF-56AC8132453D}" xr6:coauthVersionLast="41" xr6:coauthVersionMax="41" xr10:uidLastSave="{00000000-0000-0000-0000-000000000000}"/>
  <workbookProtection workbookAlgorithmName="SHA-512" workbookHashValue="vCmySxlI1j/kSB4oAW2BPGlS4C9DhAYFXtY7VoviA8zwtMDbbKtmLAKEXCnA7AQzpJUAx2YfHpc5T1W74XS15g==" workbookSaltValue="EDQNFGNhavKi4NIgO7/9Ag==" workbookSpinCount="100000" lockStructure="1"/>
  <bookViews>
    <workbookView xWindow="-120" yWindow="-120" windowWidth="29040" windowHeight="15990" tabRatio="845" xr2:uid="{00000000-000D-0000-FFFF-FFFF00000000}"/>
  </bookViews>
  <sheets>
    <sheet name="Instructions" sheetId="25" r:id="rId1"/>
    <sheet name="Volume Data" sheetId="30" r:id="rId2"/>
    <sheet name="ASH-OFF Data 1" sheetId="31" r:id="rId3"/>
    <sheet name="ASH-OFF Data 2" sheetId="32" r:id="rId4"/>
    <sheet name="ASH-ON Data 1" sheetId="33" r:id="rId5"/>
    <sheet name="ASH-ON Data 2" sheetId="34" r:id="rId6"/>
    <sheet name="General Info &amp; Test Results" sheetId="1" r:id="rId7"/>
    <sheet name="Setup &amp; Instrumentation" sheetId="27" r:id="rId8"/>
    <sheet name="Volume" sheetId="17" r:id="rId9"/>
    <sheet name="Settings" sheetId="20" r:id="rId10"/>
    <sheet name="Test Conditions" sheetId="6" r:id="rId11"/>
    <sheet name="Energy Calcs (ASH Switch OFF)" sheetId="3" r:id="rId12"/>
    <sheet name="Energy Calcs (ASH Switch ON)" sheetId="19" r:id="rId13"/>
    <sheet name="Photos" sheetId="16" r:id="rId14"/>
    <sheet name="Comments" sheetId="29" r:id="rId15"/>
    <sheet name="Report Sign-Off Block" sheetId="24" r:id="rId16"/>
    <sheet name="Back-End" sheetId="15" r:id="rId17"/>
    <sheet name="Version Control" sheetId="23" r:id="rId18"/>
  </sheets>
  <definedNames>
    <definedName name="Ambients">'Back-End'!$F$29:$F$30</definedName>
    <definedName name="ASH">'General Info &amp; Test Results'!$C$32</definedName>
    <definedName name="ASH_Default">'General Info &amp; Test Results'!$C$33</definedName>
    <definedName name="ASH_ON_OFF">'Back-End'!$D$35:$D$37</definedName>
    <definedName name="ASHOFF_Tempset">'Back-End'!$H$24:$L$28</definedName>
    <definedName name="ASHON_Tempset">'Back-End'!$H$31:$L$35</definedName>
    <definedName name="Auto">'Back-End'!$D$24</definedName>
    <definedName name="Aux_Comp">'Back-End'!$F$13:$F$16</definedName>
    <definedName name="Aux_Comp_Y_N">'General Info &amp; Test Results'!$C$34</definedName>
    <definedName name="Chest_Freezer">'Back-End'!$D$48</definedName>
    <definedName name="CT_ratio">'Back-End'!$H$21</definedName>
    <definedName name="Defrost">'Back-End'!$D$23:$D$24</definedName>
    <definedName name="DefrostControlType">'General Info &amp; Test Results'!$C$38</definedName>
    <definedName name="DefrostType">'Back-End'!$D$23:$D$26</definedName>
    <definedName name="DR">'General Info &amp; Test Results'!$C$36</definedName>
    <definedName name="Features">'Back-End'!$D$29:$D$32</definedName>
    <definedName name="FF_FR">'Back-End'!$D$16</definedName>
    <definedName name="Freezer_Correction">'Back-End'!$D$48:$E$49</definedName>
    <definedName name="Freezer_PCs">'Back-End'!$H$38:$L$47</definedName>
    <definedName name="Freezer_Type">'Back-End'!$D$48:$D$49</definedName>
    <definedName name="FRZ_Comp_Temp">'Back-End'!$H$13:$H$14</definedName>
    <definedName name="Height">'General Info &amp; Test Results'!$C$40</definedName>
    <definedName name="Ice_Adder">'Back-End'!$H$17:$H$18</definedName>
    <definedName name="LTA">'Back-End'!$D$25</definedName>
    <definedName name="No">'Back-End'!$D$41</definedName>
    <definedName name="Non_auto">'Back-End'!$D$23</definedName>
    <definedName name="Null">'Back-End'!$D$44</definedName>
    <definedName name="OFF_Cold_ET_1TP">'Energy Calcs (ASH Switch OFF)'!$F$37</definedName>
    <definedName name="OFF_Cold_ET_2TP">'Energy Calcs (ASH Switch OFF)'!$F$52</definedName>
    <definedName name="OFF_Mid_ET_1TP">'Energy Calcs (ASH Switch OFF)'!$D$37</definedName>
    <definedName name="OFF_Mid_ET_2TP">'Energy Calcs (ASH Switch OFF)'!$D$52</definedName>
    <definedName name="OFF_NUOC_ET_1TP">'Energy Calcs (ASH Switch OFF)'!$G$37</definedName>
    <definedName name="OFF_NUOC_ET_2TP">'Energy Calcs (ASH Switch OFF)'!$G$52</definedName>
    <definedName name="OFF_Warm_ET_1TP">'Energy Calcs (ASH Switch OFF)'!$E$37</definedName>
    <definedName name="OFF_Warm_ET_2TP">'Energy Calcs (ASH Switch OFF)'!$E$52</definedName>
    <definedName name="ON_Cold_ET_1TP">'Energy Calcs (ASH Switch ON)'!$F$37</definedName>
    <definedName name="ON_Cold_ET_2TP">'Energy Calcs (ASH Switch ON)'!$F$52</definedName>
    <definedName name="ON_Mid_ET_1TP">'Energy Calcs (ASH Switch ON)'!$D$37</definedName>
    <definedName name="ON_Mid_ET_2TP">'Energy Calcs (ASH Switch ON)'!$D$52</definedName>
    <definedName name="ON_NUOC_ET_1TP">'Energy Calcs (ASH Switch ON)'!$G$37</definedName>
    <definedName name="ON_NUOC_ET_2TP">'Energy Calcs (ASH Switch ON)'!$G$52</definedName>
    <definedName name="ON_Warm_ET_1TP">'Energy Calcs (ASH Switch ON)'!$E$37</definedName>
    <definedName name="ON_Warm_ET_2TP">'Energy Calcs (ASH Switch ON)'!$E$52</definedName>
    <definedName name="Other">'Back-End'!$D$45</definedName>
    <definedName name="Package_Type">'Back-End'!$D$19:$D$20</definedName>
    <definedName name="Product_Class">'Back-End'!$H$38:$H$47</definedName>
    <definedName name="Product_Type">'Back-End'!$D$13</definedName>
    <definedName name="QC_Mode">'Back-End'!$L$13</definedName>
    <definedName name="Sensor_Layout">'Back-End'!$F$19:$F$26</definedName>
    <definedName name="Steady_state_Condition">'Back-End'!$F$33:$F$34</definedName>
    <definedName name="Temp_Set">'Back-End'!$F$37:$F$41</definedName>
    <definedName name="Upright_Freezer">'Back-End'!$D$49</definedName>
    <definedName name="Variable">'Back-End'!$D$26</definedName>
    <definedName name="VASH">'General Info &amp; Test Results'!$C$35</definedName>
    <definedName name="Yes">'Back-End'!$D$40</definedName>
    <definedName name="Yes_No">'Back-End'!$D$40:$D$41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6" i="3" l="1"/>
  <c r="E62" i="3"/>
  <c r="C21" i="17" l="1"/>
  <c r="B8" i="15"/>
  <c r="B8" i="24"/>
  <c r="B8" i="16"/>
  <c r="B8" i="29"/>
  <c r="B8" i="19"/>
  <c r="B8" i="3"/>
  <c r="B8" i="6"/>
  <c r="B8" i="20"/>
  <c r="B8" i="17"/>
  <c r="B8" i="27"/>
  <c r="B8" i="1"/>
  <c r="B8" i="34"/>
  <c r="B8" i="33"/>
  <c r="B8" i="32"/>
  <c r="B8" i="31"/>
  <c r="B8" i="30"/>
  <c r="B8" i="25"/>
  <c r="AY22" i="3" l="1"/>
  <c r="AY23" i="3"/>
  <c r="AY24" i="3"/>
  <c r="AY25" i="3"/>
  <c r="AY26" i="3"/>
  <c r="AY27" i="3"/>
  <c r="AY28" i="3"/>
  <c r="AY29" i="3"/>
  <c r="AP22" i="3"/>
  <c r="AP23" i="3"/>
  <c r="AP24" i="3"/>
  <c r="AP25" i="3"/>
  <c r="AP26" i="3"/>
  <c r="AP27" i="3"/>
  <c r="AP28" i="3"/>
  <c r="AP29" i="3"/>
  <c r="C77" i="6" l="1"/>
  <c r="AQ27" i="3" l="1"/>
  <c r="AQ22" i="3"/>
  <c r="AH27" i="3"/>
  <c r="AH22" i="3"/>
  <c r="E64" i="19"/>
  <c r="E64" i="3"/>
  <c r="K113" i="6"/>
  <c r="I111" i="6"/>
  <c r="J111" i="6"/>
  <c r="K111" i="6"/>
  <c r="H111" i="6"/>
  <c r="D111" i="6"/>
  <c r="E111" i="6"/>
  <c r="F111" i="6"/>
  <c r="C111" i="6"/>
  <c r="D113" i="6" s="1"/>
  <c r="I95" i="6"/>
  <c r="J95" i="6"/>
  <c r="K97" i="6" s="1"/>
  <c r="K95" i="6"/>
  <c r="H95" i="6"/>
  <c r="D95" i="6"/>
  <c r="E95" i="6"/>
  <c r="F95" i="6"/>
  <c r="C95" i="6"/>
  <c r="D97" i="6" s="1"/>
  <c r="H77" i="6"/>
  <c r="K77" i="6"/>
  <c r="J77" i="6"/>
  <c r="I77" i="6"/>
  <c r="F77" i="6"/>
  <c r="E77" i="6"/>
  <c r="F79" i="6" s="1"/>
  <c r="D77" i="6"/>
  <c r="D79" i="6" s="1"/>
  <c r="C17" i="6"/>
  <c r="F15" i="1"/>
  <c r="AE29" i="19"/>
  <c r="AE28" i="19"/>
  <c r="AE27" i="19"/>
  <c r="AE26" i="19"/>
  <c r="AE25" i="19"/>
  <c r="AE24" i="19"/>
  <c r="AE23" i="19"/>
  <c r="AQ22" i="19"/>
  <c r="AH22" i="19"/>
  <c r="AE22" i="19"/>
  <c r="AE22" i="3"/>
  <c r="AE29" i="3"/>
  <c r="AE28" i="3"/>
  <c r="AE27" i="3"/>
  <c r="AE26" i="3"/>
  <c r="AE25" i="3"/>
  <c r="AE24" i="3"/>
  <c r="AE23" i="3"/>
  <c r="C37" i="1"/>
  <c r="H32" i="1"/>
  <c r="G32" i="1"/>
  <c r="H31" i="1"/>
  <c r="G31" i="1"/>
  <c r="H30" i="1"/>
  <c r="G30" i="1"/>
  <c r="H29" i="1"/>
  <c r="C29" i="1"/>
  <c r="C28" i="1"/>
  <c r="J35" i="19" s="1"/>
  <c r="J36" i="19" s="1"/>
  <c r="D44" i="15"/>
  <c r="F97" i="6" l="1"/>
  <c r="F113" i="6"/>
  <c r="I113" i="6"/>
  <c r="K79" i="6"/>
  <c r="I79" i="6"/>
  <c r="K56" i="3"/>
  <c r="C19" i="6"/>
  <c r="J35" i="3"/>
  <c r="J36" i="3" s="1"/>
  <c r="K56" i="19"/>
  <c r="I97" i="6"/>
  <c r="E61" i="19"/>
  <c r="E62" i="19"/>
  <c r="C8" i="27" l="1"/>
  <c r="G49" i="3" l="1"/>
  <c r="G36" i="3"/>
  <c r="AE30" i="3"/>
  <c r="D54" i="6"/>
  <c r="D53" i="6"/>
  <c r="D80" i="6" l="1"/>
  <c r="D114" i="6"/>
  <c r="D98" i="6"/>
  <c r="B9" i="30" l="1"/>
  <c r="B7" i="30"/>
  <c r="E6" i="30"/>
  <c r="B6" i="30"/>
  <c r="B5" i="30"/>
  <c r="B4" i="30"/>
  <c r="E3" i="30"/>
  <c r="B3" i="30"/>
  <c r="B2" i="30"/>
  <c r="B9" i="34"/>
  <c r="B7" i="34"/>
  <c r="E6" i="34"/>
  <c r="B6" i="34"/>
  <c r="B5" i="34"/>
  <c r="B4" i="34"/>
  <c r="E3" i="34"/>
  <c r="B3" i="34"/>
  <c r="B2" i="34"/>
  <c r="B9" i="33"/>
  <c r="B7" i="33"/>
  <c r="E6" i="33"/>
  <c r="B6" i="33"/>
  <c r="B5" i="33"/>
  <c r="B4" i="33"/>
  <c r="E3" i="33"/>
  <c r="B3" i="33"/>
  <c r="B2" i="33"/>
  <c r="B9" i="32"/>
  <c r="B7" i="32"/>
  <c r="E6" i="32"/>
  <c r="B6" i="32"/>
  <c r="B5" i="32"/>
  <c r="B4" i="32"/>
  <c r="E3" i="32"/>
  <c r="B3" i="32"/>
  <c r="B2" i="32"/>
  <c r="C7" i="23" l="1"/>
  <c r="C3" i="16"/>
  <c r="C6" i="16"/>
  <c r="E7" i="34" l="1"/>
  <c r="E7" i="30"/>
  <c r="E7" i="32"/>
  <c r="E7" i="33"/>
  <c r="C7" i="27"/>
  <c r="C7" i="17"/>
  <c r="C7" i="25"/>
  <c r="C7" i="6"/>
  <c r="C7" i="16"/>
  <c r="C7" i="29"/>
  <c r="C7" i="1"/>
  <c r="C7" i="15"/>
  <c r="C7" i="20"/>
  <c r="C7" i="24"/>
  <c r="C22" i="17" l="1"/>
  <c r="C23" i="17" s="1"/>
  <c r="F16" i="1" l="1"/>
  <c r="AE30" i="19" l="1"/>
  <c r="AY25" i="19"/>
  <c r="AY24" i="19"/>
  <c r="AY23" i="19"/>
  <c r="AY22" i="19"/>
  <c r="AY29" i="19"/>
  <c r="AY28" i="19"/>
  <c r="AY27" i="19"/>
  <c r="AQ27" i="19"/>
  <c r="AY30" i="19"/>
  <c r="AP30" i="19"/>
  <c r="AH27" i="19"/>
  <c r="AY26" i="19"/>
  <c r="AP29" i="19"/>
  <c r="AP28" i="19"/>
  <c r="AP27" i="19"/>
  <c r="AP26" i="19"/>
  <c r="AP25" i="19"/>
  <c r="AP24" i="19"/>
  <c r="AP23" i="19"/>
  <c r="AP22" i="19"/>
  <c r="G49" i="19"/>
  <c r="F49" i="19"/>
  <c r="E49" i="19"/>
  <c r="D49" i="19"/>
  <c r="G41" i="19"/>
  <c r="F41" i="19"/>
  <c r="E41" i="19"/>
  <c r="D41" i="19"/>
  <c r="G36" i="19"/>
  <c r="F36" i="19"/>
  <c r="E36" i="19"/>
  <c r="D36" i="19"/>
  <c r="BA28" i="19" l="1"/>
  <c r="BA27" i="19"/>
  <c r="BA22" i="19"/>
  <c r="BA24" i="19"/>
  <c r="E63" i="19" s="1"/>
  <c r="E66" i="19" s="1"/>
  <c r="E69" i="19" s="1"/>
  <c r="BA26" i="19"/>
  <c r="BA25" i="19"/>
  <c r="BA23" i="19"/>
  <c r="BA29" i="19"/>
  <c r="AY30" i="3"/>
  <c r="AP30" i="3"/>
  <c r="BA22" i="3" l="1"/>
  <c r="BA23" i="3"/>
  <c r="BA26" i="3"/>
  <c r="BA24" i="3"/>
  <c r="BA29" i="3"/>
  <c r="BA28" i="3"/>
  <c r="BA27" i="3"/>
  <c r="BA25" i="3"/>
  <c r="E63" i="3" l="1"/>
  <c r="B9" i="31"/>
  <c r="C8" i="17"/>
  <c r="C8" i="6"/>
  <c r="C8" i="20"/>
  <c r="D8" i="3"/>
  <c r="D8" i="19"/>
  <c r="B9" i="1" l="1"/>
  <c r="B7" i="1"/>
  <c r="C6" i="1"/>
  <c r="B6" i="1"/>
  <c r="B5" i="1"/>
  <c r="B4" i="1"/>
  <c r="C3" i="1"/>
  <c r="B3" i="1"/>
  <c r="B2" i="1"/>
  <c r="C9" i="23"/>
  <c r="C9" i="15" s="1"/>
  <c r="B9" i="25"/>
  <c r="C8" i="23"/>
  <c r="B7" i="25"/>
  <c r="C6" i="25"/>
  <c r="B6" i="25"/>
  <c r="B5" i="25"/>
  <c r="B4" i="25"/>
  <c r="C3" i="25"/>
  <c r="B3" i="25"/>
  <c r="B2" i="25"/>
  <c r="B9" i="29"/>
  <c r="B7" i="29"/>
  <c r="C6" i="29"/>
  <c r="B6" i="29"/>
  <c r="B5" i="29"/>
  <c r="B4" i="29"/>
  <c r="C3" i="29"/>
  <c r="B3" i="29"/>
  <c r="B2" i="29"/>
  <c r="B9" i="16"/>
  <c r="B7" i="16"/>
  <c r="B6" i="16"/>
  <c r="B5" i="16"/>
  <c r="B4" i="16"/>
  <c r="B3" i="16"/>
  <c r="B2" i="16"/>
  <c r="B9" i="24"/>
  <c r="B7" i="24"/>
  <c r="C6" i="24"/>
  <c r="B6" i="24"/>
  <c r="B5" i="24"/>
  <c r="B4" i="24"/>
  <c r="C3" i="24"/>
  <c r="B3" i="24"/>
  <c r="B2" i="24"/>
  <c r="C5" i="23"/>
  <c r="B7" i="31"/>
  <c r="E6" i="31"/>
  <c r="B6" i="31"/>
  <c r="B5" i="31"/>
  <c r="B4" i="31"/>
  <c r="E3" i="31"/>
  <c r="B3" i="31"/>
  <c r="B2" i="31"/>
  <c r="B9" i="27"/>
  <c r="B7" i="27"/>
  <c r="C6" i="27"/>
  <c r="B6" i="27"/>
  <c r="B5" i="27"/>
  <c r="B4" i="27"/>
  <c r="C3" i="27"/>
  <c r="B3" i="27"/>
  <c r="B2" i="27"/>
  <c r="B9" i="17"/>
  <c r="B7" i="17"/>
  <c r="C6" i="17"/>
  <c r="B6" i="17"/>
  <c r="B5" i="17"/>
  <c r="B4" i="17"/>
  <c r="C3" i="17"/>
  <c r="B3" i="17"/>
  <c r="B2" i="17"/>
  <c r="B9" i="6"/>
  <c r="B7" i="6"/>
  <c r="C6" i="6"/>
  <c r="B6" i="6"/>
  <c r="B5" i="6"/>
  <c r="B4" i="6"/>
  <c r="C3" i="6"/>
  <c r="B3" i="6"/>
  <c r="B2" i="6"/>
  <c r="C6" i="20"/>
  <c r="B9" i="20"/>
  <c r="B7" i="20"/>
  <c r="B9" i="3"/>
  <c r="B7" i="3"/>
  <c r="D6" i="3"/>
  <c r="B6" i="3"/>
  <c r="B5" i="3"/>
  <c r="B4" i="3"/>
  <c r="D3" i="3"/>
  <c r="B3" i="3"/>
  <c r="B2" i="3"/>
  <c r="D6" i="19"/>
  <c r="B9" i="19"/>
  <c r="B7" i="19"/>
  <c r="C6" i="15"/>
  <c r="B9" i="15"/>
  <c r="B7" i="15"/>
  <c r="C6" i="23"/>
  <c r="C4" i="23"/>
  <c r="G41" i="3"/>
  <c r="J23" i="19"/>
  <c r="J24" i="19"/>
  <c r="J25" i="19"/>
  <c r="J26" i="19"/>
  <c r="J27" i="19"/>
  <c r="J28" i="19"/>
  <c r="J29" i="19"/>
  <c r="F23" i="19"/>
  <c r="D48" i="19" s="1"/>
  <c r="F24" i="19"/>
  <c r="F25" i="19"/>
  <c r="E48" i="19" s="1"/>
  <c r="F26" i="19"/>
  <c r="F27" i="19"/>
  <c r="F48" i="19" s="1"/>
  <c r="F28" i="19"/>
  <c r="F29" i="19"/>
  <c r="J23" i="3"/>
  <c r="J24" i="3"/>
  <c r="J25" i="3"/>
  <c r="J26" i="3"/>
  <c r="J27" i="3"/>
  <c r="J28" i="3"/>
  <c r="J29" i="3"/>
  <c r="F23" i="3"/>
  <c r="D48" i="3" s="1"/>
  <c r="F24" i="3"/>
  <c r="F25" i="3"/>
  <c r="E48" i="3" s="1"/>
  <c r="F26" i="3"/>
  <c r="F27" i="3"/>
  <c r="F48" i="3" s="1"/>
  <c r="F28" i="3"/>
  <c r="F29" i="3"/>
  <c r="D87" i="3"/>
  <c r="D88" i="3" s="1"/>
  <c r="B6" i="15"/>
  <c r="B5" i="15"/>
  <c r="B4" i="15"/>
  <c r="B3" i="15"/>
  <c r="B2" i="15"/>
  <c r="B6" i="19"/>
  <c r="B5" i="19"/>
  <c r="B4" i="19"/>
  <c r="B3" i="19"/>
  <c r="B2" i="19"/>
  <c r="B6" i="20"/>
  <c r="B5" i="20"/>
  <c r="B4" i="20"/>
  <c r="B3" i="20"/>
  <c r="B2" i="20"/>
  <c r="C3" i="15"/>
  <c r="D3" i="19"/>
  <c r="C3" i="20"/>
  <c r="K54" i="6"/>
  <c r="I54" i="6"/>
  <c r="F54" i="6"/>
  <c r="K53" i="6"/>
  <c r="I53" i="6"/>
  <c r="J22" i="19"/>
  <c r="F22" i="19"/>
  <c r="J22" i="3"/>
  <c r="F22" i="3"/>
  <c r="F53" i="6"/>
  <c r="E36" i="3"/>
  <c r="F36" i="3"/>
  <c r="D36" i="3"/>
  <c r="E52" i="6"/>
  <c r="F52" i="6"/>
  <c r="C52" i="6"/>
  <c r="D52" i="6"/>
  <c r="K52" i="6"/>
  <c r="J52" i="6"/>
  <c r="I52" i="6"/>
  <c r="H52" i="6"/>
  <c r="E70" i="19"/>
  <c r="F41" i="3"/>
  <c r="F49" i="3"/>
  <c r="E49" i="3"/>
  <c r="D49" i="3"/>
  <c r="E41" i="3"/>
  <c r="D41" i="3"/>
  <c r="D37" i="3" l="1"/>
  <c r="K114" i="6"/>
  <c r="K98" i="6"/>
  <c r="K80" i="6"/>
  <c r="I98" i="6"/>
  <c r="I114" i="6"/>
  <c r="I80" i="6"/>
  <c r="F114" i="6"/>
  <c r="F80" i="6"/>
  <c r="F98" i="6"/>
  <c r="E5" i="30"/>
  <c r="D15" i="24"/>
  <c r="G48" i="19"/>
  <c r="G50" i="19" s="1"/>
  <c r="G48" i="3"/>
  <c r="C4" i="1"/>
  <c r="E4" i="30"/>
  <c r="E4" i="33"/>
  <c r="E4" i="34"/>
  <c r="E4" i="32"/>
  <c r="C4" i="16"/>
  <c r="C9" i="6"/>
  <c r="E9" i="30"/>
  <c r="E9" i="33"/>
  <c r="E9" i="32"/>
  <c r="E9" i="34"/>
  <c r="C8" i="1"/>
  <c r="E8" i="30"/>
  <c r="E8" i="33"/>
  <c r="E8" i="34"/>
  <c r="E8" i="32"/>
  <c r="E5" i="32"/>
  <c r="E5" i="33"/>
  <c r="E5" i="34"/>
  <c r="C5" i="16"/>
  <c r="C8" i="25"/>
  <c r="C4" i="17"/>
  <c r="C8" i="15"/>
  <c r="C8" i="24"/>
  <c r="C9" i="16"/>
  <c r="C4" i="15"/>
  <c r="C5" i="15"/>
  <c r="E5" i="31"/>
  <c r="D5" i="19"/>
  <c r="C5" i="6"/>
  <c r="C5" i="25"/>
  <c r="C5" i="1"/>
  <c r="C5" i="27"/>
  <c r="C5" i="24"/>
  <c r="D4" i="19"/>
  <c r="C5" i="29"/>
  <c r="C5" i="20"/>
  <c r="C5" i="17"/>
  <c r="C4" i="27"/>
  <c r="C4" i="20"/>
  <c r="D4" i="3"/>
  <c r="C4" i="25"/>
  <c r="D5" i="3"/>
  <c r="E4" i="31"/>
  <c r="C4" i="6"/>
  <c r="C4" i="24"/>
  <c r="C4" i="29"/>
  <c r="D40" i="19"/>
  <c r="D35" i="19"/>
  <c r="D37" i="19" s="1"/>
  <c r="G35" i="19"/>
  <c r="G37" i="19" s="1"/>
  <c r="G40" i="19"/>
  <c r="E40" i="19"/>
  <c r="E50" i="19" s="1"/>
  <c r="E35" i="19"/>
  <c r="E37" i="19" s="1"/>
  <c r="E58" i="19" s="1"/>
  <c r="F40" i="19"/>
  <c r="F35" i="19"/>
  <c r="F37" i="19" s="1"/>
  <c r="G35" i="3"/>
  <c r="G37" i="3" s="1"/>
  <c r="G40" i="3"/>
  <c r="G50" i="3" s="1"/>
  <c r="E40" i="3"/>
  <c r="E50" i="3" s="1"/>
  <c r="E35" i="3"/>
  <c r="E37" i="3" s="1"/>
  <c r="E58" i="3" s="1"/>
  <c r="F40" i="3"/>
  <c r="F35" i="3"/>
  <c r="F37" i="3" s="1"/>
  <c r="D40" i="3"/>
  <c r="D42" i="3" s="1"/>
  <c r="D35" i="3"/>
  <c r="E9" i="31"/>
  <c r="C9" i="20"/>
  <c r="C9" i="29"/>
  <c r="E8" i="31"/>
  <c r="D9" i="3"/>
  <c r="C9" i="27"/>
  <c r="C8" i="16"/>
  <c r="C9" i="1"/>
  <c r="C9" i="17"/>
  <c r="D9" i="19"/>
  <c r="C9" i="24"/>
  <c r="C8" i="29"/>
  <c r="C9" i="25"/>
  <c r="D7" i="3"/>
  <c r="D7" i="19"/>
  <c r="E7" i="31"/>
  <c r="E61" i="3"/>
  <c r="F42" i="19" l="1"/>
  <c r="F52" i="19" s="1"/>
  <c r="D42" i="19"/>
  <c r="D52" i="19" s="1"/>
  <c r="D50" i="19"/>
  <c r="E42" i="19"/>
  <c r="E52" i="19" s="1"/>
  <c r="G52" i="19"/>
  <c r="G42" i="19"/>
  <c r="F50" i="19"/>
  <c r="G42" i="3"/>
  <c r="G52" i="3" s="1"/>
  <c r="E42" i="3"/>
  <c r="E52" i="3" s="1"/>
  <c r="F42" i="3"/>
  <c r="F50" i="3"/>
  <c r="E66" i="3"/>
  <c r="D52" i="3"/>
  <c r="D50" i="3"/>
  <c r="G29" i="1"/>
  <c r="E69" i="3" l="1"/>
  <c r="E70" i="3" s="1"/>
  <c r="F18" i="1" s="1"/>
  <c r="F52" i="3"/>
  <c r="D86" i="3" l="1"/>
  <c r="D89" i="3" s="1"/>
  <c r="D90" i="3" s="1"/>
  <c r="F19" i="1" s="1"/>
  <c r="F20" i="1" s="1"/>
</calcChain>
</file>

<file path=xl/sharedStrings.xml><?xml version="1.0" encoding="utf-8"?>
<sst xmlns="http://schemas.openxmlformats.org/spreadsheetml/2006/main" count="1025" uniqueCount="527">
  <si>
    <t>Lab Name:</t>
  </si>
  <si>
    <t xml:space="preserve">Product Type: </t>
  </si>
  <si>
    <t>Product Class:</t>
  </si>
  <si>
    <t>Part 1</t>
  </si>
  <si>
    <t>Abbreviations</t>
  </si>
  <si>
    <t>EP</t>
  </si>
  <si>
    <t>T</t>
  </si>
  <si>
    <t>ET</t>
  </si>
  <si>
    <t>E</t>
  </si>
  <si>
    <t>TC1 - FR</t>
  </si>
  <si>
    <t>TC2 - FR</t>
  </si>
  <si>
    <t>TC3- FR</t>
  </si>
  <si>
    <t>Ambient 1</t>
  </si>
  <si>
    <t>Ambient 2</t>
  </si>
  <si>
    <t>Test</t>
  </si>
  <si>
    <t>Test Period</t>
  </si>
  <si>
    <t>Energy Used (kWh)</t>
  </si>
  <si>
    <t>Mid</t>
  </si>
  <si>
    <t>Warm</t>
  </si>
  <si>
    <t>Cold</t>
  </si>
  <si>
    <t>CT</t>
  </si>
  <si>
    <t>Elapsed Time (min)</t>
  </si>
  <si>
    <t>End Time (min)</t>
  </si>
  <si>
    <t>Start Time (min)</t>
  </si>
  <si>
    <t>Settings</t>
  </si>
  <si>
    <t>Freezer Setting:</t>
  </si>
  <si>
    <t>Test Conditions</t>
  </si>
  <si>
    <t>Step 1</t>
  </si>
  <si>
    <t>Step 2</t>
  </si>
  <si>
    <t>Step 3</t>
  </si>
  <si>
    <t>Step 4</t>
  </si>
  <si>
    <t>Step 5</t>
  </si>
  <si>
    <t>Step 6</t>
  </si>
  <si>
    <t>Step 7</t>
  </si>
  <si>
    <t>Step 8</t>
  </si>
  <si>
    <t>EP2</t>
  </si>
  <si>
    <t>T2</t>
  </si>
  <si>
    <t>Stabilization Period</t>
  </si>
  <si>
    <t>Min</t>
  </si>
  <si>
    <t>Max</t>
  </si>
  <si>
    <t>Checkpoint 1</t>
  </si>
  <si>
    <t>Average - FR</t>
  </si>
  <si>
    <t xml:space="preserve">Checkpoint 2 </t>
  </si>
  <si>
    <t>TC3 - FR</t>
  </si>
  <si>
    <t>TC4 - FR*</t>
  </si>
  <si>
    <t>TC5 - FR*</t>
  </si>
  <si>
    <t>Freezer</t>
  </si>
  <si>
    <t>Part 2</t>
  </si>
  <si>
    <t>T1</t>
  </si>
  <si>
    <t>EP1</t>
  </si>
  <si>
    <t>ET1</t>
  </si>
  <si>
    <t>Energy Used (kWh/day)</t>
  </si>
  <si>
    <t>ET2</t>
  </si>
  <si>
    <t>TF1</t>
  </si>
  <si>
    <t>TF2</t>
  </si>
  <si>
    <t>k</t>
  </si>
  <si>
    <t>Test Period 1</t>
  </si>
  <si>
    <t>Steady-state Condition Used:</t>
  </si>
  <si>
    <t>(A or B)</t>
  </si>
  <si>
    <t>TC5- FR*</t>
  </si>
  <si>
    <t>FR</t>
  </si>
  <si>
    <t xml:space="preserve">Test Period 1 </t>
  </si>
  <si>
    <t>Product Type</t>
  </si>
  <si>
    <t>Product Class</t>
  </si>
  <si>
    <t>Standard-sized</t>
  </si>
  <si>
    <t>Compact</t>
  </si>
  <si>
    <t>Steady state Condition</t>
  </si>
  <si>
    <t>A</t>
  </si>
  <si>
    <t>B</t>
  </si>
  <si>
    <t>Yes</t>
  </si>
  <si>
    <t>No</t>
  </si>
  <si>
    <t>Table of Contents</t>
  </si>
  <si>
    <t>Run-in Start:</t>
  </si>
  <si>
    <t>Run-in End:</t>
  </si>
  <si>
    <t>Elapsed Time (hours)</t>
  </si>
  <si>
    <t>Date (MM/DD/YYYY)</t>
  </si>
  <si>
    <t>Time (hh:mm)</t>
  </si>
  <si>
    <t>FRZ Comp Temp</t>
  </si>
  <si>
    <t>ON</t>
  </si>
  <si>
    <t>OFF</t>
  </si>
  <si>
    <t xml:space="preserve">Line Frequency (Hz): </t>
  </si>
  <si>
    <t>Volume</t>
  </si>
  <si>
    <t>Test Start Date:</t>
  </si>
  <si>
    <t xml:space="preserve">   ASH Switch OFF</t>
  </si>
  <si>
    <t xml:space="preserve">   Overall*</t>
  </si>
  <si>
    <t xml:space="preserve">   ASH Switch ON*</t>
  </si>
  <si>
    <t>ASH</t>
  </si>
  <si>
    <t>Test Part 1</t>
  </si>
  <si>
    <t>Raw Data Import Instructions</t>
  </si>
  <si>
    <t>Date of Manufacture (if available):</t>
  </si>
  <si>
    <t>Per Cycle Energy Consumption (kWh/day)</t>
  </si>
  <si>
    <t>Test Period 2</t>
  </si>
  <si>
    <t>Test Part 2*</t>
  </si>
  <si>
    <t xml:space="preserve"> * If necessary</t>
  </si>
  <si>
    <t>Yes_no</t>
  </si>
  <si>
    <t>TC6- FR*</t>
  </si>
  <si>
    <t>Calculations for Energy Tests with no ASH Switch or with ASH Switch in OFF Position</t>
  </si>
  <si>
    <t>Defrost</t>
  </si>
  <si>
    <t>Variable</t>
  </si>
  <si>
    <t>Defrost Control Type:</t>
  </si>
  <si>
    <t>Duration (min)</t>
  </si>
  <si>
    <t>Elapsed Time Between Checkpoints (min)</t>
  </si>
  <si>
    <t>Photos</t>
  </si>
  <si>
    <t>Step 10</t>
  </si>
  <si>
    <t>Input cell</t>
  </si>
  <si>
    <t xml:space="preserve">CRF (adjustment factor) </t>
  </si>
  <si>
    <t>For Long-time Automatic and Variable Defrost Models</t>
  </si>
  <si>
    <t>For Non-Automatic and Automatic Defrost Models</t>
  </si>
  <si>
    <t>Elapsed Time</t>
  </si>
  <si>
    <t>Start Time</t>
  </si>
  <si>
    <t>End Time</t>
  </si>
  <si>
    <t>Automatic (non-variable)</t>
  </si>
  <si>
    <t>Non-automatic</t>
  </si>
  <si>
    <t xml:space="preserve">Start Time </t>
  </si>
  <si>
    <t xml:space="preserve">End Time </t>
  </si>
  <si>
    <t>Test Period (min)</t>
  </si>
  <si>
    <t>File Name:</t>
  </si>
  <si>
    <t>Tab Name:</t>
  </si>
  <si>
    <t>Version Number:</t>
  </si>
  <si>
    <t xml:space="preserve">Test Completion Date: </t>
  </si>
  <si>
    <t>Version</t>
  </si>
  <si>
    <t>Date</t>
  </si>
  <si>
    <t>Role</t>
  </si>
  <si>
    <t>Entity</t>
  </si>
  <si>
    <t>Test Completion</t>
  </si>
  <si>
    <t>Reference Test Procedure</t>
  </si>
  <si>
    <t>Tab</t>
  </si>
  <si>
    <t>Contents</t>
  </si>
  <si>
    <t>General Info &amp; Test Results</t>
  </si>
  <si>
    <t>Step 11</t>
  </si>
  <si>
    <t>Units</t>
  </si>
  <si>
    <t>Lab Location:</t>
  </si>
  <si>
    <t>Date Test Started:</t>
  </si>
  <si>
    <t>Date Test Finished:</t>
  </si>
  <si>
    <t>Accuracy</t>
  </si>
  <si>
    <t xml:space="preserve">Brand: </t>
  </si>
  <si>
    <t xml:space="preserve">Manufacturer: </t>
  </si>
  <si>
    <t>Measured Volumes</t>
  </si>
  <si>
    <t>Energy Use</t>
  </si>
  <si>
    <t>kWh/yr</t>
  </si>
  <si>
    <r>
      <t>ft</t>
    </r>
    <r>
      <rPr>
        <vertAlign val="superscript"/>
        <sz val="11"/>
        <color theme="1"/>
        <rFont val="Palatino Linotype"/>
        <family val="1"/>
      </rPr>
      <t>3</t>
    </r>
  </si>
  <si>
    <t>Report Sign-Off Block</t>
  </si>
  <si>
    <t>Setup &amp; Instrumentation</t>
  </si>
  <si>
    <t>Version Control</t>
  </si>
  <si>
    <t>[MM/DD/YYYY]</t>
  </si>
  <si>
    <t>Instructions</t>
  </si>
  <si>
    <t>Brand</t>
  </si>
  <si>
    <t>Result</t>
  </si>
  <si>
    <t>Elapsed Time Before Checkpoint 2 (min)</t>
  </si>
  <si>
    <t>Energy Used per day (kWh/day)</t>
  </si>
  <si>
    <t>Energy Consumption in Test Period 1 (kWh/day)</t>
  </si>
  <si>
    <t>Energy Consumption in Test Period 2 (kWh/day)</t>
  </si>
  <si>
    <t>3. Exact placement of all sensors on, in, or around the device</t>
  </si>
  <si>
    <t>2. FTC EnergyGuide label (if present)</t>
  </si>
  <si>
    <t xml:space="preserve"> - Fill in blue cells below.</t>
  </si>
  <si>
    <t>Comments</t>
  </si>
  <si>
    <t>Instrument Type</t>
  </si>
  <si>
    <t>Sensor Location</t>
  </si>
  <si>
    <t>Back to Instructions tab</t>
  </si>
  <si>
    <t>NOTE: Copy only; sign off is done in the Report Sign-Off Block tab</t>
  </si>
  <si>
    <t>Aux_Comp</t>
  </si>
  <si>
    <t>Other</t>
  </si>
  <si>
    <t>Setting</t>
  </si>
  <si>
    <t xml:space="preserve">1st Aux. Comp. </t>
  </si>
  <si>
    <t xml:space="preserve">2nd Aux. Comp. </t>
  </si>
  <si>
    <t>Primary Compartments</t>
  </si>
  <si>
    <t xml:space="preserve">Separate Auxiliary Compartments </t>
  </si>
  <si>
    <t>Total Freezer</t>
  </si>
  <si>
    <t>Checkpoint 2</t>
  </si>
  <si>
    <t>Average FR</t>
  </si>
  <si>
    <t>TC6 - FR*</t>
  </si>
  <si>
    <t>Separate Auxiliary Compartment 1</t>
  </si>
  <si>
    <t>Separate Auxiliary Compartment 2</t>
  </si>
  <si>
    <t>RH %</t>
  </si>
  <si>
    <t>Weighing Factor</t>
  </si>
  <si>
    <t>CF</t>
  </si>
  <si>
    <t>Power-ASH</t>
  </si>
  <si>
    <t>Anti-Sweat Heater Power (W)</t>
  </si>
  <si>
    <t>FR Average</t>
  </si>
  <si>
    <t>LEGEND</t>
  </si>
  <si>
    <t>Instructions for completing this Workbook</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</si>
  <si>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</si>
  <si>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t>
    </r>
  </si>
  <si>
    <t>STEP:</t>
  </si>
  <si>
    <t>Volume Data</t>
  </si>
  <si>
    <t>ASH-OFF Data 1</t>
  </si>
  <si>
    <t>ASH-OFF Data 2</t>
  </si>
  <si>
    <t>ASH-ON Data 1</t>
  </si>
  <si>
    <t>ASH-ON Data 2</t>
  </si>
  <si>
    <t>NOT USED</t>
  </si>
  <si>
    <t>Energy Calcs (ASH Switch OFF)</t>
  </si>
  <si>
    <t>Energy Calcs (ASH Switch ON)</t>
  </si>
  <si>
    <t>Report Sign-off Block</t>
  </si>
  <si>
    <t>Include necessary data on the raw data tabs if it is used to determine control type.</t>
  </si>
  <si>
    <t>Template Completion</t>
  </si>
  <si>
    <t xml:space="preserve">        * If necessary</t>
  </si>
  <si>
    <t xml:space="preserve">      *  If necessary</t>
  </si>
  <si>
    <t xml:space="preserve">FR Volume    </t>
  </si>
  <si>
    <t>Note: Numbers 1 and 2 indicate measurements taken during the first and second test periods as appropriate.</t>
  </si>
  <si>
    <t xml:space="preserve">FR Volume   </t>
  </si>
  <si>
    <t>For this step, import raw data into the appropriate data tabs (see instructions directly below)</t>
  </si>
  <si>
    <t>FILL IN INPUT CELLS IN THE CORRESPONDING TAB:</t>
  </si>
  <si>
    <t xml:space="preserve">  If raw data are used to determine the defrost control type, include this raw data in this workbook. </t>
  </si>
  <si>
    <t>Compartment Temperature Period (min)</t>
  </si>
  <si>
    <t>No User Operable Control</t>
  </si>
  <si>
    <t>Freezer Type</t>
  </si>
  <si>
    <t>Correction Factor</t>
  </si>
  <si>
    <t>Freezer_Type</t>
  </si>
  <si>
    <t>Chest Freezer</t>
  </si>
  <si>
    <t>Upright Freezer</t>
  </si>
  <si>
    <t>Temp_Set</t>
  </si>
  <si>
    <t>Warm only</t>
  </si>
  <si>
    <t>Mid and Warm</t>
  </si>
  <si>
    <t>Mid and Cold</t>
  </si>
  <si>
    <t>No User Control</t>
  </si>
  <si>
    <t>If the "Warm/Warm-Only" test is used, E is calculated as follows (Section 6.2.1.1):</t>
  </si>
  <si>
    <t xml:space="preserve">If two test periods are used, E is calculated as follows (Section 6.2.1.2):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</si>
  <si>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</si>
  <si>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</si>
  <si>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</si>
  <si>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</si>
  <si>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1. Nameplate showing model number and serial number (if applicable)</t>
  </si>
  <si>
    <t>TC7 - FR*</t>
  </si>
  <si>
    <t>TC10 - FR*</t>
  </si>
  <si>
    <t>TC8 - FR*</t>
  </si>
  <si>
    <t>TC9 - FR*</t>
  </si>
  <si>
    <t>TC11 - FR*</t>
  </si>
  <si>
    <t>TC12 - FR*</t>
  </si>
  <si>
    <t>TC13 - FR*</t>
  </si>
  <si>
    <t>TC14 - FR*</t>
  </si>
  <si>
    <t>TC15 - FR*</t>
  </si>
  <si>
    <t>Warm and Cold</t>
  </si>
  <si>
    <t>Instructions and table of contents</t>
  </si>
  <si>
    <t>Input of raw data from volume test</t>
  </si>
  <si>
    <t>Input of raw data from 1st setting of ASH-OFF test</t>
  </si>
  <si>
    <t>Input of raw data from 2nd setting of ASH-OFF test</t>
  </si>
  <si>
    <t>Input of raw data from 1st setting of ASH-ON test</t>
  </si>
  <si>
    <t>Instrumentation requirements and space for sensor placement descriptions</t>
  </si>
  <si>
    <t>Volume measurement inputs and calculations</t>
  </si>
  <si>
    <t>Table of test condition requirements for each test</t>
  </si>
  <si>
    <t>Input for test settings</t>
  </si>
  <si>
    <t>Measurement inputs and calculations (Anti-Sweat Heater OFF)</t>
  </si>
  <si>
    <t>Measurement inputs and calculations (Anti-Sweat Heater ON)</t>
  </si>
  <si>
    <t>Inputs for photographs</t>
  </si>
  <si>
    <t>Inputs for report template user to provide comments</t>
  </si>
  <si>
    <t>Report review history</t>
  </si>
  <si>
    <t>Drop-downs used and tables referenced</t>
  </si>
  <si>
    <t>Revision history</t>
  </si>
  <si>
    <t>Tabs</t>
  </si>
  <si>
    <t>Tabs with input cells</t>
  </si>
  <si>
    <t>Tabs with space to paste raw data</t>
  </si>
  <si>
    <t>Cells</t>
  </si>
  <si>
    <t>Auto-populated cell</t>
  </si>
  <si>
    <t>Provided data</t>
  </si>
  <si>
    <t>Step 9</t>
  </si>
  <si>
    <t>Test Report Template Name:</t>
  </si>
  <si>
    <t xml:space="preserve">Latest Template Revision: </t>
  </si>
  <si>
    <t>9I</t>
  </si>
  <si>
    <t>9-BI</t>
  </si>
  <si>
    <t>9I-BI</t>
  </si>
  <si>
    <t>10A</t>
  </si>
  <si>
    <t>v1.0</t>
  </si>
  <si>
    <t>Approximate Duty Cycle (%)</t>
  </si>
  <si>
    <t>Approximate Compressor Run Time (hours)</t>
  </si>
  <si>
    <t xml:space="preserve">The unit shall be given a "run-in" period sufficient to assure a thorough working-in of mechanical parts. Duration shall be at least 12 hours of compressor run-time. </t>
  </si>
  <si>
    <t>Instrumentation Specifications</t>
  </si>
  <si>
    <t>Temperature</t>
  </si>
  <si>
    <t>Analog Watt-hour meter</t>
  </si>
  <si>
    <t>0.01 kWh</t>
  </si>
  <si>
    <t>Digital Watt-hour meter</t>
  </si>
  <si>
    <t>0.001 kWh</t>
  </si>
  <si>
    <t>Analog Voltmeter</t>
  </si>
  <si>
    <t>1 V</t>
  </si>
  <si>
    <t>Digital Voltmeter</t>
  </si>
  <si>
    <t>0.1 V</t>
  </si>
  <si>
    <t>Time</t>
  </si>
  <si>
    <t>1 minute / 24 hours</t>
  </si>
  <si>
    <t>Ice_Adder</t>
  </si>
  <si>
    <t>QC_On?</t>
  </si>
  <si>
    <t>Type 1</t>
  </si>
  <si>
    <t>Type 2</t>
  </si>
  <si>
    <t>Type 3</t>
  </si>
  <si>
    <t>Type 4</t>
  </si>
  <si>
    <t>Type 5</t>
  </si>
  <si>
    <t>Type 6</t>
  </si>
  <si>
    <t>Sensor_Layout</t>
  </si>
  <si>
    <t>v1.1</t>
  </si>
  <si>
    <t>1. Comments</t>
  </si>
  <si>
    <t>a)</t>
  </si>
  <si>
    <t>b)</t>
  </si>
  <si>
    <t>c)</t>
  </si>
  <si>
    <t>d)</t>
  </si>
  <si>
    <t>e)</t>
  </si>
  <si>
    <t>f)</t>
  </si>
  <si>
    <t>g)</t>
  </si>
  <si>
    <t>h)</t>
  </si>
  <si>
    <t>As noted in Appendix B Section 5.3, input raw data from the volume measurements in this tab. This could include diagrams from HRF-1-2008 with dimensions noted.</t>
  </si>
  <si>
    <t xml:space="preserve">1. Lab Information </t>
  </si>
  <si>
    <t>2. Test Information</t>
  </si>
  <si>
    <t>3. Product Information</t>
  </si>
  <si>
    <t>5. Test Results</t>
  </si>
  <si>
    <t>6. Test Report Sign-Off Block</t>
  </si>
  <si>
    <t>Psychrometric Instrument</t>
  </si>
  <si>
    <t>Weighted Average Compartment Temperatures</t>
  </si>
  <si>
    <t>-</t>
  </si>
  <si>
    <t>Automatic Icemaker Adder</t>
  </si>
  <si>
    <t>IET</t>
  </si>
  <si>
    <r>
      <rPr>
        <b/>
        <sz val="11"/>
        <color theme="1"/>
        <rFont val="Palatino Linotype"/>
        <family val="1"/>
      </rPr>
      <t xml:space="preserve">0.23 </t>
    </r>
    <r>
      <rPr>
        <sz val="11"/>
        <color theme="1"/>
        <rFont val="Palatino Linotype"/>
        <family val="1"/>
      </rPr>
      <t xml:space="preserve">with automatic icemaker
</t>
    </r>
    <r>
      <rPr>
        <b/>
        <sz val="11"/>
        <color theme="1"/>
        <rFont val="Palatino Linotype"/>
        <family val="1"/>
      </rPr>
      <t>0</t>
    </r>
    <r>
      <rPr>
        <sz val="11"/>
        <color theme="1"/>
        <rFont val="Palatino Linotype"/>
        <family val="1"/>
      </rPr>
      <t xml:space="preserve"> without automatic icemaker</t>
    </r>
  </si>
  <si>
    <t>Package Type (i.e. Sawdust, Spinach)</t>
  </si>
  <si>
    <t>Sawdust</t>
  </si>
  <si>
    <t>Frozen Spinach</t>
  </si>
  <si>
    <t>Comp_Type</t>
  </si>
  <si>
    <t>1. Control Settings</t>
  </si>
  <si>
    <t>4. Ice maker set to full position (if applicable)</t>
  </si>
  <si>
    <t>Package_Type</t>
  </si>
  <si>
    <t>1. Measurements</t>
  </si>
  <si>
    <t>3. Total Per-Cycle Energy Consumption (kWh/day)</t>
  </si>
  <si>
    <t>v2.0</t>
  </si>
  <si>
    <t>v2.1</t>
  </si>
  <si>
    <t>v2.2</t>
  </si>
  <si>
    <r>
      <t xml:space="preserve"> - Start Time and Stop Time should be expressed in terms of overall </t>
    </r>
    <r>
      <rPr>
        <i/>
        <sz val="11"/>
        <color theme="1"/>
        <rFont val="Palatino Linotype"/>
        <family val="1"/>
      </rPr>
      <t>time elapsed,</t>
    </r>
    <r>
      <rPr>
        <sz val="11"/>
        <color theme="1"/>
        <rFont val="Palatino Linotype"/>
        <family val="1"/>
      </rPr>
      <t xml:space="preserve"> in agreement with the time shown in the raw data. </t>
    </r>
  </si>
  <si>
    <t>TC16 - FR*</t>
  </si>
  <si>
    <t>TC17 - FR*</t>
  </si>
  <si>
    <t>TC18 - FR*</t>
  </si>
  <si>
    <t>TC19 - FR*</t>
  </si>
  <si>
    <t>TC20 - FR*</t>
  </si>
  <si>
    <t>v2.3</t>
  </si>
  <si>
    <t>10 CFR 430 Subpart B Appendix B:  Uniform Test Method for Measuring the Energy Consumption of Electric Freezers</t>
  </si>
  <si>
    <t>v2.4</t>
  </si>
  <si>
    <t>Title</t>
  </si>
  <si>
    <t xml:space="preserve">In the case of products with automatic icemakers, the volume occupied by the automatic icemaker, including its ice storage bin, is to be included in the volume measurement. </t>
  </si>
  <si>
    <t>Tests with ASH OFF</t>
  </si>
  <si>
    <t>Test Period 2*</t>
  </si>
  <si>
    <t>Tests with ASH ON*</t>
  </si>
  <si>
    <t>Separate Auxiliary Compartment 1*:</t>
  </si>
  <si>
    <t>Separate Auxiliary Compartment 2*:</t>
  </si>
  <si>
    <t>Date of Last Calibration
(MM/DD/YYYY)</t>
  </si>
  <si>
    <t>Deadline for Next Calibration
(MM/DD/YYYY)</t>
  </si>
  <si>
    <t xml:space="preserve">          * If necessary</t>
  </si>
  <si>
    <t xml:space="preserve">     Height:</t>
  </si>
  <si>
    <t xml:space="preserve">     Width:</t>
  </si>
  <si>
    <t xml:space="preserve">     Depth:</t>
  </si>
  <si>
    <t>Temperature Setting</t>
  </si>
  <si>
    <t>Defrost timer run-time for complete cycle (hrs)</t>
  </si>
  <si>
    <t xml:space="preserve"> - This workbook does not currently include provisions for externally vented units covered by DOE waivers. Contact DOE to discuss test plan for any units believed to be externally vented.</t>
  </si>
  <si>
    <t>Energy Consumption* (kWh/day)</t>
  </si>
  <si>
    <t>ET*</t>
  </si>
  <si>
    <r>
      <t>CT</t>
    </r>
    <r>
      <rPr>
        <vertAlign val="subscript"/>
        <sz val="11"/>
        <color theme="1"/>
        <rFont val="Palatino Linotype"/>
        <family val="1"/>
      </rPr>
      <t>L</t>
    </r>
  </si>
  <si>
    <r>
      <t>CT</t>
    </r>
    <r>
      <rPr>
        <vertAlign val="subscript"/>
        <sz val="11"/>
        <color theme="1"/>
        <rFont val="Palatino Linotype"/>
        <family val="1"/>
      </rPr>
      <t>M</t>
    </r>
  </si>
  <si>
    <t xml:space="preserve"> *  Will be the same as row 36 if only 1 part was conducted</t>
  </si>
  <si>
    <t>FR Volume</t>
  </si>
  <si>
    <t>* If necessary</t>
  </si>
  <si>
    <t xml:space="preserve">Manufacturer Model Number: </t>
  </si>
  <si>
    <t xml:space="preserve">Serial Number: </t>
  </si>
  <si>
    <t>Freezer Type:</t>
  </si>
  <si>
    <t>Received Condition:</t>
  </si>
  <si>
    <t>Received Date:</t>
  </si>
  <si>
    <t>Default ASH Switch Position:</t>
  </si>
  <si>
    <t>Number of Separate Auxiliary Compartments:</t>
  </si>
  <si>
    <t>Anti-Sweat Heater (ASH) Switch:</t>
  </si>
  <si>
    <t>Variable ASH:</t>
  </si>
  <si>
    <t>Demand-Response Capable:</t>
  </si>
  <si>
    <t>Automatic Icemaker:</t>
  </si>
  <si>
    <t>4. Explain how defrost control type was determined.</t>
  </si>
  <si>
    <t>Model Number</t>
  </si>
  <si>
    <t>Input raw data from the energy tests into this tab.</t>
  </si>
  <si>
    <r>
      <t xml:space="preserve">Include the following as a function of time for at least the duration of the </t>
    </r>
    <r>
      <rPr>
        <b/>
        <sz val="11"/>
        <color theme="1"/>
        <rFont val="Palatino Linotype"/>
        <family val="1"/>
      </rPr>
      <t>stabilization periods</t>
    </r>
    <r>
      <rPr>
        <sz val="11"/>
        <color theme="1"/>
        <rFont val="Palatino Linotype"/>
        <family val="1"/>
      </rPr>
      <t xml:space="preserve"> and </t>
    </r>
    <r>
      <rPr>
        <b/>
        <sz val="11"/>
        <color theme="1"/>
        <rFont val="Palatino Linotype"/>
        <family val="1"/>
      </rPr>
      <t>all test periods</t>
    </r>
    <r>
      <rPr>
        <sz val="11"/>
        <color theme="1"/>
        <rFont val="Palatino Linotype"/>
        <family val="1"/>
      </rPr>
      <t>:</t>
    </r>
  </si>
  <si>
    <t xml:space="preserve">     - Power (Watts)</t>
  </si>
  <si>
    <t xml:space="preserve">     - Energy (Watt-hours)</t>
  </si>
  <si>
    <t xml:space="preserve">     - Voltage (Volts)</t>
  </si>
  <si>
    <t xml:space="preserve">     - Current (Amps)</t>
  </si>
  <si>
    <t xml:space="preserve">     - Temperatures (°F) from Freezer thermocouples (based on HRF-1-2008 configuration) at regular intervals not to exceed 4 min</t>
  </si>
  <si>
    <t xml:space="preserve">     - Temperatures (°F) from Ambient thermocouples (2 or more) at regular intervals not to exceed 4 min</t>
  </si>
  <si>
    <r>
      <t>Volume (ft</t>
    </r>
    <r>
      <rPr>
        <b/>
        <vertAlign val="superscript"/>
        <sz val="11"/>
        <color theme="1"/>
        <rFont val="Palatino Linotype"/>
        <family val="1"/>
      </rPr>
      <t>3</t>
    </r>
    <r>
      <rPr>
        <b/>
        <sz val="11"/>
        <color theme="1"/>
        <rFont val="Palatino Linotype"/>
        <family val="1"/>
      </rPr>
      <t>)</t>
    </r>
  </si>
  <si>
    <t>Size:</t>
  </si>
  <si>
    <t>Resolution</t>
  </si>
  <si>
    <t>Required Resolution</t>
  </si>
  <si>
    <t>Required Accuracy</t>
  </si>
  <si>
    <t>Microammeter</t>
  </si>
  <si>
    <t>± 0.5% at 0.5 mA</t>
  </si>
  <si>
    <t>± 0.5% of reading</t>
  </si>
  <si>
    <t>Relative humidity sensor</t>
  </si>
  <si>
    <t>± 2% RH</t>
  </si>
  <si>
    <t>Weight</t>
  </si>
  <si>
    <t>± 0.01 lb (± 4.5 g)</t>
  </si>
  <si>
    <t>2. Sensor Layouts</t>
  </si>
  <si>
    <t>Indicate the vertical heights of the ambient temperature sensors in inches.</t>
  </si>
  <si>
    <t>Top</t>
  </si>
  <si>
    <t>Middle</t>
  </si>
  <si>
    <t>Bottom</t>
  </si>
  <si>
    <t>8. Describe the placement of sensors used to measure separate auxiliary compartment temperatures (if necessary).</t>
  </si>
  <si>
    <t>4. Rear Clearance</t>
  </si>
  <si>
    <t>3. Freezer Loading</t>
  </si>
  <si>
    <t>Indicate which compartment sensor layout was used, according to HRF-1-2008, Figure 5-2 (i.e., Type 1 through Type 6). If "Other", describe the sensor layout in the Comments tab.</t>
  </si>
  <si>
    <t>Type 2A</t>
  </si>
  <si>
    <t>4A.  Separate Auxiliary Compartments (if necessary)</t>
  </si>
  <si>
    <t>1st Auxiliary Compartment</t>
  </si>
  <si>
    <t>2nd Auxiliary Compartment</t>
  </si>
  <si>
    <t>Quick Freeze:</t>
  </si>
  <si>
    <t>Demand-Response:</t>
  </si>
  <si>
    <t>Lighting:</t>
  </si>
  <si>
    <t xml:space="preserve">   Total Volume</t>
  </si>
  <si>
    <t xml:space="preserve">   Adjusted Volume</t>
  </si>
  <si>
    <t>Long-time automatic</t>
  </si>
  <si>
    <t>Ambient Temperature (°F)</t>
  </si>
  <si>
    <t>Average Temperatures (°F)</t>
  </si>
  <si>
    <t>Change in FR Temp (°F)</t>
  </si>
  <si>
    <t>Rate of Change in FR Temp (°F/hr)</t>
  </si>
  <si>
    <r>
      <t xml:space="preserve"> - Enter time in terms of number of minutes elapsed since start of test.  Do </t>
    </r>
    <r>
      <rPr>
        <b/>
        <sz val="11"/>
        <color theme="1"/>
        <rFont val="Palatino Linotype"/>
        <family val="1"/>
      </rPr>
      <t>not</t>
    </r>
    <r>
      <rPr>
        <sz val="11"/>
        <color theme="1"/>
        <rFont val="Palatino Linotype"/>
        <family val="1"/>
      </rPr>
      <t xml:space="preserve"> use clock format (00:00).</t>
    </r>
  </si>
  <si>
    <t>Calculations for Energy Tests with ASH Switch in ON Position</t>
  </si>
  <si>
    <t>Average Temperatures by Thermocouple (°F)</t>
  </si>
  <si>
    <t>FRZ Compartment temp in Test Period 1 (°F)</t>
  </si>
  <si>
    <t>FRZ Compartment temp in Test Period 2 (°F)</t>
  </si>
  <si>
    <t>Standardized Freezer Compartment Temperature (°F)</t>
  </si>
  <si>
    <t>As seen in Appendix B Section 6.2.3  - To be provided before testing if necessary.</t>
  </si>
  <si>
    <t>Correction Factor (kWh/day)</t>
  </si>
  <si>
    <t>Indicate how, according to Appendix B Section 2.1.2, the ambient temperature sensors were set up to determine the ambient temperature gradient.</t>
  </si>
  <si>
    <t>Ambients</t>
  </si>
  <si>
    <t>Center of the two sides of the unit</t>
  </si>
  <si>
    <t>2. If a color-coding scheme for raw data sheets is used, explain here.</t>
  </si>
  <si>
    <t>Description (if necessary)</t>
  </si>
  <si>
    <t>Line Voltage (V):</t>
  </si>
  <si>
    <t>Features</t>
  </si>
  <si>
    <t>± 0.5 °F (± 0.3 °C)</t>
  </si>
  <si>
    <t>The ambient temperature shall be 90.0 ± 1 °F (32.3 ± 0.6 °C) during the stabilization period and during the test period.</t>
  </si>
  <si>
    <t xml:space="preserve">Include raw data that shows the measurements on which these steady-state calculations are based. 
Start Time and End Time should be expressed in terms of overall time elapsed, in agreement with the time shown in the raw data. </t>
  </si>
  <si>
    <r>
      <t>6. Explanation of how CT was determined. If CT</t>
    </r>
    <r>
      <rPr>
        <b/>
        <vertAlign val="subscript"/>
        <sz val="11"/>
        <rFont val="Palatino Linotype"/>
        <family val="1"/>
      </rPr>
      <t xml:space="preserve">L </t>
    </r>
    <r>
      <rPr>
        <b/>
        <sz val="11"/>
        <rFont val="Palatino Linotype"/>
        <family val="1"/>
      </rPr>
      <t>and CT</t>
    </r>
    <r>
      <rPr>
        <b/>
        <vertAlign val="subscript"/>
        <sz val="11"/>
        <rFont val="Palatino Linotype"/>
        <family val="1"/>
      </rPr>
      <t>M</t>
    </r>
    <r>
      <rPr>
        <b/>
        <sz val="11"/>
        <rFont val="Palatino Linotype"/>
        <family val="1"/>
      </rPr>
      <t xml:space="preserve"> were used, explain how they were obtained. If default values were used, state that below.</t>
    </r>
  </si>
  <si>
    <r>
      <t>Note: use actual values for CT</t>
    </r>
    <r>
      <rPr>
        <i/>
        <vertAlign val="subscript"/>
        <sz val="11"/>
        <color rgb="FF000000"/>
        <rFont val="Palatino Linotype"/>
        <family val="1"/>
      </rPr>
      <t>L</t>
    </r>
    <r>
      <rPr>
        <i/>
        <sz val="11"/>
        <color indexed="8"/>
        <rFont val="Palatino Linotype"/>
        <family val="1"/>
      </rPr>
      <t xml:space="preserve"> and CT</t>
    </r>
    <r>
      <rPr>
        <i/>
        <vertAlign val="subscript"/>
        <sz val="11"/>
        <color rgb="FF000000"/>
        <rFont val="Palatino Linotype"/>
        <family val="1"/>
      </rPr>
      <t>M</t>
    </r>
    <r>
      <rPr>
        <i/>
        <sz val="11"/>
        <color indexed="8"/>
        <rFont val="Palatino Linotype"/>
        <family val="1"/>
      </rPr>
      <t xml:space="preserve"> if they can be obtained without contacting the manufacturer; otherwise use the default values of 
CT</t>
    </r>
    <r>
      <rPr>
        <i/>
        <vertAlign val="subscript"/>
        <sz val="11"/>
        <color rgb="FF000000"/>
        <rFont val="Palatino Linotype"/>
        <family val="1"/>
      </rPr>
      <t>L</t>
    </r>
    <r>
      <rPr>
        <i/>
        <sz val="11"/>
        <color indexed="8"/>
        <rFont val="Palatino Linotype"/>
        <family val="1"/>
      </rPr>
      <t xml:space="preserve"> = 6 and CT</t>
    </r>
    <r>
      <rPr>
        <i/>
        <vertAlign val="subscript"/>
        <sz val="11"/>
        <color rgb="FF000000"/>
        <rFont val="Palatino Linotype"/>
        <family val="1"/>
      </rPr>
      <t>M</t>
    </r>
    <r>
      <rPr>
        <i/>
        <sz val="11"/>
        <color indexed="8"/>
        <rFont val="Palatino Linotype"/>
        <family val="1"/>
      </rPr>
      <t xml:space="preserve"> = 96.</t>
    </r>
  </si>
  <si>
    <r>
      <t>5. Explanation of how CT was determined. If CT</t>
    </r>
    <r>
      <rPr>
        <b/>
        <vertAlign val="subscript"/>
        <sz val="11"/>
        <rFont val="Palatino Linotype"/>
        <family val="1"/>
      </rPr>
      <t xml:space="preserve">L </t>
    </r>
    <r>
      <rPr>
        <b/>
        <sz val="11"/>
        <rFont val="Palatino Linotype"/>
        <family val="1"/>
      </rPr>
      <t>and CT</t>
    </r>
    <r>
      <rPr>
        <b/>
        <vertAlign val="subscript"/>
        <sz val="11"/>
        <rFont val="Palatino Linotype"/>
        <family val="1"/>
      </rPr>
      <t>M</t>
    </r>
    <r>
      <rPr>
        <b/>
        <sz val="11"/>
        <rFont val="Palatino Linotype"/>
        <family val="1"/>
      </rPr>
      <t xml:space="preserve"> were used, explain how they were obtained. If default values were used, state that below.</t>
    </r>
  </si>
  <si>
    <t>Temperature setting data used to calculate E:</t>
  </si>
  <si>
    <t>Heater Watts (W)</t>
  </si>
  <si>
    <r>
      <t>E</t>
    </r>
    <r>
      <rPr>
        <vertAlign val="subscript"/>
        <sz val="11"/>
        <color theme="1"/>
        <rFont val="Palatino Linotype"/>
        <family val="1"/>
      </rPr>
      <t>std</t>
    </r>
  </si>
  <si>
    <t>Maximum time between defrosts (hrs)</t>
  </si>
  <si>
    <t>Shortest time between defrosts (hrs)</t>
  </si>
  <si>
    <t>Size</t>
  </si>
  <si>
    <t>Icemaker</t>
  </si>
  <si>
    <t>Maximum number of packages (i.e., 100% fill)</t>
  </si>
  <si>
    <t>Number of packages during test (i.e., 75% fill)</t>
  </si>
  <si>
    <t>ASHOFF Data</t>
  </si>
  <si>
    <t>ASHON Data</t>
  </si>
  <si>
    <t>Horizontal distance from reference point (in.)</t>
  </si>
  <si>
    <t>10A. Rear clearance during testing (photo)</t>
  </si>
  <si>
    <t>10B. User manual rear clearance instruction page (scan)</t>
  </si>
  <si>
    <t>11. Interior of Freezer without packages loaded (i.e., empty)</t>
  </si>
  <si>
    <t>12. Interior of Freezer with packages loaded (if applicable)</t>
  </si>
  <si>
    <t>13. Additional photos (if necessary)</t>
  </si>
  <si>
    <t>8A. Minimum cooling setting available (if user operable temperature control)</t>
  </si>
  <si>
    <t>8B. Maximum cooling setting available (if user operable temperature control)</t>
  </si>
  <si>
    <t>9. Photos of test unit from all sides (including photos of control panel, if applicable)</t>
  </si>
  <si>
    <t>ASH_ON_OFF</t>
  </si>
  <si>
    <t>50% DC CT</t>
  </si>
  <si>
    <t>Reference Point</t>
  </si>
  <si>
    <t>Distance Used (in.)</t>
  </si>
  <si>
    <t>Manufacturer's Instructions (in.)</t>
  </si>
  <si>
    <t>Dimensions of Packages (in.)</t>
  </si>
  <si>
    <t>6. For non-automatic defrost models, confirm that test setup complies with HRF-1-2008 Section 5.5.2(i).</t>
  </si>
  <si>
    <t>7. Confirm that the test floor or platform meets the specifications in Appendix B Section 2.1.3.</t>
  </si>
  <si>
    <t>1. Setup (this table should include instrumentation, sensors, and all equipment used during testing)</t>
  </si>
  <si>
    <t>Adjusted Volume</t>
  </si>
  <si>
    <t xml:space="preserve">Anti-Sweat Heater Switch: (if applicable) </t>
  </si>
  <si>
    <t>Special-Purpose Compartment*:</t>
  </si>
  <si>
    <t>Wi-Fi Connection:</t>
  </si>
  <si>
    <t>Other Feature(s) (describe):</t>
  </si>
  <si>
    <t>3. Describe settings used for convertible or other temperature controllable compartments.</t>
  </si>
  <si>
    <t>2. Other Consumer Accessible Features</t>
  </si>
  <si>
    <t>2. Calculation of ET: Test Cycle Energy Expended (kWh/day)</t>
  </si>
  <si>
    <t>Standard Energy Consumption with Variable ASH (kWh/day)</t>
  </si>
  <si>
    <t>1. Test Report Sign-Off Block</t>
  </si>
  <si>
    <t>5. Confirm that test setup complies with HRF-1-2008 Section 5.5.2(c).</t>
  </si>
  <si>
    <t>Indicate how, according to Appendix B Section 2.6, the rear clearance of the unit was set up. 
If the rear clearance is given in manufacturer's user instructions, insert a scan of that page on the Photos tab in box 9B.</t>
  </si>
  <si>
    <t xml:space="preserve">Note: If compartment temperature is controlled by a dial, specify position of dial (warm/mid/cold). If compartment temperature is electronically controlled, specify the number (with units, if applicable) shown on the digital display. </t>
  </si>
  <si>
    <t>Lab information, product information, and test results</t>
  </si>
  <si>
    <r>
      <t>1. Measured Compartment Volumes (ft</t>
    </r>
    <r>
      <rPr>
        <b/>
        <vertAlign val="superscript"/>
        <sz val="11"/>
        <rFont val="Palatino Linotype"/>
        <family val="1"/>
      </rPr>
      <t>3</t>
    </r>
    <r>
      <rPr>
        <b/>
        <sz val="11"/>
        <rFont val="Palatino Linotype"/>
        <family val="1"/>
      </rPr>
      <t xml:space="preserve">) </t>
    </r>
    <r>
      <rPr>
        <b/>
        <i/>
        <sz val="11"/>
        <rFont val="Palatino Linotype"/>
        <family val="1"/>
      </rPr>
      <t>As defined in HRF-1-2008</t>
    </r>
  </si>
  <si>
    <t>Correction_Factor</t>
  </si>
  <si>
    <t>ET1 (LTA/VAR)</t>
  </si>
  <si>
    <t>ET2 (LTA/VAR)</t>
  </si>
  <si>
    <t>OFF_Mid_ET_1TP</t>
  </si>
  <si>
    <t>OFF_Warm_ET_1TP</t>
  </si>
  <si>
    <t>OFF_NUOC_ET_1TP</t>
  </si>
  <si>
    <t>OFF_Cold_ET_1TP</t>
  </si>
  <si>
    <t>OFF_Mid_ET_2TP</t>
  </si>
  <si>
    <t>OFF_Warm_ET_2TP</t>
  </si>
  <si>
    <t>OFF_Cold_ET_2TP</t>
  </si>
  <si>
    <t>OFF_NUOC_ET_2TP</t>
  </si>
  <si>
    <t>ON_Mid_ET_1TP</t>
  </si>
  <si>
    <t>ON_Warm_ET_1TP</t>
  </si>
  <si>
    <t>ON_Mid_ET_2TP</t>
  </si>
  <si>
    <t>ON_Warm_ET_2TP</t>
  </si>
  <si>
    <t>ON_Cold_ET_1TP</t>
  </si>
  <si>
    <t>ON_Cold_ET_2TP</t>
  </si>
  <si>
    <t>ON_NUOC_ET_1TP</t>
  </si>
  <si>
    <t>ON_NUOC_ET_2TP</t>
  </si>
  <si>
    <t>Version History</t>
  </si>
  <si>
    <t>Outer Dimensions (in.)</t>
  </si>
  <si>
    <t>Indicate how, according to HRF-1-2008 Sections 5.5.5.3 and 5.5.5.5, the freezer was filled (spinach or water-soaked hardwood sawdust) to determine freezer compartment temperature.</t>
  </si>
  <si>
    <t>Include raw data on the Volume Data tab to demonstrate how each compartment's volume was determined according to Appendix B Section 5.3.</t>
  </si>
  <si>
    <t>Describe settings used for other consumer accessible features specified in Appendix B Section 2 and HRF-1-2008 Section 5 (if applicable).</t>
  </si>
  <si>
    <t>1. Duration of “Run-In” Period 
(in accordance with HRF-1-2008 Section 5.5.2)</t>
  </si>
  <si>
    <t>2. Ambient Temperature (in accordance with Appendix B Section 2.1.1)</t>
  </si>
  <si>
    <t>3. Vertical Gradient (in accordance with Appendix B Section 2.1.2)</t>
  </si>
  <si>
    <t>4. Steady-State Condition (in accordance with Appendix B Section 2.7)</t>
  </si>
  <si>
    <t xml:space="preserve">The vertical ambient temperature gradient shall not exceed 0.5 °F per foot (0.9 °C per meter).  Indicate how the vertical gradient was maintained in compliance with Appendix B  Section 2.1.2. 
Please include any raw data used to show that the vertical gradient was maintained on the provided tabs. </t>
  </si>
  <si>
    <t>(Variable defrost only; Appendix B Section 5.2.1.3)</t>
  </si>
  <si>
    <t>5. Temperature settings during Mid Test</t>
  </si>
  <si>
    <t>7. Temperature settings during Cold Test (if applicable)</t>
  </si>
  <si>
    <t xml:space="preserve">     - Data from each energy test period should be placed in a separate section and annotated appropriately (e.g. "Mid Test Data")</t>
  </si>
  <si>
    <t>6. Temperature settings during Warm Test (if applicable)</t>
  </si>
  <si>
    <t>Input of raw data from 2nd setting of ASH-ON test</t>
  </si>
  <si>
    <t>AEU</t>
  </si>
  <si>
    <t>Annual Energy Use (kWh/yr)</t>
  </si>
  <si>
    <t>4. Annual Energy Use (kWh/yr) without Variable Anti-Sweat Heaters</t>
  </si>
  <si>
    <t>5. Annual Energy Use for Units with Variable Anti-Sweat Heaters</t>
  </si>
  <si>
    <t>4. Annual Energy Use (kWh/yr)</t>
  </si>
  <si>
    <t xml:space="preserve"> - For units with no user operable control, enter the standard operation data as the temperature setting "No User Operable Control" and the short-circuited operation data as "Cold".</t>
  </si>
  <si>
    <t>v3.0</t>
  </si>
  <si>
    <t>Back-End</t>
  </si>
  <si>
    <t>Appendix B</t>
  </si>
  <si>
    <t>HRF-1-2008</t>
  </si>
  <si>
    <t>TC</t>
  </si>
  <si>
    <t>Anti-Sweat Heater</t>
  </si>
  <si>
    <t>Compressor Time</t>
  </si>
  <si>
    <t>Thermocouple</t>
  </si>
  <si>
    <t>AHAM Standard HRF-1-2008</t>
  </si>
  <si>
    <t>Appendix B to Subpart B of Title 10 Part 430</t>
  </si>
  <si>
    <t>Cell Strings</t>
  </si>
  <si>
    <t>Consumer Freezer</t>
  </si>
  <si>
    <t>v3.1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</si>
</sst>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53"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i/>
      <sz val="11"/>
      <color theme="6" tint="-0.499984740745262"/>
      <name val="Palatino Linotype"/>
      <family val="1"/>
    </font>
    <font>
      <vertAlign val="superscript"/>
      <sz val="11"/>
      <color theme="1"/>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sz val="11"/>
      <color indexed="8"/>
      <name val="Palatino Linotype"/>
      <family val="1"/>
    </font>
    <font>
      <sz val="11"/>
      <color rgb="FF000000"/>
      <name val="Palatino Linotype"/>
      <family val="2"/>
    </font>
    <font>
      <b/>
      <sz val="11"/>
      <color theme="1"/>
      <name val="Palatino Linotype"/>
      <family val="2"/>
    </font>
    <font>
      <b/>
      <sz val="14"/>
      <color theme="1"/>
      <name val="Palatino Linotype"/>
      <family val="1"/>
    </font>
    <font>
      <b/>
      <sz val="12"/>
      <name val="Palatino Linotype"/>
      <family val="2"/>
    </font>
    <font>
      <b/>
      <sz val="14"/>
      <name val="Palatino Linotype"/>
      <family val="2"/>
    </font>
    <font>
      <b/>
      <sz val="11"/>
      <color theme="0"/>
      <name val="Palatino Linotype"/>
      <family val="1"/>
    </font>
    <font>
      <sz val="11"/>
      <color theme="0"/>
      <name val="Palatino Linotype"/>
      <family val="2"/>
    </font>
    <font>
      <b/>
      <sz val="12"/>
      <color theme="1"/>
      <name val="Palatino Linotype"/>
      <family val="1"/>
    </font>
    <font>
      <i/>
      <sz val="14"/>
      <color theme="1"/>
      <name val="Palatino Linotype"/>
      <family val="1"/>
    </font>
    <font>
      <b/>
      <i/>
      <sz val="12"/>
      <color theme="1"/>
      <name val="Palatino Linotype"/>
      <family val="1"/>
    </font>
    <font>
      <b/>
      <sz val="22"/>
      <color theme="1"/>
      <name val="Palatino Linotype"/>
      <family val="1"/>
    </font>
    <font>
      <sz val="9"/>
      <color rgb="FF000000"/>
      <name val="Arial"/>
      <family val="2"/>
    </font>
    <font>
      <b/>
      <sz val="11"/>
      <color rgb="FFFF0000"/>
      <name val="Palatino Linotype"/>
      <family val="1"/>
    </font>
    <font>
      <b/>
      <i/>
      <sz val="11"/>
      <name val="Palatino Linotype"/>
      <family val="1"/>
    </font>
    <font>
      <b/>
      <sz val="11"/>
      <color rgb="FF000000"/>
      <name val="Palatino Linotype"/>
      <family val="1"/>
    </font>
    <font>
      <sz val="11"/>
      <color rgb="FFFF0000"/>
      <name val="Palatino Linotype"/>
      <family val="2"/>
    </font>
    <font>
      <sz val="11"/>
      <color rgb="FF000000"/>
      <name val="Arial"/>
      <family val="2"/>
    </font>
    <font>
      <sz val="11"/>
      <name val="Calibri"/>
      <family val="2"/>
      <scheme val="minor"/>
    </font>
    <font>
      <b/>
      <vertAlign val="superscript"/>
      <sz val="11"/>
      <name val="Palatino Linotype"/>
      <family val="1"/>
    </font>
    <font>
      <b/>
      <vertAlign val="subscript"/>
      <sz val="11"/>
      <name val="Palatino Linotype"/>
      <family val="1"/>
    </font>
    <font>
      <vertAlign val="subscript"/>
      <sz val="11"/>
      <color theme="1"/>
      <name val="Palatino Linotype"/>
      <family val="1"/>
    </font>
    <font>
      <b/>
      <vertAlign val="superscript"/>
      <sz val="11"/>
      <color theme="1"/>
      <name val="Palatino Linotype"/>
      <family val="1"/>
    </font>
    <font>
      <i/>
      <sz val="11"/>
      <color indexed="8"/>
      <name val="Palatino Linotype"/>
      <family val="1"/>
    </font>
    <font>
      <i/>
      <vertAlign val="subscript"/>
      <sz val="11"/>
      <color rgb="FF000000"/>
      <name val="Palatino Linotype"/>
      <family val="1"/>
    </font>
  </fonts>
  <fills count="2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FF"/>
        <bgColor indexed="64"/>
      </patternFill>
    </fill>
  </fills>
  <borders count="23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theme="0" tint="-0.24994659260841701"/>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indexed="64"/>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24994659260841701"/>
      </top>
      <bottom/>
      <diagonal/>
    </border>
    <border>
      <left style="thin">
        <color theme="0" tint="-0.24994659260841701"/>
      </left>
      <right/>
      <top/>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top style="thin">
        <color theme="0" tint="-0.14996795556505021"/>
      </top>
      <bottom style="medium">
        <color indexed="64"/>
      </bottom>
      <diagonal/>
    </border>
    <border>
      <left/>
      <right style="thin">
        <color indexed="64"/>
      </right>
      <top style="thin">
        <color theme="0" tint="-0.24994659260841701"/>
      </top>
      <bottom style="medium">
        <color indexed="64"/>
      </bottom>
      <diagonal/>
    </border>
    <border>
      <left/>
      <right/>
      <top style="thin">
        <color theme="0" tint="-0.14996795556505021"/>
      </top>
      <bottom style="medium">
        <color indexed="64"/>
      </bottom>
      <diagonal/>
    </border>
    <border>
      <left/>
      <right style="thin">
        <color auto="1"/>
      </right>
      <top style="medium">
        <color indexed="64"/>
      </top>
      <bottom style="thin">
        <color auto="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top style="medium">
        <color indexed="64"/>
      </top>
      <bottom style="thin">
        <color theme="0" tint="-0.24994659260841701"/>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right style="thin">
        <color indexed="64"/>
      </right>
      <top style="double">
        <color indexed="64"/>
      </top>
      <bottom style="thin">
        <color indexed="64"/>
      </bottom>
      <diagonal/>
    </border>
    <border>
      <left style="thin">
        <color theme="0" tint="-0.24994659260841701"/>
      </left>
      <right/>
      <top style="double">
        <color indexed="64"/>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4659260841701"/>
      </left>
      <right style="medium">
        <color indexed="64"/>
      </right>
      <top style="thin">
        <color theme="0" tint="-0.24994659260841701"/>
      </top>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indexed="64"/>
      </right>
      <top/>
      <bottom/>
      <diagonal/>
    </border>
    <border>
      <left/>
      <right style="thin">
        <color indexed="64"/>
      </right>
      <top/>
      <bottom style="medium">
        <color indexed="64"/>
      </bottom>
      <diagonal/>
    </border>
    <border>
      <left style="thin">
        <color theme="0" tint="-0.24994659260841701"/>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medium">
        <color indexed="64"/>
      </right>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right/>
      <top style="thin">
        <color theme="0"/>
      </top>
      <bottom style="thin">
        <color theme="0"/>
      </bottom>
      <diagonal/>
    </border>
    <border>
      <left style="medium">
        <color indexed="64"/>
      </left>
      <right/>
      <top/>
      <bottom style="thin">
        <color theme="0" tint="-4.9989318521683403E-2"/>
      </bottom>
      <diagonal/>
    </border>
    <border>
      <left/>
      <right style="medium">
        <color indexed="64"/>
      </right>
      <top/>
      <bottom style="thin">
        <color theme="0" tint="-4.9989318521683403E-2"/>
      </bottom>
      <diagonal/>
    </border>
    <border>
      <left style="medium">
        <color indexed="64"/>
      </left>
      <right/>
      <top style="thin">
        <color theme="0" tint="-4.9989318521683403E-2"/>
      </top>
      <bottom/>
      <diagonal/>
    </border>
    <border>
      <left/>
      <right style="medium">
        <color indexed="64"/>
      </right>
      <top style="thin">
        <color theme="0" tint="-4.9989318521683403E-2"/>
      </top>
      <bottom/>
      <diagonal/>
    </border>
    <border>
      <left style="medium">
        <color indexed="64"/>
      </left>
      <right/>
      <top/>
      <bottom style="thin">
        <color theme="0" tint="-0.14996795556505021"/>
      </bottom>
      <diagonal/>
    </border>
    <border>
      <left/>
      <right style="medium">
        <color indexed="64"/>
      </right>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medium">
        <color theme="1"/>
      </left>
      <right style="medium">
        <color theme="1"/>
      </right>
      <top style="medium">
        <color theme="1"/>
      </top>
      <bottom style="medium">
        <color theme="1"/>
      </bottom>
      <diagonal/>
    </border>
    <border>
      <left style="thin">
        <color theme="0" tint="-0.14990691854609822"/>
      </left>
      <right/>
      <top style="thin">
        <color theme="0" tint="-0.14990691854609822"/>
      </top>
      <bottom style="thin">
        <color theme="0" tint="-0.14990691854609822"/>
      </bottom>
      <diagonal/>
    </border>
    <border>
      <left style="medium">
        <color indexed="64"/>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theme="0" tint="-0.14990691854609822"/>
      </right>
      <top style="medium">
        <color indexed="64"/>
      </top>
      <bottom style="thin">
        <color theme="0" tint="-0.14990691854609822"/>
      </bottom>
      <diagonal/>
    </border>
    <border>
      <left style="thin">
        <color theme="0" tint="-0.14990691854609822"/>
      </left>
      <right style="medium">
        <color indexed="64"/>
      </right>
      <top style="medium">
        <color indexed="64"/>
      </top>
      <bottom style="thin">
        <color theme="0" tint="-0.14990691854609822"/>
      </bottom>
      <diagonal/>
    </border>
    <border>
      <left style="thin">
        <color theme="0" tint="-0.14990691854609822"/>
      </left>
      <right style="medium">
        <color indexed="64"/>
      </right>
      <top style="thin">
        <color theme="0" tint="-0.14990691854609822"/>
      </top>
      <bottom style="thin">
        <color theme="0" tint="-0.14990691854609822"/>
      </bottom>
      <diagonal/>
    </border>
    <border>
      <left style="medium">
        <color indexed="64"/>
      </left>
      <right style="thin">
        <color theme="0" tint="-0.14990691854609822"/>
      </right>
      <top style="thin">
        <color theme="0" tint="-0.14990691854609822"/>
      </top>
      <bottom style="medium">
        <color indexed="64"/>
      </bottom>
      <diagonal/>
    </border>
    <border>
      <left style="thin">
        <color theme="0" tint="-0.14990691854609822"/>
      </left>
      <right style="medium">
        <color indexed="64"/>
      </right>
      <top style="thin">
        <color theme="0" tint="-0.14990691854609822"/>
      </top>
      <bottom style="medium">
        <color indexed="64"/>
      </bottom>
      <diagonal/>
    </border>
    <border>
      <left style="medium">
        <color indexed="64"/>
      </left>
      <right/>
      <top style="thin">
        <color theme="0" tint="-0.14990691854609822"/>
      </top>
      <bottom style="thin">
        <color theme="0" tint="-0.14990691854609822"/>
      </bottom>
      <diagonal/>
    </border>
    <border>
      <left/>
      <right style="thin">
        <color indexed="64"/>
      </right>
      <top style="double">
        <color indexed="64"/>
      </top>
      <bottom style="thin">
        <color theme="0" tint="-0.249977111117893"/>
      </bottom>
      <diagonal/>
    </border>
    <border>
      <left style="medium">
        <color indexed="64"/>
      </left>
      <right/>
      <top style="double">
        <color indexed="64"/>
      </top>
      <bottom style="thin">
        <color theme="0" tint="-0.249977111117893"/>
      </bottom>
      <diagonal/>
    </border>
    <border>
      <left/>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14990691854609822"/>
      </top>
      <bottom style="thin">
        <color theme="0" tint="-0.14990691854609822"/>
      </bottom>
      <diagonal/>
    </border>
    <border>
      <left style="thin">
        <color indexed="64"/>
      </left>
      <right/>
      <top style="thin">
        <color theme="0" tint="-0.14990691854609822"/>
      </top>
      <bottom style="thin">
        <color theme="0" tint="-0.14990691854609822"/>
      </bottom>
      <diagonal/>
    </border>
    <border>
      <left style="thin">
        <color theme="0" tint="-0.14990691854609822"/>
      </left>
      <right style="thin">
        <color theme="0" tint="-0.14990691854609822"/>
      </right>
      <top style="medium">
        <color indexed="64"/>
      </top>
      <bottom style="thin">
        <color theme="0" tint="-0.14990691854609822"/>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thin">
        <color theme="0" tint="-0.14990691854609822"/>
      </top>
      <bottom style="thin">
        <color theme="0" tint="-0.14990691854609822"/>
      </bottom>
      <diagonal/>
    </border>
    <border>
      <left style="thin">
        <color indexed="64"/>
      </left>
      <right/>
      <top style="thin">
        <color theme="0" tint="-0.14990691854609822"/>
      </top>
      <bottom style="thin">
        <color indexed="64"/>
      </bottom>
      <diagonal/>
    </border>
    <border>
      <left/>
      <right/>
      <top style="thin">
        <color theme="0" tint="-0.14990691854609822"/>
      </top>
      <bottom style="thin">
        <color indexed="64"/>
      </bottom>
      <diagonal/>
    </border>
    <border>
      <left/>
      <right style="medium">
        <color indexed="64"/>
      </right>
      <top style="thin">
        <color theme="0" tint="-0.14990691854609822"/>
      </top>
      <bottom style="thin">
        <color indexed="64"/>
      </bottom>
      <diagonal/>
    </border>
    <border>
      <left/>
      <right/>
      <top style="double">
        <color indexed="64"/>
      </top>
      <bottom style="thin">
        <color theme="0" tint="-0.249977111117893"/>
      </bottom>
      <diagonal/>
    </border>
    <border>
      <left/>
      <right style="thin">
        <color indexed="64"/>
      </right>
      <top/>
      <bottom style="thin">
        <color theme="0" tint="-0.24994659260841701"/>
      </bottom>
      <diagonal/>
    </border>
    <border>
      <left style="medium">
        <color indexed="64"/>
      </left>
      <right style="medium">
        <color indexed="64"/>
      </right>
      <top/>
      <bottom style="thin">
        <color indexed="64"/>
      </bottom>
      <diagonal/>
    </border>
    <border>
      <left style="thin">
        <color theme="0" tint="-0.249977111117893"/>
      </left>
      <right/>
      <top style="thin">
        <color theme="0" tint="-0.249977111117893"/>
      </top>
      <bottom style="medium">
        <color indexed="64"/>
      </bottom>
      <diagonal/>
    </border>
    <border>
      <left style="medium">
        <color indexed="64"/>
      </left>
      <right/>
      <top/>
      <bottom style="thin">
        <color theme="0" tint="-0.14990691854609822"/>
      </bottom>
      <diagonal/>
    </border>
    <border>
      <left/>
      <right/>
      <top/>
      <bottom style="thin">
        <color theme="0" tint="-0.14990691854609822"/>
      </bottom>
      <diagonal/>
    </border>
    <border>
      <left/>
      <right style="medium">
        <color indexed="64"/>
      </right>
      <top/>
      <bottom style="thin">
        <color theme="0" tint="-0.14990691854609822"/>
      </bottom>
      <diagonal/>
    </border>
    <border>
      <left style="medium">
        <color indexed="64"/>
      </left>
      <right/>
      <top style="thin">
        <color theme="0" tint="-0.14990691854609822"/>
      </top>
      <bottom/>
      <diagonal/>
    </border>
    <border>
      <left/>
      <right/>
      <top style="thin">
        <color theme="0" tint="-0.14990691854609822"/>
      </top>
      <bottom/>
      <diagonal/>
    </border>
    <border>
      <left/>
      <right style="medium">
        <color indexed="64"/>
      </right>
      <top style="thin">
        <color theme="0" tint="-0.14990691854609822"/>
      </top>
      <bottom/>
      <diagonal/>
    </border>
    <border>
      <left style="thin">
        <color theme="0" tint="-0.14999847407452621"/>
      </left>
      <right style="medium">
        <color indexed="64"/>
      </right>
      <top style="thin">
        <color theme="0" tint="-0.14990691854609822"/>
      </top>
      <bottom style="thin">
        <color theme="0" tint="-0.14990691854609822"/>
      </bottom>
      <diagonal/>
    </border>
    <border>
      <left style="thin">
        <color theme="0" tint="-0.14990691854609822"/>
      </left>
      <right/>
      <top style="thin">
        <color indexed="64"/>
      </top>
      <bottom style="thin">
        <color theme="0" tint="-0.14990691854609822"/>
      </bottom>
      <diagonal/>
    </border>
    <border>
      <left style="thin">
        <color indexed="64"/>
      </left>
      <right/>
      <top style="thin">
        <color indexed="64"/>
      </top>
      <bottom/>
      <diagonal/>
    </border>
    <border>
      <left style="thin">
        <color theme="0" tint="-0.14999847407452621"/>
      </left>
      <right style="medium">
        <color indexed="64"/>
      </right>
      <top style="thin">
        <color indexed="64"/>
      </top>
      <bottom style="thin">
        <color theme="0" tint="-0.149906918546098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style="thin">
        <color theme="0" tint="-0.14990691854609822"/>
      </right>
      <top style="thin">
        <color theme="0" tint="-0.14990691854609822"/>
      </top>
      <bottom/>
      <diagonal/>
    </border>
    <border>
      <left style="thin">
        <color theme="0" tint="-0.14990691854609822"/>
      </left>
      <right style="thin">
        <color theme="0" tint="-0.14999847407452621"/>
      </right>
      <top style="thin">
        <color theme="0" tint="-0.14990691854609822"/>
      </top>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top/>
      <bottom style="medium">
        <color indexed="64"/>
      </bottom>
      <diagonal/>
    </border>
    <border>
      <left style="thin">
        <color theme="0" tint="-0.24994659260841701"/>
      </left>
      <right/>
      <top style="medium">
        <color indexed="64"/>
      </top>
      <bottom/>
      <diagonal/>
    </border>
    <border>
      <left/>
      <right style="thin">
        <color indexed="64"/>
      </right>
      <top style="medium">
        <color indexed="64"/>
      </top>
      <bottom/>
      <diagonal/>
    </border>
    <border>
      <left/>
      <right/>
      <top style="thin">
        <color theme="0" tint="-0.14999847407452621"/>
      </top>
      <bottom/>
      <diagonal/>
    </border>
    <border>
      <left/>
      <right/>
      <top/>
      <bottom style="thin">
        <color theme="0" tint="-0.14999847407452621"/>
      </bottom>
      <diagonal/>
    </border>
    <border>
      <left style="medium">
        <color indexed="64"/>
      </left>
      <right/>
      <top/>
      <bottom style="thin">
        <color theme="0" tint="-0.14999847407452621"/>
      </bottom>
      <diagonal/>
    </border>
    <border>
      <left/>
      <right style="medium">
        <color indexed="64"/>
      </right>
      <top/>
      <bottom style="thin">
        <color theme="0" tint="-0.14999847407452621"/>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top style="thin">
        <color theme="0" tint="-0.14999847407452621"/>
      </top>
      <bottom style="medium">
        <color indexed="64"/>
      </bottom>
      <diagonal/>
    </border>
    <border>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medium">
        <color indexed="64"/>
      </left>
      <right style="thin">
        <color indexed="64"/>
      </right>
      <top style="thin">
        <color theme="0" tint="-0.14999847407452621"/>
      </top>
      <bottom/>
      <diagonal/>
    </border>
    <border>
      <left style="medium">
        <color indexed="64"/>
      </left>
      <right style="thin">
        <color indexed="64"/>
      </right>
      <top style="thin">
        <color theme="0" tint="-0.14999847407452621"/>
      </top>
      <bottom style="thin">
        <color theme="0" tint="-0.14999847407452621"/>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theme="0" tint="-0.14990691854609822"/>
      </right>
      <top style="thin">
        <color theme="0" tint="-0.14999847407452621"/>
      </top>
      <bottom style="thin">
        <color theme="0" tint="-0.14990691854609822"/>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theme="0" tint="-0.24994659260841701"/>
      </top>
      <bottom style="medium">
        <color indexed="64"/>
      </bottom>
      <diagonal/>
    </border>
    <border>
      <left/>
      <right style="thin">
        <color auto="1"/>
      </right>
      <top style="thin">
        <color theme="0" tint="-0.14999847407452621"/>
      </top>
      <bottom/>
      <diagonal/>
    </border>
    <border>
      <left style="medium">
        <color indexed="64"/>
      </left>
      <right/>
      <top style="thin">
        <color theme="0" tint="-0.14996795556505021"/>
      </top>
      <bottom style="thin">
        <color theme="0" tint="-0.14999847407452621"/>
      </bottom>
      <diagonal/>
    </border>
    <border>
      <left/>
      <right/>
      <top style="thin">
        <color indexed="64"/>
      </top>
      <bottom style="thin">
        <color theme="0" tint="-0.14999847407452621"/>
      </bottom>
      <diagonal/>
    </border>
    <border>
      <left style="medium">
        <color indexed="64"/>
      </left>
      <right/>
      <top style="thin">
        <color theme="0" tint="-0.14999847407452621"/>
      </top>
      <bottom style="thin">
        <color theme="0" tint="-0.14999847407452621"/>
      </bottom>
      <diagonal/>
    </border>
    <border>
      <left/>
      <right style="thin">
        <color auto="1"/>
      </right>
      <top style="thin">
        <color theme="0" tint="-0.14999847407452621"/>
      </top>
      <bottom style="thin">
        <color theme="0" tint="-0.14999847407452621"/>
      </bottom>
      <diagonal/>
    </border>
    <border>
      <left style="thin">
        <color indexed="64"/>
      </left>
      <right style="thin">
        <color indexed="64"/>
      </right>
      <top style="medium">
        <color indexed="64"/>
      </top>
      <bottom style="medium">
        <color indexed="64"/>
      </bottom>
      <diagonal/>
    </border>
    <border>
      <left/>
      <right style="thin">
        <color theme="0" tint="-0.14990691854609822"/>
      </right>
      <top style="thin">
        <color theme="0" tint="-0.14990691854609822"/>
      </top>
      <bottom style="thin">
        <color theme="0" tint="-0.14990691854609822"/>
      </bottom>
      <diagonal/>
    </border>
    <border>
      <left style="medium">
        <color indexed="64"/>
      </left>
      <right style="thin">
        <color indexed="64"/>
      </right>
      <top style="thin">
        <color theme="0" tint="-0.14999847407452621"/>
      </top>
      <bottom style="medium">
        <color indexed="64"/>
      </bottom>
      <diagonal/>
    </border>
    <border>
      <left style="medium">
        <color indexed="64"/>
      </left>
      <right style="thin">
        <color indexed="64"/>
      </right>
      <top style="thin">
        <color indexed="64"/>
      </top>
      <bottom style="thin">
        <color theme="0" tint="-0.14999847407452621"/>
      </bottom>
      <diagonal/>
    </border>
    <border>
      <left style="medium">
        <color indexed="64"/>
      </left>
      <right style="thin">
        <color indexed="64"/>
      </right>
      <top style="thin">
        <color theme="0" tint="-0.14999847407452621"/>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medium">
        <color indexed="64"/>
      </bottom>
      <diagonal/>
    </border>
    <border>
      <left/>
      <right style="thin">
        <color theme="0" tint="-0.14999847407452621"/>
      </right>
      <top style="thin">
        <color theme="0" tint="-0.24994659260841701"/>
      </top>
      <bottom style="thin">
        <color theme="0" tint="-0.24994659260841701"/>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theme="0" tint="-0.24994659260841701"/>
      </left>
      <right/>
      <top style="medium">
        <color indexed="64"/>
      </top>
      <bottom style="thin">
        <color theme="0" tint="-0.14999847407452621"/>
      </bottom>
      <diagonal/>
    </border>
    <border>
      <left/>
      <right style="thin">
        <color indexed="64"/>
      </right>
      <top style="medium">
        <color indexed="64"/>
      </top>
      <bottom style="thin">
        <color theme="0" tint="-0.14999847407452621"/>
      </bottom>
      <diagonal/>
    </border>
    <border>
      <left style="thin">
        <color theme="0" tint="-0.14999847407452621"/>
      </left>
      <right style="thin">
        <color indexed="64"/>
      </right>
      <top style="thin">
        <color theme="0" tint="-0.24994659260841701"/>
      </top>
      <bottom style="medium">
        <color indexed="64"/>
      </bottom>
      <diagonal/>
    </border>
  </borders>
  <cellStyleXfs count="30">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4">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17" fillId="14" borderId="1">
      <alignment horizontal="center" vertical="center" wrapText="1"/>
      <protection locked="0"/>
    </xf>
    <xf numFmtId="0" fontId="8" fillId="20" borderId="138">
      <alignment vertical="center" wrapText="1"/>
    </xf>
    <xf numFmtId="14" fontId="8" fillId="20" borderId="138">
      <alignment horizontal="left" vertical="center" wrapText="1"/>
    </xf>
    <xf numFmtId="0" fontId="23" fillId="6" borderId="24">
      <alignment vertical="center" wrapText="1"/>
    </xf>
    <xf numFmtId="0" fontId="27" fillId="0" borderId="139">
      <alignment horizontal="left" vertical="center" wrapText="1"/>
    </xf>
    <xf numFmtId="0" fontId="31" fillId="18" borderId="99">
      <alignment horizontal="center" vertical="center"/>
    </xf>
  </cellStyleXfs>
  <cellXfs count="1080">
    <xf numFmtId="0" fontId="0" fillId="0" borderId="0" xfId="0"/>
    <xf numFmtId="14" fontId="6" fillId="0" borderId="0" xfId="6" applyNumberFormat="1" applyFont="1"/>
    <xf numFmtId="0" fontId="6" fillId="0" borderId="0" xfId="6" applyFont="1"/>
    <xf numFmtId="0" fontId="6" fillId="0" borderId="0" xfId="6" applyNumberFormat="1" applyFont="1"/>
    <xf numFmtId="0" fontId="8" fillId="0" borderId="0" xfId="6" applyFont="1" applyProtection="1"/>
    <xf numFmtId="0" fontId="8" fillId="0" borderId="0" xfId="0" applyFont="1" applyAlignment="1" applyProtection="1">
      <alignment vertical="center"/>
    </xf>
    <xf numFmtId="0" fontId="8" fillId="5" borderId="0" xfId="6" applyFont="1" applyFill="1" applyProtection="1"/>
    <xf numFmtId="14" fontId="12" fillId="14" borderId="1" xfId="18" applyNumberFormat="1" applyFill="1" applyBorder="1" applyProtection="1">
      <alignment horizontal="center" vertical="center"/>
      <protection locked="0"/>
    </xf>
    <xf numFmtId="0" fontId="8" fillId="14" borderId="1" xfId="0" applyFont="1" applyFill="1" applyBorder="1" applyAlignment="1" applyProtection="1">
      <alignment horizontal="center"/>
      <protection locked="0"/>
    </xf>
    <xf numFmtId="0" fontId="8" fillId="14" borderId="23" xfId="0" applyFont="1" applyFill="1" applyBorder="1" applyAlignment="1" applyProtection="1">
      <alignment horizontal="center"/>
      <protection locked="0"/>
    </xf>
    <xf numFmtId="14" fontId="8" fillId="14" borderId="1" xfId="0" applyNumberFormat="1" applyFont="1" applyFill="1" applyBorder="1" applyAlignment="1" applyProtection="1">
      <alignment horizontal="center"/>
      <protection locked="0"/>
    </xf>
    <xf numFmtId="0" fontId="8" fillId="0" borderId="0" xfId="0" applyFont="1" applyProtection="1"/>
    <xf numFmtId="0" fontId="8" fillId="5" borderId="0" xfId="0" applyFont="1" applyFill="1" applyProtection="1"/>
    <xf numFmtId="0" fontId="8" fillId="0" borderId="0" xfId="0" applyFont="1" applyAlignment="1" applyProtection="1">
      <alignment wrapText="1"/>
    </xf>
    <xf numFmtId="0" fontId="8" fillId="5" borderId="0" xfId="0" applyFont="1" applyFill="1" applyAlignment="1" applyProtection="1">
      <alignment wrapText="1"/>
    </xf>
    <xf numFmtId="0" fontId="8" fillId="5" borderId="0" xfId="0" applyFont="1" applyFill="1" applyBorder="1" applyAlignment="1" applyProtection="1">
      <alignment vertical="top" wrapText="1"/>
    </xf>
    <xf numFmtId="0" fontId="8" fillId="0" borderId="0" xfId="0" quotePrefix="1" applyFont="1" applyProtection="1"/>
    <xf numFmtId="0" fontId="8" fillId="5" borderId="0" xfId="0" applyFont="1" applyFill="1" applyBorder="1" applyAlignment="1" applyProtection="1">
      <alignment wrapText="1"/>
    </xf>
    <xf numFmtId="0" fontId="8" fillId="0" borderId="43" xfId="0" applyFont="1" applyBorder="1" applyProtection="1"/>
    <xf numFmtId="0" fontId="8" fillId="0" borderId="43" xfId="0" applyFont="1" applyBorder="1" applyAlignment="1" applyProtection="1"/>
    <xf numFmtId="0" fontId="17" fillId="0" borderId="0" xfId="0" applyFont="1" applyFill="1" applyBorder="1" applyProtection="1"/>
    <xf numFmtId="0" fontId="6" fillId="0" borderId="0" xfId="6" applyProtection="1"/>
    <xf numFmtId="0" fontId="8" fillId="14" borderId="9" xfId="0" applyFont="1" applyFill="1" applyBorder="1" applyAlignment="1" applyProtection="1">
      <alignment horizontal="center"/>
      <protection locked="0"/>
    </xf>
    <xf numFmtId="0" fontId="8" fillId="0" borderId="44" xfId="6" applyFont="1" applyBorder="1" applyProtection="1"/>
    <xf numFmtId="0" fontId="8" fillId="0" borderId="56" xfId="6" applyFont="1" applyBorder="1" applyProtection="1"/>
    <xf numFmtId="0" fontId="8" fillId="0" borderId="44" xfId="6" applyNumberFormat="1" applyFont="1" applyBorder="1" applyProtection="1"/>
    <xf numFmtId="0" fontId="8" fillId="0" borderId="61" xfId="6" applyFont="1" applyBorder="1" applyProtection="1"/>
    <xf numFmtId="0" fontId="17" fillId="0" borderId="0" xfId="6" applyFont="1" applyAlignment="1" applyProtection="1">
      <alignment vertical="center"/>
    </xf>
    <xf numFmtId="0" fontId="17" fillId="5" borderId="0" xfId="6" applyFont="1" applyFill="1" applyAlignment="1" applyProtection="1">
      <alignment vertical="center"/>
    </xf>
    <xf numFmtId="0" fontId="8" fillId="0" borderId="0" xfId="6" applyFont="1" applyAlignment="1" applyProtection="1">
      <alignment vertical="center"/>
    </xf>
    <xf numFmtId="0" fontId="8" fillId="5" borderId="0" xfId="6" applyFont="1" applyFill="1" applyAlignment="1" applyProtection="1">
      <alignment vertical="center"/>
    </xf>
    <xf numFmtId="0" fontId="8" fillId="0" borderId="44" xfId="6" applyFont="1" applyBorder="1" applyAlignment="1" applyProtection="1">
      <alignment vertical="center"/>
    </xf>
    <xf numFmtId="0" fontId="17" fillId="0" borderId="44" xfId="6" applyFont="1" applyBorder="1" applyAlignment="1" applyProtection="1">
      <alignment vertical="center"/>
    </xf>
    <xf numFmtId="0" fontId="17" fillId="0" borderId="61" xfId="6" applyFont="1" applyBorder="1" applyAlignment="1" applyProtection="1">
      <alignment vertical="center"/>
    </xf>
    <xf numFmtId="0" fontId="17" fillId="0" borderId="44" xfId="6" applyFont="1" applyFill="1" applyBorder="1" applyAlignment="1" applyProtection="1">
      <alignment vertical="center"/>
    </xf>
    <xf numFmtId="0" fontId="22" fillId="0" borderId="59" xfId="1" applyFont="1" applyBorder="1" applyAlignment="1" applyProtection="1">
      <alignment vertical="center"/>
      <protection locked="0"/>
    </xf>
    <xf numFmtId="0" fontId="17" fillId="0" borderId="61" xfId="6" applyFont="1" applyFill="1" applyBorder="1" applyAlignment="1" applyProtection="1">
      <alignment vertical="center"/>
    </xf>
    <xf numFmtId="0" fontId="22" fillId="0" borderId="62" xfId="1" applyFont="1" applyBorder="1" applyAlignment="1" applyProtection="1">
      <alignment vertical="center"/>
      <protection locked="0"/>
    </xf>
    <xf numFmtId="0" fontId="8" fillId="5" borderId="0" xfId="0" applyFont="1" applyFill="1" applyAlignment="1" applyProtection="1">
      <alignment vertical="center"/>
    </xf>
    <xf numFmtId="0" fontId="24" fillId="0" borderId="0" xfId="1" applyFont="1" applyAlignment="1" applyProtection="1">
      <alignment vertical="center"/>
      <protection locked="0"/>
    </xf>
    <xf numFmtId="0" fontId="10" fillId="0" borderId="49" xfId="17" applyFont="1" applyBorder="1" applyAlignment="1" applyProtection="1">
      <alignment horizontal="center" vertical="center" wrapText="1"/>
    </xf>
    <xf numFmtId="0" fontId="10" fillId="0" borderId="50" xfId="17" applyFont="1" applyBorder="1" applyAlignment="1" applyProtection="1">
      <alignment horizontal="center" vertical="center" wrapText="1"/>
    </xf>
    <xf numFmtId="0" fontId="8" fillId="0" borderId="70" xfId="6" applyFont="1" applyBorder="1" applyAlignment="1" applyProtection="1">
      <alignment vertical="center"/>
    </xf>
    <xf numFmtId="0" fontId="8" fillId="0" borderId="0" xfId="0" applyFont="1" applyBorder="1" applyAlignment="1" applyProtection="1">
      <alignment vertical="center"/>
    </xf>
    <xf numFmtId="0" fontId="8" fillId="0" borderId="69" xfId="0" applyFont="1" applyBorder="1" applyAlignment="1" applyProtection="1">
      <alignment horizontal="center" vertical="center"/>
    </xf>
    <xf numFmtId="0" fontId="25" fillId="0" borderId="0" xfId="6" applyFont="1" applyBorder="1" applyAlignment="1" applyProtection="1">
      <alignment vertical="center"/>
    </xf>
    <xf numFmtId="0" fontId="8" fillId="0" borderId="16" xfId="0" applyFont="1" applyFill="1" applyBorder="1" applyAlignment="1" applyProtection="1">
      <alignment horizontal="left" vertical="center"/>
    </xf>
    <xf numFmtId="0" fontId="8" fillId="0" borderId="0" xfId="0" applyFont="1" applyFill="1" applyBorder="1" applyAlignment="1" applyProtection="1">
      <alignment vertical="center"/>
    </xf>
    <xf numFmtId="0" fontId="8" fillId="0" borderId="0" xfId="0" applyFont="1" applyAlignment="1" applyProtection="1">
      <alignment vertical="center" wrapText="1"/>
    </xf>
    <xf numFmtId="0" fontId="10" fillId="0" borderId="49" xfId="6" applyFont="1" applyBorder="1" applyAlignment="1" applyProtection="1">
      <alignment horizontal="center" vertical="center"/>
    </xf>
    <xf numFmtId="0" fontId="10" fillId="0" borderId="50" xfId="6" applyFont="1" applyBorder="1" applyAlignment="1" applyProtection="1">
      <alignment horizontal="center" vertical="center"/>
    </xf>
    <xf numFmtId="0" fontId="10" fillId="0" borderId="25" xfId="17" applyFont="1" applyBorder="1" applyAlignment="1" applyProtection="1">
      <alignment horizontal="center" vertical="center" wrapText="1"/>
    </xf>
    <xf numFmtId="0" fontId="8" fillId="0" borderId="27" xfId="6" applyFont="1" applyBorder="1" applyAlignment="1" applyProtection="1">
      <alignment vertical="center"/>
    </xf>
    <xf numFmtId="0" fontId="8" fillId="0" borderId="44" xfId="0" applyFont="1" applyBorder="1" applyAlignment="1" applyProtection="1">
      <alignment vertical="center"/>
    </xf>
    <xf numFmtId="0" fontId="8" fillId="14" borderId="1" xfId="0" applyFont="1" applyFill="1" applyBorder="1" applyAlignment="1" applyProtection="1">
      <alignment horizontal="center" vertical="center"/>
      <protection locked="0"/>
    </xf>
    <xf numFmtId="0" fontId="8" fillId="14" borderId="23" xfId="0" applyFont="1" applyFill="1" applyBorder="1" applyAlignment="1" applyProtection="1">
      <alignment horizontal="center" vertical="center"/>
      <protection locked="0"/>
    </xf>
    <xf numFmtId="0" fontId="8" fillId="0" borderId="43" xfId="6" applyFont="1" applyBorder="1" applyAlignment="1" applyProtection="1">
      <alignment vertical="center"/>
    </xf>
    <xf numFmtId="0" fontId="8" fillId="0" borderId="56" xfId="6" applyFont="1" applyBorder="1" applyAlignment="1" applyProtection="1">
      <alignment vertical="center"/>
    </xf>
    <xf numFmtId="0" fontId="27" fillId="0" borderId="12" xfId="0" applyFont="1" applyFill="1" applyBorder="1" applyAlignment="1" applyProtection="1">
      <alignment horizontal="left" vertical="center" wrapText="1"/>
    </xf>
    <xf numFmtId="0" fontId="8" fillId="0" borderId="43" xfId="0" applyFont="1" applyBorder="1" applyAlignment="1" applyProtection="1">
      <alignment vertical="center"/>
    </xf>
    <xf numFmtId="0" fontId="10" fillId="0" borderId="1"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8" fillId="0" borderId="43" xfId="0" applyFont="1" applyBorder="1" applyAlignment="1" applyProtection="1">
      <alignment horizontal="left" vertical="center"/>
    </xf>
    <xf numFmtId="0" fontId="8" fillId="0" borderId="0" xfId="0" applyFont="1" applyFill="1" applyAlignment="1" applyProtection="1">
      <alignment vertical="center"/>
    </xf>
    <xf numFmtId="0" fontId="27" fillId="0" borderId="12" xfId="0" applyFont="1" applyBorder="1" applyAlignment="1" applyProtection="1">
      <alignment vertical="center" wrapText="1"/>
    </xf>
    <xf numFmtId="0" fontId="8" fillId="5" borderId="0" xfId="0" applyFont="1" applyFill="1" applyAlignment="1" applyProtection="1">
      <alignment vertical="center" wrapText="1"/>
    </xf>
    <xf numFmtId="0" fontId="8" fillId="0" borderId="46" xfId="0" applyFont="1" applyBorder="1" applyAlignment="1" applyProtection="1">
      <alignment vertical="center"/>
    </xf>
    <xf numFmtId="0" fontId="27" fillId="0" borderId="12" xfId="0" applyFont="1" applyBorder="1" applyAlignment="1" applyProtection="1">
      <alignment vertical="center"/>
    </xf>
    <xf numFmtId="0" fontId="8" fillId="0" borderId="43" xfId="6" applyFont="1" applyFill="1" applyBorder="1" applyAlignment="1" applyProtection="1">
      <alignment vertical="center"/>
    </xf>
    <xf numFmtId="164" fontId="34" fillId="15" borderId="71" xfId="0" applyNumberFormat="1" applyFont="1" applyFill="1" applyBorder="1" applyAlignment="1" applyProtection="1">
      <alignment horizontal="center" vertical="center"/>
    </xf>
    <xf numFmtId="164" fontId="34" fillId="15" borderId="30" xfId="0" applyNumberFormat="1" applyFont="1" applyFill="1" applyBorder="1" applyAlignment="1" applyProtection="1">
      <alignment horizontal="center" vertical="center"/>
    </xf>
    <xf numFmtId="164" fontId="34" fillId="15" borderId="22" xfId="0" applyNumberFormat="1" applyFont="1" applyFill="1" applyBorder="1" applyAlignment="1" applyProtection="1">
      <alignment horizontal="center" vertical="center"/>
    </xf>
    <xf numFmtId="0" fontId="8" fillId="0" borderId="43" xfId="0" applyFont="1" applyBorder="1" applyAlignment="1" applyProtection="1">
      <alignment horizontal="left" vertical="center" wrapText="1"/>
    </xf>
    <xf numFmtId="14" fontId="8" fillId="14" borderId="9" xfId="0" applyNumberFormat="1" applyFont="1" applyFill="1" applyBorder="1" applyAlignment="1" applyProtection="1">
      <alignment horizontal="center"/>
      <protection locked="0"/>
    </xf>
    <xf numFmtId="0" fontId="10" fillId="0" borderId="20"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166" fontId="11" fillId="15" borderId="23" xfId="0" applyNumberFormat="1" applyFont="1" applyFill="1" applyBorder="1" applyAlignment="1" applyProtection="1">
      <alignment horizontal="center" vertical="center"/>
    </xf>
    <xf numFmtId="0" fontId="10" fillId="0" borderId="23"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8" fillId="0" borderId="55" xfId="0" applyFont="1" applyBorder="1" applyAlignment="1" applyProtection="1">
      <alignment vertical="center"/>
    </xf>
    <xf numFmtId="0" fontId="8" fillId="0" borderId="56" xfId="0" applyFont="1" applyBorder="1" applyAlignment="1" applyProtection="1">
      <alignment vertical="center"/>
    </xf>
    <xf numFmtId="0" fontId="8" fillId="0" borderId="86" xfId="0" applyFont="1" applyBorder="1" applyAlignment="1" applyProtection="1">
      <alignment vertical="center"/>
    </xf>
    <xf numFmtId="0" fontId="8" fillId="0" borderId="86" xfId="0" applyFont="1" applyBorder="1" applyAlignment="1" applyProtection="1">
      <alignment vertical="center" wrapText="1"/>
    </xf>
    <xf numFmtId="0" fontId="8" fillId="0" borderId="87" xfId="0" applyFont="1" applyBorder="1" applyAlignment="1" applyProtection="1">
      <alignment vertical="center" wrapText="1"/>
    </xf>
    <xf numFmtId="0" fontId="6" fillId="5" borderId="0" xfId="6" applyFill="1" applyProtection="1"/>
    <xf numFmtId="0" fontId="6" fillId="5" borderId="0" xfId="6" applyFont="1" applyFill="1"/>
    <xf numFmtId="0" fontId="6" fillId="5" borderId="0" xfId="6" applyNumberFormat="1" applyFont="1" applyFill="1"/>
    <xf numFmtId="14" fontId="6" fillId="5" borderId="0" xfId="6" applyNumberFormat="1" applyFont="1" applyFill="1"/>
    <xf numFmtId="0" fontId="6" fillId="0" borderId="44" xfId="6" applyFont="1" applyBorder="1"/>
    <xf numFmtId="0" fontId="6" fillId="0" borderId="44" xfId="6" applyNumberFormat="1" applyFont="1" applyBorder="1"/>
    <xf numFmtId="0" fontId="6" fillId="0" borderId="61" xfId="6" applyFont="1" applyBorder="1"/>
    <xf numFmtId="0" fontId="8" fillId="0" borderId="96" xfId="0" applyFont="1" applyBorder="1" applyAlignment="1" applyProtection="1">
      <alignment vertical="center"/>
    </xf>
    <xf numFmtId="0" fontId="0" fillId="0" borderId="0" xfId="0" applyProtection="1">
      <protection locked="0"/>
    </xf>
    <xf numFmtId="0" fontId="8" fillId="0" borderId="59" xfId="6" applyFont="1" applyBorder="1" applyAlignment="1" applyProtection="1">
      <alignment vertical="center"/>
    </xf>
    <xf numFmtId="0" fontId="17" fillId="0" borderId="59" xfId="6" applyFont="1" applyBorder="1" applyAlignment="1" applyProtection="1">
      <alignment vertical="center"/>
    </xf>
    <xf numFmtId="0" fontId="17" fillId="0" borderId="62" xfId="6" applyFont="1" applyBorder="1" applyAlignment="1" applyProtection="1">
      <alignment vertical="center"/>
    </xf>
    <xf numFmtId="166" fontId="11" fillId="15" borderId="22" xfId="0" applyNumberFormat="1" applyFont="1" applyFill="1" applyBorder="1" applyAlignment="1" applyProtection="1">
      <alignment horizontal="center" vertical="center"/>
    </xf>
    <xf numFmtId="166" fontId="10" fillId="0" borderId="1" xfId="0" applyNumberFormat="1" applyFont="1" applyFill="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8" fillId="0" borderId="101" xfId="0" applyFont="1" applyBorder="1" applyAlignment="1" applyProtection="1">
      <alignment vertical="center"/>
    </xf>
    <xf numFmtId="0" fontId="10" fillId="0" borderId="101" xfId="0" applyFont="1" applyBorder="1" applyAlignment="1" applyProtection="1">
      <alignment vertical="center"/>
    </xf>
    <xf numFmtId="0" fontId="8" fillId="0" borderId="101" xfId="0" applyFont="1" applyBorder="1" applyAlignment="1" applyProtection="1">
      <alignment vertical="center" wrapText="1"/>
    </xf>
    <xf numFmtId="0" fontId="17" fillId="0" borderId="101" xfId="0" applyFont="1" applyBorder="1" applyAlignment="1" applyProtection="1">
      <alignment vertical="center"/>
    </xf>
    <xf numFmtId="0" fontId="10" fillId="0" borderId="53" xfId="0" applyFont="1" applyBorder="1" applyAlignment="1" applyProtection="1">
      <alignment horizontal="center" vertical="center" wrapText="1"/>
    </xf>
    <xf numFmtId="0" fontId="8" fillId="0" borderId="103" xfId="0" applyFont="1" applyFill="1" applyBorder="1" applyAlignment="1" applyProtection="1">
      <alignment vertical="center"/>
    </xf>
    <xf numFmtId="0" fontId="10" fillId="0" borderId="103" xfId="0" applyFont="1" applyFill="1" applyBorder="1" applyAlignment="1" applyProtection="1">
      <alignment vertical="center"/>
    </xf>
    <xf numFmtId="0" fontId="8" fillId="0" borderId="103" xfId="0" applyFont="1" applyBorder="1" applyAlignment="1" applyProtection="1">
      <alignment vertical="center"/>
    </xf>
    <xf numFmtId="0" fontId="10" fillId="0" borderId="104" xfId="0" applyFont="1" applyBorder="1" applyAlignment="1" applyProtection="1">
      <alignment vertical="center"/>
    </xf>
    <xf numFmtId="0" fontId="8" fillId="0" borderId="48" xfId="0" applyFont="1" applyFill="1" applyBorder="1" applyAlignment="1" applyProtection="1">
      <alignment vertical="center"/>
    </xf>
    <xf numFmtId="0" fontId="8" fillId="0" borderId="21" xfId="0" applyFont="1" applyFill="1" applyBorder="1" applyAlignment="1" applyProtection="1">
      <alignment vertical="center"/>
    </xf>
    <xf numFmtId="0" fontId="8" fillId="5" borderId="0" xfId="0" applyFont="1" applyFill="1" applyBorder="1" applyAlignment="1" applyProtection="1">
      <alignment vertical="center"/>
    </xf>
    <xf numFmtId="0" fontId="8" fillId="0" borderId="103" xfId="0" applyFont="1" applyBorder="1" applyAlignment="1" applyProtection="1">
      <alignment horizontal="left" vertical="center"/>
    </xf>
    <xf numFmtId="0" fontId="10" fillId="0" borderId="49" xfId="6" applyFont="1" applyBorder="1" applyAlignment="1" applyProtection="1">
      <alignment horizontal="center"/>
    </xf>
    <xf numFmtId="0" fontId="10" fillId="0" borderId="50" xfId="6" applyFont="1" applyBorder="1" applyAlignment="1" applyProtection="1">
      <alignment horizontal="center"/>
    </xf>
    <xf numFmtId="14" fontId="12" fillId="14" borderId="30" xfId="18" applyNumberFormat="1" applyFill="1" applyBorder="1" applyProtection="1">
      <alignment horizontal="center" vertical="center"/>
      <protection locked="0"/>
    </xf>
    <xf numFmtId="166" fontId="12" fillId="0" borderId="55" xfId="6" applyNumberFormat="1" applyFont="1" applyBorder="1" applyAlignment="1">
      <alignment horizontal="center" wrapText="1"/>
    </xf>
    <xf numFmtId="14" fontId="6" fillId="0" borderId="108" xfId="6" applyNumberFormat="1" applyFont="1" applyBorder="1" applyAlignment="1">
      <alignment horizontal="center" wrapText="1"/>
    </xf>
    <xf numFmtId="0" fontId="6" fillId="0" borderId="56" xfId="6" applyNumberFormat="1" applyFont="1" applyBorder="1" applyAlignment="1">
      <alignment horizontal="center" wrapText="1"/>
    </xf>
    <xf numFmtId="14" fontId="6" fillId="0" borderId="60" xfId="6" applyNumberFormat="1" applyFont="1" applyBorder="1" applyAlignment="1">
      <alignment horizontal="center" wrapText="1"/>
    </xf>
    <xf numFmtId="0" fontId="30" fillId="0" borderId="68" xfId="6" applyFont="1" applyBorder="1" applyAlignment="1">
      <alignment horizontal="center"/>
    </xf>
    <xf numFmtId="0" fontId="30" fillId="0" borderId="53" xfId="6" applyFont="1" applyBorder="1" applyAlignment="1">
      <alignment horizontal="center"/>
    </xf>
    <xf numFmtId="0" fontId="8" fillId="0" borderId="60" xfId="6" applyFont="1" applyBorder="1" applyAlignment="1" applyProtection="1">
      <alignment vertical="center"/>
    </xf>
    <xf numFmtId="0" fontId="11" fillId="13" borderId="15" xfId="6" applyFont="1" applyFill="1" applyBorder="1" applyAlignment="1" applyProtection="1">
      <alignment horizontal="center" vertical="center"/>
    </xf>
    <xf numFmtId="0" fontId="17" fillId="5" borderId="35" xfId="6" applyFont="1" applyFill="1" applyBorder="1" applyAlignment="1" applyProtection="1">
      <alignment horizontal="center" vertical="center"/>
    </xf>
    <xf numFmtId="165" fontId="8" fillId="14" borderId="16" xfId="4" applyNumberFormat="1" applyFont="1" applyFill="1" applyBorder="1" applyAlignment="1" applyProtection="1">
      <alignment horizontal="center" vertical="center"/>
    </xf>
    <xf numFmtId="0" fontId="11" fillId="15" borderId="16" xfId="5" applyFont="1" applyFill="1" applyBorder="1" applyAlignment="1" applyProtection="1">
      <alignment horizontal="center" vertical="center"/>
    </xf>
    <xf numFmtId="0" fontId="17" fillId="0" borderId="16" xfId="6" applyFont="1" applyFill="1" applyBorder="1" applyAlignment="1" applyProtection="1">
      <alignment horizontal="center" vertical="center"/>
    </xf>
    <xf numFmtId="0" fontId="31" fillId="16" borderId="19" xfId="0" applyFont="1" applyFill="1" applyBorder="1" applyAlignment="1" applyProtection="1">
      <alignment horizontal="center" vertical="center"/>
    </xf>
    <xf numFmtId="0" fontId="17" fillId="0" borderId="56" xfId="6" applyFont="1" applyFill="1" applyBorder="1" applyAlignment="1" applyProtection="1">
      <alignment vertical="center"/>
    </xf>
    <xf numFmtId="0" fontId="22" fillId="0" borderId="60" xfId="1" applyFont="1" applyBorder="1" applyAlignment="1" applyProtection="1">
      <alignment vertical="center"/>
      <protection locked="0"/>
    </xf>
    <xf numFmtId="14" fontId="8" fillId="14" borderId="23" xfId="0" applyNumberFormat="1" applyFont="1" applyFill="1" applyBorder="1" applyAlignment="1" applyProtection="1">
      <alignment horizontal="center"/>
      <protection locked="0"/>
    </xf>
    <xf numFmtId="0" fontId="6" fillId="0" borderId="55" xfId="6" applyFont="1" applyBorder="1" applyAlignment="1">
      <alignment horizontal="left" vertical="center"/>
    </xf>
    <xf numFmtId="14" fontId="8" fillId="14" borderId="9" xfId="0" applyNumberFormat="1" applyFont="1" applyFill="1" applyBorder="1" applyAlignment="1" applyProtection="1">
      <alignment horizontal="center" vertical="center"/>
      <protection locked="0"/>
    </xf>
    <xf numFmtId="0" fontId="17" fillId="14" borderId="23" xfId="0" applyFont="1" applyFill="1" applyBorder="1" applyAlignment="1" applyProtection="1">
      <alignment horizontal="center" vertical="center"/>
      <protection locked="0"/>
    </xf>
    <xf numFmtId="0" fontId="0" fillId="0" borderId="0" xfId="0" applyProtection="1"/>
    <xf numFmtId="0" fontId="8" fillId="0" borderId="67" xfId="0" applyFont="1" applyBorder="1" applyAlignment="1" applyProtection="1">
      <alignment vertical="center"/>
    </xf>
    <xf numFmtId="0" fontId="8" fillId="0" borderId="70" xfId="0" applyFont="1" applyBorder="1" applyAlignment="1" applyProtection="1">
      <alignment vertical="center" wrapText="1"/>
    </xf>
    <xf numFmtId="0" fontId="40" fillId="0" borderId="0" xfId="0" applyFont="1"/>
    <xf numFmtId="0" fontId="6" fillId="0" borderId="0" xfId="6" applyFont="1" applyFill="1"/>
    <xf numFmtId="0" fontId="6" fillId="0" borderId="63" xfId="6" applyFont="1" applyBorder="1"/>
    <xf numFmtId="0" fontId="8" fillId="0" borderId="0" xfId="0" applyFont="1" applyFill="1" applyProtection="1"/>
    <xf numFmtId="0" fontId="6" fillId="2" borderId="0" xfId="6" applyFont="1" applyFill="1"/>
    <xf numFmtId="0" fontId="6" fillId="2" borderId="0" xfId="6" applyFill="1" applyProtection="1"/>
    <xf numFmtId="0" fontId="6" fillId="2" borderId="0" xfId="6" applyFill="1" applyBorder="1" applyProtection="1"/>
    <xf numFmtId="0" fontId="8" fillId="2" borderId="0" xfId="0" applyFont="1" applyFill="1" applyProtection="1"/>
    <xf numFmtId="0" fontId="24" fillId="2" borderId="0" xfId="1" applyFont="1" applyFill="1" applyAlignment="1" applyProtection="1"/>
    <xf numFmtId="0" fontId="8" fillId="2" borderId="0" xfId="0" applyFont="1" applyFill="1" applyBorder="1" applyProtection="1"/>
    <xf numFmtId="0" fontId="10" fillId="0" borderId="7" xfId="0" applyFont="1" applyBorder="1" applyAlignment="1" applyProtection="1">
      <alignment horizontal="center" vertical="center"/>
    </xf>
    <xf numFmtId="0" fontId="11" fillId="0" borderId="0" xfId="0" applyFont="1" applyAlignment="1" applyProtection="1">
      <alignment vertical="center"/>
    </xf>
    <xf numFmtId="0" fontId="8" fillId="2" borderId="0" xfId="6" applyFont="1" applyFill="1" applyProtection="1"/>
    <xf numFmtId="0" fontId="8" fillId="2" borderId="0" xfId="0" applyFont="1" applyFill="1" applyAlignment="1" applyProtection="1">
      <alignment vertical="center"/>
    </xf>
    <xf numFmtId="0" fontId="8" fillId="0" borderId="37" xfId="0" applyFont="1" applyBorder="1" applyAlignment="1" applyProtection="1">
      <alignment vertical="center"/>
    </xf>
    <xf numFmtId="0" fontId="8" fillId="0" borderId="116" xfId="0" applyFont="1" applyFill="1" applyBorder="1" applyAlignment="1" applyProtection="1">
      <alignment horizontal="left" vertical="center" wrapText="1"/>
    </xf>
    <xf numFmtId="0" fontId="8" fillId="0" borderId="27" xfId="6" applyFont="1" applyFill="1" applyBorder="1" applyAlignment="1" applyProtection="1">
      <alignment vertical="center"/>
    </xf>
    <xf numFmtId="0" fontId="44" fillId="2" borderId="0" xfId="6" applyFont="1" applyFill="1" applyProtection="1"/>
    <xf numFmtId="0" fontId="17" fillId="2" borderId="0" xfId="6" applyFont="1" applyFill="1" applyAlignment="1" applyProtection="1">
      <alignment vertical="center"/>
    </xf>
    <xf numFmtId="0" fontId="8" fillId="2" borderId="0" xfId="6" applyFont="1" applyFill="1" applyAlignment="1" applyProtection="1">
      <alignment vertical="center"/>
    </xf>
    <xf numFmtId="0" fontId="20" fillId="2" borderId="0" xfId="20" applyFont="1" applyFill="1" applyAlignment="1" applyProtection="1">
      <alignment vertical="center"/>
    </xf>
    <xf numFmtId="0" fontId="8" fillId="2" borderId="0" xfId="6" applyFont="1" applyFill="1" applyBorder="1" applyAlignment="1" applyProtection="1">
      <alignment vertical="center" wrapText="1"/>
    </xf>
    <xf numFmtId="0" fontId="17" fillId="2" borderId="0" xfId="0" applyFont="1" applyFill="1" applyBorder="1" applyAlignment="1" applyProtection="1">
      <alignment vertical="center"/>
    </xf>
    <xf numFmtId="0" fontId="46" fillId="0" borderId="0" xfId="0" applyFont="1" applyProtection="1"/>
    <xf numFmtId="0" fontId="46" fillId="0" borderId="0" xfId="0" applyFont="1" applyProtection="1">
      <protection locked="0"/>
    </xf>
    <xf numFmtId="0" fontId="17" fillId="0" borderId="0" xfId="0" applyFont="1" applyAlignment="1" applyProtection="1">
      <alignment vertical="center"/>
    </xf>
    <xf numFmtId="0" fontId="16" fillId="2" borderId="0" xfId="0" applyFont="1" applyFill="1" applyAlignment="1" applyProtection="1">
      <alignment vertical="center"/>
    </xf>
    <xf numFmtId="0" fontId="8" fillId="2" borderId="0" xfId="6" applyFont="1" applyFill="1" applyBorder="1" applyAlignment="1" applyProtection="1">
      <alignment vertical="center"/>
    </xf>
    <xf numFmtId="0" fontId="16" fillId="2" borderId="0" xfId="6"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applyFont="1" applyFill="1" applyAlignment="1" applyProtection="1">
      <alignment horizontal="left" vertical="center"/>
    </xf>
    <xf numFmtId="0" fontId="16" fillId="2" borderId="0" xfId="6" applyFont="1" applyFill="1" applyProtection="1"/>
    <xf numFmtId="0" fontId="23" fillId="2" borderId="0" xfId="7" applyFont="1" applyFill="1" applyBorder="1" applyAlignment="1" applyProtection="1">
      <alignment vertical="center"/>
    </xf>
    <xf numFmtId="2" fontId="8" fillId="2" borderId="0" xfId="0" applyNumberFormat="1" applyFont="1" applyFill="1" applyBorder="1" applyAlignment="1" applyProtection="1">
      <alignment horizontal="center" vertical="center"/>
    </xf>
    <xf numFmtId="0" fontId="16" fillId="2" borderId="0" xfId="0" applyFont="1" applyFill="1" applyBorder="1" applyAlignment="1" applyProtection="1">
      <alignment horizontal="left" vertical="center"/>
    </xf>
    <xf numFmtId="0" fontId="8" fillId="2" borderId="0" xfId="0" applyFont="1" applyFill="1" applyAlignment="1" applyProtection="1">
      <alignment vertical="center" wrapText="1"/>
    </xf>
    <xf numFmtId="0" fontId="27" fillId="2" borderId="0" xfId="0" applyFont="1" applyFill="1" applyBorder="1" applyAlignment="1" applyProtection="1">
      <alignment vertical="center" wrapText="1"/>
    </xf>
    <xf numFmtId="0" fontId="27" fillId="2" borderId="0" xfId="0" applyFont="1" applyFill="1" applyBorder="1" applyAlignment="1" applyProtection="1">
      <alignment horizontal="left" vertical="center" wrapText="1"/>
    </xf>
    <xf numFmtId="0" fontId="26" fillId="2" borderId="0" xfId="0" applyFont="1" applyFill="1" applyAlignment="1" applyProtection="1">
      <alignment vertical="center"/>
    </xf>
    <xf numFmtId="0" fontId="8" fillId="2" borderId="0" xfId="0" quotePrefix="1" applyFont="1" applyFill="1" applyAlignment="1" applyProtection="1">
      <alignment vertical="center"/>
    </xf>
    <xf numFmtId="0" fontId="17" fillId="2" borderId="0" xfId="0" applyFont="1" applyFill="1" applyProtection="1"/>
    <xf numFmtId="0" fontId="17" fillId="5" borderId="0" xfId="0" applyFont="1" applyFill="1" applyProtection="1"/>
    <xf numFmtId="0" fontId="17" fillId="0" borderId="0" xfId="0" applyFont="1" applyProtection="1"/>
    <xf numFmtId="0" fontId="17" fillId="2" borderId="0" xfId="0" applyFont="1" applyFill="1" applyBorder="1" applyProtection="1"/>
    <xf numFmtId="0" fontId="10" fillId="2" borderId="0" xfId="0" applyFont="1" applyFill="1" applyBorder="1" applyAlignment="1" applyProtection="1">
      <alignment horizontal="left" vertical="center" wrapText="1"/>
    </xf>
    <xf numFmtId="0" fontId="39" fillId="2" borderId="0" xfId="0" applyFont="1" applyFill="1" applyAlignment="1" applyProtection="1">
      <alignment vertical="center" wrapText="1"/>
    </xf>
    <xf numFmtId="0" fontId="8" fillId="2" borderId="0" xfId="0" applyFont="1" applyFill="1" applyAlignment="1" applyProtection="1">
      <alignment horizontal="center" vertical="center"/>
    </xf>
    <xf numFmtId="0" fontId="23" fillId="2" borderId="12" xfId="7" applyFont="1" applyFill="1" applyBorder="1" applyAlignment="1" applyProtection="1">
      <alignment vertical="center"/>
    </xf>
    <xf numFmtId="0" fontId="8" fillId="2" borderId="0" xfId="0" quotePrefix="1" applyFont="1" applyFill="1" applyBorder="1" applyAlignment="1" applyProtection="1">
      <alignment vertical="center"/>
    </xf>
    <xf numFmtId="0" fontId="8" fillId="2" borderId="12" xfId="0" applyFont="1" applyFill="1" applyBorder="1" applyAlignment="1" applyProtection="1">
      <alignment vertical="center"/>
    </xf>
    <xf numFmtId="0" fontId="8" fillId="2" borderId="12"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right" vertical="center"/>
    </xf>
    <xf numFmtId="0" fontId="36" fillId="2" borderId="0" xfId="0" applyFont="1" applyFill="1" applyBorder="1" applyAlignment="1" applyProtection="1">
      <alignment vertical="center"/>
    </xf>
    <xf numFmtId="166" fontId="8" fillId="2" borderId="0" xfId="0" applyNumberFormat="1" applyFont="1" applyFill="1" applyBorder="1" applyAlignment="1" applyProtection="1">
      <alignment vertical="center"/>
    </xf>
    <xf numFmtId="0" fontId="10" fillId="2" borderId="0" xfId="0" applyFont="1" applyFill="1" applyBorder="1" applyAlignment="1" applyProtection="1">
      <alignment vertical="center"/>
    </xf>
    <xf numFmtId="0" fontId="41" fillId="2" borderId="0" xfId="0" applyFont="1" applyFill="1" applyBorder="1" applyAlignment="1" applyProtection="1">
      <alignment vertical="center"/>
    </xf>
    <xf numFmtId="2" fontId="10" fillId="2" borderId="0" xfId="0" applyNumberFormat="1" applyFont="1" applyFill="1" applyBorder="1" applyAlignment="1" applyProtection="1">
      <alignment vertical="center"/>
    </xf>
    <xf numFmtId="0" fontId="16" fillId="2" borderId="0" xfId="0" applyFont="1" applyFill="1" applyBorder="1" applyAlignment="1" applyProtection="1">
      <alignment vertical="center"/>
    </xf>
    <xf numFmtId="166" fontId="8" fillId="2" borderId="0" xfId="0" applyNumberFormat="1" applyFont="1" applyFill="1" applyAlignment="1" applyProtection="1">
      <alignment vertical="center"/>
    </xf>
    <xf numFmtId="0" fontId="23" fillId="2" borderId="0" xfId="7" applyFont="1" applyFill="1" applyBorder="1" applyAlignment="1" applyProtection="1">
      <alignment vertical="center" wrapText="1"/>
    </xf>
    <xf numFmtId="0" fontId="28" fillId="2" borderId="0" xfId="0" applyFont="1" applyFill="1" applyBorder="1" applyAlignment="1" applyProtection="1">
      <alignment vertical="center" wrapText="1"/>
    </xf>
    <xf numFmtId="0" fontId="17" fillId="2" borderId="0" xfId="0" applyFont="1" applyFill="1" applyBorder="1" applyAlignment="1" applyProtection="1">
      <alignment vertical="top" wrapText="1"/>
    </xf>
    <xf numFmtId="0" fontId="17" fillId="2" borderId="0" xfId="0" applyFont="1" applyFill="1" applyBorder="1" applyAlignment="1" applyProtection="1">
      <alignment vertical="center" wrapText="1"/>
    </xf>
    <xf numFmtId="9" fontId="8" fillId="14" borderId="1" xfId="23" applyFont="1" applyFill="1" applyBorder="1" applyAlignment="1" applyProtection="1">
      <alignment horizontal="center" vertical="center"/>
      <protection locked="0"/>
    </xf>
    <xf numFmtId="20" fontId="8" fillId="0" borderId="122" xfId="0" applyNumberFormat="1" applyFont="1" applyFill="1" applyBorder="1" applyAlignment="1" applyProtection="1">
      <alignment vertical="center"/>
    </xf>
    <xf numFmtId="0" fontId="11" fillId="2" borderId="0" xfId="0" applyFont="1" applyFill="1" applyBorder="1" applyAlignment="1" applyProtection="1">
      <alignment vertical="center"/>
    </xf>
    <xf numFmtId="0" fontId="8" fillId="0" borderId="124" xfId="0" applyFont="1" applyBorder="1"/>
    <xf numFmtId="0" fontId="8" fillId="14" borderId="9" xfId="0" applyNumberFormat="1" applyFont="1" applyFill="1" applyBorder="1" applyAlignment="1" applyProtection="1">
      <alignment horizontal="center" vertical="center"/>
      <protection locked="0"/>
    </xf>
    <xf numFmtId="0" fontId="8" fillId="14" borderId="20" xfId="0" applyNumberFormat="1" applyFont="1" applyFill="1" applyBorder="1" applyAlignment="1" applyProtection="1">
      <alignment horizontal="center" vertical="center"/>
      <protection locked="0"/>
    </xf>
    <xf numFmtId="0" fontId="8" fillId="14" borderId="21" xfId="0" applyNumberFormat="1" applyFont="1" applyFill="1" applyBorder="1" applyAlignment="1" applyProtection="1">
      <alignment horizontal="center" vertical="center"/>
      <protection locked="0"/>
    </xf>
    <xf numFmtId="0" fontId="8" fillId="14" borderId="30" xfId="0" applyNumberFormat="1" applyFont="1" applyFill="1" applyBorder="1" applyAlignment="1" applyProtection="1">
      <alignment horizontal="center" vertical="center"/>
      <protection locked="0"/>
    </xf>
    <xf numFmtId="0" fontId="8" fillId="14" borderId="64" xfId="0" applyNumberFormat="1" applyFont="1" applyFill="1" applyBorder="1" applyAlignment="1" applyProtection="1">
      <alignment horizontal="center" vertical="center"/>
      <protection locked="0"/>
    </xf>
    <xf numFmtId="0" fontId="8" fillId="14" borderId="54" xfId="0" applyNumberFormat="1" applyFont="1" applyFill="1" applyBorder="1" applyAlignment="1" applyProtection="1">
      <alignment horizontal="center" vertical="center"/>
      <protection locked="0"/>
    </xf>
    <xf numFmtId="0" fontId="8" fillId="14" borderId="22" xfId="0" applyNumberFormat="1" applyFont="1" applyFill="1" applyBorder="1" applyAlignment="1" applyProtection="1">
      <alignment horizontal="center" vertical="center"/>
      <protection locked="0"/>
    </xf>
    <xf numFmtId="0" fontId="8" fillId="14" borderId="8" xfId="0" applyNumberFormat="1" applyFont="1" applyFill="1" applyBorder="1" applyAlignment="1" applyProtection="1">
      <alignment horizontal="center" vertical="center"/>
      <protection locked="0"/>
    </xf>
    <xf numFmtId="0" fontId="8" fillId="14" borderId="7" xfId="0" applyNumberFormat="1" applyFont="1" applyFill="1" applyBorder="1" applyAlignment="1" applyProtection="1">
      <alignment horizontal="center" vertical="center"/>
      <protection locked="0"/>
    </xf>
    <xf numFmtId="0" fontId="8" fillId="14" borderId="6" xfId="0" applyNumberFormat="1" applyFont="1" applyFill="1" applyBorder="1" applyAlignment="1" applyProtection="1">
      <alignment horizontal="center" vertical="center"/>
      <protection locked="0"/>
    </xf>
    <xf numFmtId="0" fontId="8" fillId="14" borderId="51" xfId="0" applyNumberFormat="1" applyFont="1" applyFill="1" applyBorder="1" applyAlignment="1" applyProtection="1">
      <alignment horizontal="center" vertical="center"/>
      <protection locked="0"/>
    </xf>
    <xf numFmtId="0" fontId="8" fillId="14" borderId="98" xfId="0" applyNumberFormat="1" applyFont="1" applyFill="1" applyBorder="1" applyAlignment="1" applyProtection="1">
      <alignment horizontal="center" vertical="center"/>
      <protection locked="0"/>
    </xf>
    <xf numFmtId="0" fontId="8" fillId="14" borderId="52" xfId="0" applyNumberFormat="1" applyFont="1" applyFill="1" applyBorder="1" applyAlignment="1" applyProtection="1">
      <alignment horizontal="center" vertical="center"/>
      <protection locked="0"/>
    </xf>
    <xf numFmtId="0" fontId="23" fillId="12" borderId="37" xfId="6" applyFont="1" applyFill="1" applyBorder="1" applyAlignment="1" applyProtection="1">
      <alignment vertical="top"/>
    </xf>
    <xf numFmtId="0" fontId="23" fillId="12" borderId="38" xfId="6" applyFont="1" applyFill="1" applyBorder="1" applyAlignment="1" applyProtection="1">
      <alignment vertical="top"/>
    </xf>
    <xf numFmtId="0" fontId="23" fillId="12" borderId="39" xfId="6" applyFont="1" applyFill="1" applyBorder="1" applyAlignment="1" applyProtection="1">
      <alignment vertical="top"/>
    </xf>
    <xf numFmtId="0" fontId="10" fillId="0" borderId="61" xfId="0" applyFont="1" applyBorder="1" applyAlignment="1" applyProtection="1">
      <alignment horizontal="left" vertical="center"/>
    </xf>
    <xf numFmtId="0" fontId="46" fillId="0" borderId="0" xfId="0" applyFont="1" applyFill="1" applyProtection="1"/>
    <xf numFmtId="0" fontId="17" fillId="0" borderId="0" xfId="0" applyFont="1" applyFill="1" applyAlignment="1" applyProtection="1">
      <alignment vertical="center"/>
    </xf>
    <xf numFmtId="0" fontId="0" fillId="0" borderId="0" xfId="0" applyFill="1" applyProtection="1">
      <protection locked="0"/>
    </xf>
    <xf numFmtId="0" fontId="46" fillId="0" borderId="0" xfId="0" applyFont="1" applyFill="1" applyProtection="1">
      <protection locked="0"/>
    </xf>
    <xf numFmtId="0" fontId="6" fillId="0" borderId="61" xfId="6" applyNumberFormat="1" applyFont="1" applyBorder="1" applyAlignment="1">
      <alignment horizontal="center" wrapText="1"/>
    </xf>
    <xf numFmtId="14" fontId="6" fillId="0" borderId="62" xfId="6" applyNumberFormat="1" applyFont="1" applyBorder="1" applyAlignment="1">
      <alignment horizontal="center" wrapText="1"/>
    </xf>
    <xf numFmtId="0" fontId="10" fillId="0" borderId="48" xfId="6" applyFont="1" applyFill="1" applyBorder="1" applyAlignment="1" applyProtection="1">
      <alignment horizontal="center" vertical="center"/>
    </xf>
    <xf numFmtId="0" fontId="10" fillId="0" borderId="49" xfId="6" applyFont="1" applyFill="1" applyBorder="1" applyAlignment="1" applyProtection="1">
      <alignment horizontal="center" vertical="center"/>
    </xf>
    <xf numFmtId="0" fontId="10" fillId="0" borderId="49" xfId="6" applyFont="1" applyFill="1" applyBorder="1" applyAlignment="1" applyProtection="1">
      <alignment horizontal="center" vertical="center" wrapText="1"/>
    </xf>
    <xf numFmtId="0" fontId="10" fillId="0" borderId="50" xfId="6" applyFont="1" applyFill="1" applyBorder="1" applyAlignment="1" applyProtection="1">
      <alignment horizontal="center" vertical="center" wrapText="1"/>
    </xf>
    <xf numFmtId="2" fontId="8" fillId="2" borderId="0" xfId="0" quotePrefix="1" applyNumberFormat="1" applyFont="1" applyFill="1" applyBorder="1" applyAlignment="1" applyProtection="1">
      <alignment vertical="center"/>
    </xf>
    <xf numFmtId="0" fontId="23" fillId="0" borderId="44" xfId="0" applyFont="1" applyBorder="1" applyAlignment="1" applyProtection="1">
      <alignment vertical="center"/>
    </xf>
    <xf numFmtId="0" fontId="10" fillId="0" borderId="166" xfId="0" applyFont="1" applyFill="1" applyBorder="1" applyAlignment="1" applyProtection="1">
      <alignment horizontal="center" vertical="center" wrapText="1"/>
    </xf>
    <xf numFmtId="0" fontId="10" fillId="0" borderId="167" xfId="0" applyFont="1" applyBorder="1" applyAlignment="1" applyProtection="1">
      <alignment vertical="center"/>
    </xf>
    <xf numFmtId="165" fontId="8" fillId="2" borderId="18" xfId="0" applyNumberFormat="1" applyFont="1" applyFill="1" applyBorder="1" applyAlignment="1" applyProtection="1">
      <alignment vertical="center"/>
    </xf>
    <xf numFmtId="165" fontId="8" fillId="2" borderId="19" xfId="0" applyNumberFormat="1" applyFont="1" applyFill="1" applyBorder="1" applyAlignment="1" applyProtection="1">
      <alignment vertical="center"/>
    </xf>
    <xf numFmtId="0" fontId="23" fillId="0" borderId="12" xfId="0" applyFont="1" applyBorder="1" applyAlignment="1" applyProtection="1">
      <alignment vertical="center"/>
    </xf>
    <xf numFmtId="0" fontId="8" fillId="0" borderId="101" xfId="0" applyFont="1" applyBorder="1" applyAlignment="1" applyProtection="1">
      <alignment horizontal="left" vertical="center"/>
    </xf>
    <xf numFmtId="0" fontId="8" fillId="2" borderId="17" xfId="0" applyFont="1" applyFill="1" applyBorder="1" applyAlignment="1" applyProtection="1">
      <alignment vertical="center"/>
    </xf>
    <xf numFmtId="0" fontId="8" fillId="0" borderId="56"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56" xfId="0" applyFont="1" applyBorder="1" applyAlignment="1" applyProtection="1">
      <alignment horizontal="left"/>
    </xf>
    <xf numFmtId="0" fontId="8" fillId="0" borderId="44" xfId="0" applyFont="1" applyBorder="1" applyAlignment="1" applyProtection="1">
      <alignment horizontal="left"/>
    </xf>
    <xf numFmtId="0" fontId="10" fillId="0" borderId="61" xfId="0" applyFont="1" applyBorder="1" applyAlignment="1" applyProtection="1">
      <alignment horizontal="left"/>
    </xf>
    <xf numFmtId="0" fontId="8" fillId="2" borderId="16" xfId="0" applyFont="1" applyFill="1" applyBorder="1" applyAlignment="1" applyProtection="1">
      <alignment vertical="center"/>
    </xf>
    <xf numFmtId="0" fontId="17" fillId="2" borderId="13" xfId="6" applyFont="1" applyFill="1" applyBorder="1" applyAlignment="1" applyProtection="1">
      <alignment vertical="center"/>
    </xf>
    <xf numFmtId="0" fontId="17" fillId="2" borderId="15" xfId="6" applyFont="1" applyFill="1" applyBorder="1" applyAlignment="1" applyProtection="1">
      <alignment vertical="center"/>
    </xf>
    <xf numFmtId="0" fontId="17" fillId="2" borderId="132" xfId="6" applyFont="1" applyFill="1" applyBorder="1" applyAlignment="1" applyProtection="1">
      <alignment vertical="center"/>
    </xf>
    <xf numFmtId="0" fontId="17" fillId="2" borderId="133" xfId="6" applyFont="1" applyFill="1" applyBorder="1" applyAlignment="1" applyProtection="1">
      <alignment vertical="center"/>
    </xf>
    <xf numFmtId="0" fontId="17" fillId="2" borderId="134" xfId="6" applyFont="1" applyFill="1" applyBorder="1" applyAlignment="1" applyProtection="1">
      <alignment vertical="center"/>
    </xf>
    <xf numFmtId="0" fontId="17" fillId="2" borderId="135" xfId="6" applyFont="1" applyFill="1" applyBorder="1" applyAlignment="1" applyProtection="1">
      <alignment vertical="center" wrapText="1"/>
    </xf>
    <xf numFmtId="0" fontId="17" fillId="2" borderId="12" xfId="6" applyFont="1" applyFill="1" applyBorder="1" applyAlignment="1" applyProtection="1">
      <alignment vertical="center"/>
    </xf>
    <xf numFmtId="0" fontId="17" fillId="2" borderId="16" xfId="6" applyFont="1" applyFill="1" applyBorder="1" applyAlignment="1" applyProtection="1">
      <alignment vertical="center" wrapText="1"/>
    </xf>
    <xf numFmtId="0" fontId="17" fillId="2" borderId="136" xfId="6" applyFont="1" applyFill="1" applyBorder="1" applyAlignment="1" applyProtection="1">
      <alignment vertical="center"/>
    </xf>
    <xf numFmtId="0" fontId="17" fillId="2" borderId="137" xfId="6" applyFont="1" applyFill="1" applyBorder="1" applyAlignment="1" applyProtection="1">
      <alignment vertical="center" wrapText="1"/>
    </xf>
    <xf numFmtId="0" fontId="17" fillId="2" borderId="82" xfId="6" applyFont="1" applyFill="1" applyBorder="1" applyAlignment="1" applyProtection="1">
      <alignment vertical="center"/>
    </xf>
    <xf numFmtId="0" fontId="17" fillId="2" borderId="93" xfId="6" applyFont="1" applyFill="1" applyBorder="1" applyAlignment="1" applyProtection="1">
      <alignment vertical="center"/>
    </xf>
    <xf numFmtId="0" fontId="23" fillId="12" borderId="39" xfId="7" applyFont="1" applyFill="1" applyBorder="1" applyAlignment="1" applyProtection="1">
      <alignment horizontal="left" vertical="center"/>
    </xf>
    <xf numFmtId="0" fontId="23" fillId="12" borderId="38" xfId="7" applyFont="1" applyFill="1" applyBorder="1" applyAlignment="1" applyProtection="1">
      <alignment horizontal="left" vertic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38" xfId="0" applyFont="1" applyFill="1" applyBorder="1" applyAlignment="1" applyProtection="1">
      <alignment vertical="center"/>
    </xf>
    <xf numFmtId="0" fontId="8" fillId="2" borderId="39" xfId="0" applyFont="1" applyFill="1" applyBorder="1" applyAlignment="1" applyProtection="1">
      <alignment vertical="center"/>
    </xf>
    <xf numFmtId="0" fontId="8" fillId="2" borderId="14" xfId="0" applyFont="1" applyFill="1" applyBorder="1" applyAlignment="1" applyProtection="1">
      <alignment vertical="center"/>
    </xf>
    <xf numFmtId="0" fontId="8" fillId="2" borderId="15" xfId="0" applyFont="1" applyFill="1" applyBorder="1" applyAlignment="1" applyProtection="1">
      <alignment vertical="center"/>
    </xf>
    <xf numFmtId="0" fontId="8" fillId="2" borderId="154" xfId="0" applyFont="1" applyFill="1" applyBorder="1" applyAlignment="1" applyProtection="1">
      <alignment vertical="center"/>
    </xf>
    <xf numFmtId="0" fontId="8" fillId="2" borderId="153" xfId="0" applyFont="1" applyFill="1" applyBorder="1" applyAlignment="1" applyProtection="1">
      <alignment vertical="center"/>
    </xf>
    <xf numFmtId="0" fontId="17" fillId="2" borderId="18" xfId="0" applyFont="1" applyFill="1" applyBorder="1" applyAlignment="1" applyProtection="1">
      <alignment vertical="center"/>
    </xf>
    <xf numFmtId="0" fontId="8" fillId="2" borderId="37" xfId="0" applyFont="1" applyFill="1" applyBorder="1" applyAlignment="1" applyProtection="1">
      <alignment horizontal="right" vertical="center"/>
    </xf>
    <xf numFmtId="0" fontId="8" fillId="2" borderId="31" xfId="0" applyFont="1" applyFill="1" applyBorder="1" applyAlignment="1" applyProtection="1">
      <alignment vertical="center"/>
    </xf>
    <xf numFmtId="0" fontId="8" fillId="2" borderId="34" xfId="0" applyFont="1" applyFill="1" applyBorder="1" applyAlignment="1" applyProtection="1">
      <alignment vertical="center"/>
    </xf>
    <xf numFmtId="2" fontId="8" fillId="2" borderId="2" xfId="0" applyNumberFormat="1"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164" fontId="8" fillId="2" borderId="0" xfId="0" applyNumberFormat="1" applyFont="1" applyFill="1" applyBorder="1" applyAlignment="1" applyProtection="1">
      <alignment vertical="center"/>
    </xf>
    <xf numFmtId="164" fontId="8" fillId="2" borderId="16" xfId="0" applyNumberFormat="1" applyFont="1" applyFill="1" applyBorder="1" applyAlignment="1" applyProtection="1">
      <alignment vertical="center"/>
    </xf>
    <xf numFmtId="0" fontId="8" fillId="2" borderId="12" xfId="0" applyFont="1" applyFill="1" applyBorder="1" applyAlignment="1" applyProtection="1">
      <alignment wrapText="1"/>
    </xf>
    <xf numFmtId="0" fontId="10" fillId="2" borderId="0" xfId="0" applyFont="1" applyFill="1" applyBorder="1" applyAlignment="1" applyProtection="1">
      <alignment horizontal="center" wrapText="1"/>
    </xf>
    <xf numFmtId="0" fontId="8" fillId="2" borderId="0" xfId="0" applyFont="1" applyFill="1" applyBorder="1" applyAlignment="1" applyProtection="1">
      <alignment horizontal="center"/>
    </xf>
    <xf numFmtId="0" fontId="8" fillId="2" borderId="3" xfId="0" applyFont="1" applyFill="1" applyBorder="1" applyAlignment="1" applyProtection="1">
      <alignment horizontal="center"/>
    </xf>
    <xf numFmtId="0" fontId="8" fillId="2" borderId="37" xfId="0" applyFont="1" applyFill="1" applyBorder="1" applyProtection="1"/>
    <xf numFmtId="0" fontId="8" fillId="2" borderId="38" xfId="0" applyFont="1" applyFill="1" applyBorder="1" applyProtection="1"/>
    <xf numFmtId="0" fontId="8" fillId="2" borderId="39" xfId="0" applyFont="1" applyFill="1" applyBorder="1" applyProtection="1"/>
    <xf numFmtId="0" fontId="10" fillId="2" borderId="27" xfId="0" applyFont="1" applyFill="1" applyBorder="1" applyAlignment="1" applyProtection="1">
      <alignment vertical="center"/>
    </xf>
    <xf numFmtId="0" fontId="8" fillId="2" borderId="40" xfId="6" applyFont="1" applyFill="1" applyBorder="1" applyAlignment="1" applyProtection="1">
      <alignment vertical="center"/>
    </xf>
    <xf numFmtId="0" fontId="8" fillId="2" borderId="18" xfId="0" applyFont="1" applyFill="1" applyBorder="1" applyAlignment="1" applyProtection="1">
      <alignment vertical="center"/>
    </xf>
    <xf numFmtId="0" fontId="8" fillId="2" borderId="19" xfId="0" applyFont="1" applyFill="1" applyBorder="1" applyAlignment="1" applyProtection="1">
      <alignment vertical="center"/>
    </xf>
    <xf numFmtId="0" fontId="8" fillId="0" borderId="13" xfId="6" applyFont="1" applyBorder="1" applyProtection="1"/>
    <xf numFmtId="0" fontId="8" fillId="0" borderId="51" xfId="0" applyFont="1" applyBorder="1" applyProtection="1"/>
    <xf numFmtId="0" fontId="10" fillId="0" borderId="7" xfId="0" applyFont="1" applyBorder="1" applyAlignment="1" applyProtection="1">
      <alignment horizontal="center" wrapText="1"/>
    </xf>
    <xf numFmtId="0" fontId="10" fillId="0" borderId="53" xfId="0" applyFont="1" applyBorder="1" applyAlignment="1" applyProtection="1">
      <alignment horizontal="center" wrapText="1"/>
    </xf>
    <xf numFmtId="0" fontId="10" fillId="2" borderId="0" xfId="0" applyFont="1" applyFill="1" applyBorder="1" applyAlignment="1" applyProtection="1">
      <alignment horizontal="center"/>
    </xf>
    <xf numFmtId="0" fontId="8" fillId="0" borderId="70" xfId="0" applyFont="1" applyBorder="1" applyAlignment="1" applyProtection="1"/>
    <xf numFmtId="0" fontId="8" fillId="14" borderId="71" xfId="0" applyFont="1" applyFill="1" applyBorder="1" applyAlignment="1" applyProtection="1">
      <alignment horizontal="center"/>
      <protection locked="0"/>
    </xf>
    <xf numFmtId="0" fontId="8" fillId="14" borderId="30" xfId="0" applyFont="1" applyFill="1" applyBorder="1" applyAlignment="1" applyProtection="1">
      <alignment horizontal="center"/>
      <protection locked="0"/>
    </xf>
    <xf numFmtId="0" fontId="8" fillId="2" borderId="18" xfId="0" applyFont="1" applyFill="1" applyBorder="1" applyAlignment="1" applyProtection="1">
      <alignment horizontal="center"/>
    </xf>
    <xf numFmtId="0" fontId="8" fillId="14" borderId="22" xfId="0" applyFont="1" applyFill="1" applyBorder="1" applyAlignment="1" applyProtection="1">
      <alignment horizontal="center"/>
      <protection locked="0"/>
    </xf>
    <xf numFmtId="0" fontId="17" fillId="2" borderId="0" xfId="6" applyFont="1" applyFill="1" applyBorder="1" applyAlignment="1" applyProtection="1">
      <alignment vertical="center" wrapText="1"/>
    </xf>
    <xf numFmtId="0" fontId="17" fillId="2" borderId="194" xfId="6" applyFont="1" applyFill="1" applyBorder="1" applyAlignment="1" applyProtection="1">
      <alignment vertical="center"/>
    </xf>
    <xf numFmtId="0" fontId="17" fillId="2" borderId="193" xfId="6" applyFont="1" applyFill="1" applyBorder="1" applyAlignment="1" applyProtection="1">
      <alignment vertical="center" wrapText="1"/>
    </xf>
    <xf numFmtId="0" fontId="17" fillId="2" borderId="194" xfId="6" applyFont="1" applyFill="1" applyBorder="1" applyAlignment="1" applyProtection="1">
      <alignment vertical="center" wrapText="1"/>
    </xf>
    <xf numFmtId="0" fontId="17" fillId="2" borderId="14" xfId="6" applyFont="1" applyFill="1" applyBorder="1" applyAlignment="1" applyProtection="1">
      <alignment vertical="center"/>
    </xf>
    <xf numFmtId="0" fontId="17" fillId="2" borderId="195" xfId="6" applyFont="1" applyFill="1" applyBorder="1" applyAlignment="1" applyProtection="1">
      <alignment vertical="center"/>
    </xf>
    <xf numFmtId="0" fontId="17" fillId="2" borderId="197" xfId="6" applyFont="1" applyFill="1" applyBorder="1" applyAlignment="1" applyProtection="1">
      <alignment vertical="center"/>
    </xf>
    <xf numFmtId="0" fontId="17" fillId="2" borderId="199" xfId="6" applyFont="1" applyFill="1" applyBorder="1" applyAlignment="1" applyProtection="1">
      <alignment vertical="center"/>
    </xf>
    <xf numFmtId="0" fontId="17" fillId="2" borderId="200" xfId="6" applyFont="1" applyFill="1" applyBorder="1" applyAlignment="1" applyProtection="1">
      <alignment vertical="center"/>
    </xf>
    <xf numFmtId="0" fontId="23" fillId="12" borderId="13" xfId="7" applyFont="1" applyFill="1" applyBorder="1" applyAlignment="1" applyProtection="1">
      <alignment vertical="center"/>
    </xf>
    <xf numFmtId="0" fontId="23" fillId="12" borderId="14" xfId="7" applyFont="1" applyFill="1" applyBorder="1" applyAlignment="1" applyProtection="1">
      <alignment vertical="center"/>
    </xf>
    <xf numFmtId="0" fontId="23" fillId="12" borderId="15" xfId="7" applyFont="1" applyFill="1" applyBorder="1" applyAlignment="1" applyProtection="1">
      <alignment vertical="center"/>
    </xf>
    <xf numFmtId="0" fontId="0" fillId="0" borderId="0" xfId="0" applyFill="1" applyBorder="1" applyProtection="1">
      <protection locked="0"/>
    </xf>
    <xf numFmtId="0" fontId="23" fillId="6" borderId="37" xfId="7" applyFont="1" applyBorder="1" applyAlignment="1" applyProtection="1">
      <alignment vertical="center"/>
    </xf>
    <xf numFmtId="0" fontId="23" fillId="6" borderId="38" xfId="7" applyFont="1" applyBorder="1" applyAlignment="1" applyProtection="1">
      <alignment vertical="center"/>
    </xf>
    <xf numFmtId="0" fontId="23" fillId="6" borderId="39" xfId="7" applyFont="1" applyBorder="1" applyAlignment="1" applyProtection="1">
      <alignment vertical="center"/>
    </xf>
    <xf numFmtId="0" fontId="8" fillId="2" borderId="12" xfId="0" applyFont="1" applyFill="1" applyBorder="1" applyAlignment="1" applyProtection="1">
      <alignment horizontal="left" vertical="center"/>
    </xf>
    <xf numFmtId="0" fontId="8" fillId="0" borderId="12" xfId="6" applyFont="1" applyBorder="1" applyProtection="1"/>
    <xf numFmtId="0" fontId="8" fillId="0" borderId="202" xfId="0" applyFont="1" applyBorder="1" applyProtection="1"/>
    <xf numFmtId="0" fontId="8" fillId="0" borderId="203" xfId="0" applyFont="1" applyBorder="1" applyProtection="1"/>
    <xf numFmtId="0" fontId="8" fillId="2" borderId="12" xfId="6" applyFont="1" applyFill="1" applyBorder="1" applyProtection="1"/>
    <xf numFmtId="0" fontId="8" fillId="2" borderId="0" xfId="6" applyFont="1" applyFill="1" applyBorder="1" applyProtection="1"/>
    <xf numFmtId="0" fontId="8" fillId="2" borderId="16" xfId="6" applyFont="1" applyFill="1" applyBorder="1" applyProtection="1"/>
    <xf numFmtId="0" fontId="23" fillId="2" borderId="15" xfId="7" applyFont="1" applyFill="1" applyBorder="1" applyAlignment="1" applyProtection="1">
      <alignment vertical="center"/>
    </xf>
    <xf numFmtId="0" fontId="10" fillId="0" borderId="7"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8" fillId="2" borderId="12" xfId="0" applyFont="1" applyFill="1" applyBorder="1" applyProtection="1"/>
    <xf numFmtId="0" fontId="8" fillId="2" borderId="16" xfId="0" applyFont="1" applyFill="1" applyBorder="1" applyProtection="1"/>
    <xf numFmtId="0" fontId="33" fillId="2" borderId="24" xfId="7" applyFont="1" applyFill="1" applyBorder="1" applyAlignment="1" applyProtection="1">
      <alignment vertical="center"/>
    </xf>
    <xf numFmtId="0" fontId="10" fillId="0" borderId="68" xfId="6" applyFont="1" applyBorder="1" applyAlignment="1" applyProtection="1">
      <alignment horizontal="center" vertical="center"/>
    </xf>
    <xf numFmtId="0" fontId="10" fillId="0" borderId="35" xfId="6"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7" xfId="0" applyFont="1" applyBorder="1" applyAlignment="1" applyProtection="1">
      <alignment horizontal="center" vertical="center" wrapText="1"/>
    </xf>
    <xf numFmtId="0" fontId="17" fillId="0" borderId="208" xfId="0" applyFont="1" applyBorder="1" applyAlignment="1" applyProtection="1">
      <alignment vertical="center"/>
    </xf>
    <xf numFmtId="0" fontId="17" fillId="0" borderId="209" xfId="0" applyFont="1" applyBorder="1" applyAlignment="1" applyProtection="1">
      <alignment vertical="center"/>
    </xf>
    <xf numFmtId="0" fontId="17" fillId="0" borderId="210" xfId="0" applyFont="1" applyBorder="1" applyAlignment="1" applyProtection="1">
      <alignment vertical="center"/>
    </xf>
    <xf numFmtId="0" fontId="8" fillId="2" borderId="13" xfId="0" applyFont="1" applyFill="1" applyBorder="1" applyAlignment="1" applyProtection="1">
      <alignment vertical="center"/>
    </xf>
    <xf numFmtId="0" fontId="8" fillId="2" borderId="18" xfId="0" applyNumberFormat="1" applyFont="1" applyFill="1" applyBorder="1" applyAlignment="1" applyProtection="1">
      <alignment vertical="center"/>
    </xf>
    <xf numFmtId="0" fontId="8" fillId="2" borderId="37" xfId="0" applyFont="1" applyFill="1" applyBorder="1" applyAlignment="1" applyProtection="1">
      <alignment horizontal="left" vertical="center"/>
    </xf>
    <xf numFmtId="0" fontId="37" fillId="2" borderId="12" xfId="0" applyFont="1" applyFill="1" applyBorder="1" applyAlignment="1" applyProtection="1">
      <alignment vertical="center" wrapText="1"/>
    </xf>
    <xf numFmtId="0" fontId="37" fillId="2" borderId="0" xfId="0" applyFont="1" applyFill="1" applyBorder="1" applyAlignment="1" applyProtection="1">
      <alignment horizontal="left" vertical="center" wrapText="1"/>
    </xf>
    <xf numFmtId="0" fontId="10" fillId="2" borderId="12" xfId="0" applyFont="1" applyFill="1" applyBorder="1" applyAlignment="1" applyProtection="1">
      <alignment horizontal="center" vertical="center"/>
    </xf>
    <xf numFmtId="0" fontId="27" fillId="2" borderId="12" xfId="0" applyFont="1" applyFill="1" applyBorder="1" applyAlignment="1" applyProtection="1">
      <alignment vertical="center" wrapText="1"/>
    </xf>
    <xf numFmtId="0" fontId="27" fillId="2" borderId="16" xfId="0" applyFont="1" applyFill="1" applyBorder="1" applyAlignment="1" applyProtection="1">
      <alignment vertical="center" wrapText="1"/>
    </xf>
    <xf numFmtId="0" fontId="8" fillId="2" borderId="0"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12" xfId="0" applyFont="1" applyFill="1" applyBorder="1" applyAlignment="1" applyProtection="1">
      <alignment vertical="center"/>
    </xf>
    <xf numFmtId="0" fontId="8" fillId="2" borderId="4" xfId="0" applyFont="1" applyFill="1" applyBorder="1" applyAlignment="1" applyProtection="1">
      <alignment horizontal="center" vertical="center"/>
    </xf>
    <xf numFmtId="0" fontId="8" fillId="2" borderId="115" xfId="0" applyFont="1" applyFill="1" applyBorder="1" applyAlignment="1" applyProtection="1">
      <alignment horizontal="center" vertical="center"/>
    </xf>
    <xf numFmtId="164" fontId="8" fillId="2" borderId="0" xfId="0" applyNumberFormat="1" applyFont="1" applyFill="1" applyBorder="1" applyAlignment="1" applyProtection="1">
      <alignment horizontal="center" vertical="center"/>
    </xf>
    <xf numFmtId="164" fontId="10" fillId="2" borderId="18" xfId="0" applyNumberFormat="1" applyFont="1" applyFill="1" applyBorder="1" applyAlignment="1" applyProtection="1">
      <alignment horizontal="center" vertical="center"/>
    </xf>
    <xf numFmtId="0" fontId="37" fillId="2" borderId="13" xfId="0" applyFont="1" applyFill="1" applyBorder="1" applyAlignment="1" applyProtection="1">
      <alignment vertical="center"/>
    </xf>
    <xf numFmtId="0" fontId="37" fillId="2" borderId="14" xfId="0" applyFont="1" applyFill="1" applyBorder="1" applyAlignment="1" applyProtection="1">
      <alignment vertical="center"/>
    </xf>
    <xf numFmtId="0" fontId="27" fillId="2" borderId="14" xfId="0" applyFont="1" applyFill="1" applyBorder="1" applyAlignment="1" applyProtection="1">
      <alignment horizontal="left" vertical="center" wrapText="1"/>
    </xf>
    <xf numFmtId="0" fontId="37" fillId="2" borderId="12" xfId="0" applyFont="1" applyFill="1" applyBorder="1" applyAlignment="1" applyProtection="1">
      <alignment vertical="center"/>
    </xf>
    <xf numFmtId="0" fontId="37" fillId="2" borderId="0" xfId="0" applyFont="1" applyFill="1" applyBorder="1" applyAlignment="1" applyProtection="1">
      <alignment vertical="center"/>
    </xf>
    <xf numFmtId="0" fontId="8" fillId="2" borderId="35" xfId="0" applyFont="1" applyFill="1" applyBorder="1" applyAlignment="1" applyProtection="1">
      <alignment horizontal="center" vertical="center"/>
    </xf>
    <xf numFmtId="0" fontId="8" fillId="2" borderId="212" xfId="0" applyFont="1" applyFill="1" applyBorder="1" applyAlignment="1" applyProtection="1">
      <alignment vertical="center"/>
    </xf>
    <xf numFmtId="0" fontId="8" fillId="2" borderId="213" xfId="0" applyFont="1" applyFill="1" applyBorder="1" applyAlignment="1" applyProtection="1">
      <alignment horizontal="center" vertical="center"/>
    </xf>
    <xf numFmtId="164" fontId="8" fillId="2" borderId="18" xfId="0" applyNumberFormat="1"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20" fontId="11" fillId="2" borderId="16" xfId="0" applyNumberFormat="1" applyFont="1" applyFill="1" applyBorder="1" applyAlignment="1" applyProtection="1">
      <alignment vertical="center"/>
    </xf>
    <xf numFmtId="20" fontId="11" fillId="2" borderId="19" xfId="0" applyNumberFormat="1" applyFont="1" applyFill="1" applyBorder="1" applyAlignment="1" applyProtection="1">
      <alignment vertical="center"/>
    </xf>
    <xf numFmtId="0" fontId="23" fillId="12" borderId="25" xfId="7" applyFont="1" applyFill="1" applyBorder="1" applyAlignment="1" applyProtection="1">
      <alignment vertical="center"/>
    </xf>
    <xf numFmtId="0" fontId="23" fillId="12" borderId="26" xfId="7" applyFont="1" applyFill="1" applyBorder="1" applyAlignment="1" applyProtection="1">
      <alignment vertical="center"/>
    </xf>
    <xf numFmtId="0" fontId="23" fillId="12" borderId="25" xfId="7" applyFont="1" applyFill="1" applyBorder="1" applyAlignment="1" applyProtection="1"/>
    <xf numFmtId="0" fontId="10" fillId="12" borderId="37" xfId="6" applyFont="1" applyFill="1" applyBorder="1" applyAlignment="1" applyProtection="1"/>
    <xf numFmtId="0" fontId="10" fillId="12" borderId="38" xfId="6" applyFont="1" applyFill="1" applyBorder="1" applyAlignment="1" applyProtection="1"/>
    <xf numFmtId="0" fontId="10" fillId="12" borderId="39" xfId="6" applyFont="1" applyFill="1" applyBorder="1" applyAlignment="1" applyProtection="1"/>
    <xf numFmtId="0" fontId="23" fillId="6" borderId="13" xfId="7" applyFont="1" applyBorder="1" applyAlignment="1" applyProtection="1">
      <alignment vertical="center"/>
    </xf>
    <xf numFmtId="0" fontId="23" fillId="6" borderId="14" xfId="7" applyFont="1" applyBorder="1" applyAlignment="1" applyProtection="1">
      <alignment vertical="center"/>
    </xf>
    <xf numFmtId="0" fontId="23" fillId="6" borderId="15" xfId="7" applyFont="1" applyBorder="1" applyAlignment="1" applyProtection="1">
      <alignment vertical="center"/>
    </xf>
    <xf numFmtId="0" fontId="32" fillId="6" borderId="37" xfId="7" applyFont="1" applyBorder="1" applyAlignment="1" applyProtection="1">
      <alignment vertical="center"/>
    </xf>
    <xf numFmtId="0" fontId="32" fillId="6" borderId="39" xfId="7" applyFont="1" applyBorder="1" applyAlignment="1" applyProtection="1">
      <alignment vertical="center"/>
    </xf>
    <xf numFmtId="0" fontId="23" fillId="6" borderId="37" xfId="7" applyFont="1" applyBorder="1" applyAlignment="1" applyProtection="1">
      <alignment vertical="center" wrapText="1"/>
    </xf>
    <xf numFmtId="0" fontId="23" fillId="6" borderId="39" xfId="7" applyFont="1" applyBorder="1" applyAlignment="1" applyProtection="1">
      <alignment vertical="center" wrapText="1"/>
    </xf>
    <xf numFmtId="0" fontId="23" fillId="6" borderId="38" xfId="7" applyFont="1" applyBorder="1" applyAlignment="1" applyProtection="1">
      <alignment vertical="center" wrapText="1"/>
    </xf>
    <xf numFmtId="0" fontId="23" fillId="6" borderId="13" xfId="7" applyFont="1" applyBorder="1" applyAlignment="1" applyProtection="1">
      <alignment vertical="center" wrapText="1"/>
    </xf>
    <xf numFmtId="0" fontId="23" fillId="6" borderId="15" xfId="7" applyFont="1" applyBorder="1" applyAlignment="1" applyProtection="1">
      <alignment vertical="center" wrapText="1"/>
    </xf>
    <xf numFmtId="0" fontId="43" fillId="12" borderId="37" xfId="0" applyFont="1" applyFill="1" applyBorder="1" applyAlignment="1" applyProtection="1"/>
    <xf numFmtId="0" fontId="43" fillId="12" borderId="38" xfId="0" applyFont="1" applyFill="1" applyBorder="1" applyAlignment="1" applyProtection="1"/>
    <xf numFmtId="0" fontId="43" fillId="12" borderId="39" xfId="0" applyFont="1" applyFill="1" applyBorder="1" applyAlignment="1" applyProtection="1"/>
    <xf numFmtId="0" fontId="23" fillId="12" borderId="37" xfId="7" applyFont="1" applyFill="1" applyBorder="1" applyAlignment="1" applyProtection="1">
      <alignment vertical="center"/>
    </xf>
    <xf numFmtId="0" fontId="23" fillId="12" borderId="38" xfId="7" applyFont="1" applyFill="1" applyBorder="1" applyAlignment="1" applyProtection="1">
      <alignment vertical="center"/>
    </xf>
    <xf numFmtId="0" fontId="23" fillId="12" borderId="39" xfId="7" applyFont="1" applyFill="1" applyBorder="1" applyAlignment="1" applyProtection="1">
      <alignment vertical="center"/>
    </xf>
    <xf numFmtId="0" fontId="23" fillId="12" borderId="29" xfId="7" applyFont="1" applyFill="1" applyBorder="1" applyAlignment="1" applyProtection="1">
      <alignment vertical="center"/>
    </xf>
    <xf numFmtId="0" fontId="23" fillId="6" borderId="25" xfId="7" applyFont="1" applyBorder="1" applyAlignment="1" applyProtection="1">
      <alignment vertical="center"/>
    </xf>
    <xf numFmtId="0" fontId="23" fillId="6" borderId="29" xfId="7" applyFont="1" applyBorder="1" applyAlignment="1" applyProtection="1">
      <alignment vertical="center"/>
    </xf>
    <xf numFmtId="0" fontId="23" fillId="6" borderId="26" xfId="7" applyFont="1" applyBorder="1" applyAlignment="1" applyProtection="1">
      <alignment vertical="center"/>
    </xf>
    <xf numFmtId="0" fontId="10" fillId="12" borderId="37" xfId="0" applyFont="1" applyFill="1" applyBorder="1" applyAlignment="1" applyProtection="1">
      <alignment vertical="center"/>
    </xf>
    <xf numFmtId="0" fontId="10" fillId="12" borderId="38" xfId="0" applyFont="1" applyFill="1" applyBorder="1" applyAlignment="1" applyProtection="1">
      <alignment vertical="center"/>
    </xf>
    <xf numFmtId="0" fontId="10" fillId="12" borderId="39" xfId="0" applyFont="1" applyFill="1" applyBorder="1" applyAlignment="1" applyProtection="1">
      <alignment vertical="center"/>
    </xf>
    <xf numFmtId="0" fontId="10" fillId="12" borderId="13" xfId="0" applyFont="1" applyFill="1" applyBorder="1" applyAlignment="1" applyProtection="1">
      <alignment vertical="center"/>
    </xf>
    <xf numFmtId="0" fontId="10" fillId="12" borderId="14" xfId="0" applyFont="1" applyFill="1" applyBorder="1" applyAlignment="1" applyProtection="1">
      <alignment vertical="center"/>
    </xf>
    <xf numFmtId="0" fontId="10" fillId="12" borderId="15" xfId="0" applyFont="1" applyFill="1" applyBorder="1" applyAlignment="1" applyProtection="1">
      <alignment vertical="center"/>
    </xf>
    <xf numFmtId="0" fontId="23" fillId="12" borderId="37" xfId="7" applyFont="1" applyFill="1" applyBorder="1" applyAlignment="1" applyProtection="1">
      <alignment vertical="top"/>
    </xf>
    <xf numFmtId="0" fontId="23" fillId="12" borderId="38" xfId="7" applyFont="1" applyFill="1" applyBorder="1" applyAlignment="1" applyProtection="1">
      <alignment vertical="top"/>
    </xf>
    <xf numFmtId="0" fontId="23" fillId="12" borderId="39" xfId="7" applyFont="1" applyFill="1" applyBorder="1" applyAlignment="1" applyProtection="1">
      <alignment vertical="top"/>
    </xf>
    <xf numFmtId="0" fontId="7" fillId="12" borderId="37" xfId="7" applyFill="1" applyBorder="1" applyAlignment="1" applyProtection="1">
      <alignment vertical="center"/>
    </xf>
    <xf numFmtId="0" fontId="7" fillId="12" borderId="38" xfId="7" applyFill="1" applyBorder="1" applyAlignment="1" applyProtection="1">
      <alignment vertical="center"/>
    </xf>
    <xf numFmtId="0" fontId="7" fillId="12" borderId="39" xfId="7" applyFill="1" applyBorder="1" applyAlignment="1" applyProtection="1">
      <alignment vertical="center"/>
    </xf>
    <xf numFmtId="0" fontId="7" fillId="12" borderId="37" xfId="7" applyFont="1" applyFill="1" applyBorder="1" applyAlignment="1">
      <alignment vertical="center"/>
    </xf>
    <xf numFmtId="0" fontId="7" fillId="12" borderId="39" xfId="7" applyFont="1" applyFill="1" applyBorder="1" applyAlignment="1">
      <alignment vertical="center"/>
    </xf>
    <xf numFmtId="14" fontId="8" fillId="2" borderId="0" xfId="6" applyNumberFormat="1" applyFont="1" applyFill="1" applyProtection="1"/>
    <xf numFmtId="0" fontId="27" fillId="2" borderId="12" xfId="0" applyFont="1" applyFill="1" applyBorder="1" applyAlignment="1" applyProtection="1">
      <alignment horizontal="left" vertical="center" wrapText="1"/>
    </xf>
    <xf numFmtId="2" fontId="11" fillId="15" borderId="1" xfId="0" applyNumberFormat="1" applyFont="1" applyFill="1" applyBorder="1" applyAlignment="1" applyProtection="1">
      <alignment horizontal="center" vertical="center"/>
    </xf>
    <xf numFmtId="166" fontId="34" fillId="15" borderId="30" xfId="0" applyNumberFormat="1" applyFont="1" applyFill="1" applyBorder="1" applyAlignment="1" applyProtection="1">
      <alignment horizontal="center" vertical="center"/>
    </xf>
    <xf numFmtId="0" fontId="8" fillId="14" borderId="9" xfId="0" applyFont="1" applyFill="1" applyBorder="1" applyAlignment="1" applyProtection="1">
      <alignment horizontal="center" vertical="center" wrapText="1"/>
      <protection locked="0"/>
    </xf>
    <xf numFmtId="0" fontId="11" fillId="15" borderId="1" xfId="0" applyFont="1" applyFill="1" applyBorder="1" applyAlignment="1" applyProtection="1">
      <alignment horizontal="center" vertical="center"/>
    </xf>
    <xf numFmtId="0" fontId="11" fillId="15" borderId="23" xfId="0" applyFont="1" applyFill="1" applyBorder="1" applyAlignment="1" applyProtection="1">
      <alignment horizontal="center" vertical="center"/>
    </xf>
    <xf numFmtId="164" fontId="11" fillId="15" borderId="9" xfId="0" applyNumberFormat="1" applyFont="1" applyFill="1" applyBorder="1" applyAlignment="1" applyProtection="1">
      <alignment horizontal="center" vertical="center"/>
    </xf>
    <xf numFmtId="164" fontId="11" fillId="15" borderId="1" xfId="0" applyNumberFormat="1" applyFont="1" applyFill="1" applyBorder="1" applyAlignment="1" applyProtection="1">
      <alignment horizontal="center" vertical="center"/>
    </xf>
    <xf numFmtId="164" fontId="11" fillId="15" borderId="23" xfId="0" applyNumberFormat="1" applyFont="1" applyFill="1" applyBorder="1" applyAlignment="1" applyProtection="1">
      <alignment horizontal="center" vertical="center"/>
    </xf>
    <xf numFmtId="0" fontId="11" fillId="15" borderId="9" xfId="0" applyFont="1" applyFill="1" applyBorder="1" applyAlignment="1" applyProtection="1">
      <alignment horizontal="center" vertical="center"/>
    </xf>
    <xf numFmtId="2" fontId="34" fillId="15" borderId="8" xfId="14" quotePrefix="1" applyNumberFormat="1" applyFont="1" applyFill="1" applyBorder="1" applyAlignment="1" applyProtection="1">
      <alignment horizontal="center" vertical="center"/>
    </xf>
    <xf numFmtId="1" fontId="34" fillId="15" borderId="8" xfId="14" quotePrefix="1" applyNumberFormat="1" applyFont="1" applyFill="1" applyBorder="1" applyAlignment="1" applyProtection="1">
      <alignment horizontal="center" vertical="center"/>
    </xf>
    <xf numFmtId="14" fontId="11" fillId="15" borderId="1" xfId="18" applyNumberFormat="1" applyFont="1" applyFill="1" applyBorder="1" applyAlignment="1" applyProtection="1">
      <alignment horizontal="center" vertical="center"/>
    </xf>
    <xf numFmtId="0" fontId="11" fillId="15" borderId="23" xfId="18" applyFont="1" applyFill="1" applyBorder="1" applyAlignment="1" applyProtection="1">
      <alignment vertical="center"/>
    </xf>
    <xf numFmtId="14" fontId="11" fillId="15" borderId="30" xfId="18" applyNumberFormat="1" applyFont="1" applyFill="1" applyBorder="1" applyAlignment="1" applyProtection="1">
      <alignment horizontal="center" vertical="center"/>
    </xf>
    <xf numFmtId="0" fontId="11" fillId="15" borderId="22" xfId="18" applyFont="1" applyFill="1" applyBorder="1" applyAlignment="1" applyProtection="1">
      <alignment vertical="center"/>
    </xf>
    <xf numFmtId="0" fontId="17" fillId="14" borderId="9" xfId="0" applyFont="1" applyFill="1" applyBorder="1" applyAlignment="1" applyProtection="1">
      <alignment horizontal="center" vertical="center"/>
      <protection locked="0"/>
    </xf>
    <xf numFmtId="0" fontId="8" fillId="14" borderId="1" xfId="0" applyFont="1" applyFill="1" applyBorder="1" applyAlignment="1" applyProtection="1">
      <alignment vertical="top" wrapText="1"/>
      <protection locked="0"/>
    </xf>
    <xf numFmtId="166" fontId="11" fillId="15" borderId="1" xfId="0" applyNumberFormat="1" applyFont="1" applyFill="1" applyBorder="1" applyAlignment="1" applyProtection="1">
      <alignment horizontal="center" vertical="center"/>
    </xf>
    <xf numFmtId="165" fontId="11" fillId="15" borderId="1" xfId="0" applyNumberFormat="1" applyFont="1" applyFill="1" applyBorder="1" applyAlignment="1" applyProtection="1">
      <alignment horizontal="center" vertical="center"/>
    </xf>
    <xf numFmtId="165" fontId="11" fillId="15" borderId="23" xfId="0" applyNumberFormat="1" applyFont="1" applyFill="1" applyBorder="1" applyAlignment="1" applyProtection="1">
      <alignment horizontal="center" vertical="center"/>
    </xf>
    <xf numFmtId="165" fontId="11" fillId="15" borderId="30" xfId="0" applyNumberFormat="1" applyFont="1" applyFill="1" applyBorder="1" applyAlignment="1" applyProtection="1">
      <alignment horizontal="center" vertical="center"/>
    </xf>
    <xf numFmtId="165" fontId="11" fillId="15" borderId="22" xfId="0" applyNumberFormat="1" applyFont="1" applyFill="1" applyBorder="1" applyAlignment="1" applyProtection="1">
      <alignment horizontal="center" vertical="center"/>
    </xf>
    <xf numFmtId="0" fontId="8" fillId="14" borderId="49" xfId="4" applyFont="1" applyFill="1" applyBorder="1" applyAlignment="1" applyProtection="1">
      <alignment horizontal="center" vertical="center" wrapText="1"/>
      <protection locked="0"/>
    </xf>
    <xf numFmtId="0" fontId="11" fillId="15" borderId="50" xfId="0" applyFont="1" applyFill="1" applyBorder="1" applyAlignment="1" applyProtection="1">
      <alignment horizontal="center" vertical="center"/>
    </xf>
    <xf numFmtId="0" fontId="11" fillId="15" borderId="22" xfId="0" applyFont="1" applyFill="1" applyBorder="1" applyAlignment="1" applyProtection="1">
      <alignment horizontal="center" vertical="center"/>
    </xf>
    <xf numFmtId="2" fontId="11" fillId="15" borderId="216" xfId="0" applyNumberFormat="1" applyFont="1" applyFill="1" applyBorder="1" applyAlignment="1" applyProtection="1">
      <alignment horizontal="center" vertical="center"/>
    </xf>
    <xf numFmtId="166" fontId="11" fillId="15" borderId="28" xfId="0" applyNumberFormat="1" applyFont="1" applyFill="1" applyBorder="1" applyAlignment="1" applyProtection="1">
      <alignment horizontal="center" vertical="center"/>
    </xf>
    <xf numFmtId="2" fontId="34" fillId="15" borderId="107" xfId="0" applyNumberFormat="1" applyFont="1" applyFill="1" applyBorder="1" applyAlignment="1" applyProtection="1">
      <alignment horizontal="center" vertical="center"/>
    </xf>
    <xf numFmtId="2" fontId="34" fillId="15" borderId="50" xfId="0" applyNumberFormat="1" applyFont="1" applyFill="1" applyBorder="1" applyAlignment="1" applyProtection="1">
      <alignment horizontal="center" vertical="center"/>
    </xf>
    <xf numFmtId="166" fontId="34" fillId="15" borderId="41" xfId="0" applyNumberFormat="1" applyFont="1" applyFill="1" applyBorder="1" applyAlignment="1" applyProtection="1">
      <alignment horizontal="center" vertical="center"/>
    </xf>
    <xf numFmtId="0" fontId="17" fillId="2" borderId="53"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52" xfId="0" applyFont="1" applyFill="1" applyBorder="1" applyAlignment="1" applyProtection="1">
      <alignment horizontal="center" vertical="center"/>
    </xf>
    <xf numFmtId="0" fontId="17" fillId="2" borderId="68" xfId="0" applyFont="1" applyFill="1" applyBorder="1" applyAlignment="1" applyProtection="1">
      <alignment horizontal="center" vertical="center"/>
    </xf>
    <xf numFmtId="0" fontId="17" fillId="2" borderId="20" xfId="0" applyFont="1" applyFill="1" applyBorder="1" applyAlignment="1" applyProtection="1">
      <alignment horizontal="center" vertical="center"/>
    </xf>
    <xf numFmtId="0" fontId="17" fillId="2" borderId="51" xfId="0" applyFont="1" applyFill="1" applyBorder="1" applyAlignment="1" applyProtection="1">
      <alignment horizontal="center" vertical="center"/>
    </xf>
    <xf numFmtId="2" fontId="11" fillId="15" borderId="53" xfId="0" applyNumberFormat="1" applyFont="1" applyFill="1" applyBorder="1" applyAlignment="1" applyProtection="1">
      <alignment horizontal="center" vertical="center"/>
    </xf>
    <xf numFmtId="2" fontId="11" fillId="15" borderId="23" xfId="0" applyNumberFormat="1" applyFont="1" applyFill="1" applyBorder="1" applyAlignment="1" applyProtection="1">
      <alignment horizontal="center" vertical="center"/>
    </xf>
    <xf numFmtId="1" fontId="11" fillId="15" borderId="23" xfId="0" applyNumberFormat="1" applyFont="1" applyFill="1" applyBorder="1" applyAlignment="1" applyProtection="1">
      <alignment horizontal="center" vertical="center"/>
    </xf>
    <xf numFmtId="166" fontId="11" fillId="15" borderId="6" xfId="0" applyNumberFormat="1" applyFont="1" applyFill="1" applyBorder="1" applyAlignment="1" applyProtection="1">
      <alignment horizontal="center" vertical="center"/>
    </xf>
    <xf numFmtId="2" fontId="11" fillId="15" borderId="24" xfId="0" applyNumberFormat="1" applyFont="1" applyFill="1" applyBorder="1" applyAlignment="1" applyProtection="1">
      <alignment horizontal="center" vertical="center"/>
    </xf>
    <xf numFmtId="0" fontId="11" fillId="15" borderId="19" xfId="0" applyFont="1" applyFill="1" applyBorder="1" applyAlignment="1" applyProtection="1">
      <alignment horizontal="center" vertical="center"/>
    </xf>
    <xf numFmtId="0" fontId="11" fillId="15" borderId="47" xfId="0" applyFont="1" applyFill="1" applyBorder="1" applyAlignment="1" applyProtection="1">
      <alignment horizontal="center" vertical="center"/>
    </xf>
    <xf numFmtId="2" fontId="34" fillId="15" borderId="23" xfId="0" applyNumberFormat="1" applyFont="1" applyFill="1" applyBorder="1" applyAlignment="1" applyProtection="1">
      <alignment horizontal="center" vertical="center"/>
    </xf>
    <xf numFmtId="2" fontId="34" fillId="15" borderId="22" xfId="0" applyNumberFormat="1" applyFont="1" applyFill="1" applyBorder="1" applyAlignment="1" applyProtection="1">
      <alignment horizontal="center" vertical="center"/>
    </xf>
    <xf numFmtId="166" fontId="34" fillId="15" borderId="50" xfId="0" applyNumberFormat="1" applyFont="1" applyFill="1" applyBorder="1" applyAlignment="1" applyProtection="1">
      <alignment horizontal="center" vertical="center"/>
    </xf>
    <xf numFmtId="166" fontId="34" fillId="15" borderId="107" xfId="0" applyNumberFormat="1" applyFont="1" applyFill="1" applyBorder="1" applyAlignment="1" applyProtection="1">
      <alignment horizontal="center" vertical="center"/>
    </xf>
    <xf numFmtId="0" fontId="8" fillId="2" borderId="53" xfId="0" applyFont="1" applyFill="1" applyBorder="1" applyAlignment="1" applyProtection="1">
      <alignment horizontal="center" vertical="center"/>
    </xf>
    <xf numFmtId="0" fontId="8" fillId="14" borderId="49" xfId="4" applyNumberFormat="1" applyFont="1" applyFill="1" applyBorder="1" applyAlignment="1" applyProtection="1">
      <alignment horizontal="center" vertical="center" wrapText="1"/>
      <protection locked="0"/>
    </xf>
    <xf numFmtId="2" fontId="11" fillId="15" borderId="117" xfId="0" applyNumberFormat="1" applyFont="1" applyFill="1" applyBorder="1" applyAlignment="1" applyProtection="1">
      <alignment horizontal="center" vertical="center"/>
    </xf>
    <xf numFmtId="166" fontId="11" fillId="15" borderId="64" xfId="0" applyNumberFormat="1" applyFont="1" applyFill="1" applyBorder="1" applyAlignment="1" applyProtection="1">
      <alignment horizontal="center" vertical="center"/>
    </xf>
    <xf numFmtId="166" fontId="11" fillId="15" borderId="54" xfId="0" applyNumberFormat="1" applyFont="1" applyFill="1" applyBorder="1" applyAlignment="1" applyProtection="1">
      <alignment horizontal="center" vertical="center"/>
    </xf>
    <xf numFmtId="2" fontId="11" fillId="15" borderId="47" xfId="0" applyNumberFormat="1" applyFont="1" applyFill="1" applyBorder="1" applyAlignment="1" applyProtection="1">
      <alignment horizontal="center" vertical="center"/>
    </xf>
    <xf numFmtId="165" fontId="34" fillId="15" borderId="16" xfId="0" applyNumberFormat="1" applyFont="1" applyFill="1" applyBorder="1" applyAlignment="1" applyProtection="1">
      <alignment horizontal="center" vertical="center"/>
    </xf>
    <xf numFmtId="0" fontId="8" fillId="2" borderId="17" xfId="0" applyFont="1" applyFill="1" applyBorder="1" applyAlignment="1" applyProtection="1">
      <alignment horizontal="right" vertical="center"/>
    </xf>
    <xf numFmtId="0" fontId="8" fillId="2" borderId="18" xfId="0" applyFont="1" applyFill="1" applyBorder="1" applyAlignment="1" applyProtection="1">
      <alignment horizontal="right" vertical="center"/>
    </xf>
    <xf numFmtId="0" fontId="8" fillId="2" borderId="19" xfId="0" applyFont="1" applyFill="1" applyBorder="1" applyAlignment="1" applyProtection="1">
      <alignment horizontal="right" vertical="center"/>
    </xf>
    <xf numFmtId="14" fontId="35" fillId="15" borderId="1" xfId="18" applyNumberFormat="1" applyFont="1" applyFill="1" applyBorder="1" applyProtection="1">
      <alignment horizontal="center" vertical="center"/>
    </xf>
    <xf numFmtId="0" fontId="29" fillId="0" borderId="113" xfId="6" applyFont="1" applyFill="1" applyBorder="1" applyAlignment="1">
      <alignment horizontal="left"/>
    </xf>
    <xf numFmtId="0" fontId="6" fillId="0" borderId="59" xfId="6" applyNumberFormat="1" applyFont="1" applyFill="1" applyBorder="1" applyAlignment="1">
      <alignment horizontal="left"/>
    </xf>
    <xf numFmtId="14" fontId="6" fillId="0" borderId="59" xfId="6" applyNumberFormat="1" applyFont="1" applyFill="1" applyBorder="1" applyAlignment="1">
      <alignment horizontal="left"/>
    </xf>
    <xf numFmtId="0" fontId="29" fillId="0" borderId="59" xfId="6" applyFont="1" applyFill="1" applyBorder="1" applyAlignment="1">
      <alignment horizontal="left"/>
    </xf>
    <xf numFmtId="0" fontId="6" fillId="0" borderId="108" xfId="6" applyNumberFormat="1" applyFont="1" applyFill="1" applyBorder="1" applyAlignment="1">
      <alignment horizontal="left" vertical="center" wrapText="1"/>
    </xf>
    <xf numFmtId="14" fontId="6" fillId="0" borderId="112" xfId="6" applyNumberFormat="1" applyFont="1" applyFill="1" applyBorder="1" applyAlignment="1">
      <alignment horizontal="left"/>
    </xf>
    <xf numFmtId="0" fontId="6" fillId="2" borderId="0" xfId="6" applyNumberFormat="1" applyFont="1" applyFill="1"/>
    <xf numFmtId="14" fontId="6" fillId="2" borderId="0" xfId="6" applyNumberFormat="1" applyFont="1" applyFill="1"/>
    <xf numFmtId="0" fontId="9" fillId="2" borderId="129" xfId="6" applyNumberFormat="1" applyFont="1" applyFill="1" applyBorder="1" applyAlignment="1">
      <alignment horizontal="left"/>
    </xf>
    <xf numFmtId="14" fontId="9" fillId="2" borderId="129" xfId="6" applyNumberFormat="1" applyFont="1" applyFill="1" applyBorder="1" applyAlignment="1">
      <alignment horizontal="left"/>
    </xf>
    <xf numFmtId="0" fontId="9" fillId="2" borderId="129" xfId="6" applyNumberFormat="1" applyFont="1" applyFill="1" applyBorder="1" applyAlignment="1">
      <alignment horizontal="left" vertical="center" wrapText="1"/>
    </xf>
    <xf numFmtId="14" fontId="9" fillId="2" borderId="129" xfId="6" applyNumberFormat="1" applyFont="1" applyFill="1" applyBorder="1" applyAlignment="1">
      <alignment horizontal="left" vertical="center" wrapText="1"/>
    </xf>
    <xf numFmtId="14" fontId="9" fillId="2" borderId="130" xfId="6" applyNumberFormat="1" applyFont="1" applyFill="1" applyBorder="1" applyAlignment="1">
      <alignment horizontal="left"/>
    </xf>
    <xf numFmtId="14" fontId="9" fillId="2" borderId="125" xfId="6" applyNumberFormat="1" applyFont="1" applyFill="1" applyBorder="1" applyAlignment="1">
      <alignment horizontal="left"/>
    </xf>
    <xf numFmtId="0" fontId="11" fillId="15" borderId="35" xfId="0" applyNumberFormat="1" applyFont="1" applyFill="1" applyBorder="1" applyAlignment="1" applyProtection="1">
      <alignment horizontal="center" vertical="center"/>
    </xf>
    <xf numFmtId="0" fontId="11" fillId="15" borderId="28" xfId="0" applyNumberFormat="1" applyFont="1" applyFill="1" applyBorder="1" applyAlignment="1" applyProtection="1">
      <alignment horizontal="center" vertical="center"/>
    </xf>
    <xf numFmtId="0" fontId="8" fillId="0" borderId="218" xfId="0" applyFont="1" applyBorder="1" applyAlignment="1" applyProtection="1">
      <alignment wrapText="1"/>
    </xf>
    <xf numFmtId="0" fontId="8" fillId="0" borderId="219" xfId="0" applyFont="1" applyBorder="1" applyProtection="1"/>
    <xf numFmtId="0" fontId="8" fillId="0" borderId="114" xfId="0" applyFont="1" applyBorder="1" applyProtection="1"/>
    <xf numFmtId="0" fontId="8" fillId="0" borderId="220" xfId="0" applyFont="1" applyBorder="1" applyProtection="1"/>
    <xf numFmtId="0" fontId="8" fillId="0" borderId="51" xfId="0" applyFont="1" applyBorder="1" applyAlignment="1" applyProtection="1"/>
    <xf numFmtId="0" fontId="8" fillId="0" borderId="218" xfId="0" applyFont="1" applyBorder="1" applyAlignment="1" applyProtection="1"/>
    <xf numFmtId="0" fontId="8" fillId="2" borderId="27" xfId="0" applyFont="1" applyFill="1" applyBorder="1" applyAlignment="1" applyProtection="1">
      <alignment vertical="center"/>
    </xf>
    <xf numFmtId="0" fontId="8" fillId="2" borderId="10" xfId="0" applyFont="1" applyFill="1" applyBorder="1" applyAlignment="1" applyProtection="1">
      <alignment vertical="center"/>
    </xf>
    <xf numFmtId="0" fontId="8" fillId="2" borderId="28" xfId="0" applyFont="1" applyFill="1" applyBorder="1" applyAlignment="1" applyProtection="1">
      <alignment vertical="center"/>
    </xf>
    <xf numFmtId="0" fontId="8" fillId="0" borderId="197" xfId="0" applyFont="1" applyFill="1" applyBorder="1" applyAlignment="1" applyProtection="1">
      <alignment vertical="center"/>
    </xf>
    <xf numFmtId="0" fontId="8" fillId="0" borderId="211"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214" xfId="0" applyFont="1" applyFill="1" applyBorder="1" applyAlignment="1" applyProtection="1">
      <alignment vertical="center"/>
    </xf>
    <xf numFmtId="0" fontId="8" fillId="0" borderId="215" xfId="0" applyFont="1" applyFill="1" applyBorder="1" applyAlignment="1" applyProtection="1">
      <alignment vertical="center"/>
    </xf>
    <xf numFmtId="2" fontId="17" fillId="2" borderId="23"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3" xfId="0" applyNumberFormat="1" applyFont="1" applyFill="1" applyBorder="1" applyAlignment="1" applyProtection="1">
      <alignment horizontal="center" vertical="center"/>
      <protection locked="0"/>
    </xf>
    <xf numFmtId="0" fontId="8" fillId="0" borderId="67" xfId="0" applyFont="1" applyBorder="1" applyAlignment="1" applyProtection="1">
      <alignment horizontal="left" vertical="center"/>
    </xf>
    <xf numFmtId="0" fontId="8" fillId="0" borderId="114" xfId="0" applyFont="1" applyBorder="1" applyAlignment="1" applyProtection="1">
      <alignment horizontal="left" vertical="center"/>
    </xf>
    <xf numFmtId="0" fontId="10" fillId="0" borderId="1" xfId="0" applyFont="1" applyBorder="1" applyAlignment="1" applyProtection="1">
      <alignment horizontal="center" wrapText="1"/>
    </xf>
    <xf numFmtId="0" fontId="10" fillId="0" borderId="28"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23" xfId="0" applyFont="1" applyBorder="1" applyAlignment="1" applyProtection="1">
      <alignment horizontal="center" vertical="center"/>
    </xf>
    <xf numFmtId="0" fontId="8" fillId="2" borderId="38" xfId="0" applyFont="1" applyFill="1" applyBorder="1" applyAlignment="1" applyProtection="1">
      <alignment horizontal="right" vertical="center"/>
    </xf>
    <xf numFmtId="0" fontId="8" fillId="2" borderId="39" xfId="0" applyFont="1" applyFill="1" applyBorder="1" applyAlignment="1" applyProtection="1">
      <alignment horizontal="right" vertical="center"/>
    </xf>
    <xf numFmtId="0" fontId="10" fillId="0" borderId="27" xfId="0" applyFont="1" applyBorder="1" applyAlignment="1" applyProtection="1">
      <alignment horizontal="center" vertical="center" wrapText="1"/>
    </xf>
    <xf numFmtId="0" fontId="8" fillId="0" borderId="12" xfId="0" applyFont="1" applyBorder="1" applyAlignment="1" applyProtection="1">
      <alignment vertical="center"/>
    </xf>
    <xf numFmtId="0" fontId="8" fillId="0" borderId="16" xfId="0" applyFont="1" applyBorder="1" applyAlignment="1" applyProtection="1">
      <alignment vertical="center"/>
    </xf>
    <xf numFmtId="0" fontId="8" fillId="0" borderId="225" xfId="0" applyFont="1" applyFill="1" applyBorder="1" applyAlignment="1" applyProtection="1">
      <alignment vertical="center"/>
    </xf>
    <xf numFmtId="0" fontId="8" fillId="0" borderId="199" xfId="0" applyFont="1" applyFill="1" applyBorder="1" applyAlignment="1" applyProtection="1">
      <alignment vertical="center"/>
    </xf>
    <xf numFmtId="0" fontId="8" fillId="0" borderId="0" xfId="0" applyFont="1" applyFill="1" applyAlignment="1" applyProtection="1">
      <alignment vertical="center" wrapText="1"/>
    </xf>
    <xf numFmtId="0" fontId="8" fillId="0" borderId="0" xfId="6" applyFont="1" applyFill="1" applyProtection="1"/>
    <xf numFmtId="0" fontId="8" fillId="0" borderId="0" xfId="0" applyFont="1" applyFill="1" applyBorder="1" applyAlignment="1" applyProtection="1">
      <alignment vertical="top" wrapText="1"/>
    </xf>
    <xf numFmtId="0" fontId="8" fillId="0" borderId="0" xfId="0" applyFont="1" applyFill="1" applyAlignment="1" applyProtection="1">
      <alignment wrapText="1"/>
    </xf>
    <xf numFmtId="0" fontId="8" fillId="0" borderId="0" xfId="0" applyFont="1" applyFill="1" applyBorder="1" applyAlignment="1" applyProtection="1">
      <alignment wrapText="1"/>
    </xf>
    <xf numFmtId="0" fontId="6" fillId="0" borderId="0" xfId="6" applyFill="1" applyProtection="1"/>
    <xf numFmtId="0" fontId="8" fillId="14" borderId="1" xfId="0" applyNumberFormat="1" applyFont="1" applyFill="1" applyBorder="1" applyAlignment="1" applyProtection="1">
      <alignment horizontal="center" vertical="center"/>
      <protection locked="0"/>
    </xf>
    <xf numFmtId="0" fontId="8" fillId="2" borderId="63" xfId="6" applyFont="1" applyFill="1" applyBorder="1" applyAlignment="1" applyProtection="1">
      <alignment horizontal="left" vertical="center"/>
    </xf>
    <xf numFmtId="0" fontId="8" fillId="2" borderId="109" xfId="6" applyFont="1" applyFill="1" applyBorder="1" applyAlignment="1" applyProtection="1">
      <alignment horizontal="left" vertical="center"/>
    </xf>
    <xf numFmtId="0" fontId="8" fillId="2" borderId="44" xfId="6" applyNumberFormat="1" applyFont="1" applyFill="1" applyBorder="1" applyAlignment="1" applyProtection="1">
      <alignment horizontal="left" vertical="center"/>
    </xf>
    <xf numFmtId="0" fontId="8" fillId="2" borderId="110" xfId="6" applyNumberFormat="1" applyFont="1" applyFill="1" applyBorder="1" applyAlignment="1" applyProtection="1">
      <alignment horizontal="left" vertical="center"/>
    </xf>
    <xf numFmtId="0" fontId="8" fillId="2" borderId="61" xfId="6" applyFont="1" applyFill="1" applyBorder="1" applyAlignment="1" applyProtection="1">
      <alignment horizontal="left" vertical="center"/>
    </xf>
    <xf numFmtId="0" fontId="8" fillId="2" borderId="111" xfId="6" applyFont="1" applyFill="1" applyBorder="1" applyAlignment="1" applyProtection="1">
      <alignment horizontal="left" vertical="center"/>
    </xf>
    <xf numFmtId="0" fontId="9" fillId="0" borderId="60" xfId="6" applyFont="1" applyBorder="1" applyAlignment="1" applyProtection="1"/>
    <xf numFmtId="0" fontId="9" fillId="0" borderId="59" xfId="6" applyNumberFormat="1" applyFont="1" applyBorder="1" applyAlignment="1" applyProtection="1">
      <alignment horizontal="left"/>
    </xf>
    <xf numFmtId="14" fontId="9" fillId="0" borderId="59" xfId="6" applyNumberFormat="1" applyFont="1" applyBorder="1" applyAlignment="1" applyProtection="1">
      <alignment horizontal="left"/>
    </xf>
    <xf numFmtId="0" fontId="9" fillId="0" borderId="59" xfId="6" applyNumberFormat="1" applyFont="1" applyBorder="1" applyAlignment="1" applyProtection="1">
      <alignment horizontal="left" vertical="center" wrapText="1"/>
    </xf>
    <xf numFmtId="0" fontId="8" fillId="0" borderId="55" xfId="6" applyFont="1" applyBorder="1" applyAlignment="1" applyProtection="1">
      <alignment vertical="center"/>
    </xf>
    <xf numFmtId="14" fontId="9" fillId="0" borderId="108" xfId="6" applyNumberFormat="1" applyFont="1" applyBorder="1" applyAlignment="1" applyProtection="1">
      <alignment horizontal="left" vertical="center" wrapText="1"/>
    </xf>
    <xf numFmtId="14" fontId="9" fillId="0" borderId="62" xfId="6" applyNumberFormat="1" applyFont="1" applyBorder="1" applyAlignment="1" applyProtection="1">
      <alignment horizontal="left"/>
    </xf>
    <xf numFmtId="14" fontId="9" fillId="2" borderId="0" xfId="6" applyNumberFormat="1" applyFont="1" applyFill="1" applyBorder="1" applyAlignment="1" applyProtection="1">
      <alignment horizontal="left"/>
    </xf>
    <xf numFmtId="0" fontId="8" fillId="0" borderId="0" xfId="25" applyFill="1" applyBorder="1" applyAlignment="1" applyProtection="1">
      <alignment vertical="center" wrapText="1"/>
      <protection locked="0"/>
    </xf>
    <xf numFmtId="0" fontId="8" fillId="2" borderId="63" xfId="25" applyFill="1" applyBorder="1" applyAlignment="1" applyProtection="1">
      <alignment horizontal="left" vertical="center"/>
    </xf>
    <xf numFmtId="0" fontId="8" fillId="2" borderId="81" xfId="25" applyFill="1" applyBorder="1" applyAlignment="1" applyProtection="1">
      <alignment horizontal="left" vertical="center"/>
    </xf>
    <xf numFmtId="0" fontId="8" fillId="2" borderId="109" xfId="25" applyFill="1" applyBorder="1" applyAlignment="1" applyProtection="1">
      <alignment horizontal="left" vertical="center"/>
    </xf>
    <xf numFmtId="0" fontId="8" fillId="2" borderId="44" xfId="25" applyFill="1" applyBorder="1" applyAlignment="1" applyProtection="1">
      <alignment horizontal="left" vertical="center"/>
    </xf>
    <xf numFmtId="0" fontId="8" fillId="2" borderId="78" xfId="25" applyFill="1" applyBorder="1" applyAlignment="1" applyProtection="1">
      <alignment horizontal="left" vertical="center"/>
    </xf>
    <xf numFmtId="0" fontId="8" fillId="2" borderId="110" xfId="25" applyFill="1" applyBorder="1" applyAlignment="1" applyProtection="1">
      <alignment horizontal="left" vertical="center"/>
    </xf>
    <xf numFmtId="0" fontId="8" fillId="2" borderId="61" xfId="25" applyFill="1" applyBorder="1" applyAlignment="1" applyProtection="1">
      <alignment horizontal="left" vertical="center"/>
    </xf>
    <xf numFmtId="0" fontId="8" fillId="2" borderId="80" xfId="25" applyFill="1" applyBorder="1" applyAlignment="1" applyProtection="1">
      <alignment horizontal="left" vertical="center"/>
    </xf>
    <xf numFmtId="0" fontId="8" fillId="2" borderId="111" xfId="25" applyFill="1" applyBorder="1" applyAlignment="1" applyProtection="1">
      <alignment horizontal="left" vertical="center"/>
    </xf>
    <xf numFmtId="0" fontId="0" fillId="0" borderId="0" xfId="0" applyBorder="1" applyProtection="1">
      <protection locked="0"/>
    </xf>
    <xf numFmtId="0" fontId="0" fillId="0" borderId="0" xfId="0" applyBorder="1" applyAlignment="1" applyProtection="1">
      <protection locked="0"/>
    </xf>
    <xf numFmtId="0" fontId="8" fillId="20" borderId="145" xfId="25" applyBorder="1" applyAlignment="1" applyProtection="1">
      <alignment horizontal="left" vertical="center"/>
    </xf>
    <xf numFmtId="0" fontId="8" fillId="20" borderId="157" xfId="25" applyBorder="1" applyAlignment="1" applyProtection="1">
      <alignment horizontal="left" vertical="center" wrapText="1"/>
    </xf>
    <xf numFmtId="0" fontId="8" fillId="2" borderId="14" xfId="25" applyFill="1" applyBorder="1" applyAlignment="1" applyProtection="1">
      <alignment vertical="center" wrapText="1"/>
    </xf>
    <xf numFmtId="0" fontId="8" fillId="2" borderId="15" xfId="25" applyFill="1" applyBorder="1" applyAlignment="1" applyProtection="1">
      <alignment vertical="center" wrapText="1"/>
    </xf>
    <xf numFmtId="0" fontId="8" fillId="20" borderId="141" xfId="25" applyBorder="1" applyAlignment="1" applyProtection="1">
      <alignment horizontal="left" vertical="center"/>
    </xf>
    <xf numFmtId="0" fontId="8" fillId="20" borderId="140" xfId="25" applyBorder="1" applyAlignment="1" applyProtection="1">
      <alignment horizontal="left" vertical="center" wrapText="1"/>
    </xf>
    <xf numFmtId="0" fontId="8" fillId="20" borderId="217" xfId="25" applyBorder="1" applyAlignment="1" applyProtection="1">
      <alignment horizontal="left" vertical="center" wrapText="1"/>
    </xf>
    <xf numFmtId="0" fontId="8" fillId="2" borderId="194" xfId="25" applyFill="1" applyBorder="1" applyAlignment="1" applyProtection="1">
      <alignment vertical="center" wrapText="1"/>
    </xf>
    <xf numFmtId="0" fontId="8" fillId="2" borderId="196" xfId="25" applyFill="1" applyBorder="1" applyAlignment="1" applyProtection="1">
      <alignment vertical="center" wrapText="1"/>
    </xf>
    <xf numFmtId="0" fontId="8" fillId="20" borderId="138" xfId="25" applyBorder="1" applyAlignment="1" applyProtection="1">
      <alignment horizontal="left" vertical="center" wrapText="1"/>
    </xf>
    <xf numFmtId="0" fontId="8" fillId="2" borderId="193" xfId="25" applyFill="1" applyBorder="1" applyAlignment="1" applyProtection="1">
      <alignment vertical="center" wrapText="1"/>
    </xf>
    <xf numFmtId="0" fontId="8" fillId="2" borderId="198" xfId="25" applyFill="1" applyBorder="1" applyAlignment="1" applyProtection="1">
      <alignment vertical="center" wrapText="1"/>
    </xf>
    <xf numFmtId="0" fontId="8" fillId="2" borderId="0" xfId="25" applyFill="1" applyBorder="1" applyAlignment="1" applyProtection="1">
      <alignment vertical="center" wrapText="1"/>
    </xf>
    <xf numFmtId="0" fontId="8" fillId="2" borderId="16" xfId="25" applyFill="1" applyBorder="1" applyAlignment="1" applyProtection="1">
      <alignment vertical="center" wrapText="1"/>
    </xf>
    <xf numFmtId="0" fontId="8" fillId="20" borderId="148" xfId="25" applyBorder="1" applyAlignment="1" applyProtection="1">
      <alignment horizontal="left" vertical="center"/>
    </xf>
    <xf numFmtId="0" fontId="8" fillId="20" borderId="142" xfId="25" applyBorder="1" applyAlignment="1" applyProtection="1">
      <alignment horizontal="left" vertical="center" wrapText="1"/>
    </xf>
    <xf numFmtId="0" fontId="8" fillId="2" borderId="200" xfId="25" applyFill="1" applyBorder="1" applyAlignment="1" applyProtection="1">
      <alignment vertical="center" wrapText="1"/>
    </xf>
    <xf numFmtId="0" fontId="8" fillId="2" borderId="201" xfId="25" applyFill="1" applyBorder="1" applyAlignment="1" applyProtection="1">
      <alignment vertical="center" wrapText="1"/>
    </xf>
    <xf numFmtId="0" fontId="8" fillId="20" borderId="157" xfId="25" applyBorder="1" applyAlignment="1" applyProtection="1">
      <alignment horizontal="left" vertical="center"/>
    </xf>
    <xf numFmtId="0" fontId="8" fillId="20" borderId="140" xfId="25" applyBorder="1" applyAlignment="1" applyProtection="1">
      <alignment horizontal="left" vertical="center"/>
    </xf>
    <xf numFmtId="0" fontId="8" fillId="20" borderId="217" xfId="25" applyBorder="1" applyAlignment="1" applyProtection="1">
      <alignment horizontal="left" vertical="center"/>
    </xf>
    <xf numFmtId="0" fontId="8" fillId="20" borderId="138" xfId="25" applyBorder="1" applyAlignment="1" applyProtection="1">
      <alignment horizontal="left" vertical="center"/>
    </xf>
    <xf numFmtId="0" fontId="8" fillId="20" borderId="142" xfId="25" applyBorder="1" applyAlignment="1" applyProtection="1">
      <alignment horizontal="left" vertical="center"/>
    </xf>
    <xf numFmtId="0" fontId="0" fillId="0" borderId="0" xfId="0" applyFill="1" applyProtection="1"/>
    <xf numFmtId="0" fontId="8" fillId="20" borderId="145" xfId="25" applyBorder="1" applyProtection="1">
      <alignment vertical="center" wrapText="1"/>
    </xf>
    <xf numFmtId="0" fontId="8" fillId="20" borderId="146" xfId="25" applyBorder="1" applyProtection="1">
      <alignment vertical="center" wrapText="1"/>
    </xf>
    <xf numFmtId="0" fontId="8" fillId="20" borderId="141" xfId="25" applyBorder="1" applyProtection="1">
      <alignment vertical="center" wrapText="1"/>
    </xf>
    <xf numFmtId="0" fontId="8" fillId="20" borderId="147" xfId="25" applyBorder="1" applyProtection="1">
      <alignment vertical="center" wrapText="1"/>
    </xf>
    <xf numFmtId="14" fontId="8" fillId="20" borderId="147" xfId="26" applyBorder="1" applyProtection="1">
      <alignment horizontal="left" vertical="center" wrapText="1"/>
    </xf>
    <xf numFmtId="0" fontId="8" fillId="20" borderId="148" xfId="25" applyBorder="1" applyProtection="1">
      <alignment vertical="center" wrapText="1"/>
    </xf>
    <xf numFmtId="14" fontId="8" fillId="20" borderId="149" xfId="26" applyBorder="1" applyProtection="1">
      <alignment horizontal="left" vertical="center" wrapText="1"/>
    </xf>
    <xf numFmtId="0" fontId="23" fillId="6" borderId="37" xfId="27" applyBorder="1" applyAlignment="1" applyProtection="1">
      <alignment vertical="center" wrapText="1"/>
    </xf>
    <xf numFmtId="0" fontId="23" fillId="6" borderId="39" xfId="27" applyBorder="1" applyAlignment="1" applyProtection="1">
      <alignment vertical="center" wrapText="1"/>
    </xf>
    <xf numFmtId="0" fontId="8" fillId="20" borderId="150" xfId="25" applyBorder="1" applyProtection="1">
      <alignment vertical="center" wrapText="1"/>
    </xf>
    <xf numFmtId="0" fontId="8" fillId="2" borderId="23" xfId="25" applyFill="1" applyBorder="1" applyAlignment="1" applyProtection="1">
      <alignment horizontal="center" vertical="center" wrapText="1"/>
    </xf>
    <xf numFmtId="0" fontId="11" fillId="15" borderId="23" xfId="25" applyFont="1" applyFill="1" applyBorder="1" applyAlignment="1" applyProtection="1">
      <alignment horizontal="center" vertical="center" wrapText="1"/>
    </xf>
    <xf numFmtId="0" fontId="22" fillId="0" borderId="0" xfId="1" applyFont="1" applyAlignment="1" applyProtection="1"/>
    <xf numFmtId="0" fontId="0" fillId="0" borderId="0" xfId="0" quotePrefix="1" applyProtection="1"/>
    <xf numFmtId="0" fontId="6" fillId="2" borderId="0" xfId="6" applyFont="1" applyFill="1" applyProtection="1"/>
    <xf numFmtId="0" fontId="6" fillId="2" borderId="44" xfId="6" applyFont="1" applyFill="1" applyBorder="1" applyAlignment="1" applyProtection="1">
      <alignment horizontal="left" vertical="center"/>
    </xf>
    <xf numFmtId="0" fontId="6" fillId="2" borderId="226" xfId="6" applyFont="1" applyFill="1" applyBorder="1" applyAlignment="1" applyProtection="1">
      <alignment horizontal="left" vertical="center"/>
    </xf>
    <xf numFmtId="0" fontId="6" fillId="0" borderId="0" xfId="6" applyFont="1" applyProtection="1"/>
    <xf numFmtId="0" fontId="23" fillId="6" borderId="37" xfId="27" applyBorder="1" applyAlignment="1" applyProtection="1">
      <alignment vertical="center"/>
    </xf>
    <xf numFmtId="0" fontId="23" fillId="6" borderId="38" xfId="27" applyBorder="1" applyAlignment="1" applyProtection="1">
      <alignment vertical="center"/>
    </xf>
    <xf numFmtId="0" fontId="23" fillId="6" borderId="39" xfId="27" applyBorder="1" applyAlignment="1" applyProtection="1">
      <alignment vertical="center"/>
    </xf>
    <xf numFmtId="0" fontId="0" fillId="2" borderId="0" xfId="0" applyFill="1" applyProtection="1"/>
    <xf numFmtId="0" fontId="11" fillId="15" borderId="53" xfId="0" applyNumberFormat="1" applyFont="1" applyFill="1" applyBorder="1" applyAlignment="1" applyProtection="1">
      <alignment horizontal="center" vertical="center"/>
    </xf>
    <xf numFmtId="0" fontId="10" fillId="20" borderId="148" xfId="25" applyFont="1" applyBorder="1" applyProtection="1">
      <alignment vertical="center" wrapText="1"/>
    </xf>
    <xf numFmtId="0" fontId="10" fillId="20" borderId="142" xfId="25" applyFont="1" applyBorder="1" applyAlignment="1" applyProtection="1">
      <alignment vertical="center"/>
    </xf>
    <xf numFmtId="0" fontId="24" fillId="0" borderId="0" xfId="1" applyFont="1" applyAlignment="1" applyProtection="1">
      <alignment horizontal="left" vertical="center"/>
    </xf>
    <xf numFmtId="0" fontId="6" fillId="0" borderId="44" xfId="6" applyFont="1" applyBorder="1" applyAlignment="1" applyProtection="1">
      <alignment vertical="center"/>
    </xf>
    <xf numFmtId="0" fontId="0" fillId="2" borderId="0" xfId="0" applyFill="1" applyBorder="1" applyProtection="1"/>
    <xf numFmtId="0" fontId="23" fillId="6" borderId="25" xfId="27" applyBorder="1" applyAlignment="1" applyProtection="1">
      <alignment vertical="center"/>
    </xf>
    <xf numFmtId="0" fontId="23" fillId="6" borderId="29" xfId="27" applyBorder="1" applyAlignment="1" applyProtection="1">
      <alignment vertical="center"/>
    </xf>
    <xf numFmtId="0" fontId="23" fillId="6" borderId="26" xfId="27" applyBorder="1" applyAlignment="1" applyProtection="1">
      <alignment vertical="center"/>
    </xf>
    <xf numFmtId="0" fontId="8" fillId="20" borderId="141" xfId="25" applyBorder="1" applyAlignment="1" applyProtection="1">
      <alignment vertical="center"/>
    </xf>
    <xf numFmtId="0" fontId="8" fillId="20" borderId="140" xfId="25" applyBorder="1" applyAlignment="1" applyProtection="1">
      <alignment vertical="center"/>
    </xf>
    <xf numFmtId="0" fontId="8" fillId="2" borderId="11" xfId="25" applyFill="1" applyBorder="1" applyAlignment="1" applyProtection="1">
      <alignment vertical="center"/>
    </xf>
    <xf numFmtId="0" fontId="8" fillId="2" borderId="4" xfId="25" applyFill="1" applyBorder="1" applyAlignment="1" applyProtection="1">
      <alignment vertical="center"/>
    </xf>
    <xf numFmtId="0" fontId="0" fillId="0" borderId="0" xfId="0" applyAlignment="1" applyProtection="1"/>
    <xf numFmtId="0" fontId="24" fillId="0" borderId="0" xfId="1" applyFont="1" applyAlignment="1" applyProtection="1"/>
    <xf numFmtId="0" fontId="22" fillId="2" borderId="0" xfId="1" applyFont="1" applyFill="1" applyAlignment="1" applyProtection="1"/>
    <xf numFmtId="0" fontId="24" fillId="2" borderId="0" xfId="1" applyFont="1" applyFill="1" applyAlignment="1" applyProtection="1">
      <alignment vertical="center"/>
    </xf>
    <xf numFmtId="0" fontId="8" fillId="20" borderId="207" xfId="25" applyBorder="1" applyProtection="1">
      <alignment vertical="center" wrapText="1"/>
    </xf>
    <xf numFmtId="0" fontId="8" fillId="20" borderId="175" xfId="25" applyBorder="1" applyProtection="1">
      <alignment vertical="center" wrapText="1"/>
    </xf>
    <xf numFmtId="0" fontId="8" fillId="20" borderId="177" xfId="25" quotePrefix="1" applyBorder="1" applyProtection="1">
      <alignment vertical="center" wrapText="1"/>
    </xf>
    <xf numFmtId="0" fontId="8" fillId="20" borderId="180" xfId="25" applyBorder="1" applyProtection="1">
      <alignment vertical="center" wrapText="1"/>
    </xf>
    <xf numFmtId="0" fontId="8" fillId="20" borderId="155" xfId="25" applyBorder="1" applyProtection="1">
      <alignment vertical="center" wrapText="1"/>
    </xf>
    <xf numFmtId="0" fontId="8" fillId="20" borderId="174" xfId="25" applyBorder="1" applyProtection="1">
      <alignment vertical="center" wrapText="1"/>
    </xf>
    <xf numFmtId="0" fontId="8" fillId="20" borderId="179" xfId="25" applyBorder="1" applyProtection="1">
      <alignment vertical="center" wrapText="1"/>
    </xf>
    <xf numFmtId="0" fontId="8" fillId="20" borderId="173" xfId="25" quotePrefix="1" applyBorder="1" applyProtection="1">
      <alignment vertical="center" wrapText="1"/>
    </xf>
    <xf numFmtId="0" fontId="8" fillId="20" borderId="181" xfId="25" applyBorder="1" applyProtection="1">
      <alignment vertical="center" wrapText="1"/>
    </xf>
    <xf numFmtId="0" fontId="8" fillId="20" borderId="178" xfId="25" applyBorder="1" applyProtection="1">
      <alignment vertical="center" wrapText="1"/>
    </xf>
    <xf numFmtId="0" fontId="8" fillId="20" borderId="182" xfId="25" quotePrefix="1" applyBorder="1" applyProtection="1">
      <alignment vertical="center" wrapText="1"/>
    </xf>
    <xf numFmtId="0" fontId="8" fillId="20" borderId="183" xfId="25" applyBorder="1" applyProtection="1">
      <alignment vertical="center" wrapText="1"/>
    </xf>
    <xf numFmtId="0" fontId="8" fillId="20" borderId="184" xfId="25" applyBorder="1" applyProtection="1">
      <alignment vertical="center" wrapText="1"/>
    </xf>
    <xf numFmtId="0" fontId="8" fillId="20" borderId="185" xfId="25" quotePrefix="1" applyBorder="1" applyProtection="1">
      <alignment vertical="center" wrapText="1"/>
    </xf>
    <xf numFmtId="0" fontId="17" fillId="14" borderId="50" xfId="24" applyBorder="1" applyProtection="1">
      <alignment horizontal="center" vertical="center" wrapText="1"/>
      <protection locked="0"/>
    </xf>
    <xf numFmtId="0" fontId="17" fillId="14" borderId="22" xfId="24" applyBorder="1" applyProtection="1">
      <alignment horizontal="center" vertical="center" wrapText="1"/>
      <protection locked="0"/>
    </xf>
    <xf numFmtId="14" fontId="17" fillId="14" borderId="50" xfId="24" applyNumberFormat="1" applyBorder="1" applyProtection="1">
      <alignment horizontal="center" vertical="center" wrapText="1"/>
      <protection locked="0"/>
    </xf>
    <xf numFmtId="14" fontId="17" fillId="14" borderId="22" xfId="24" applyNumberFormat="1" applyBorder="1" applyProtection="1">
      <alignment horizontal="center" vertical="center" wrapText="1"/>
      <protection locked="0"/>
    </xf>
    <xf numFmtId="0" fontId="17" fillId="14" borderId="23" xfId="24" applyBorder="1" applyProtection="1">
      <alignment horizontal="center" vertical="center" wrapText="1"/>
      <protection locked="0"/>
    </xf>
    <xf numFmtId="0" fontId="17" fillId="14" borderId="23" xfId="24" applyFill="1" applyBorder="1" applyProtection="1">
      <alignment horizontal="center" vertical="center" wrapText="1"/>
      <protection locked="0"/>
    </xf>
    <xf numFmtId="14" fontId="17" fillId="14" borderId="23" xfId="24" applyNumberFormat="1" applyBorder="1" applyProtection="1">
      <alignment horizontal="center" vertical="center" wrapText="1"/>
      <protection locked="0"/>
    </xf>
    <xf numFmtId="0" fontId="17" fillId="14" borderId="36" xfId="24" applyFill="1" applyBorder="1" applyProtection="1">
      <alignment horizontal="center" vertical="center" wrapText="1"/>
      <protection locked="0"/>
    </xf>
    <xf numFmtId="0" fontId="17" fillId="14" borderId="53" xfId="24" applyBorder="1" applyProtection="1">
      <alignment horizontal="center" vertical="center" wrapText="1"/>
      <protection locked="0"/>
    </xf>
    <xf numFmtId="0" fontId="17" fillId="14" borderId="52" xfId="24" applyBorder="1" applyProtection="1">
      <alignment horizontal="center" vertical="center" wrapText="1"/>
      <protection locked="0"/>
    </xf>
    <xf numFmtId="0" fontId="17" fillId="14" borderId="107" xfId="24" applyBorder="1" applyProtection="1">
      <alignment horizontal="center" vertical="center" wrapText="1"/>
      <protection locked="0"/>
    </xf>
    <xf numFmtId="0" fontId="17" fillId="14" borderId="1" xfId="24" applyFill="1" applyBorder="1" applyAlignment="1" applyProtection="1">
      <alignment horizontal="center" vertical="center" wrapText="1"/>
      <protection locked="0"/>
    </xf>
    <xf numFmtId="0" fontId="17" fillId="14" borderId="1" xfId="24" applyBorder="1" applyProtection="1">
      <alignment horizontal="center" vertical="center" wrapText="1"/>
      <protection locked="0"/>
    </xf>
    <xf numFmtId="0" fontId="0" fillId="2" borderId="0" xfId="0" quotePrefix="1" applyFill="1" applyProtection="1"/>
    <xf numFmtId="0" fontId="8" fillId="2" borderId="214" xfId="0" applyFont="1" applyFill="1" applyBorder="1" applyAlignment="1" applyProtection="1">
      <alignment vertical="center"/>
    </xf>
    <xf numFmtId="0" fontId="8" fillId="2" borderId="215" xfId="0" applyFont="1" applyFill="1" applyBorder="1" applyAlignment="1" applyProtection="1">
      <alignment vertical="center"/>
    </xf>
    <xf numFmtId="0" fontId="8" fillId="2" borderId="199" xfId="0" applyFont="1" applyFill="1" applyBorder="1" applyAlignment="1" applyProtection="1">
      <alignment vertical="center"/>
    </xf>
    <xf numFmtId="0" fontId="8" fillId="2" borderId="115" xfId="0" applyFont="1" applyFill="1" applyBorder="1" applyAlignment="1" applyProtection="1">
      <alignment vertical="center"/>
    </xf>
    <xf numFmtId="0" fontId="8" fillId="14" borderId="1" xfId="0" applyNumberFormat="1" applyFont="1" applyFill="1" applyBorder="1" applyAlignment="1" applyProtection="1">
      <alignment horizontal="center" vertical="center"/>
      <protection locked="0"/>
    </xf>
    <xf numFmtId="0" fontId="8" fillId="14" borderId="23"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xf>
    <xf numFmtId="0" fontId="17" fillId="14" borderId="20" xfId="24" applyBorder="1" applyAlignment="1" applyProtection="1">
      <alignment horizontal="center" vertical="center" wrapText="1"/>
      <protection locked="0"/>
    </xf>
    <xf numFmtId="0" fontId="17" fillId="14" borderId="1" xfId="24" applyBorder="1" applyAlignment="1" applyProtection="1">
      <alignment horizontal="center" vertical="center" wrapText="1"/>
      <protection locked="0"/>
    </xf>
    <xf numFmtId="14" fontId="17" fillId="14" borderId="1" xfId="24" applyNumberFormat="1" applyBorder="1" applyAlignment="1" applyProtection="1">
      <alignment horizontal="center" vertical="center" wrapText="1"/>
      <protection locked="0"/>
    </xf>
    <xf numFmtId="14" fontId="17" fillId="14" borderId="23" xfId="24" applyNumberFormat="1" applyBorder="1" applyAlignment="1" applyProtection="1">
      <alignment horizontal="center" vertical="center" wrapText="1"/>
      <protection locked="0"/>
    </xf>
    <xf numFmtId="0" fontId="17" fillId="14" borderId="21" xfId="24" applyBorder="1" applyAlignment="1" applyProtection="1">
      <alignment horizontal="center" vertical="center" wrapText="1"/>
      <protection locked="0"/>
    </xf>
    <xf numFmtId="0" fontId="17" fillId="14" borderId="30" xfId="24" applyBorder="1" applyAlignment="1" applyProtection="1">
      <alignment horizontal="center" vertical="center" wrapText="1"/>
      <protection locked="0"/>
    </xf>
    <xf numFmtId="14" fontId="17" fillId="14" borderId="30" xfId="24" applyNumberFormat="1" applyBorder="1" applyAlignment="1" applyProtection="1">
      <alignment horizontal="center" vertical="center" wrapText="1"/>
      <protection locked="0"/>
    </xf>
    <xf numFmtId="14" fontId="17" fillId="14" borderId="22" xfId="24" applyNumberFormat="1" applyBorder="1" applyAlignment="1" applyProtection="1">
      <alignment horizontal="center" vertical="center" wrapText="1"/>
      <protection locked="0"/>
    </xf>
    <xf numFmtId="164" fontId="34" fillId="15" borderId="228" xfId="0" applyNumberFormat="1" applyFont="1" applyFill="1" applyBorder="1" applyAlignment="1" applyProtection="1">
      <alignment horizontal="center" vertical="center"/>
    </xf>
    <xf numFmtId="0" fontId="8" fillId="2" borderId="190" xfId="0" applyFont="1" applyFill="1" applyBorder="1" applyAlignment="1" applyProtection="1">
      <alignment vertical="center"/>
    </xf>
    <xf numFmtId="0" fontId="8" fillId="14" borderId="11" xfId="0" applyNumberFormat="1" applyFont="1" applyFill="1" applyBorder="1" applyAlignment="1" applyProtection="1">
      <alignment horizontal="center" vertical="center"/>
      <protection locked="0"/>
    </xf>
    <xf numFmtId="20" fontId="8" fillId="14" borderId="23" xfId="0" applyNumberFormat="1" applyFont="1" applyFill="1" applyBorder="1" applyAlignment="1" applyProtection="1">
      <alignment horizontal="center" vertical="center"/>
      <protection locked="0"/>
    </xf>
    <xf numFmtId="0" fontId="12" fillId="14" borderId="23" xfId="18" applyFill="1" applyBorder="1" applyAlignment="1" applyProtection="1">
      <alignment horizontal="center" vertical="center"/>
      <protection locked="0"/>
    </xf>
    <xf numFmtId="0" fontId="12" fillId="14" borderId="22" xfId="18" applyFill="1" applyBorder="1" applyAlignment="1" applyProtection="1">
      <alignment horizontal="center" vertical="center"/>
      <protection locked="0"/>
    </xf>
    <xf numFmtId="0" fontId="8" fillId="0" borderId="13" xfId="0" applyFont="1" applyBorder="1" applyAlignment="1" applyProtection="1">
      <alignment vertical="center"/>
    </xf>
    <xf numFmtId="0" fontId="10" fillId="0" borderId="61" xfId="0" applyFont="1" applyBorder="1" applyAlignment="1" applyProtection="1">
      <alignment vertical="center"/>
    </xf>
    <xf numFmtId="0" fontId="10" fillId="0" borderId="231" xfId="0" applyFont="1" applyBorder="1" applyAlignment="1" applyProtection="1">
      <alignment vertical="center" wrapText="1"/>
    </xf>
    <xf numFmtId="0" fontId="8" fillId="2" borderId="1" xfId="0" applyFont="1" applyFill="1" applyBorder="1" applyAlignment="1">
      <alignment horizontal="left"/>
    </xf>
    <xf numFmtId="0" fontId="8" fillId="12" borderId="1" xfId="0" applyFont="1" applyFill="1" applyBorder="1" applyAlignment="1">
      <alignment horizontal="left"/>
    </xf>
    <xf numFmtId="0" fontId="8" fillId="2" borderId="120" xfId="0" applyFont="1" applyFill="1" applyBorder="1" applyAlignment="1">
      <alignment horizontal="left"/>
    </xf>
    <xf numFmtId="0" fontId="8" fillId="2" borderId="124" xfId="0" applyFont="1" applyFill="1" applyBorder="1" applyAlignment="1">
      <alignment horizontal="left"/>
    </xf>
    <xf numFmtId="0" fontId="8" fillId="5" borderId="0" xfId="0" applyFont="1" applyFill="1" applyAlignment="1">
      <alignment horizontal="left"/>
    </xf>
    <xf numFmtId="0" fontId="8" fillId="0" borderId="0" xfId="0" applyFont="1" applyAlignment="1">
      <alignment horizontal="left"/>
    </xf>
    <xf numFmtId="0" fontId="8" fillId="2" borderId="123" xfId="0" applyFont="1" applyFill="1" applyBorder="1" applyAlignment="1">
      <alignment horizontal="left"/>
    </xf>
    <xf numFmtId="0" fontId="23" fillId="12" borderId="126" xfId="7" applyFont="1" applyFill="1" applyBorder="1" applyAlignment="1">
      <alignment horizontal="left" vertical="center"/>
    </xf>
    <xf numFmtId="0" fontId="23" fillId="12" borderId="127" xfId="7" applyFont="1" applyFill="1" applyBorder="1" applyAlignment="1">
      <alignment horizontal="left" vertical="center"/>
    </xf>
    <xf numFmtId="0" fontId="23" fillId="2" borderId="120" xfId="7" applyFont="1" applyFill="1" applyBorder="1" applyAlignment="1">
      <alignment horizontal="left" vertical="center"/>
    </xf>
    <xf numFmtId="0" fontId="8" fillId="2" borderId="102" xfId="6" applyFont="1" applyFill="1" applyBorder="1" applyAlignment="1">
      <alignment horizontal="left"/>
    </xf>
    <xf numFmtId="0" fontId="9" fillId="2" borderId="128" xfId="6" applyFont="1" applyFill="1" applyBorder="1" applyAlignment="1">
      <alignment horizontal="left"/>
    </xf>
    <xf numFmtId="0" fontId="9" fillId="2" borderId="120" xfId="6" applyFont="1" applyFill="1" applyBorder="1" applyAlignment="1">
      <alignment horizontal="left"/>
    </xf>
    <xf numFmtId="0" fontId="8" fillId="2" borderId="103" xfId="6" applyNumberFormat="1" applyFont="1" applyFill="1" applyBorder="1" applyAlignment="1">
      <alignment horizontal="left"/>
    </xf>
    <xf numFmtId="0" fontId="8" fillId="2" borderId="103" xfId="6" applyFont="1" applyFill="1" applyBorder="1" applyAlignment="1">
      <alignment horizontal="left"/>
    </xf>
    <xf numFmtId="0" fontId="8" fillId="2" borderId="103" xfId="6" applyFont="1" applyFill="1" applyBorder="1" applyAlignment="1">
      <alignment horizontal="left" vertical="center"/>
    </xf>
    <xf numFmtId="0" fontId="8" fillId="2" borderId="0" xfId="0" applyFont="1" applyFill="1" applyAlignment="1">
      <alignment horizontal="left"/>
    </xf>
    <xf numFmtId="0" fontId="8" fillId="2" borderId="104" xfId="6" applyFont="1" applyFill="1" applyBorder="1" applyAlignment="1">
      <alignment horizontal="left"/>
    </xf>
    <xf numFmtId="0" fontId="8" fillId="2" borderId="125" xfId="6" applyFont="1" applyFill="1" applyBorder="1" applyAlignment="1">
      <alignment horizontal="left"/>
    </xf>
    <xf numFmtId="0" fontId="8" fillId="2" borderId="121" xfId="0" applyFont="1" applyFill="1" applyBorder="1" applyAlignment="1">
      <alignment horizontal="left"/>
    </xf>
    <xf numFmtId="0" fontId="8" fillId="2" borderId="131" xfId="0" applyFont="1" applyFill="1" applyBorder="1" applyAlignment="1">
      <alignment horizontal="left"/>
    </xf>
    <xf numFmtId="0" fontId="17" fillId="12" borderId="1" xfId="0" applyFont="1" applyFill="1" applyBorder="1" applyAlignment="1">
      <alignment horizontal="left"/>
    </xf>
    <xf numFmtId="0" fontId="8" fillId="12" borderId="1" xfId="0" applyFont="1" applyFill="1" applyBorder="1" applyAlignment="1" applyProtection="1">
      <alignment horizontal="left"/>
    </xf>
    <xf numFmtId="0" fontId="45" fillId="2" borderId="121" xfId="0" applyFont="1" applyFill="1" applyBorder="1" applyAlignment="1">
      <alignment horizontal="left"/>
    </xf>
    <xf numFmtId="0" fontId="8" fillId="2" borderId="1" xfId="0" applyFont="1" applyFill="1" applyBorder="1" applyAlignment="1" applyProtection="1">
      <alignment horizontal="left"/>
    </xf>
    <xf numFmtId="0" fontId="8" fillId="2" borderId="125" xfId="0" applyFont="1" applyFill="1" applyBorder="1" applyAlignment="1">
      <alignment horizontal="left"/>
    </xf>
    <xf numFmtId="0" fontId="8" fillId="12" borderId="6" xfId="0" applyFont="1" applyFill="1" applyBorder="1" applyAlignment="1">
      <alignment horizontal="left"/>
    </xf>
    <xf numFmtId="0" fontId="8" fillId="2" borderId="1" xfId="0" quotePrefix="1" applyFont="1" applyFill="1" applyBorder="1" applyAlignment="1">
      <alignment horizontal="left"/>
    </xf>
    <xf numFmtId="0" fontId="10" fillId="12" borderId="37" xfId="0" applyFont="1" applyFill="1" applyBorder="1" applyAlignment="1"/>
    <xf numFmtId="0" fontId="8" fillId="12" borderId="39" xfId="0" applyFont="1" applyFill="1" applyBorder="1" applyAlignment="1"/>
    <xf numFmtId="0" fontId="17" fillId="0" borderId="60" xfId="1" quotePrefix="1" applyFont="1" applyBorder="1" applyAlignment="1" applyProtection="1">
      <alignment vertical="center"/>
    </xf>
    <xf numFmtId="0" fontId="17" fillId="0" borderId="59" xfId="1" quotePrefix="1" applyFont="1" applyBorder="1" applyAlignment="1" applyProtection="1">
      <alignment vertical="center"/>
    </xf>
    <xf numFmtId="0" fontId="17" fillId="0" borderId="62" xfId="1" quotePrefix="1" applyFont="1" applyBorder="1" applyAlignment="1" applyProtection="1">
      <alignment vertical="center"/>
    </xf>
    <xf numFmtId="0" fontId="17" fillId="17" borderId="13" xfId="7" applyFont="1" applyFill="1" applyBorder="1" applyAlignment="1" applyProtection="1">
      <alignment horizontal="left" vertical="center" wrapText="1"/>
    </xf>
    <xf numFmtId="0" fontId="17" fillId="17" borderId="15" xfId="7" applyFont="1" applyFill="1" applyBorder="1" applyAlignment="1" applyProtection="1">
      <alignment horizontal="left" vertical="center" wrapText="1"/>
    </xf>
    <xf numFmtId="0" fontId="22" fillId="0" borderId="37" xfId="1" applyFont="1" applyBorder="1" applyAlignment="1" applyProtection="1">
      <alignment horizontal="left" vertical="center"/>
      <protection locked="0"/>
    </xf>
    <xf numFmtId="0" fontId="22" fillId="0" borderId="39" xfId="1" applyFont="1" applyBorder="1" applyAlignment="1" applyProtection="1">
      <alignment horizontal="left" vertical="center"/>
      <protection locked="0"/>
    </xf>
    <xf numFmtId="0" fontId="10" fillId="12" borderId="37" xfId="0" applyFont="1" applyFill="1" applyBorder="1" applyAlignment="1" applyProtection="1">
      <alignment horizontal="center"/>
    </xf>
    <xf numFmtId="0" fontId="10" fillId="12" borderId="39" xfId="0" applyFont="1" applyFill="1" applyBorder="1" applyAlignment="1" applyProtection="1">
      <alignment horizontal="center"/>
    </xf>
    <xf numFmtId="0" fontId="10" fillId="12" borderId="33" xfId="0" applyFont="1" applyFill="1" applyBorder="1" applyAlignment="1" applyProtection="1">
      <alignment horizontal="center" vertical="center"/>
    </xf>
    <xf numFmtId="0" fontId="10" fillId="12" borderId="64" xfId="0" applyFont="1" applyFill="1" applyBorder="1" applyAlignment="1" applyProtection="1">
      <alignment horizontal="center" vertical="center"/>
    </xf>
    <xf numFmtId="0" fontId="10" fillId="12" borderId="54" xfId="0" applyFont="1" applyFill="1" applyBorder="1" applyAlignment="1" applyProtection="1">
      <alignment horizontal="center" vertical="center"/>
    </xf>
    <xf numFmtId="0" fontId="8" fillId="20" borderId="171" xfId="25" applyBorder="1" applyProtection="1">
      <alignment vertical="center" wrapText="1"/>
    </xf>
    <xf numFmtId="0" fontId="8" fillId="20" borderId="172" xfId="25" applyBorder="1" applyProtection="1">
      <alignment vertical="center" wrapText="1"/>
    </xf>
    <xf numFmtId="0" fontId="8" fillId="20" borderId="173" xfId="25" applyBorder="1" applyProtection="1">
      <alignment vertical="center" wrapText="1"/>
    </xf>
    <xf numFmtId="0" fontId="8" fillId="20" borderId="12" xfId="25" applyBorder="1" applyProtection="1">
      <alignment vertical="center" wrapText="1"/>
    </xf>
    <xf numFmtId="0" fontId="8" fillId="20" borderId="0" xfId="25" applyBorder="1" applyProtection="1">
      <alignment vertical="center" wrapText="1"/>
    </xf>
    <xf numFmtId="0" fontId="8" fillId="20" borderId="16" xfId="25" applyBorder="1" applyProtection="1">
      <alignment vertical="center" wrapText="1"/>
    </xf>
    <xf numFmtId="0" fontId="8" fillId="20" borderId="17" xfId="25" applyBorder="1" applyProtection="1">
      <alignment vertical="center" wrapText="1"/>
    </xf>
    <xf numFmtId="0" fontId="8" fillId="20" borderId="18" xfId="25" applyBorder="1" applyProtection="1">
      <alignment vertical="center" wrapText="1"/>
    </xf>
    <xf numFmtId="0" fontId="8" fillId="20" borderId="19" xfId="25" applyBorder="1" applyProtection="1">
      <alignment vertical="center" wrapText="1"/>
    </xf>
    <xf numFmtId="0" fontId="8" fillId="20" borderId="13" xfId="25" applyBorder="1" applyProtection="1">
      <alignment vertical="center" wrapText="1"/>
    </xf>
    <xf numFmtId="0" fontId="8" fillId="20" borderId="14" xfId="25" applyBorder="1" applyProtection="1">
      <alignment vertical="center" wrapText="1"/>
    </xf>
    <xf numFmtId="0" fontId="8" fillId="20" borderId="15" xfId="25" applyBorder="1" applyProtection="1">
      <alignment vertical="center" wrapText="1"/>
    </xf>
    <xf numFmtId="0" fontId="8" fillId="20" borderId="168" xfId="25" applyBorder="1" applyProtection="1">
      <alignment vertical="center" wrapText="1"/>
    </xf>
    <xf numFmtId="0" fontId="8" fillId="20" borderId="169" xfId="25" applyBorder="1" applyProtection="1">
      <alignment vertical="center" wrapText="1"/>
    </xf>
    <xf numFmtId="0" fontId="8" fillId="20" borderId="170" xfId="25" applyBorder="1" applyProtection="1">
      <alignment vertical="center" wrapText="1"/>
    </xf>
    <xf numFmtId="14" fontId="8" fillId="2" borderId="77" xfId="25" applyNumberFormat="1" applyFill="1" applyBorder="1" applyAlignment="1" applyProtection="1">
      <alignment horizontal="left" vertical="center"/>
    </xf>
    <xf numFmtId="14" fontId="8" fillId="2" borderId="78" xfId="25" applyNumberFormat="1" applyFill="1" applyBorder="1" applyAlignment="1" applyProtection="1">
      <alignment horizontal="left" vertical="center"/>
    </xf>
    <xf numFmtId="14" fontId="8" fillId="2" borderId="58" xfId="25" applyNumberFormat="1" applyFill="1" applyBorder="1" applyAlignment="1" applyProtection="1">
      <alignment horizontal="left" vertical="center"/>
    </xf>
    <xf numFmtId="14" fontId="8" fillId="2" borderId="79" xfId="25" applyNumberFormat="1" applyFill="1" applyBorder="1" applyAlignment="1" applyProtection="1">
      <alignment horizontal="left" vertical="center"/>
    </xf>
    <xf numFmtId="14" fontId="8" fillId="2" borderId="80" xfId="25" applyNumberFormat="1" applyFill="1" applyBorder="1" applyAlignment="1" applyProtection="1">
      <alignment horizontal="left" vertical="center"/>
    </xf>
    <xf numFmtId="14" fontId="8" fillId="2" borderId="66" xfId="25" applyNumberFormat="1" applyFill="1" applyBorder="1" applyAlignment="1" applyProtection="1">
      <alignment horizontal="left" vertical="center"/>
    </xf>
    <xf numFmtId="0" fontId="8" fillId="2" borderId="88" xfId="25" applyFill="1" applyBorder="1" applyAlignment="1" applyProtection="1">
      <alignment vertical="center"/>
    </xf>
    <xf numFmtId="0" fontId="8" fillId="2" borderId="81" xfId="25" applyFill="1" applyBorder="1" applyAlignment="1" applyProtection="1">
      <alignment vertical="center"/>
    </xf>
    <xf numFmtId="0" fontId="8" fillId="2" borderId="65" xfId="25" applyFill="1" applyBorder="1" applyAlignment="1" applyProtection="1">
      <alignment vertical="center"/>
    </xf>
    <xf numFmtId="0" fontId="8" fillId="2" borderId="77" xfId="25" applyFill="1" applyBorder="1" applyAlignment="1" applyProtection="1">
      <alignment vertical="center"/>
    </xf>
    <xf numFmtId="0" fontId="8" fillId="2" borderId="78" xfId="25" applyFill="1" applyBorder="1" applyAlignment="1" applyProtection="1">
      <alignment vertical="center"/>
    </xf>
    <xf numFmtId="0" fontId="8" fillId="2" borderId="58" xfId="25" applyFill="1" applyBorder="1" applyAlignment="1" applyProtection="1">
      <alignment vertical="center"/>
    </xf>
    <xf numFmtId="0" fontId="8" fillId="2" borderId="77" xfId="25" applyFill="1" applyBorder="1" applyAlignment="1" applyProtection="1">
      <alignment vertical="center" wrapText="1"/>
    </xf>
    <xf numFmtId="0" fontId="8" fillId="2" borderId="78" xfId="25" applyFill="1" applyBorder="1" applyAlignment="1" applyProtection="1">
      <alignment vertical="center" wrapText="1"/>
    </xf>
    <xf numFmtId="0" fontId="8" fillId="2" borderId="58" xfId="25" applyFill="1" applyBorder="1" applyAlignment="1" applyProtection="1">
      <alignment vertical="center" wrapText="1"/>
    </xf>
    <xf numFmtId="14" fontId="8" fillId="20" borderId="142" xfId="25" applyNumberFormat="1" applyBorder="1" applyAlignment="1" applyProtection="1">
      <alignment horizontal="left" vertical="center" wrapText="1"/>
    </xf>
    <xf numFmtId="14" fontId="8" fillId="20" borderId="149" xfId="25" applyNumberFormat="1" applyBorder="1" applyAlignment="1" applyProtection="1">
      <alignment horizontal="left" vertical="center" wrapText="1"/>
    </xf>
    <xf numFmtId="0" fontId="8" fillId="20" borderId="157" xfId="25" applyBorder="1" applyProtection="1">
      <alignment vertical="center" wrapText="1"/>
    </xf>
    <xf numFmtId="0" fontId="8" fillId="20" borderId="146" xfId="25" applyBorder="1" applyProtection="1">
      <alignment vertical="center" wrapText="1"/>
    </xf>
    <xf numFmtId="0" fontId="8" fillId="20" borderId="138" xfId="25" applyBorder="1" applyProtection="1">
      <alignment vertical="center" wrapText="1"/>
    </xf>
    <xf numFmtId="0" fontId="8" fillId="20" borderId="147" xfId="25" applyBorder="1" applyProtection="1">
      <alignment vertical="center" wrapText="1"/>
    </xf>
    <xf numFmtId="14" fontId="8" fillId="20" borderId="138" xfId="25" applyNumberFormat="1" applyBorder="1" applyAlignment="1" applyProtection="1">
      <alignment horizontal="left" vertical="center" wrapText="1"/>
    </xf>
    <xf numFmtId="14" fontId="8" fillId="20" borderId="147" xfId="25" applyNumberFormat="1" applyBorder="1" applyAlignment="1" applyProtection="1">
      <alignment horizontal="left" vertical="center" wrapText="1"/>
    </xf>
    <xf numFmtId="0" fontId="27" fillId="0" borderId="20" xfId="28" applyFont="1" applyBorder="1" applyProtection="1">
      <alignment horizontal="left" vertical="center" wrapText="1"/>
    </xf>
    <xf numFmtId="0" fontId="27" fillId="0" borderId="23" xfId="28" applyFont="1" applyBorder="1" applyProtection="1">
      <alignment horizontal="left" vertical="center" wrapText="1"/>
    </xf>
    <xf numFmtId="0" fontId="17" fillId="14" borderId="68" xfId="24" applyBorder="1" applyAlignment="1" applyProtection="1">
      <alignment horizontal="left" vertical="top" wrapText="1"/>
      <protection locked="0"/>
    </xf>
    <xf numFmtId="0" fontId="17" fillId="14" borderId="53" xfId="24" applyBorder="1" applyAlignment="1" applyProtection="1">
      <alignment horizontal="left" vertical="top" wrapText="1"/>
      <protection locked="0"/>
    </xf>
    <xf numFmtId="0" fontId="17" fillId="14" borderId="20" xfId="24" applyBorder="1" applyAlignment="1" applyProtection="1">
      <alignment horizontal="left" vertical="top" wrapText="1"/>
      <protection locked="0"/>
    </xf>
    <xf numFmtId="0" fontId="17" fillId="14" borderId="23" xfId="24" applyBorder="1" applyAlignment="1" applyProtection="1">
      <alignment horizontal="left" vertical="top" wrapText="1"/>
      <protection locked="0"/>
    </xf>
    <xf numFmtId="0" fontId="17" fillId="14" borderId="21" xfId="24" applyBorder="1" applyAlignment="1" applyProtection="1">
      <alignment horizontal="left" vertical="top" wrapText="1"/>
      <protection locked="0"/>
    </xf>
    <xf numFmtId="0" fontId="17" fillId="14" borderId="22" xfId="24" applyBorder="1" applyAlignment="1" applyProtection="1">
      <alignment horizontal="left" vertical="top" wrapText="1"/>
      <protection locked="0"/>
    </xf>
    <xf numFmtId="0" fontId="8" fillId="0" borderId="27" xfId="6" applyFont="1" applyBorder="1" applyAlignment="1" applyProtection="1">
      <alignment horizontal="left" vertical="center"/>
    </xf>
    <xf numFmtId="0" fontId="8" fillId="0" borderId="9" xfId="6" applyFont="1" applyBorder="1" applyAlignment="1" applyProtection="1">
      <alignment horizontal="left" vertical="center"/>
    </xf>
    <xf numFmtId="0" fontId="8" fillId="0" borderId="40" xfId="6" applyFont="1" applyBorder="1" applyAlignment="1" applyProtection="1">
      <alignment horizontal="left" vertical="center"/>
    </xf>
    <xf numFmtId="0" fontId="8" fillId="0" borderId="71" xfId="6" applyFont="1" applyBorder="1" applyAlignment="1" applyProtection="1">
      <alignment horizontal="left" vertical="center"/>
    </xf>
    <xf numFmtId="0" fontId="23" fillId="18" borderId="13" xfId="7" applyFont="1" applyFill="1" applyBorder="1" applyAlignment="1" applyProtection="1">
      <alignment horizontal="left" vertical="center" wrapText="1"/>
    </xf>
    <xf numFmtId="0" fontId="23" fillId="18" borderId="14" xfId="7" applyFont="1" applyFill="1" applyBorder="1" applyAlignment="1" applyProtection="1">
      <alignment horizontal="left" vertical="center" wrapText="1"/>
    </xf>
    <xf numFmtId="0" fontId="23" fillId="18" borderId="15" xfId="7" applyFont="1" applyFill="1" applyBorder="1" applyAlignment="1" applyProtection="1">
      <alignment horizontal="left" vertical="center" wrapText="1"/>
    </xf>
    <xf numFmtId="0" fontId="23" fillId="18" borderId="12" xfId="7" applyFont="1" applyFill="1" applyBorder="1" applyAlignment="1" applyProtection="1">
      <alignment horizontal="left" vertical="center" wrapText="1"/>
    </xf>
    <xf numFmtId="0" fontId="23" fillId="18" borderId="0" xfId="7" applyFont="1" applyFill="1" applyBorder="1" applyAlignment="1" applyProtection="1">
      <alignment horizontal="left" vertical="center" wrapText="1"/>
    </xf>
    <xf numFmtId="0" fontId="23" fillId="18" borderId="16" xfId="7" applyFont="1" applyFill="1" applyBorder="1" applyAlignment="1" applyProtection="1">
      <alignment horizontal="left" vertical="center" wrapText="1"/>
    </xf>
    <xf numFmtId="0" fontId="10" fillId="0" borderId="25" xfId="6" applyFont="1" applyBorder="1" applyAlignment="1" applyProtection="1">
      <alignment horizontal="center" vertical="center"/>
    </xf>
    <xf numFmtId="0" fontId="10" fillId="0" borderId="85" xfId="6" applyFont="1" applyBorder="1" applyAlignment="1" applyProtection="1">
      <alignment horizontal="center" vertical="center"/>
    </xf>
    <xf numFmtId="0" fontId="17" fillId="14" borderId="48" xfId="24" applyBorder="1" applyAlignment="1" applyProtection="1">
      <alignment horizontal="left" vertical="top" wrapText="1"/>
      <protection locked="0"/>
    </xf>
    <xf numFmtId="0" fontId="17" fillId="14" borderId="49" xfId="24" applyBorder="1" applyAlignment="1" applyProtection="1">
      <alignment horizontal="left" vertical="top" wrapText="1"/>
      <protection locked="0"/>
    </xf>
    <xf numFmtId="0" fontId="17" fillId="14" borderId="50" xfId="24" applyBorder="1" applyAlignment="1" applyProtection="1">
      <alignment horizontal="left" vertical="top" wrapText="1"/>
      <protection locked="0"/>
    </xf>
    <xf numFmtId="0" fontId="17" fillId="14" borderId="1" xfId="24" applyBorder="1" applyAlignment="1" applyProtection="1">
      <alignment horizontal="left" vertical="top" wrapText="1"/>
      <protection locked="0"/>
    </xf>
    <xf numFmtId="0" fontId="17" fillId="14" borderId="30" xfId="24" applyBorder="1" applyAlignment="1" applyProtection="1">
      <alignment horizontal="left" vertical="top" wrapText="1"/>
      <protection locked="0"/>
    </xf>
    <xf numFmtId="0" fontId="27" fillId="0" borderId="186" xfId="28" applyBorder="1" applyProtection="1">
      <alignment horizontal="left" vertical="center" wrapText="1"/>
    </xf>
    <xf numFmtId="0" fontId="27" fillId="0" borderId="187" xfId="28" applyBorder="1" applyProtection="1">
      <alignment horizontal="left" vertical="center" wrapText="1"/>
    </xf>
    <xf numFmtId="0" fontId="27" fillId="0" borderId="188" xfId="28" applyBorder="1" applyProtection="1">
      <alignment horizontal="left" vertical="center" wrapText="1"/>
    </xf>
    <xf numFmtId="0" fontId="27" fillId="0" borderId="189" xfId="28" applyBorder="1" applyProtection="1">
      <alignment horizontal="left" vertical="center" wrapText="1"/>
    </xf>
    <xf numFmtId="0" fontId="27" fillId="0" borderId="13" xfId="28" applyBorder="1" applyAlignment="1" applyProtection="1">
      <alignment horizontal="left" vertical="center" wrapText="1"/>
    </xf>
    <xf numFmtId="0" fontId="27" fillId="0" borderId="14" xfId="28" applyBorder="1" applyAlignment="1" applyProtection="1">
      <alignment horizontal="left" vertical="center" wrapText="1"/>
    </xf>
    <xf numFmtId="0" fontId="27" fillId="0" borderId="15" xfId="28" applyBorder="1" applyAlignment="1" applyProtection="1">
      <alignment horizontal="left" vertical="center" wrapText="1"/>
    </xf>
    <xf numFmtId="0" fontId="27" fillId="0" borderId="25" xfId="28" applyBorder="1" applyAlignment="1" applyProtection="1">
      <alignment horizontal="left" vertical="center" wrapText="1"/>
    </xf>
    <xf numFmtId="0" fontId="27" fillId="0" borderId="26" xfId="28" applyBorder="1" applyAlignment="1" applyProtection="1">
      <alignment horizontal="left" vertical="center" wrapText="1"/>
    </xf>
    <xf numFmtId="0" fontId="8" fillId="0" borderId="219" xfId="0" applyFont="1" applyBorder="1" applyAlignment="1" applyProtection="1">
      <alignment vertical="center" wrapText="1"/>
    </xf>
    <xf numFmtId="0" fontId="8" fillId="0" borderId="221" xfId="0" applyFont="1" applyBorder="1" applyAlignment="1" applyProtection="1">
      <alignment vertical="center" wrapText="1"/>
    </xf>
    <xf numFmtId="0" fontId="8" fillId="0" borderId="114" xfId="0" applyFont="1" applyBorder="1" applyAlignment="1" applyProtection="1">
      <alignment vertical="center" wrapText="1"/>
    </xf>
    <xf numFmtId="0" fontId="8" fillId="0" borderId="222" xfId="0" applyFont="1" applyBorder="1" applyAlignment="1" applyProtection="1">
      <alignment vertical="center" wrapText="1"/>
    </xf>
    <xf numFmtId="0" fontId="8" fillId="0" borderId="203" xfId="0" applyFont="1" applyBorder="1" applyAlignment="1" applyProtection="1">
      <alignment vertical="center" wrapText="1"/>
    </xf>
    <xf numFmtId="0" fontId="8" fillId="0" borderId="224" xfId="0" applyFont="1" applyBorder="1" applyAlignment="1" applyProtection="1">
      <alignment vertical="center" wrapText="1"/>
    </xf>
    <xf numFmtId="0" fontId="8" fillId="0" borderId="106" xfId="0" applyFont="1" applyFill="1" applyBorder="1" applyAlignment="1" applyProtection="1">
      <alignment vertical="center"/>
    </xf>
    <xf numFmtId="0" fontId="8" fillId="0" borderId="223" xfId="0" applyFont="1" applyFill="1" applyBorder="1" applyAlignment="1" applyProtection="1">
      <alignment vertical="center"/>
    </xf>
    <xf numFmtId="0" fontId="27" fillId="0" borderId="48" xfId="28" applyBorder="1" applyProtection="1">
      <alignment horizontal="left" vertical="center" wrapText="1"/>
    </xf>
    <xf numFmtId="0" fontId="27" fillId="0" borderId="49" xfId="28" applyBorder="1" applyProtection="1">
      <alignment horizontal="left" vertical="center" wrapText="1"/>
    </xf>
    <xf numFmtId="0" fontId="27" fillId="0" borderId="50" xfId="28" applyBorder="1" applyProtection="1">
      <alignment horizontal="left" vertical="center" wrapText="1"/>
    </xf>
    <xf numFmtId="2" fontId="17" fillId="2" borderId="1" xfId="0" applyNumberFormat="1" applyFont="1" applyFill="1" applyBorder="1" applyAlignment="1" applyProtection="1">
      <alignment horizontal="center" vertical="center"/>
    </xf>
    <xf numFmtId="2" fontId="17" fillId="2" borderId="23" xfId="0" applyNumberFormat="1" applyFont="1" applyFill="1" applyBorder="1" applyAlignment="1" applyProtection="1">
      <alignment horizontal="center" vertical="center"/>
    </xf>
    <xf numFmtId="2" fontId="11" fillId="15" borderId="30" xfId="0" applyNumberFormat="1" applyFont="1" applyFill="1" applyBorder="1" applyAlignment="1" applyProtection="1">
      <alignment horizontal="center" vertical="center"/>
    </xf>
    <xf numFmtId="2" fontId="11" fillId="15" borderId="22"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3" xfId="0" applyNumberFormat="1" applyFont="1" applyFill="1" applyBorder="1" applyAlignment="1" applyProtection="1">
      <alignment horizontal="center" vertical="center"/>
      <protection locked="0"/>
    </xf>
    <xf numFmtId="2" fontId="11" fillId="15" borderId="8" xfId="0" applyNumberFormat="1" applyFont="1" applyFill="1" applyBorder="1" applyAlignment="1" applyProtection="1">
      <alignment horizontal="center" vertical="center"/>
    </xf>
    <xf numFmtId="2" fontId="11" fillId="15" borderId="28" xfId="0" applyNumberFormat="1" applyFont="1" applyFill="1" applyBorder="1" applyAlignment="1" applyProtection="1">
      <alignment horizontal="center" vertical="center"/>
    </xf>
    <xf numFmtId="0" fontId="8" fillId="14" borderId="13" xfId="0" applyFont="1" applyFill="1" applyBorder="1" applyAlignment="1" applyProtection="1">
      <alignment horizontal="left" vertical="top" wrapText="1"/>
      <protection locked="0"/>
    </xf>
    <xf numFmtId="0" fontId="8" fillId="14" borderId="14"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12"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16" xfId="0" applyFont="1" applyFill="1" applyBorder="1" applyAlignment="1" applyProtection="1">
      <alignment horizontal="left" vertical="top" wrapText="1"/>
      <protection locked="0"/>
    </xf>
    <xf numFmtId="0" fontId="8" fillId="14" borderId="17" xfId="0" applyFont="1" applyFill="1" applyBorder="1" applyAlignment="1" applyProtection="1">
      <alignment horizontal="left" vertical="top" wrapText="1"/>
      <protection locked="0"/>
    </xf>
    <xf numFmtId="0" fontId="8" fillId="14" borderId="18" xfId="0" applyFont="1" applyFill="1" applyBorder="1" applyAlignment="1" applyProtection="1">
      <alignment horizontal="left" vertical="top" wrapText="1"/>
      <protection locked="0"/>
    </xf>
    <xf numFmtId="0" fontId="8" fillId="14" borderId="19" xfId="0" applyFont="1" applyFill="1" applyBorder="1" applyAlignment="1" applyProtection="1">
      <alignment horizontal="left" vertical="top" wrapText="1"/>
      <protection locked="0"/>
    </xf>
    <xf numFmtId="0" fontId="10" fillId="18" borderId="99" xfId="29" applyFont="1" applyBorder="1" applyProtection="1">
      <alignment horizontal="center" vertical="center"/>
    </xf>
    <xf numFmtId="0" fontId="10" fillId="18" borderId="105" xfId="29" applyFont="1" applyBorder="1" applyProtection="1">
      <alignment horizontal="center" vertical="center"/>
    </xf>
    <xf numFmtId="0" fontId="8" fillId="0" borderId="67" xfId="0" applyFont="1" applyBorder="1" applyAlignment="1" applyProtection="1">
      <alignment horizontal="left" vertical="center"/>
    </xf>
    <xf numFmtId="0" fontId="8" fillId="0" borderId="114" xfId="0" applyFont="1" applyBorder="1" applyAlignment="1" applyProtection="1">
      <alignment horizontal="left" vertical="center"/>
    </xf>
    <xf numFmtId="0" fontId="8" fillId="0" borderId="106" xfId="0" applyFont="1" applyBorder="1" applyAlignment="1" applyProtection="1">
      <alignment horizontal="left" vertical="center"/>
    </xf>
    <xf numFmtId="0" fontId="10" fillId="0" borderId="1" xfId="0" applyFont="1" applyBorder="1" applyAlignment="1" applyProtection="1">
      <alignment horizontal="center" wrapText="1"/>
    </xf>
    <xf numFmtId="0" fontId="10" fillId="0" borderId="23" xfId="0" applyFont="1" applyBorder="1" applyAlignment="1" applyProtection="1">
      <alignment horizontal="center" wrapText="1"/>
    </xf>
    <xf numFmtId="0" fontId="8" fillId="14" borderId="8" xfId="0" applyFont="1" applyFill="1" applyBorder="1" applyAlignment="1" applyProtection="1">
      <alignment vertical="top" wrapText="1"/>
      <protection locked="0"/>
    </xf>
    <xf numFmtId="0" fontId="8" fillId="14" borderId="10" xfId="0" applyFont="1" applyFill="1" applyBorder="1" applyAlignment="1" applyProtection="1">
      <alignment vertical="top" wrapText="1"/>
      <protection locked="0"/>
    </xf>
    <xf numFmtId="0" fontId="8" fillId="14" borderId="28" xfId="0" applyFont="1" applyFill="1" applyBorder="1" applyAlignment="1" applyProtection="1">
      <alignment vertical="top" wrapText="1"/>
      <protection locked="0"/>
    </xf>
    <xf numFmtId="0" fontId="27" fillId="0" borderId="20" xfId="6" applyFont="1" applyBorder="1" applyAlignment="1" applyProtection="1">
      <alignment horizontal="left" vertical="center"/>
    </xf>
    <xf numFmtId="0" fontId="27" fillId="0" borderId="1" xfId="6" applyFont="1" applyBorder="1" applyAlignment="1" applyProtection="1">
      <alignment horizontal="left" vertical="center"/>
    </xf>
    <xf numFmtId="0" fontId="27" fillId="0" borderId="23" xfId="6" applyFont="1" applyBorder="1" applyAlignment="1" applyProtection="1">
      <alignment horizontal="left" vertical="center"/>
    </xf>
    <xf numFmtId="0" fontId="8" fillId="14" borderId="176" xfId="0" applyFont="1" applyFill="1" applyBorder="1" applyAlignment="1" applyProtection="1">
      <alignment horizontal="left" vertical="top" wrapText="1"/>
      <protection locked="0"/>
    </xf>
    <xf numFmtId="0" fontId="8" fillId="14" borderId="2" xfId="0" applyFont="1" applyFill="1" applyBorder="1" applyAlignment="1" applyProtection="1">
      <alignment horizontal="left" vertical="top" wrapText="1"/>
      <protection locked="0"/>
    </xf>
    <xf numFmtId="0" fontId="8" fillId="14" borderId="32" xfId="0" applyFont="1" applyFill="1" applyBorder="1" applyAlignment="1" applyProtection="1">
      <alignment horizontal="left" vertical="top" wrapText="1"/>
      <protection locked="0"/>
    </xf>
    <xf numFmtId="0" fontId="8" fillId="14" borderId="3" xfId="0" applyFont="1" applyFill="1" applyBorder="1" applyAlignment="1" applyProtection="1">
      <alignment horizontal="left" vertical="top" wrapText="1"/>
      <protection locked="0"/>
    </xf>
    <xf numFmtId="0" fontId="8" fillId="14" borderId="190" xfId="0" applyFont="1" applyFill="1" applyBorder="1" applyAlignment="1" applyProtection="1">
      <alignment horizontal="left" vertical="top" wrapText="1"/>
      <protection locked="0"/>
    </xf>
    <xf numFmtId="0" fontId="27" fillId="0" borderId="20" xfId="0" applyFont="1" applyBorder="1" applyAlignment="1" applyProtection="1">
      <alignment horizontal="left" vertical="top" wrapText="1"/>
    </xf>
    <xf numFmtId="0" fontId="27" fillId="0" borderId="1" xfId="0" applyFont="1" applyBorder="1" applyAlignment="1" applyProtection="1">
      <alignment horizontal="left" vertical="top" wrapText="1"/>
    </xf>
    <xf numFmtId="0" fontId="27" fillId="0" borderId="23" xfId="0" applyFont="1" applyBorder="1" applyAlignment="1" applyProtection="1">
      <alignment horizontal="left" vertical="top" wrapText="1"/>
    </xf>
    <xf numFmtId="0" fontId="9" fillId="0" borderId="75" xfId="6" applyFont="1" applyBorder="1" applyAlignment="1" applyProtection="1">
      <alignment horizontal="left"/>
    </xf>
    <xf numFmtId="0" fontId="9" fillId="0" borderId="76" xfId="6" applyFont="1" applyBorder="1" applyAlignment="1" applyProtection="1">
      <alignment horizontal="left"/>
    </xf>
    <xf numFmtId="0" fontId="9" fillId="0" borderId="57" xfId="6" applyFont="1" applyBorder="1" applyAlignment="1" applyProtection="1">
      <alignment horizontal="left"/>
    </xf>
    <xf numFmtId="0" fontId="9" fillId="0" borderId="77" xfId="6" applyNumberFormat="1" applyFont="1" applyBorder="1" applyAlignment="1" applyProtection="1">
      <alignment horizontal="left"/>
    </xf>
    <xf numFmtId="0" fontId="9" fillId="0" borderId="78" xfId="6" applyNumberFormat="1" applyFont="1" applyBorder="1" applyAlignment="1" applyProtection="1">
      <alignment horizontal="left"/>
    </xf>
    <xf numFmtId="0" fontId="9" fillId="0" borderId="58" xfId="6" applyNumberFormat="1" applyFont="1" applyBorder="1" applyAlignment="1" applyProtection="1">
      <alignment horizontal="left"/>
    </xf>
    <xf numFmtId="14" fontId="9" fillId="0" borderId="77" xfId="6" applyNumberFormat="1" applyFont="1" applyBorder="1" applyAlignment="1" applyProtection="1">
      <alignment horizontal="left"/>
    </xf>
    <xf numFmtId="14" fontId="9" fillId="0" borderId="78" xfId="6" applyNumberFormat="1" applyFont="1" applyBorder="1" applyAlignment="1" applyProtection="1">
      <alignment horizontal="left"/>
    </xf>
    <xf numFmtId="14" fontId="9" fillId="0" borderId="58" xfId="6" applyNumberFormat="1" applyFont="1" applyBorder="1" applyAlignment="1" applyProtection="1">
      <alignment horizontal="left"/>
    </xf>
    <xf numFmtId="0" fontId="9" fillId="0" borderId="77" xfId="6" applyNumberFormat="1" applyFont="1" applyBorder="1" applyAlignment="1" applyProtection="1">
      <alignment horizontal="left" vertical="center" wrapText="1"/>
    </xf>
    <xf numFmtId="0" fontId="9" fillId="0" borderId="78" xfId="6" applyNumberFormat="1" applyFont="1" applyBorder="1" applyAlignment="1" applyProtection="1">
      <alignment horizontal="left" vertical="center" wrapText="1"/>
    </xf>
    <xf numFmtId="0" fontId="9" fillId="0" borderId="58" xfId="6" applyNumberFormat="1" applyFont="1" applyBorder="1" applyAlignment="1" applyProtection="1">
      <alignment horizontal="left" vertical="center" wrapText="1"/>
    </xf>
    <xf numFmtId="14" fontId="9" fillId="0" borderId="79" xfId="6" applyNumberFormat="1" applyFont="1" applyBorder="1" applyAlignment="1" applyProtection="1">
      <alignment horizontal="left"/>
    </xf>
    <xf numFmtId="14" fontId="9" fillId="0" borderId="80" xfId="6" applyNumberFormat="1" applyFont="1" applyBorder="1" applyAlignment="1" applyProtection="1">
      <alignment horizontal="left"/>
    </xf>
    <xf numFmtId="14" fontId="9" fillId="0" borderId="66" xfId="6" applyNumberFormat="1" applyFont="1" applyBorder="1" applyAlignment="1" applyProtection="1">
      <alignment horizontal="left"/>
    </xf>
    <xf numFmtId="14" fontId="9" fillId="0" borderId="77" xfId="6" applyNumberFormat="1" applyFont="1" applyBorder="1" applyAlignment="1" applyProtection="1">
      <alignment horizontal="left" vertical="center" wrapText="1"/>
    </xf>
    <xf numFmtId="0" fontId="27" fillId="0" borderId="20" xfId="28" applyBorder="1" applyProtection="1">
      <alignment horizontal="left" vertical="center" wrapText="1"/>
    </xf>
    <xf numFmtId="0" fontId="27" fillId="0" borderId="1" xfId="28" applyBorder="1" applyProtection="1">
      <alignment horizontal="left" vertical="center" wrapText="1"/>
    </xf>
    <xf numFmtId="0" fontId="27" fillId="0" borderId="23" xfId="28" applyBorder="1" applyProtection="1">
      <alignment horizontal="left" vertical="center" wrapText="1"/>
    </xf>
    <xf numFmtId="0" fontId="23" fillId="6" borderId="25" xfId="7" applyFont="1" applyBorder="1" applyAlignment="1" applyProtection="1">
      <alignment horizontal="left" vertical="center" wrapText="1"/>
    </xf>
    <xf numFmtId="0" fontId="23" fillId="6" borderId="29" xfId="7" applyFont="1" applyBorder="1" applyAlignment="1" applyProtection="1">
      <alignment horizontal="left" vertical="center" wrapText="1"/>
    </xf>
    <xf numFmtId="0" fontId="23" fillId="6" borderId="26" xfId="7" applyFont="1" applyBorder="1" applyAlignment="1" applyProtection="1">
      <alignment horizontal="left" vertical="center" wrapText="1"/>
    </xf>
    <xf numFmtId="0" fontId="27" fillId="0" borderId="5"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3" xfId="0" applyFont="1" applyBorder="1" applyAlignment="1" applyProtection="1">
      <alignment horizontal="center" vertical="center"/>
    </xf>
    <xf numFmtId="0" fontId="27" fillId="0" borderId="35"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9" xfId="0" applyFont="1" applyBorder="1" applyAlignment="1" applyProtection="1">
      <alignment horizontal="center" vertical="center"/>
    </xf>
    <xf numFmtId="0" fontId="27" fillId="0" borderId="20"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23" xfId="0" applyFont="1" applyFill="1" applyBorder="1" applyAlignment="1" applyProtection="1">
      <alignment horizontal="left" vertical="center" wrapText="1"/>
    </xf>
    <xf numFmtId="0" fontId="17" fillId="14" borderId="7" xfId="24" applyBorder="1" applyAlignment="1" applyProtection="1">
      <alignment horizontal="left" vertical="top" wrapText="1"/>
      <protection locked="0"/>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28" xfId="0" applyFont="1" applyBorder="1" applyAlignment="1" applyProtection="1">
      <alignment horizontal="center" vertical="center"/>
    </xf>
    <xf numFmtId="0" fontId="27" fillId="2" borderId="31" xfId="28" applyFill="1" applyBorder="1" applyAlignment="1" applyProtection="1">
      <alignment horizontal="left" vertical="center" wrapText="1"/>
    </xf>
    <xf numFmtId="0" fontId="27" fillId="2" borderId="2" xfId="28" applyFill="1" applyBorder="1" applyAlignment="1" applyProtection="1">
      <alignment horizontal="left" vertical="center" wrapText="1"/>
    </xf>
    <xf numFmtId="0" fontId="27" fillId="2" borderId="32" xfId="28" applyFill="1" applyBorder="1" applyAlignment="1" applyProtection="1">
      <alignment horizontal="left" vertical="center" wrapText="1"/>
    </xf>
    <xf numFmtId="0" fontId="27" fillId="2" borderId="34" xfId="28" applyFill="1" applyBorder="1" applyAlignment="1" applyProtection="1">
      <alignment horizontal="left" vertical="center" wrapText="1"/>
    </xf>
    <xf numFmtId="0" fontId="27" fillId="2" borderId="5" xfId="28" applyFill="1" applyBorder="1" applyAlignment="1" applyProtection="1">
      <alignment horizontal="left" vertical="center" wrapText="1"/>
    </xf>
    <xf numFmtId="0" fontId="27" fillId="2" borderId="35" xfId="28" applyFill="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0" borderId="227" xfId="0" applyFont="1" applyBorder="1" applyAlignment="1" applyProtection="1">
      <alignment horizontal="center" vertical="center" wrapText="1"/>
    </xf>
    <xf numFmtId="0" fontId="10" fillId="0" borderId="94" xfId="0" applyFont="1" applyBorder="1" applyAlignment="1" applyProtection="1">
      <alignment horizontal="center" vertical="center" wrapText="1"/>
    </xf>
    <xf numFmtId="0" fontId="0" fillId="2" borderId="0" xfId="0" applyFill="1" applyProtection="1"/>
    <xf numFmtId="0" fontId="23" fillId="6" borderId="37" xfId="7" applyFont="1" applyBorder="1" applyAlignment="1" applyProtection="1">
      <alignment horizontal="left" vertical="center"/>
    </xf>
    <xf numFmtId="0" fontId="23" fillId="6" borderId="38" xfId="7" applyFont="1" applyBorder="1" applyAlignment="1" applyProtection="1">
      <alignment horizontal="left" vertical="center"/>
    </xf>
    <xf numFmtId="0" fontId="23" fillId="6" borderId="39" xfId="7" applyFont="1" applyBorder="1" applyAlignment="1" applyProtection="1">
      <alignment horizontal="left" vertical="center"/>
    </xf>
    <xf numFmtId="0" fontId="17" fillId="0" borderId="37" xfId="0" applyFont="1" applyBorder="1" applyAlignment="1" applyProtection="1">
      <alignment horizontal="left" vertical="center"/>
    </xf>
    <xf numFmtId="0" fontId="17" fillId="0" borderId="38" xfId="0" applyFont="1" applyBorder="1" applyAlignment="1" applyProtection="1">
      <alignment horizontal="left" vertical="center"/>
    </xf>
    <xf numFmtId="0" fontId="17" fillId="0" borderId="39" xfId="0" applyFont="1" applyBorder="1" applyAlignment="1" applyProtection="1">
      <alignment horizontal="left" vertical="center"/>
    </xf>
    <xf numFmtId="0" fontId="8" fillId="0" borderId="77" xfId="0" applyFont="1" applyBorder="1" applyAlignment="1" applyProtection="1">
      <alignment horizontal="left" wrapText="1"/>
    </xf>
    <xf numFmtId="0" fontId="8" fillId="0" borderId="42" xfId="0" applyFont="1" applyBorder="1" applyAlignment="1" applyProtection="1">
      <alignment horizontal="left" wrapText="1"/>
    </xf>
    <xf numFmtId="0" fontId="23" fillId="0" borderId="7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3" fillId="6" borderId="13" xfId="7" applyFont="1" applyBorder="1" applyAlignment="1" applyProtection="1">
      <alignment horizontal="left" vertical="center" wrapText="1"/>
    </xf>
    <xf numFmtId="0" fontId="23" fillId="6" borderId="14" xfId="7" applyFont="1" applyBorder="1" applyAlignment="1" applyProtection="1">
      <alignment horizontal="left" vertical="center" wrapText="1"/>
    </xf>
    <xf numFmtId="0" fontId="23" fillId="6" borderId="15" xfId="7" applyFont="1" applyBorder="1" applyAlignment="1" applyProtection="1">
      <alignment horizontal="left" vertical="center" wrapText="1"/>
    </xf>
    <xf numFmtId="0" fontId="51" fillId="0" borderId="20" xfId="0" applyFont="1" applyBorder="1" applyAlignment="1" applyProtection="1">
      <alignment horizontal="left" vertical="center" wrapText="1"/>
    </xf>
    <xf numFmtId="0" fontId="51" fillId="0" borderId="1" xfId="0" applyFont="1" applyBorder="1" applyAlignment="1" applyProtection="1">
      <alignment horizontal="left" vertical="center" wrapText="1"/>
    </xf>
    <xf numFmtId="0" fontId="51" fillId="0" borderId="23" xfId="0" applyFont="1" applyBorder="1" applyAlignment="1" applyProtection="1">
      <alignment horizontal="left" vertical="center" wrapText="1"/>
    </xf>
    <xf numFmtId="0" fontId="10" fillId="18" borderId="159" xfId="29" applyFont="1" applyBorder="1" applyProtection="1">
      <alignment horizontal="center" vertical="center"/>
    </xf>
    <xf numFmtId="0" fontId="10" fillId="18" borderId="143" xfId="29" applyFont="1" applyBorder="1" applyProtection="1">
      <alignment horizontal="center" vertical="center"/>
    </xf>
    <xf numFmtId="0" fontId="10" fillId="18" borderId="144" xfId="29" applyFont="1" applyBorder="1" applyProtection="1">
      <alignment horizontal="center" vertical="center"/>
    </xf>
    <xf numFmtId="0" fontId="10" fillId="18" borderId="158" xfId="29" applyFont="1" applyBorder="1" applyProtection="1">
      <alignment horizontal="center" vertical="center"/>
    </xf>
    <xf numFmtId="0" fontId="8" fillId="19" borderId="152" xfId="0" applyFont="1" applyFill="1" applyBorder="1" applyAlignment="1" applyProtection="1">
      <alignment horizontal="center" vertical="center"/>
    </xf>
    <xf numFmtId="0" fontId="8" fillId="19" borderId="164" xfId="0" applyFont="1" applyFill="1" applyBorder="1" applyAlignment="1" applyProtection="1">
      <alignment horizontal="center" vertical="center"/>
    </xf>
    <xf numFmtId="0" fontId="8" fillId="0" borderId="51" xfId="0" applyFont="1" applyBorder="1" applyAlignment="1" applyProtection="1">
      <alignment horizontal="left" vertical="center" wrapText="1"/>
    </xf>
    <xf numFmtId="0" fontId="8" fillId="0" borderId="106" xfId="0" applyFont="1" applyBorder="1" applyAlignment="1" applyProtection="1">
      <alignment horizontal="left" vertical="center" wrapText="1"/>
    </xf>
    <xf numFmtId="0" fontId="10" fillId="0" borderId="27" xfId="0" applyFont="1" applyBorder="1" applyAlignment="1" applyProtection="1">
      <alignment horizontal="center" vertical="center" wrapText="1"/>
    </xf>
    <xf numFmtId="0" fontId="8" fillId="0" borderId="118" xfId="0"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wrapText="1"/>
    </xf>
    <xf numFmtId="166" fontId="11" fillId="15" borderId="31" xfId="0" applyNumberFormat="1" applyFont="1" applyFill="1" applyBorder="1" applyAlignment="1" applyProtection="1">
      <alignment horizontal="center" vertical="center"/>
    </xf>
    <xf numFmtId="166" fontId="11" fillId="15" borderId="2" xfId="0" applyNumberFormat="1" applyFont="1" applyFill="1" applyBorder="1" applyAlignment="1" applyProtection="1">
      <alignment horizontal="center" vertical="center"/>
    </xf>
    <xf numFmtId="166" fontId="11" fillId="15" borderId="12" xfId="0" applyNumberFormat="1" applyFont="1" applyFill="1" applyBorder="1" applyAlignment="1" applyProtection="1">
      <alignment horizontal="center" vertical="center"/>
    </xf>
    <xf numFmtId="166" fontId="11" fillId="15" borderId="0" xfId="0" applyNumberFormat="1" applyFont="1" applyFill="1" applyBorder="1" applyAlignment="1" applyProtection="1">
      <alignment horizontal="center" vertical="center"/>
    </xf>
    <xf numFmtId="166" fontId="11" fillId="15" borderId="34" xfId="0" applyNumberFormat="1" applyFont="1" applyFill="1" applyBorder="1" applyAlignment="1" applyProtection="1">
      <alignment horizontal="center" vertical="center"/>
    </xf>
    <xf numFmtId="166" fontId="11" fillId="15" borderId="5" xfId="0" applyNumberFormat="1" applyFont="1" applyFill="1" applyBorder="1" applyAlignment="1" applyProtection="1">
      <alignment horizontal="center" vertical="center"/>
    </xf>
    <xf numFmtId="0" fontId="10" fillId="0" borderId="33" xfId="0" applyFont="1" applyFill="1" applyBorder="1" applyAlignment="1" applyProtection="1">
      <alignment horizontal="center" vertical="center" wrapText="1"/>
    </xf>
    <xf numFmtId="0" fontId="10" fillId="0" borderId="64" xfId="0" applyFont="1" applyFill="1" applyBorder="1" applyAlignment="1" applyProtection="1">
      <alignment horizontal="center" vertical="center" wrapText="1"/>
    </xf>
    <xf numFmtId="0" fontId="8" fillId="0" borderId="75" xfId="0" applyFont="1" applyBorder="1" applyAlignment="1" applyProtection="1">
      <alignment horizontal="left" wrapText="1"/>
    </xf>
    <xf numFmtId="0" fontId="8" fillId="0" borderId="165" xfId="0" applyFont="1" applyBorder="1" applyAlignment="1" applyProtection="1">
      <alignment horizontal="left" wrapText="1"/>
    </xf>
    <xf numFmtId="0" fontId="8" fillId="0" borderId="25" xfId="0" applyFont="1" applyFill="1" applyBorder="1" applyAlignment="1" applyProtection="1">
      <alignment horizontal="left" vertical="center" wrapText="1"/>
    </xf>
    <xf numFmtId="0" fontId="8" fillId="0" borderId="85" xfId="0" applyFont="1" applyFill="1" applyBorder="1" applyAlignment="1" applyProtection="1">
      <alignment horizontal="left" vertical="center" wrapText="1"/>
    </xf>
    <xf numFmtId="0" fontId="38" fillId="19" borderId="103" xfId="0" applyFont="1" applyFill="1" applyBorder="1" applyAlignment="1" applyProtection="1">
      <alignment horizontal="center" vertical="center"/>
    </xf>
    <xf numFmtId="0" fontId="38" fillId="19" borderId="97" xfId="0" applyFont="1" applyFill="1" applyBorder="1" applyAlignment="1" applyProtection="1">
      <alignment horizontal="center" vertical="center"/>
    </xf>
    <xf numFmtId="0" fontId="38" fillId="19" borderId="102" xfId="0" applyFont="1" applyFill="1" applyBorder="1" applyAlignment="1" applyProtection="1">
      <alignment horizontal="center" vertical="center"/>
    </xf>
    <xf numFmtId="0" fontId="38" fillId="19" borderId="100" xfId="0" applyFont="1" applyFill="1" applyBorder="1" applyAlignment="1" applyProtection="1">
      <alignment horizontal="center" vertical="center"/>
    </xf>
    <xf numFmtId="0" fontId="27" fillId="20" borderId="156" xfId="25" applyFont="1" applyBorder="1" applyAlignment="1" applyProtection="1">
      <alignment horizontal="center" vertical="center" wrapText="1"/>
    </xf>
    <xf numFmtId="0" fontId="27" fillId="20" borderId="160" xfId="25" applyFont="1" applyBorder="1" applyAlignment="1" applyProtection="1">
      <alignment horizontal="center" vertical="center" wrapText="1"/>
    </xf>
    <xf numFmtId="0" fontId="27" fillId="20" borderId="155" xfId="25" applyFont="1" applyBorder="1" applyAlignment="1" applyProtection="1">
      <alignment horizontal="center" vertical="center" wrapText="1"/>
    </xf>
    <xf numFmtId="0" fontId="8" fillId="20" borderId="161" xfId="25" applyBorder="1" applyAlignment="1" applyProtection="1">
      <alignment horizontal="center" vertical="center" wrapText="1"/>
    </xf>
    <xf numFmtId="0" fontId="8" fillId="20" borderId="162" xfId="25" applyBorder="1" applyAlignment="1" applyProtection="1">
      <alignment horizontal="center" vertical="center" wrapText="1"/>
    </xf>
    <xf numFmtId="0" fontId="8" fillId="20" borderId="163" xfId="25" applyBorder="1" applyAlignment="1" applyProtection="1">
      <alignment horizontal="center" vertical="center" wrapText="1"/>
    </xf>
    <xf numFmtId="0" fontId="8" fillId="2" borderId="38" xfId="0" applyFont="1" applyFill="1" applyBorder="1" applyAlignment="1" applyProtection="1">
      <alignment horizontal="right" vertical="center"/>
    </xf>
    <xf numFmtId="0" fontId="8" fillId="2" borderId="39" xfId="0" applyFont="1" applyFill="1" applyBorder="1" applyAlignment="1" applyProtection="1">
      <alignment horizontal="right" vertical="center"/>
    </xf>
    <xf numFmtId="0" fontId="27" fillId="0" borderId="20"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23" xfId="0" applyFont="1" applyBorder="1" applyAlignment="1" applyProtection="1">
      <alignment horizontal="left" vertical="center" wrapText="1"/>
    </xf>
    <xf numFmtId="0" fontId="17" fillId="14" borderId="12" xfId="0" applyFont="1" applyFill="1" applyBorder="1" applyAlignment="1" applyProtection="1">
      <alignment horizontal="left" vertical="top" wrapText="1"/>
      <protection locked="0"/>
    </xf>
    <xf numFmtId="0" fontId="17" fillId="14" borderId="0" xfId="0" applyFont="1" applyFill="1" applyBorder="1" applyAlignment="1" applyProtection="1">
      <alignment horizontal="left" vertical="top" wrapText="1"/>
      <protection locked="0"/>
    </xf>
    <xf numFmtId="0" fontId="17" fillId="14" borderId="16" xfId="0" applyFont="1" applyFill="1" applyBorder="1" applyAlignment="1" applyProtection="1">
      <alignment horizontal="left" vertical="top" wrapText="1"/>
      <protection locked="0"/>
    </xf>
    <xf numFmtId="0" fontId="17" fillId="14" borderId="17" xfId="0" applyFont="1" applyFill="1" applyBorder="1" applyAlignment="1" applyProtection="1">
      <alignment horizontal="left" vertical="top" wrapText="1"/>
      <protection locked="0"/>
    </xf>
    <xf numFmtId="0" fontId="17" fillId="14" borderId="18" xfId="0" applyFont="1" applyFill="1" applyBorder="1" applyAlignment="1" applyProtection="1">
      <alignment horizontal="left" vertical="top" wrapText="1"/>
      <protection locked="0"/>
    </xf>
    <xf numFmtId="0" fontId="17" fillId="14" borderId="19" xfId="0" applyFont="1" applyFill="1" applyBorder="1" applyAlignment="1" applyProtection="1">
      <alignment horizontal="left" vertical="top" wrapText="1"/>
      <protection locked="0"/>
    </xf>
    <xf numFmtId="0" fontId="10" fillId="18" borderId="204" xfId="29" applyFont="1" applyBorder="1" applyAlignment="1" applyProtection="1">
      <alignment horizontal="center" vertical="center"/>
    </xf>
    <xf numFmtId="0" fontId="10" fillId="18" borderId="205" xfId="29" applyFont="1" applyBorder="1" applyAlignment="1" applyProtection="1">
      <alignment horizontal="center" vertical="center"/>
    </xf>
    <xf numFmtId="0" fontId="10" fillId="18" borderId="206" xfId="29" applyFont="1" applyBorder="1" applyAlignment="1" applyProtection="1">
      <alignment horizontal="center" vertical="center"/>
    </xf>
    <xf numFmtId="0" fontId="10" fillId="0" borderId="79" xfId="0" applyFont="1" applyBorder="1" applyAlignment="1" applyProtection="1">
      <alignment horizontal="left" wrapText="1"/>
    </xf>
    <xf numFmtId="0" fontId="10" fillId="0" borderId="83" xfId="0" applyFont="1" applyBorder="1" applyAlignment="1" applyProtection="1">
      <alignment horizontal="left" wrapText="1"/>
    </xf>
    <xf numFmtId="0" fontId="8" fillId="0" borderId="74" xfId="0" applyFont="1" applyBorder="1" applyAlignment="1" applyProtection="1">
      <alignment horizontal="left" wrapText="1"/>
    </xf>
    <xf numFmtId="0" fontId="8" fillId="0" borderId="72" xfId="0" applyFont="1" applyBorder="1" applyAlignment="1" applyProtection="1">
      <alignment horizontal="left" wrapText="1"/>
    </xf>
    <xf numFmtId="0" fontId="8" fillId="0" borderId="191" xfId="0" applyFont="1" applyBorder="1" applyAlignment="1" applyProtection="1">
      <alignment horizontal="left" vertical="center" wrapText="1"/>
    </xf>
    <xf numFmtId="0" fontId="8" fillId="0" borderId="192" xfId="0" applyFont="1" applyBorder="1" applyAlignment="1" applyProtection="1">
      <alignment horizontal="left" vertical="center" wrapText="1"/>
    </xf>
    <xf numFmtId="0" fontId="8" fillId="0" borderId="46" xfId="0" applyFont="1" applyFill="1" applyBorder="1" applyAlignment="1" applyProtection="1">
      <alignment horizontal="left" vertical="center" wrapText="1"/>
    </xf>
    <xf numFmtId="0" fontId="8" fillId="0" borderId="45" xfId="0" applyFont="1" applyFill="1" applyBorder="1" applyAlignment="1" applyProtection="1">
      <alignment horizontal="left" vertical="center" wrapText="1"/>
    </xf>
    <xf numFmtId="0" fontId="8" fillId="0" borderId="92" xfId="0" applyFont="1" applyFill="1" applyBorder="1" applyAlignment="1" applyProtection="1">
      <alignment horizontal="left" vertical="center" wrapText="1"/>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9" fillId="0" borderId="88" xfId="6" applyFont="1" applyBorder="1" applyAlignment="1" applyProtection="1">
      <alignment horizontal="left" vertical="center"/>
    </xf>
    <xf numFmtId="0" fontId="9" fillId="0" borderId="81" xfId="6" applyFont="1" applyBorder="1" applyAlignment="1" applyProtection="1">
      <alignment horizontal="left" vertical="center"/>
    </xf>
    <xf numFmtId="0" fontId="9" fillId="0" borderId="65" xfId="6" applyFont="1" applyBorder="1" applyAlignment="1" applyProtection="1">
      <alignment horizontal="left" vertical="center"/>
    </xf>
    <xf numFmtId="0" fontId="8" fillId="0" borderId="89" xfId="0" applyFont="1" applyFill="1" applyBorder="1" applyAlignment="1" applyProtection="1">
      <alignment horizontal="left" vertical="center"/>
    </xf>
    <xf numFmtId="0" fontId="8" fillId="0" borderId="90" xfId="0" applyFont="1" applyFill="1" applyBorder="1" applyAlignment="1" applyProtection="1">
      <alignment horizontal="left" vertical="center"/>
    </xf>
    <xf numFmtId="0" fontId="8" fillId="0" borderId="91"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45" xfId="0" applyFont="1" applyFill="1" applyBorder="1" applyAlignment="1" applyProtection="1">
      <alignment horizontal="left" vertical="center"/>
    </xf>
    <xf numFmtId="0" fontId="8" fillId="0" borderId="92" xfId="0" applyFont="1" applyFill="1" applyBorder="1" applyAlignment="1" applyProtection="1">
      <alignment horizontal="left" vertical="center"/>
    </xf>
    <xf numFmtId="0" fontId="9" fillId="0" borderId="77" xfId="6" applyNumberFormat="1" applyFont="1" applyBorder="1" applyAlignment="1" applyProtection="1">
      <alignment horizontal="left" vertical="center"/>
    </xf>
    <xf numFmtId="0" fontId="9" fillId="0" borderId="78" xfId="6" applyNumberFormat="1" applyFont="1" applyBorder="1" applyAlignment="1" applyProtection="1">
      <alignment horizontal="left" vertical="center"/>
    </xf>
    <xf numFmtId="0" fontId="9" fillId="0" borderId="58" xfId="6" applyNumberFormat="1" applyFont="1" applyBorder="1" applyAlignment="1" applyProtection="1">
      <alignment horizontal="left" vertical="center"/>
    </xf>
    <xf numFmtId="14" fontId="9" fillId="0" borderId="77" xfId="6" applyNumberFormat="1" applyFont="1" applyBorder="1" applyAlignment="1" applyProtection="1">
      <alignment horizontal="left" vertical="center"/>
    </xf>
    <xf numFmtId="14" fontId="9" fillId="0" borderId="78" xfId="6" applyNumberFormat="1" applyFont="1" applyBorder="1" applyAlignment="1" applyProtection="1">
      <alignment horizontal="left" vertical="center"/>
    </xf>
    <xf numFmtId="14" fontId="9" fillId="0" borderId="58" xfId="6" applyNumberFormat="1" applyFont="1" applyBorder="1" applyAlignment="1" applyProtection="1">
      <alignment horizontal="left" vertical="center"/>
    </xf>
    <xf numFmtId="0" fontId="24" fillId="0" borderId="0" xfId="1" applyFont="1" applyAlignment="1" applyProtection="1">
      <alignment horizontal="left" vertical="center"/>
    </xf>
    <xf numFmtId="14" fontId="9" fillId="0" borderId="78" xfId="6" applyNumberFormat="1" applyFont="1" applyBorder="1" applyAlignment="1" applyProtection="1">
      <alignment horizontal="left" vertical="center" wrapText="1"/>
    </xf>
    <xf numFmtId="14" fontId="9" fillId="0" borderId="79" xfId="6" applyNumberFormat="1" applyFont="1" applyBorder="1" applyAlignment="1" applyProtection="1">
      <alignment horizontal="left" vertical="center"/>
    </xf>
    <xf numFmtId="14" fontId="9" fillId="0" borderId="80" xfId="6" applyNumberFormat="1" applyFont="1" applyBorder="1" applyAlignment="1" applyProtection="1">
      <alignment horizontal="left" vertical="center"/>
    </xf>
    <xf numFmtId="14" fontId="9" fillId="0" borderId="66" xfId="6" applyNumberFormat="1" applyFont="1" applyBorder="1" applyAlignment="1" applyProtection="1">
      <alignment horizontal="left" vertical="center"/>
    </xf>
    <xf numFmtId="0" fontId="8" fillId="0" borderId="82" xfId="0" applyFont="1" applyFill="1" applyBorder="1" applyAlignment="1" applyProtection="1">
      <alignment horizontal="left" vertical="center"/>
    </xf>
    <xf numFmtId="0" fontId="8" fillId="0" borderId="84" xfId="0" applyFont="1" applyFill="1" applyBorder="1" applyAlignment="1" applyProtection="1">
      <alignment horizontal="left" vertical="center"/>
    </xf>
    <xf numFmtId="0" fontId="8" fillId="0" borderId="93" xfId="0" applyFont="1" applyFill="1" applyBorder="1" applyAlignment="1" applyProtection="1">
      <alignment horizontal="left" vertical="center"/>
    </xf>
    <xf numFmtId="0" fontId="10" fillId="0" borderId="25"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12" borderId="119" xfId="0" applyFont="1" applyFill="1" applyBorder="1" applyAlignment="1" applyProtection="1">
      <alignment horizontal="center" vertical="center" wrapText="1"/>
    </xf>
    <xf numFmtId="0" fontId="10" fillId="12" borderId="47" xfId="0" applyFont="1" applyFill="1" applyBorder="1" applyAlignment="1" applyProtection="1">
      <alignment horizontal="center" vertical="center" wrapText="1"/>
    </xf>
    <xf numFmtId="0" fontId="23" fillId="6" borderId="13" xfId="7" applyFont="1" applyBorder="1" applyAlignment="1" applyProtection="1">
      <alignment horizontal="center" vertical="center"/>
    </xf>
    <xf numFmtId="0" fontId="23" fillId="6" borderId="14" xfId="7" applyFont="1" applyBorder="1" applyAlignment="1" applyProtection="1">
      <alignment horizontal="center" vertical="center"/>
    </xf>
    <xf numFmtId="0" fontId="23" fillId="6" borderId="15" xfId="7" applyFont="1" applyBorder="1" applyAlignment="1" applyProtection="1">
      <alignment horizontal="center" vertical="center"/>
    </xf>
    <xf numFmtId="0" fontId="10" fillId="0" borderId="29" xfId="0" applyFont="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2" borderId="37" xfId="0" applyFont="1" applyFill="1" applyBorder="1" applyAlignment="1" applyProtection="1">
      <alignment horizontal="center" vertical="center"/>
    </xf>
    <xf numFmtId="0" fontId="8" fillId="2" borderId="38" xfId="0" applyFont="1" applyFill="1" applyBorder="1" applyAlignment="1" applyProtection="1">
      <alignment horizontal="center" vertical="center"/>
    </xf>
    <xf numFmtId="166" fontId="8" fillId="2" borderId="31" xfId="0" applyNumberFormat="1" applyFont="1" applyFill="1" applyBorder="1" applyAlignment="1" applyProtection="1">
      <alignment horizontal="center" vertical="center"/>
    </xf>
    <xf numFmtId="166" fontId="8" fillId="2" borderId="2" xfId="0" applyNumberFormat="1" applyFont="1" applyFill="1" applyBorder="1" applyAlignment="1" applyProtection="1">
      <alignment horizontal="center" vertical="center"/>
    </xf>
    <xf numFmtId="166" fontId="8" fillId="2" borderId="34" xfId="0" applyNumberFormat="1" applyFont="1" applyFill="1" applyBorder="1" applyAlignment="1" applyProtection="1">
      <alignment horizontal="center" vertical="center"/>
    </xf>
    <xf numFmtId="166" fontId="8" fillId="2" borderId="5" xfId="0" applyNumberFormat="1" applyFont="1" applyFill="1" applyBorder="1" applyAlignment="1" applyProtection="1">
      <alignment horizontal="center" vertical="center"/>
    </xf>
    <xf numFmtId="166" fontId="11" fillId="15" borderId="11" xfId="0" applyNumberFormat="1" applyFont="1" applyFill="1" applyBorder="1" applyAlignment="1" applyProtection="1">
      <alignment horizontal="center" vertical="center"/>
    </xf>
    <xf numFmtId="166" fontId="11" fillId="15" borderId="4" xfId="0" applyNumberFormat="1" applyFont="1" applyFill="1" applyBorder="1" applyAlignment="1" applyProtection="1">
      <alignment horizontal="center" vertical="center"/>
    </xf>
    <xf numFmtId="166" fontId="11" fillId="15" borderId="17" xfId="0" applyNumberFormat="1" applyFont="1" applyFill="1" applyBorder="1" applyAlignment="1" applyProtection="1">
      <alignment horizontal="center" vertical="center"/>
    </xf>
    <xf numFmtId="166" fontId="11" fillId="15" borderId="115" xfId="0" applyNumberFormat="1" applyFont="1" applyFill="1" applyBorder="1" applyAlignment="1" applyProtection="1">
      <alignment horizontal="center" vertical="center"/>
    </xf>
    <xf numFmtId="0" fontId="10" fillId="0" borderId="18" xfId="0" applyFont="1" applyBorder="1" applyAlignment="1" applyProtection="1">
      <alignment horizontal="left" vertical="center"/>
    </xf>
    <xf numFmtId="0" fontId="10" fillId="0" borderId="115" xfId="0" applyFont="1" applyBorder="1" applyAlignment="1" applyProtection="1">
      <alignment horizontal="left" vertical="center"/>
    </xf>
    <xf numFmtId="0" fontId="8" fillId="0" borderId="61" xfId="0" applyFont="1" applyFill="1" applyBorder="1" applyAlignment="1" applyProtection="1">
      <alignment horizontal="left" vertical="center"/>
    </xf>
    <xf numFmtId="0" fontId="8" fillId="0" borderId="80" xfId="0" applyFont="1" applyFill="1" applyBorder="1" applyAlignment="1" applyProtection="1">
      <alignment horizontal="left" vertical="center"/>
    </xf>
    <xf numFmtId="0" fontId="8" fillId="0" borderId="66" xfId="0" applyFont="1" applyFill="1" applyBorder="1" applyAlignment="1" applyProtection="1">
      <alignment horizontal="left" vertical="center"/>
    </xf>
    <xf numFmtId="0" fontId="38" fillId="19" borderId="152" xfId="0" applyFont="1" applyFill="1" applyBorder="1" applyAlignment="1" applyProtection="1">
      <alignment horizontal="center" vertical="center"/>
    </xf>
    <xf numFmtId="0" fontId="38" fillId="19" borderId="151" xfId="0" applyFont="1" applyFill="1" applyBorder="1" applyAlignment="1" applyProtection="1">
      <alignment horizontal="center" vertical="center"/>
    </xf>
    <xf numFmtId="0" fontId="27" fillId="20" borderId="138" xfId="25" applyFont="1" applyBorder="1" applyAlignment="1" applyProtection="1">
      <alignment horizontal="center" vertical="center" wrapText="1"/>
    </xf>
    <xf numFmtId="0" fontId="27" fillId="20" borderId="147" xfId="25" applyFont="1" applyBorder="1" applyAlignment="1" applyProtection="1">
      <alignment horizontal="center" vertical="center" wrapText="1"/>
    </xf>
    <xf numFmtId="0" fontId="10" fillId="0" borderId="79" xfId="0" applyFont="1" applyBorder="1" applyAlignment="1" applyProtection="1">
      <alignment horizontal="left" vertical="center" wrapText="1"/>
    </xf>
    <xf numFmtId="0" fontId="10" fillId="0" borderId="83" xfId="0" applyFont="1" applyBorder="1" applyAlignment="1" applyProtection="1">
      <alignment horizontal="left" vertical="center" wrapText="1"/>
    </xf>
    <xf numFmtId="0" fontId="9" fillId="2" borderId="88" xfId="6" applyFont="1" applyFill="1" applyBorder="1" applyAlignment="1" applyProtection="1">
      <alignment horizontal="left" vertical="center"/>
    </xf>
    <xf numFmtId="0" fontId="9" fillId="2" borderId="81" xfId="6" applyFont="1" applyFill="1" applyBorder="1" applyAlignment="1" applyProtection="1">
      <alignment horizontal="left" vertical="center"/>
    </xf>
    <xf numFmtId="0" fontId="9" fillId="2" borderId="65" xfId="6" applyFont="1" applyFill="1" applyBorder="1" applyAlignment="1" applyProtection="1">
      <alignment horizontal="left" vertical="center"/>
    </xf>
    <xf numFmtId="0" fontId="9" fillId="2" borderId="77" xfId="6" applyNumberFormat="1" applyFont="1" applyFill="1" applyBorder="1" applyAlignment="1" applyProtection="1">
      <alignment horizontal="left" vertical="center"/>
    </xf>
    <xf numFmtId="0" fontId="9" fillId="2" borderId="78" xfId="6" applyNumberFormat="1" applyFont="1" applyFill="1" applyBorder="1" applyAlignment="1" applyProtection="1">
      <alignment horizontal="left" vertical="center"/>
    </xf>
    <xf numFmtId="0" fontId="9" fillId="2" borderId="58" xfId="6" applyNumberFormat="1" applyFont="1" applyFill="1" applyBorder="1" applyAlignment="1" applyProtection="1">
      <alignment horizontal="left" vertical="center"/>
    </xf>
    <xf numFmtId="14" fontId="9" fillId="2" borderId="77" xfId="6" applyNumberFormat="1" applyFont="1" applyFill="1" applyBorder="1" applyAlignment="1" applyProtection="1">
      <alignment horizontal="left" vertical="center"/>
    </xf>
    <xf numFmtId="14" fontId="9" fillId="2" borderId="78" xfId="6" applyNumberFormat="1" applyFont="1" applyFill="1" applyBorder="1" applyAlignment="1" applyProtection="1">
      <alignment horizontal="left" vertical="center"/>
    </xf>
    <xf numFmtId="14" fontId="9" fillId="2" borderId="58" xfId="6" applyNumberFormat="1" applyFont="1" applyFill="1" applyBorder="1" applyAlignment="1" applyProtection="1">
      <alignment horizontal="left" vertical="center"/>
    </xf>
    <xf numFmtId="0" fontId="9" fillId="2" borderId="77" xfId="6" applyNumberFormat="1" applyFont="1" applyFill="1" applyBorder="1" applyAlignment="1" applyProtection="1">
      <alignment horizontal="left" vertical="center" wrapText="1"/>
    </xf>
    <xf numFmtId="0" fontId="9" fillId="2" borderId="78" xfId="6" applyNumberFormat="1" applyFont="1" applyFill="1" applyBorder="1" applyAlignment="1" applyProtection="1">
      <alignment horizontal="left" vertical="center" wrapText="1"/>
    </xf>
    <xf numFmtId="0" fontId="9" fillId="2" borderId="58" xfId="6" applyNumberFormat="1" applyFont="1" applyFill="1" applyBorder="1" applyAlignment="1" applyProtection="1">
      <alignment horizontal="left" vertical="center" wrapText="1"/>
    </xf>
    <xf numFmtId="0" fontId="8" fillId="0" borderId="44" xfId="0" applyFont="1" applyFill="1" applyBorder="1" applyAlignment="1" applyProtection="1">
      <alignment horizontal="left" vertical="center"/>
    </xf>
    <xf numFmtId="0" fontId="8" fillId="0" borderId="78" xfId="0" applyFont="1" applyFill="1" applyBorder="1" applyAlignment="1" applyProtection="1">
      <alignment horizontal="left" vertical="center"/>
    </xf>
    <xf numFmtId="0" fontId="8" fillId="0" borderId="58" xfId="0" applyFont="1" applyFill="1" applyBorder="1" applyAlignment="1" applyProtection="1">
      <alignment horizontal="left" vertical="center"/>
    </xf>
    <xf numFmtId="14" fontId="9" fillId="2" borderId="79" xfId="6" applyNumberFormat="1" applyFont="1" applyFill="1" applyBorder="1" applyAlignment="1" applyProtection="1">
      <alignment horizontal="left" vertical="center"/>
    </xf>
    <xf numFmtId="14" fontId="9" fillId="2" borderId="80" xfId="6" applyNumberFormat="1" applyFont="1" applyFill="1" applyBorder="1" applyAlignment="1" applyProtection="1">
      <alignment horizontal="left" vertical="center"/>
    </xf>
    <xf numFmtId="14" fontId="9" fillId="2" borderId="66" xfId="6" applyNumberFormat="1" applyFont="1" applyFill="1" applyBorder="1" applyAlignment="1" applyProtection="1">
      <alignment horizontal="left" vertical="center"/>
    </xf>
    <xf numFmtId="14" fontId="9" fillId="2" borderId="78" xfId="6" applyNumberFormat="1" applyFont="1" applyFill="1" applyBorder="1" applyAlignment="1" applyProtection="1">
      <alignment horizontal="left" vertical="center" wrapText="1"/>
    </xf>
    <xf numFmtId="0" fontId="8" fillId="0" borderId="63" xfId="0" applyFont="1" applyFill="1" applyBorder="1" applyAlignment="1" applyProtection="1">
      <alignment horizontal="left" vertical="center"/>
    </xf>
    <xf numFmtId="0" fontId="8" fillId="0" borderId="81" xfId="0" applyFont="1" applyFill="1" applyBorder="1" applyAlignment="1" applyProtection="1">
      <alignment horizontal="left" vertical="center"/>
    </xf>
    <xf numFmtId="0" fontId="8" fillId="0" borderId="65" xfId="0" applyFont="1" applyFill="1" applyBorder="1" applyAlignment="1" applyProtection="1">
      <alignment horizontal="left" vertical="center"/>
    </xf>
    <xf numFmtId="0" fontId="8" fillId="0" borderId="44" xfId="0" applyFont="1" applyFill="1" applyBorder="1" applyAlignment="1" applyProtection="1">
      <alignment horizontal="left" vertical="center" wrapText="1"/>
    </xf>
    <xf numFmtId="0" fontId="8" fillId="0" borderId="78" xfId="0" applyFont="1" applyFill="1" applyBorder="1" applyAlignment="1" applyProtection="1">
      <alignment horizontal="left" vertical="center" wrapText="1"/>
    </xf>
    <xf numFmtId="0" fontId="8" fillId="0" borderId="58" xfId="0" applyFont="1" applyFill="1" applyBorder="1" applyAlignment="1" applyProtection="1">
      <alignment horizontal="left" vertical="center" wrapText="1"/>
    </xf>
    <xf numFmtId="0" fontId="8" fillId="0" borderId="229" xfId="0" applyFont="1" applyBorder="1" applyAlignment="1" applyProtection="1">
      <alignment horizontal="left" vertical="center" wrapText="1"/>
    </xf>
    <xf numFmtId="0" fontId="8" fillId="0" borderId="230" xfId="0" applyFont="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8" fillId="0" borderId="77"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75" xfId="0" applyFont="1" applyBorder="1" applyAlignment="1" applyProtection="1">
      <alignment horizontal="left" vertical="center"/>
    </xf>
    <xf numFmtId="0" fontId="8" fillId="0" borderId="165" xfId="0" applyFont="1" applyBorder="1" applyAlignment="1" applyProtection="1">
      <alignment horizontal="left" vertical="center"/>
    </xf>
    <xf numFmtId="0" fontId="23" fillId="0" borderId="95" xfId="0" applyFont="1" applyBorder="1" applyAlignment="1" applyProtection="1">
      <alignment horizontal="left" vertical="center" wrapText="1"/>
    </xf>
    <xf numFmtId="0" fontId="23" fillId="0" borderId="94" xfId="0" applyFont="1" applyBorder="1" applyAlignment="1" applyProtection="1">
      <alignment horizontal="left" vertical="center" wrapText="1"/>
    </xf>
    <xf numFmtId="0" fontId="10" fillId="0" borderId="33" xfId="0" applyFont="1" applyBorder="1" applyAlignment="1" applyProtection="1">
      <alignment horizontal="center" vertical="center" wrapText="1"/>
    </xf>
    <xf numFmtId="0" fontId="10" fillId="0" borderId="64" xfId="0" applyFont="1" applyBorder="1" applyAlignment="1" applyProtection="1">
      <alignment horizontal="center" vertical="center" wrapText="1"/>
    </xf>
    <xf numFmtId="0" fontId="23" fillId="6" borderId="37" xfId="7" applyFont="1" applyBorder="1" applyAlignment="1" applyProtection="1">
      <alignment horizontal="center" vertical="center"/>
    </xf>
    <xf numFmtId="0" fontId="23" fillId="6" borderId="38" xfId="7" applyFont="1" applyBorder="1" applyAlignment="1" applyProtection="1">
      <alignment horizontal="center" vertical="center"/>
    </xf>
    <xf numFmtId="0" fontId="23" fillId="6" borderId="39" xfId="7" applyFont="1" applyBorder="1" applyAlignment="1" applyProtection="1">
      <alignment horizontal="center" vertical="center"/>
    </xf>
    <xf numFmtId="166" fontId="8" fillId="2" borderId="12" xfId="0" applyNumberFormat="1" applyFont="1" applyFill="1" applyBorder="1" applyAlignment="1" applyProtection="1">
      <alignment horizontal="center" vertical="center"/>
    </xf>
    <xf numFmtId="166" fontId="8" fillId="2" borderId="0" xfId="0" applyNumberFormat="1" applyFont="1" applyFill="1" applyBorder="1" applyAlignment="1" applyProtection="1">
      <alignment horizontal="center" vertical="center"/>
    </xf>
    <xf numFmtId="0" fontId="17" fillId="14" borderId="12" xfId="0" applyFont="1" applyFill="1" applyBorder="1" applyAlignment="1" applyProtection="1">
      <alignment horizontal="center" vertical="center"/>
      <protection locked="0"/>
    </xf>
    <xf numFmtId="0" fontId="17" fillId="14" borderId="0" xfId="0" applyFont="1" applyFill="1" applyBorder="1" applyAlignment="1" applyProtection="1">
      <alignment horizontal="center" vertical="center"/>
      <protection locked="0"/>
    </xf>
    <xf numFmtId="0" fontId="17" fillId="14" borderId="16" xfId="0" applyFont="1" applyFill="1" applyBorder="1" applyAlignment="1" applyProtection="1">
      <alignment horizontal="center" vertical="center"/>
      <protection locked="0"/>
    </xf>
    <xf numFmtId="0" fontId="17" fillId="14" borderId="17" xfId="0" applyFont="1" applyFill="1" applyBorder="1" applyAlignment="1" applyProtection="1">
      <alignment horizontal="center" vertical="center"/>
      <protection locked="0"/>
    </xf>
    <xf numFmtId="0" fontId="17" fillId="14" borderId="18" xfId="0" applyFont="1" applyFill="1" applyBorder="1" applyAlignment="1" applyProtection="1">
      <alignment horizontal="center" vertical="center"/>
      <protection locked="0"/>
    </xf>
    <xf numFmtId="0" fontId="17" fillId="14" borderId="19" xfId="0" applyFont="1" applyFill="1" applyBorder="1" applyAlignment="1" applyProtection="1">
      <alignment horizontal="center" vertical="center"/>
      <protection locked="0"/>
    </xf>
    <xf numFmtId="0" fontId="17" fillId="14" borderId="13" xfId="0" applyFont="1" applyFill="1" applyBorder="1" applyAlignment="1" applyProtection="1">
      <alignment horizontal="center" vertical="center"/>
      <protection locked="0"/>
    </xf>
    <xf numFmtId="0" fontId="17" fillId="14" borderId="14" xfId="0" applyFont="1" applyFill="1" applyBorder="1" applyAlignment="1" applyProtection="1">
      <alignment horizontal="center" vertical="center"/>
      <protection locked="0"/>
    </xf>
    <xf numFmtId="0" fontId="17" fillId="14" borderId="15" xfId="0" applyFont="1" applyFill="1" applyBorder="1" applyAlignment="1" applyProtection="1">
      <alignment horizontal="center" vertical="center"/>
      <protection locked="0"/>
    </xf>
    <xf numFmtId="0" fontId="8" fillId="14" borderId="13" xfId="0" quotePrefix="1" applyFont="1" applyFill="1" applyBorder="1" applyAlignment="1" applyProtection="1">
      <alignment horizontal="left" vertical="top" wrapText="1"/>
      <protection locked="0"/>
    </xf>
    <xf numFmtId="0" fontId="8" fillId="14" borderId="14" xfId="0" quotePrefix="1" applyFont="1" applyFill="1" applyBorder="1" applyAlignment="1" applyProtection="1">
      <alignment horizontal="left" vertical="top" wrapText="1"/>
      <protection locked="0"/>
    </xf>
    <xf numFmtId="0" fontId="8" fillId="14" borderId="15" xfId="0" quotePrefix="1" applyFont="1" applyFill="1" applyBorder="1" applyAlignment="1" applyProtection="1">
      <alignment horizontal="left" vertical="top" wrapText="1"/>
      <protection locked="0"/>
    </xf>
    <xf numFmtId="0" fontId="8" fillId="14" borderId="12" xfId="0" quotePrefix="1" applyFont="1" applyFill="1" applyBorder="1" applyAlignment="1" applyProtection="1">
      <alignment horizontal="left" vertical="top" wrapText="1"/>
      <protection locked="0"/>
    </xf>
    <xf numFmtId="0" fontId="8" fillId="14" borderId="0" xfId="0" quotePrefix="1" applyFont="1" applyFill="1" applyBorder="1" applyAlignment="1" applyProtection="1">
      <alignment horizontal="left" vertical="top" wrapText="1"/>
      <protection locked="0"/>
    </xf>
    <xf numFmtId="0" fontId="8" fillId="14" borderId="16" xfId="0" quotePrefix="1" applyFont="1" applyFill="1" applyBorder="1" applyAlignment="1" applyProtection="1">
      <alignment horizontal="left" vertical="top" wrapText="1"/>
      <protection locked="0"/>
    </xf>
    <xf numFmtId="0" fontId="8" fillId="14" borderId="17" xfId="0" quotePrefix="1" applyFont="1" applyFill="1" applyBorder="1" applyAlignment="1" applyProtection="1">
      <alignment horizontal="left" vertical="top" wrapText="1"/>
      <protection locked="0"/>
    </xf>
    <xf numFmtId="0" fontId="8" fillId="14" borderId="18" xfId="0" quotePrefix="1" applyFont="1" applyFill="1" applyBorder="1" applyAlignment="1" applyProtection="1">
      <alignment horizontal="left" vertical="top" wrapText="1"/>
      <protection locked="0"/>
    </xf>
    <xf numFmtId="0" fontId="8" fillId="14" borderId="19" xfId="0" quotePrefix="1" applyFont="1" applyFill="1" applyBorder="1" applyAlignment="1" applyProtection="1">
      <alignment horizontal="left" vertical="top" wrapText="1"/>
      <protection locked="0"/>
    </xf>
    <xf numFmtId="0" fontId="8" fillId="0" borderId="25" xfId="0" quotePrefix="1" applyFont="1" applyBorder="1" applyAlignment="1" applyProtection="1">
      <alignment horizontal="left" vertical="top" wrapText="1"/>
    </xf>
    <xf numFmtId="0" fontId="8" fillId="0" borderId="29" xfId="0" quotePrefix="1" applyFont="1" applyBorder="1" applyAlignment="1" applyProtection="1">
      <alignment horizontal="left" vertical="top" wrapText="1"/>
    </xf>
    <xf numFmtId="0" fontId="8" fillId="0" borderId="26" xfId="0" quotePrefix="1" applyFont="1" applyBorder="1" applyAlignment="1" applyProtection="1">
      <alignment horizontal="left" vertical="top" wrapText="1"/>
    </xf>
    <xf numFmtId="0" fontId="8" fillId="0" borderId="27" xfId="0" quotePrefix="1" applyFont="1" applyBorder="1" applyAlignment="1" applyProtection="1">
      <alignment horizontal="left" vertical="top" wrapText="1"/>
    </xf>
    <xf numFmtId="0" fontId="8" fillId="0" borderId="10" xfId="0" quotePrefix="1" applyFont="1" applyBorder="1" applyAlignment="1" applyProtection="1">
      <alignment horizontal="left" vertical="top" wrapText="1"/>
    </xf>
    <xf numFmtId="0" fontId="8" fillId="0" borderId="28" xfId="0" quotePrefix="1" applyFont="1" applyBorder="1" applyAlignment="1" applyProtection="1">
      <alignment horizontal="left" vertical="top" wrapText="1"/>
    </xf>
    <xf numFmtId="0" fontId="8" fillId="14" borderId="31" xfId="0" applyFont="1" applyFill="1" applyBorder="1" applyAlignment="1" applyProtection="1">
      <alignment horizontal="left" vertical="top" wrapText="1"/>
      <protection locked="0"/>
    </xf>
    <xf numFmtId="0" fontId="8" fillId="14" borderId="34" xfId="0" applyFont="1" applyFill="1" applyBorder="1" applyAlignment="1" applyProtection="1">
      <alignment horizontal="left" vertical="top" wrapText="1"/>
      <protection locked="0"/>
    </xf>
    <xf numFmtId="0" fontId="8" fillId="14" borderId="5" xfId="0" applyFont="1" applyFill="1" applyBorder="1" applyAlignment="1" applyProtection="1">
      <alignment horizontal="left" vertical="top" wrapText="1"/>
      <protection locked="0"/>
    </xf>
    <xf numFmtId="0" fontId="8" fillId="14" borderId="35" xfId="0" applyFont="1" applyFill="1" applyBorder="1" applyAlignment="1" applyProtection="1">
      <alignment horizontal="left" vertical="top" wrapText="1"/>
      <protection locked="0"/>
    </xf>
    <xf numFmtId="0" fontId="17" fillId="18" borderId="13" xfId="7" applyFont="1" applyFill="1" applyBorder="1" applyAlignment="1" applyProtection="1">
      <alignment horizontal="left" vertical="center" wrapText="1"/>
    </xf>
    <xf numFmtId="0" fontId="17" fillId="18" borderId="14" xfId="7" applyFont="1" applyFill="1" applyBorder="1" applyAlignment="1" applyProtection="1">
      <alignment horizontal="left" vertical="center" wrapText="1"/>
    </xf>
    <xf numFmtId="0" fontId="17" fillId="18" borderId="15" xfId="7" applyFont="1" applyFill="1" applyBorder="1" applyAlignment="1" applyProtection="1">
      <alignment horizontal="left" vertical="center" wrapText="1"/>
    </xf>
    <xf numFmtId="0" fontId="6" fillId="0" borderId="27" xfId="6" applyBorder="1" applyAlignment="1" applyProtection="1">
      <alignment horizontal="left" vertical="center"/>
    </xf>
    <xf numFmtId="0" fontId="6" fillId="0" borderId="9" xfId="6" applyBorder="1" applyAlignment="1" applyProtection="1">
      <alignment horizontal="left" vertical="center"/>
    </xf>
    <xf numFmtId="0" fontId="6" fillId="0" borderId="40" xfId="6" applyBorder="1" applyAlignment="1" applyProtection="1">
      <alignment horizontal="left" vertical="center"/>
    </xf>
    <xf numFmtId="0" fontId="6" fillId="0" borderId="71" xfId="6" applyBorder="1" applyAlignment="1" applyProtection="1">
      <alignment horizontal="left" vertical="center"/>
    </xf>
  </cellXfs>
  <cellStyles count="30">
    <cellStyle name="2019 Block Header" xfId="27" xr:uid="{4E2FC1C5-A305-4EE7-A4E8-1832EDB0F603}"/>
    <cellStyle name="2019 Guidance" xfId="28" xr:uid="{FA113EAF-D0EF-427A-98F3-D073AE779464}"/>
    <cellStyle name="2019 Input Cell" xfId="24" xr:uid="{C6EE6785-AC83-4960-8861-3A4D884E4CE6}"/>
    <cellStyle name="2019 Normal" xfId="25" xr:uid="{DA6570F0-4CDD-45FB-A39C-80664E2A9D89}"/>
    <cellStyle name="2019 Normal Date" xfId="26" xr:uid="{84D4C693-B0CF-4351-A5A1-0EE18C860FC7}"/>
    <cellStyle name="2019 Section" xfId="29" xr:uid="{2DAB50AE-4874-4D80-8779-B7FBD410D076}"/>
    <cellStyle name="40% - Accent1" xfId="4" builtinId="31"/>
    <cellStyle name="60% - Accent2" xfId="5" builtinId="36"/>
    <cellStyle name="Auto Populated Cells" xfId="8" xr:uid="{00000000-0005-0000-0000-000002000000}"/>
    <cellStyle name="Calculation 2" xfId="9" xr:uid="{00000000-0005-0000-0000-000003000000}"/>
    <cellStyle name="Conditional Cell" xfId="10" xr:uid="{00000000-0005-0000-0000-000004000000}"/>
    <cellStyle name="Explanatory Text 2" xfId="11" xr:uid="{00000000-0005-0000-0000-000005000000}"/>
    <cellStyle name="Explanatory Text 3" xfId="20" xr:uid="{00000000-0005-0000-0000-000006000000}"/>
    <cellStyle name="Fixed Values" xfId="12" xr:uid="{00000000-0005-0000-0000-000007000000}"/>
    <cellStyle name="Heading 4 2" xfId="7" xr:uid="{00000000-0005-0000-0000-000008000000}"/>
    <cellStyle name="Hyperlink" xfId="1" builtinId="8"/>
    <cellStyle name="Hyperlink 2" xfId="19" xr:uid="{00000000-0005-0000-0000-00000A000000}"/>
    <cellStyle name="Input 2" xfId="13" xr:uid="{00000000-0005-0000-0000-00000B000000}"/>
    <cellStyle name="Input 3" xfId="18" xr:uid="{00000000-0005-0000-0000-00000C000000}"/>
    <cellStyle name="Normal" xfId="0" builtinId="0"/>
    <cellStyle name="Normal 2" xfId="2" xr:uid="{00000000-0005-0000-0000-00000E000000}"/>
    <cellStyle name="Normal 2 2" xfId="21" xr:uid="{00000000-0005-0000-0000-00000F000000}"/>
    <cellStyle name="Normal 3" xfId="3" xr:uid="{00000000-0005-0000-0000-000010000000}"/>
    <cellStyle name="Normal 3 2" xfId="22" xr:uid="{00000000-0005-0000-0000-000011000000}"/>
    <cellStyle name="Normal 4" xfId="6" xr:uid="{00000000-0005-0000-0000-000012000000}"/>
    <cellStyle name="Output 2" xfId="14" xr:uid="{00000000-0005-0000-0000-000013000000}"/>
    <cellStyle name="Percent" xfId="23" builtinId="5"/>
    <cellStyle name="Revision Needed" xfId="15" xr:uid="{00000000-0005-0000-0000-000015000000}"/>
    <cellStyle name="Tab Header" xfId="16" xr:uid="{00000000-0005-0000-0000-000016000000}"/>
    <cellStyle name="Table Header" xfId="17" xr:uid="{00000000-0005-0000-0000-000017000000}"/>
  </cellStyles>
  <dxfs count="93">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gColor auto="1"/>
        </patternFill>
      </fill>
    </dxf>
    <dxf>
      <fill>
        <patternFill>
          <bgColor rgb="FFFF0000"/>
        </patternFill>
      </fill>
    </dxf>
    <dxf>
      <fill>
        <patternFill>
          <bgColor rgb="FFFFC000"/>
        </patternFill>
      </fill>
    </dxf>
    <dxf>
      <fill>
        <patternFill>
          <bgColor rgb="FF00B050"/>
        </patternFill>
      </fill>
    </dxf>
    <dxf>
      <fill>
        <patternFill patternType="lightUp">
          <fgColor auto="1"/>
        </patternFill>
      </fill>
    </dxf>
    <dxf>
      <fill>
        <patternFill patternType="lightUp">
          <fgColor auto="1"/>
        </patternFill>
      </fill>
    </dxf>
    <dxf>
      <fill>
        <patternFill patternType="lightUp"/>
      </fill>
    </dxf>
    <dxf>
      <font>
        <color rgb="FF9C0006"/>
      </font>
      <fill>
        <patternFill>
          <bgColor rgb="FFFFC7CE"/>
        </patternFill>
      </fill>
    </dxf>
    <dxf>
      <font>
        <color rgb="FF9C0006"/>
      </font>
      <fill>
        <patternFill>
          <bgColor rgb="FFFFC7CE"/>
        </patternFill>
      </fill>
    </dxf>
    <dxf>
      <fill>
        <patternFill patternType="lightUp"/>
      </fill>
    </dxf>
    <dxf>
      <font>
        <color rgb="FF9C0006"/>
      </font>
      <fill>
        <patternFill>
          <bgColor rgb="FFFFC7CE"/>
        </patternFill>
      </fill>
    </dxf>
    <dxf>
      <font>
        <color rgb="FF9C0006"/>
      </font>
      <fill>
        <patternFill>
          <bgColor rgb="FFFFC7CE"/>
        </patternFill>
      </fill>
    </dxf>
    <dxf>
      <fill>
        <patternFill patternType="lightUp"/>
      </fill>
    </dxf>
    <dxf>
      <fill>
        <patternFill patternType="lightUp"/>
      </fill>
    </dxf>
    <dxf>
      <fill>
        <patternFill>
          <fgColor indexed="64"/>
          <bgColor rgb="FFFFFF00"/>
        </patternFill>
      </fill>
    </dxf>
    <dxf>
      <fill>
        <patternFill patternType="lightUp"/>
      </fill>
    </dxf>
    <dxf>
      <fill>
        <patternFill patternType="lightUp">
          <fgColor auto="1"/>
        </patternFill>
      </fill>
    </dxf>
    <dxf>
      <fill>
        <patternFill>
          <fgColor indexed="64"/>
          <bgColor rgb="FFFFFF00"/>
        </patternFill>
      </fill>
    </dxf>
    <dxf>
      <fill>
        <patternFill>
          <fgColor indexed="64"/>
          <bgColor rgb="FFFFFF00"/>
        </patternFill>
      </fill>
    </dxf>
  </dxfs>
  <tableStyles count="0" defaultTableStyle="TableStyleMedium9" defaultPivotStyle="PivotStyleLight16"/>
  <colors>
    <mruColors>
      <color rgb="FF99FF66"/>
      <color rgb="FF800000"/>
      <color rgb="FF99CCFF"/>
      <color rgb="FF0066CC"/>
      <color rgb="FFBFBFBF"/>
      <color rgb="FFFFFFFF"/>
      <color rgb="FFFFFFCC"/>
      <color rgb="FFFFCCFF"/>
      <color rgb="FFFF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riyanka Satpute" id="{14F4C178-83C3-4FC2-96C5-81D3B6EE1573}" userId="Priyanka Satput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85000"/>
          </a:schemeClr>
        </a:solidFill>
        <a:effectLst/>
      </a:spPr>
      <a:bodyPr vertOverflow="clip" horzOverflow="clip" rtlCol="0" anchor="t"/>
      <a:lstStyle>
        <a:defPPr algn="l">
          <a:defRPr sz="1100" b="0">
            <a:solidFill>
              <a:sysClr val="windowText" lastClr="000000"/>
            </a:solidFill>
          </a:defRPr>
        </a:defPPr>
      </a:lstStyle>
      <a:style>
        <a:lnRef idx="1">
          <a:schemeClr val="dk1"/>
        </a:lnRef>
        <a:fillRef idx="2">
          <a:schemeClr val="dk1"/>
        </a:fillRef>
        <a:effectRef idx="1">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7633a1c7fbf2249a129e066073bf5b61&amp;node=10:3.0.1.4.18&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2"/>
  <sheetViews>
    <sheetView showGridLines="0" tabSelected="1" zoomScaleNormal="100" workbookViewId="0">
      <selection activeCell="B13" sqref="B13:C13"/>
    </sheetView>
  </sheetViews>
  <sheetFormatPr defaultColWidth="9.140625" defaultRowHeight="18" customHeight="1" x14ac:dyDescent="0.25"/>
  <cols>
    <col min="1" max="1" width="4.42578125" style="27" customWidth="1"/>
    <col min="2" max="2" width="39.42578125" style="27" customWidth="1"/>
    <col min="3" max="3" width="126.28515625" style="27" customWidth="1"/>
    <col min="4" max="4" width="4.42578125" style="27" customWidth="1"/>
    <col min="5" max="5" width="3.7109375" style="27" customWidth="1"/>
    <col min="6" max="16384" width="9.140625" style="27"/>
  </cols>
  <sheetData>
    <row r="1" spans="1:7" ht="24" customHeight="1" thickBot="1" x14ac:dyDescent="0.3">
      <c r="A1" s="156"/>
      <c r="B1" s="156"/>
      <c r="C1" s="156"/>
      <c r="D1" s="156"/>
      <c r="E1" s="28"/>
    </row>
    <row r="2" spans="1:7" ht="18" customHeight="1" thickBot="1" x14ac:dyDescent="0.3">
      <c r="A2" s="156"/>
      <c r="B2" s="382" t="str">
        <f>'Version Control'!$B$2</f>
        <v>Title</v>
      </c>
      <c r="C2" s="384"/>
      <c r="D2" s="156"/>
      <c r="E2" s="28"/>
    </row>
    <row r="3" spans="1:7" s="29" customFormat="1" ht="18" customHeight="1" x14ac:dyDescent="0.3">
      <c r="A3" s="157"/>
      <c r="B3" s="24" t="str">
        <f>'Version Control'!$B$3</f>
        <v>Test Report Template Name:</v>
      </c>
      <c r="C3" s="524" t="str">
        <f>'Version Control'!$C$3</f>
        <v>Consumer Freezer</v>
      </c>
      <c r="D3" s="157"/>
      <c r="E3" s="30"/>
    </row>
    <row r="4" spans="1:7" s="29" customFormat="1" ht="18" customHeight="1" x14ac:dyDescent="0.3">
      <c r="A4" s="157"/>
      <c r="B4" s="25" t="str">
        <f>'Version Control'!$B$4</f>
        <v>Version Number:</v>
      </c>
      <c r="C4" s="525" t="str">
        <f>'Version Control'!$C$4</f>
        <v>v3.1</v>
      </c>
      <c r="D4" s="157"/>
      <c r="E4" s="30"/>
    </row>
    <row r="5" spans="1:7" s="29" customFormat="1" ht="18" customHeight="1" x14ac:dyDescent="0.3">
      <c r="A5" s="157"/>
      <c r="B5" s="23" t="str">
        <f>'Version Control'!$B$5</f>
        <v xml:space="preserve">Latest Template Revision: </v>
      </c>
      <c r="C5" s="526">
        <f>'Version Control'!$C$5</f>
        <v>43787</v>
      </c>
      <c r="D5" s="157"/>
      <c r="E5" s="30"/>
    </row>
    <row r="6" spans="1:7" s="29" customFormat="1" ht="18" customHeight="1" x14ac:dyDescent="0.3">
      <c r="A6" s="157"/>
      <c r="B6" s="23" t="str">
        <f>'Version Control'!$B$6</f>
        <v>Tab Name:</v>
      </c>
      <c r="C6" s="525" t="str">
        <f ca="1">MID(CELL("filename",B1), FIND("]", CELL("filename", B1))+ 1, 255)</f>
        <v>Instructions</v>
      </c>
      <c r="D6" s="157"/>
      <c r="E6" s="30"/>
    </row>
    <row r="7" spans="1:7" ht="36" customHeight="1" x14ac:dyDescent="0.25">
      <c r="A7" s="156"/>
      <c r="B7" s="31" t="str">
        <f>'Version Control'!$B$7</f>
        <v>File Name:</v>
      </c>
      <c r="C7" s="527" t="str">
        <f ca="1">'Version Control'!$C$7</f>
        <v>Consumer Freezer v3.1.xlsx</v>
      </c>
      <c r="D7" s="156"/>
      <c r="E7" s="28"/>
    </row>
    <row r="8" spans="1:7" ht="18" customHeight="1" x14ac:dyDescent="0.25">
      <c r="A8" s="156"/>
      <c r="B8" s="528" t="str">
        <f>'Version Control'!$B$8</f>
        <v>Test Start Date:</v>
      </c>
      <c r="C8" s="529" t="str">
        <f>'Version Control'!$C$8</f>
        <v>[MM/DD/YYYY]</v>
      </c>
      <c r="D8" s="156"/>
      <c r="E8" s="28"/>
    </row>
    <row r="9" spans="1:7" ht="18" customHeight="1" thickBot="1" x14ac:dyDescent="0.35">
      <c r="A9" s="156"/>
      <c r="B9" s="26" t="str">
        <f>'Version Control'!$B$9</f>
        <v xml:space="preserve">Test Completion Date: </v>
      </c>
      <c r="C9" s="530" t="str">
        <f>'Version Control'!$C$9</f>
        <v>[MM/DD/YYYY]</v>
      </c>
      <c r="D9" s="156"/>
      <c r="E9" s="28"/>
    </row>
    <row r="10" spans="1:7" ht="18" customHeight="1" x14ac:dyDescent="0.3">
      <c r="A10" s="156"/>
      <c r="B10" s="321"/>
      <c r="C10" s="531"/>
      <c r="D10" s="156"/>
      <c r="E10" s="28"/>
    </row>
    <row r="11" spans="1:7" ht="18" customHeight="1" thickBot="1" x14ac:dyDescent="0.3">
      <c r="A11" s="156"/>
      <c r="B11" s="156"/>
      <c r="C11" s="156"/>
      <c r="D11" s="156"/>
      <c r="E11" s="28"/>
    </row>
    <row r="12" spans="1:7" ht="18" customHeight="1" thickBot="1" x14ac:dyDescent="0.3">
      <c r="A12" s="156"/>
      <c r="B12" s="313" t="s">
        <v>125</v>
      </c>
      <c r="C12" s="315"/>
      <c r="D12" s="156"/>
      <c r="E12" s="28"/>
    </row>
    <row r="13" spans="1:7" ht="18" customHeight="1" thickBot="1" x14ac:dyDescent="0.3">
      <c r="A13" s="156"/>
      <c r="B13" s="694" t="s">
        <v>327</v>
      </c>
      <c r="C13" s="695"/>
      <c r="D13" s="156"/>
      <c r="E13" s="28"/>
    </row>
    <row r="14" spans="1:7" ht="18" customHeight="1" thickBot="1" x14ac:dyDescent="0.25">
      <c r="A14" s="156"/>
      <c r="B14" s="156"/>
      <c r="C14" s="156"/>
      <c r="D14" s="156"/>
      <c r="E14" s="28"/>
      <c r="G14" s="138"/>
    </row>
    <row r="15" spans="1:7" ht="18" customHeight="1" thickBot="1" x14ac:dyDescent="0.3">
      <c r="A15" s="156"/>
      <c r="B15" s="313" t="s">
        <v>71</v>
      </c>
      <c r="C15" s="315"/>
      <c r="D15" s="156"/>
      <c r="E15" s="28"/>
    </row>
    <row r="16" spans="1:7" ht="18" customHeight="1" x14ac:dyDescent="0.25">
      <c r="A16" s="156"/>
      <c r="B16" s="329" t="s">
        <v>126</v>
      </c>
      <c r="C16" s="330" t="s">
        <v>127</v>
      </c>
      <c r="D16" s="156"/>
      <c r="E16" s="28"/>
    </row>
    <row r="17" spans="1:5" ht="18" customHeight="1" x14ac:dyDescent="0.25">
      <c r="A17" s="156"/>
      <c r="B17" s="57" t="s">
        <v>145</v>
      </c>
      <c r="C17" s="122" t="s">
        <v>232</v>
      </c>
      <c r="D17" s="156"/>
      <c r="E17" s="28"/>
    </row>
    <row r="18" spans="1:5" ht="18" customHeight="1" x14ac:dyDescent="0.25">
      <c r="A18" s="156"/>
      <c r="B18" s="31" t="s">
        <v>184</v>
      </c>
      <c r="C18" s="93" t="s">
        <v>233</v>
      </c>
      <c r="D18" s="156"/>
      <c r="E18" s="28"/>
    </row>
    <row r="19" spans="1:5" ht="18" customHeight="1" x14ac:dyDescent="0.25">
      <c r="A19" s="156"/>
      <c r="B19" s="31" t="s">
        <v>185</v>
      </c>
      <c r="C19" s="93" t="s">
        <v>234</v>
      </c>
      <c r="D19" s="156"/>
      <c r="E19" s="28"/>
    </row>
    <row r="20" spans="1:5" ht="18" customHeight="1" x14ac:dyDescent="0.25">
      <c r="A20" s="156"/>
      <c r="B20" s="31" t="s">
        <v>186</v>
      </c>
      <c r="C20" s="93" t="s">
        <v>235</v>
      </c>
      <c r="D20" s="156"/>
      <c r="E20" s="28"/>
    </row>
    <row r="21" spans="1:5" ht="18" customHeight="1" x14ac:dyDescent="0.25">
      <c r="A21" s="156"/>
      <c r="B21" s="31" t="s">
        <v>187</v>
      </c>
      <c r="C21" s="93" t="s">
        <v>236</v>
      </c>
      <c r="D21" s="156"/>
      <c r="E21" s="28"/>
    </row>
    <row r="22" spans="1:5" ht="18" customHeight="1" x14ac:dyDescent="0.25">
      <c r="A22" s="156"/>
      <c r="B22" s="31" t="s">
        <v>188</v>
      </c>
      <c r="C22" s="93" t="s">
        <v>507</v>
      </c>
      <c r="D22" s="156"/>
      <c r="E22" s="28"/>
    </row>
    <row r="23" spans="1:5" ht="18" customHeight="1" x14ac:dyDescent="0.25">
      <c r="A23" s="156"/>
      <c r="B23" s="31" t="s">
        <v>128</v>
      </c>
      <c r="C23" s="93" t="s">
        <v>471</v>
      </c>
      <c r="D23" s="156"/>
      <c r="E23" s="28"/>
    </row>
    <row r="24" spans="1:5" ht="18" customHeight="1" x14ac:dyDescent="0.25">
      <c r="A24" s="156"/>
      <c r="B24" s="31" t="s">
        <v>142</v>
      </c>
      <c r="C24" s="93" t="s">
        <v>237</v>
      </c>
      <c r="D24" s="156"/>
      <c r="E24" s="28"/>
    </row>
    <row r="25" spans="1:5" ht="18" customHeight="1" x14ac:dyDescent="0.25">
      <c r="A25" s="156"/>
      <c r="B25" s="31" t="s">
        <v>81</v>
      </c>
      <c r="C25" s="93" t="s">
        <v>238</v>
      </c>
      <c r="D25" s="156"/>
      <c r="E25" s="28"/>
    </row>
    <row r="26" spans="1:5" ht="18" customHeight="1" x14ac:dyDescent="0.25">
      <c r="A26" s="156"/>
      <c r="B26" s="31" t="s">
        <v>24</v>
      </c>
      <c r="C26" s="93" t="s">
        <v>240</v>
      </c>
      <c r="D26" s="156"/>
      <c r="E26" s="28"/>
    </row>
    <row r="27" spans="1:5" ht="18" customHeight="1" x14ac:dyDescent="0.25">
      <c r="A27" s="156"/>
      <c r="B27" s="31" t="s">
        <v>26</v>
      </c>
      <c r="C27" s="93" t="s">
        <v>239</v>
      </c>
      <c r="D27" s="156"/>
      <c r="E27" s="28"/>
    </row>
    <row r="28" spans="1:5" ht="18" customHeight="1" x14ac:dyDescent="0.25">
      <c r="A28" s="156"/>
      <c r="B28" s="31" t="s">
        <v>190</v>
      </c>
      <c r="C28" s="93" t="s">
        <v>241</v>
      </c>
      <c r="D28" s="156"/>
      <c r="E28" s="28"/>
    </row>
    <row r="29" spans="1:5" ht="18" customHeight="1" x14ac:dyDescent="0.25">
      <c r="A29" s="156"/>
      <c r="B29" s="31" t="s">
        <v>191</v>
      </c>
      <c r="C29" s="93" t="s">
        <v>242</v>
      </c>
      <c r="D29" s="156"/>
      <c r="E29" s="28"/>
    </row>
    <row r="30" spans="1:5" ht="18" customHeight="1" x14ac:dyDescent="0.25">
      <c r="A30" s="156"/>
      <c r="B30" s="31" t="s">
        <v>102</v>
      </c>
      <c r="C30" s="93" t="s">
        <v>243</v>
      </c>
      <c r="D30" s="156"/>
      <c r="E30" s="28"/>
    </row>
    <row r="31" spans="1:5" ht="18" customHeight="1" x14ac:dyDescent="0.25">
      <c r="A31" s="156"/>
      <c r="B31" s="31" t="s">
        <v>155</v>
      </c>
      <c r="C31" s="93" t="s">
        <v>244</v>
      </c>
      <c r="D31" s="156"/>
      <c r="E31" s="28"/>
    </row>
    <row r="32" spans="1:5" ht="18" customHeight="1" x14ac:dyDescent="0.25">
      <c r="A32" s="156"/>
      <c r="B32" s="31" t="s">
        <v>141</v>
      </c>
      <c r="C32" s="93" t="s">
        <v>245</v>
      </c>
      <c r="D32" s="156"/>
      <c r="E32" s="28"/>
    </row>
    <row r="33" spans="1:5" ht="18" customHeight="1" x14ac:dyDescent="0.25">
      <c r="A33" s="156"/>
      <c r="B33" s="32" t="s">
        <v>515</v>
      </c>
      <c r="C33" s="94" t="s">
        <v>246</v>
      </c>
      <c r="D33" s="156"/>
      <c r="E33" s="28"/>
    </row>
    <row r="34" spans="1:5" ht="18" customHeight="1" thickBot="1" x14ac:dyDescent="0.3">
      <c r="A34" s="156"/>
      <c r="B34" s="33" t="s">
        <v>143</v>
      </c>
      <c r="C34" s="95" t="s">
        <v>247</v>
      </c>
      <c r="D34" s="156"/>
      <c r="E34" s="28"/>
    </row>
    <row r="35" spans="1:5" ht="18" customHeight="1" thickBot="1" x14ac:dyDescent="0.3">
      <c r="A35" s="156"/>
      <c r="B35" s="158"/>
      <c r="C35" s="158"/>
      <c r="D35" s="156"/>
      <c r="E35" s="28"/>
    </row>
    <row r="36" spans="1:5" s="29" customFormat="1" ht="18" customHeight="1" thickBot="1" x14ac:dyDescent="0.4">
      <c r="A36" s="157"/>
      <c r="B36" s="696" t="s">
        <v>179</v>
      </c>
      <c r="C36" s="697"/>
      <c r="D36" s="157"/>
      <c r="E36" s="30"/>
    </row>
    <row r="37" spans="1:5" s="29" customFormat="1" ht="18" customHeight="1" x14ac:dyDescent="0.25">
      <c r="A37" s="157"/>
      <c r="B37" s="698" t="s">
        <v>248</v>
      </c>
      <c r="C37" s="123" t="s">
        <v>249</v>
      </c>
      <c r="D37" s="157"/>
      <c r="E37" s="30"/>
    </row>
    <row r="38" spans="1:5" s="29" customFormat="1" ht="18" customHeight="1" x14ac:dyDescent="0.25">
      <c r="A38" s="157"/>
      <c r="B38" s="699"/>
      <c r="C38" s="124" t="s">
        <v>250</v>
      </c>
      <c r="D38" s="157"/>
      <c r="E38" s="30"/>
    </row>
    <row r="39" spans="1:5" ht="18" customHeight="1" x14ac:dyDescent="0.25">
      <c r="A39" s="156"/>
      <c r="B39" s="699" t="s">
        <v>251</v>
      </c>
      <c r="C39" s="125" t="s">
        <v>104</v>
      </c>
      <c r="D39" s="156"/>
      <c r="E39" s="28"/>
    </row>
    <row r="40" spans="1:5" ht="18" customHeight="1" x14ac:dyDescent="0.25">
      <c r="A40" s="156"/>
      <c r="B40" s="699"/>
      <c r="C40" s="126" t="s">
        <v>252</v>
      </c>
      <c r="D40" s="156"/>
      <c r="E40" s="28"/>
    </row>
    <row r="41" spans="1:5" ht="18" customHeight="1" x14ac:dyDescent="0.25">
      <c r="A41" s="156"/>
      <c r="B41" s="699"/>
      <c r="C41" s="127" t="s">
        <v>253</v>
      </c>
      <c r="D41" s="156"/>
      <c r="E41" s="28"/>
    </row>
    <row r="42" spans="1:5" ht="18" customHeight="1" thickBot="1" x14ac:dyDescent="0.3">
      <c r="A42" s="156"/>
      <c r="B42" s="700"/>
      <c r="C42" s="128" t="s">
        <v>189</v>
      </c>
      <c r="D42" s="156"/>
      <c r="E42" s="28"/>
    </row>
    <row r="43" spans="1:5" ht="18" customHeight="1" thickBot="1" x14ac:dyDescent="0.3">
      <c r="A43" s="156"/>
      <c r="B43" s="160"/>
      <c r="C43" s="159"/>
      <c r="D43" s="156"/>
      <c r="E43" s="28"/>
    </row>
    <row r="44" spans="1:5" ht="18" customHeight="1" thickBot="1" x14ac:dyDescent="0.3">
      <c r="A44" s="156"/>
      <c r="B44" s="372" t="s">
        <v>180</v>
      </c>
      <c r="C44" s="373"/>
      <c r="D44" s="156"/>
      <c r="E44" s="28"/>
    </row>
    <row r="45" spans="1:5" ht="54" customHeight="1" thickBot="1" x14ac:dyDescent="0.3">
      <c r="A45" s="156"/>
      <c r="B45" s="692" t="s">
        <v>181</v>
      </c>
      <c r="C45" s="693"/>
      <c r="D45" s="156"/>
      <c r="E45" s="28"/>
    </row>
    <row r="46" spans="1:5" ht="18" customHeight="1" thickBot="1" x14ac:dyDescent="0.3">
      <c r="A46" s="156"/>
      <c r="B46" s="692" t="s">
        <v>182</v>
      </c>
      <c r="C46" s="693"/>
      <c r="D46" s="156"/>
      <c r="E46" s="28"/>
    </row>
    <row r="47" spans="1:5" ht="18" customHeight="1" thickBot="1" x14ac:dyDescent="0.3">
      <c r="A47" s="156"/>
      <c r="B47" s="328" t="s">
        <v>183</v>
      </c>
      <c r="C47" s="328" t="s">
        <v>201</v>
      </c>
      <c r="D47" s="156"/>
      <c r="E47" s="28"/>
    </row>
    <row r="48" spans="1:5" ht="18" customHeight="1" x14ac:dyDescent="0.25">
      <c r="A48" s="156"/>
      <c r="B48" s="129" t="s">
        <v>27</v>
      </c>
      <c r="C48" s="130" t="s">
        <v>128</v>
      </c>
      <c r="D48" s="156"/>
      <c r="E48" s="28"/>
    </row>
    <row r="49" spans="1:16" ht="18" customHeight="1" x14ac:dyDescent="0.25">
      <c r="A49" s="156"/>
      <c r="B49" s="34" t="s">
        <v>28</v>
      </c>
      <c r="C49" s="35" t="s">
        <v>142</v>
      </c>
      <c r="D49" s="156"/>
      <c r="E49" s="28"/>
    </row>
    <row r="50" spans="1:16" ht="18" customHeight="1" x14ac:dyDescent="0.25">
      <c r="A50" s="156"/>
      <c r="B50" s="34" t="s">
        <v>29</v>
      </c>
      <c r="C50" s="35" t="s">
        <v>81</v>
      </c>
      <c r="D50" s="156"/>
      <c r="E50" s="28"/>
    </row>
    <row r="51" spans="1:16" ht="18" customHeight="1" x14ac:dyDescent="0.25">
      <c r="A51" s="156"/>
      <c r="B51" s="34" t="s">
        <v>30</v>
      </c>
      <c r="C51" s="35" t="s">
        <v>24</v>
      </c>
      <c r="D51" s="156"/>
      <c r="E51" s="28"/>
    </row>
    <row r="52" spans="1:16" ht="18" customHeight="1" x14ac:dyDescent="0.25">
      <c r="A52" s="156"/>
      <c r="B52" s="34" t="s">
        <v>31</v>
      </c>
      <c r="C52" s="35" t="s">
        <v>26</v>
      </c>
      <c r="D52" s="156"/>
      <c r="E52" s="28"/>
    </row>
    <row r="53" spans="1:16" ht="18" customHeight="1" x14ac:dyDescent="0.25">
      <c r="A53" s="156"/>
      <c r="B53" s="34" t="s">
        <v>32</v>
      </c>
      <c r="C53" s="35" t="s">
        <v>190</v>
      </c>
      <c r="D53" s="156"/>
      <c r="E53" s="28"/>
    </row>
    <row r="54" spans="1:16" ht="18" customHeight="1" x14ac:dyDescent="0.25">
      <c r="A54" s="156"/>
      <c r="B54" s="34" t="s">
        <v>33</v>
      </c>
      <c r="C54" s="35" t="s">
        <v>191</v>
      </c>
      <c r="D54" s="156"/>
      <c r="E54" s="28"/>
    </row>
    <row r="55" spans="1:16" ht="18" customHeight="1" x14ac:dyDescent="0.25">
      <c r="A55" s="156"/>
      <c r="B55" s="34" t="s">
        <v>34</v>
      </c>
      <c r="C55" s="35" t="s">
        <v>102</v>
      </c>
      <c r="D55" s="156"/>
      <c r="E55" s="28"/>
    </row>
    <row r="56" spans="1:16" ht="18" customHeight="1" x14ac:dyDescent="0.25">
      <c r="A56" s="156"/>
      <c r="B56" s="34" t="s">
        <v>254</v>
      </c>
      <c r="C56" s="35" t="s">
        <v>155</v>
      </c>
      <c r="D56" s="156"/>
      <c r="E56" s="28"/>
    </row>
    <row r="57" spans="1:16" ht="18" customHeight="1" x14ac:dyDescent="0.25">
      <c r="A57" s="156"/>
      <c r="B57" s="34" t="s">
        <v>103</v>
      </c>
      <c r="C57" s="690" t="s">
        <v>200</v>
      </c>
      <c r="D57" s="156"/>
      <c r="E57" s="28"/>
    </row>
    <row r="58" spans="1:16" ht="18" customHeight="1" thickBot="1" x14ac:dyDescent="0.3">
      <c r="A58" s="156"/>
      <c r="B58" s="36" t="s">
        <v>129</v>
      </c>
      <c r="C58" s="37" t="s">
        <v>192</v>
      </c>
      <c r="D58" s="156"/>
      <c r="E58" s="28"/>
    </row>
    <row r="59" spans="1:16" ht="18" customHeight="1" thickBot="1" x14ac:dyDescent="0.3">
      <c r="A59" s="156"/>
      <c r="B59" s="156"/>
      <c r="C59" s="156"/>
      <c r="D59" s="156"/>
      <c r="E59" s="28"/>
      <c r="F59"/>
      <c r="G59"/>
      <c r="H59"/>
      <c r="I59"/>
      <c r="J59"/>
      <c r="K59"/>
      <c r="L59"/>
      <c r="M59"/>
      <c r="N59"/>
      <c r="O59"/>
      <c r="P59"/>
    </row>
    <row r="60" spans="1:16" ht="18" customHeight="1" thickBot="1" x14ac:dyDescent="0.3">
      <c r="A60" s="156"/>
      <c r="B60" s="313" t="s">
        <v>88</v>
      </c>
      <c r="C60" s="315"/>
      <c r="D60" s="156"/>
      <c r="E60" s="28"/>
      <c r="F60"/>
      <c r="G60"/>
      <c r="H60"/>
      <c r="I60"/>
      <c r="J60"/>
      <c r="K60"/>
      <c r="L60"/>
      <c r="M60"/>
      <c r="N60"/>
      <c r="O60"/>
      <c r="P60"/>
    </row>
    <row r="61" spans="1:16" ht="18" customHeight="1" x14ac:dyDescent="0.25">
      <c r="A61" s="156"/>
      <c r="B61" s="249" t="s">
        <v>365</v>
      </c>
      <c r="C61" s="250"/>
      <c r="D61" s="156"/>
      <c r="E61" s="28"/>
      <c r="F61"/>
      <c r="G61"/>
      <c r="H61"/>
      <c r="I61"/>
      <c r="J61"/>
      <c r="K61"/>
      <c r="L61"/>
      <c r="M61"/>
      <c r="N61"/>
      <c r="O61"/>
      <c r="P61"/>
    </row>
    <row r="62" spans="1:16" ht="18" customHeight="1" x14ac:dyDescent="0.25">
      <c r="A62" s="156"/>
      <c r="B62" s="251" t="s">
        <v>505</v>
      </c>
      <c r="C62" s="252"/>
      <c r="D62" s="156"/>
      <c r="E62" s="28"/>
      <c r="F62"/>
      <c r="G62"/>
      <c r="H62"/>
      <c r="I62"/>
      <c r="J62"/>
      <c r="K62"/>
      <c r="L62"/>
      <c r="M62"/>
      <c r="N62"/>
      <c r="O62"/>
      <c r="P62"/>
    </row>
    <row r="63" spans="1:16" ht="18" customHeight="1" x14ac:dyDescent="0.25">
      <c r="A63" s="156"/>
      <c r="B63" s="253" t="s">
        <v>366</v>
      </c>
      <c r="C63" s="254"/>
      <c r="D63" s="156"/>
      <c r="E63" s="28"/>
      <c r="F63"/>
      <c r="G63"/>
      <c r="H63"/>
      <c r="I63"/>
      <c r="J63"/>
      <c r="K63"/>
      <c r="L63"/>
      <c r="M63"/>
      <c r="N63"/>
      <c r="O63"/>
      <c r="P63"/>
    </row>
    <row r="64" spans="1:16" ht="18" customHeight="1" x14ac:dyDescent="0.25">
      <c r="A64" s="156"/>
      <c r="B64" s="255" t="s">
        <v>367</v>
      </c>
      <c r="C64" s="256"/>
      <c r="D64" s="156"/>
      <c r="E64" s="28"/>
      <c r="F64"/>
      <c r="G64"/>
      <c r="H64"/>
      <c r="I64"/>
      <c r="J64"/>
      <c r="K64"/>
      <c r="L64"/>
      <c r="M64"/>
      <c r="N64"/>
      <c r="O64"/>
      <c r="P64"/>
    </row>
    <row r="65" spans="1:16" ht="18" customHeight="1" x14ac:dyDescent="0.25">
      <c r="A65" s="156"/>
      <c r="B65" s="255" t="s">
        <v>368</v>
      </c>
      <c r="C65" s="256"/>
      <c r="D65" s="156"/>
      <c r="E65" s="28"/>
      <c r="F65"/>
      <c r="G65"/>
      <c r="H65"/>
      <c r="I65"/>
      <c r="J65"/>
      <c r="K65"/>
      <c r="L65"/>
      <c r="M65"/>
      <c r="N65"/>
      <c r="O65"/>
      <c r="P65"/>
    </row>
    <row r="66" spans="1:16" ht="18" customHeight="1" x14ac:dyDescent="0.25">
      <c r="A66" s="156"/>
      <c r="B66" s="255" t="s">
        <v>369</v>
      </c>
      <c r="C66" s="256"/>
      <c r="D66" s="156"/>
      <c r="E66" s="28"/>
      <c r="F66"/>
      <c r="G66"/>
      <c r="H66"/>
      <c r="I66"/>
      <c r="J66"/>
      <c r="K66"/>
      <c r="L66"/>
      <c r="M66"/>
      <c r="N66"/>
      <c r="O66"/>
      <c r="P66"/>
    </row>
    <row r="67" spans="1:16" ht="18" customHeight="1" x14ac:dyDescent="0.25">
      <c r="A67" s="156"/>
      <c r="B67" s="255" t="s">
        <v>370</v>
      </c>
      <c r="C67" s="256"/>
      <c r="D67" s="156"/>
      <c r="E67" s="28"/>
      <c r="F67"/>
      <c r="G67"/>
      <c r="H67"/>
      <c r="I67"/>
      <c r="J67"/>
      <c r="K67"/>
      <c r="L67"/>
      <c r="M67"/>
      <c r="N67"/>
      <c r="O67"/>
      <c r="P67"/>
    </row>
    <row r="68" spans="1:16" ht="18" customHeight="1" x14ac:dyDescent="0.25">
      <c r="A68" s="156"/>
      <c r="B68" s="255" t="s">
        <v>371</v>
      </c>
      <c r="C68" s="256"/>
      <c r="D68" s="156"/>
      <c r="E68" s="28"/>
      <c r="F68"/>
      <c r="G68"/>
      <c r="H68"/>
      <c r="I68"/>
      <c r="J68"/>
      <c r="K68"/>
      <c r="L68"/>
      <c r="M68"/>
      <c r="N68"/>
      <c r="O68"/>
      <c r="P68"/>
    </row>
    <row r="69" spans="1:16" ht="18" customHeight="1" x14ac:dyDescent="0.25">
      <c r="A69" s="156"/>
      <c r="B69" s="257" t="s">
        <v>372</v>
      </c>
      <c r="C69" s="258"/>
      <c r="D69" s="156"/>
      <c r="E69" s="28"/>
      <c r="F69"/>
      <c r="G69"/>
      <c r="H69"/>
      <c r="I69"/>
      <c r="J69"/>
      <c r="K69"/>
      <c r="L69"/>
      <c r="M69"/>
      <c r="N69"/>
      <c r="O69"/>
      <c r="P69"/>
    </row>
    <row r="70" spans="1:16" ht="18" customHeight="1" thickBot="1" x14ac:dyDescent="0.3">
      <c r="A70" s="156"/>
      <c r="B70" s="259" t="s">
        <v>202</v>
      </c>
      <c r="C70" s="260"/>
      <c r="D70" s="156"/>
      <c r="E70" s="28"/>
      <c r="F70"/>
      <c r="G70"/>
      <c r="H70"/>
      <c r="I70"/>
      <c r="J70"/>
      <c r="K70"/>
      <c r="L70"/>
      <c r="M70"/>
      <c r="N70"/>
      <c r="O70"/>
      <c r="P70"/>
    </row>
    <row r="71" spans="1:16" ht="18" customHeight="1" thickBot="1" x14ac:dyDescent="0.3">
      <c r="A71" s="156"/>
      <c r="B71" s="156"/>
      <c r="C71" s="156"/>
      <c r="D71" s="156"/>
      <c r="E71" s="28"/>
    </row>
    <row r="72" spans="1:16" ht="18" customHeight="1" thickBot="1" x14ac:dyDescent="0.4">
      <c r="B72" s="687" t="s">
        <v>4</v>
      </c>
      <c r="C72" s="688"/>
      <c r="D72" s="156"/>
      <c r="E72" s="28"/>
    </row>
    <row r="73" spans="1:16" ht="18" customHeight="1" x14ac:dyDescent="0.25">
      <c r="B73" s="129" t="s">
        <v>508</v>
      </c>
      <c r="C73" s="689" t="s">
        <v>509</v>
      </c>
      <c r="D73" s="156"/>
      <c r="E73" s="28"/>
    </row>
    <row r="74" spans="1:16" ht="18" customHeight="1" x14ac:dyDescent="0.25">
      <c r="B74" s="34" t="s">
        <v>516</v>
      </c>
      <c r="C74" s="690" t="s">
        <v>523</v>
      </c>
      <c r="D74" s="156"/>
      <c r="E74" s="28"/>
    </row>
    <row r="75" spans="1:16" ht="18" customHeight="1" x14ac:dyDescent="0.25">
      <c r="B75" s="34" t="s">
        <v>86</v>
      </c>
      <c r="C75" s="690" t="s">
        <v>519</v>
      </c>
      <c r="D75" s="156"/>
      <c r="E75" s="28"/>
    </row>
    <row r="76" spans="1:16" ht="18" customHeight="1" x14ac:dyDescent="0.25">
      <c r="B76" s="34" t="s">
        <v>20</v>
      </c>
      <c r="C76" s="690" t="s">
        <v>520</v>
      </c>
      <c r="D76" s="156"/>
      <c r="E76" s="28"/>
    </row>
    <row r="77" spans="1:16" ht="18" customHeight="1" x14ac:dyDescent="0.25">
      <c r="B77" s="34" t="s">
        <v>60</v>
      </c>
      <c r="C77" s="690" t="s">
        <v>46</v>
      </c>
      <c r="D77" s="156"/>
      <c r="E77" s="28"/>
    </row>
    <row r="78" spans="1:16" ht="18" customHeight="1" x14ac:dyDescent="0.25">
      <c r="B78" s="34" t="s">
        <v>517</v>
      </c>
      <c r="C78" s="690" t="s">
        <v>522</v>
      </c>
      <c r="D78" s="156"/>
      <c r="E78" s="28"/>
    </row>
    <row r="79" spans="1:16" ht="18" customHeight="1" thickBot="1" x14ac:dyDescent="0.3">
      <c r="B79" s="36" t="s">
        <v>518</v>
      </c>
      <c r="C79" s="691" t="s">
        <v>521</v>
      </c>
      <c r="D79" s="156"/>
      <c r="E79" s="28"/>
    </row>
    <row r="80" spans="1:16" ht="18" customHeight="1" x14ac:dyDescent="0.25">
      <c r="D80" s="156"/>
      <c r="E80" s="28"/>
    </row>
    <row r="81" spans="1:5" ht="18" customHeight="1" x14ac:dyDescent="0.25">
      <c r="A81" s="28"/>
      <c r="B81" s="28"/>
      <c r="C81" s="28"/>
      <c r="D81" s="28"/>
      <c r="E81" s="28"/>
    </row>
    <row r="82" spans="1:5" ht="18" customHeight="1" x14ac:dyDescent="0.25">
      <c r="D82" s="156"/>
      <c r="E82" s="156"/>
    </row>
  </sheetData>
  <sheetProtection password="CAAA" sheet="1" objects="1" scenarios="1" selectLockedCells="1"/>
  <mergeCells count="6">
    <mergeCell ref="B46:C46"/>
    <mergeCell ref="B13:C13"/>
    <mergeCell ref="B36:C36"/>
    <mergeCell ref="B37:B38"/>
    <mergeCell ref="B39:B42"/>
    <mergeCell ref="B45:C45"/>
  </mergeCells>
  <conditionalFormatting sqref="B2 B3:C10">
    <cfRule type="expression" dxfId="92" priority="2" stopIfTrue="1">
      <formula>CELL("Protect",B2)=0</formula>
    </cfRule>
  </conditionalFormatting>
  <conditionalFormatting sqref="B72:C72">
    <cfRule type="expression" dxfId="91" priority="1" stopIfTrue="1">
      <formula>CELL("Protect",B72)=0</formula>
    </cfRule>
  </conditionalFormatting>
  <hyperlinks>
    <hyperlink ref="B13" r:id="rId1" display="10 CFR 430 Subpart B Appendix A1:  Uniform Test Method for Measuring the Energy Consumption of Electric Refrigerators and Electric Refrigerator-Freezers [76 FR 12502, Mar. 7, 2011]" xr:uid="{00000000-0004-0000-0000-000000000000}"/>
    <hyperlink ref="C48" location="'General Info &amp; Test Results'!A1" display="Fill in Input Cells on &quot;General Info &amp; Test Results&quot; tab" xr:uid="{00000000-0004-0000-0000-000002000000}"/>
    <hyperlink ref="C50" location="Volume!A1" display="Fill in Input Cells on &quot;Volume&quot; tab" xr:uid="{00000000-0004-0000-0000-000003000000}"/>
    <hyperlink ref="C49" location="'Setup &amp; Instrumentation'!A1" display="Fill in Input Cells on &quot;Setup &amp; Instrumentation&quot; tab" xr:uid="{00000000-0004-0000-0000-000004000000}"/>
    <hyperlink ref="C52" location="'Test Conditions'!A1" display="Fill in Input Cells on &quot;Test Conditions&quot; tab" xr:uid="{00000000-0004-0000-0000-000005000000}"/>
    <hyperlink ref="C51" location="Settings!A1" display="Fill in Input Cells on &quot;Settings&quot; tab" xr:uid="{00000000-0004-0000-0000-000006000000}"/>
    <hyperlink ref="C53" location="'Energy Calcs (ASH Switch OFF)'!A1" display="Fill in Input Cells on &quot;Energy Calcs (ASH Switch OFF)&quot; tab" xr:uid="{00000000-0004-0000-0000-000007000000}"/>
    <hyperlink ref="C54" location="'Energy Calcs (ASH Switch ON)'!A1" display="Fill in Input Cells on &quot;Energy Calcs (ASH Switch ON)&quot; tab" xr:uid="{00000000-0004-0000-0000-000008000000}"/>
    <hyperlink ref="C55" location="Photos!A1" display="Fill in Input Cells on &quot;Photos&quot; tab, if applicable" xr:uid="{00000000-0004-0000-0000-000009000000}"/>
    <hyperlink ref="C56" location="Comments!A1" display="Fill in Input Cells on &quot;Comments&quot; tab" xr:uid="{00000000-0004-0000-0000-00000A000000}"/>
    <hyperlink ref="C58" location="'Report Sign-Off Block'!A1" display="Fill in Input Cells on &quot;Report Sign-off Block&quot; tab" xr:uid="{00000000-0004-0000-0000-00000B000000}"/>
    <hyperlink ref="B13:C13" r:id="rId2" display="10 CFR 430 Subpart B Appendix B:  Uniform Test Method for Measuring the Energy Consumption of Electric Freezers" xr:uid="{FBC01934-E2F4-4A08-9D34-508EE2DAEB12}"/>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0070C0"/>
    <pageSetUpPr fitToPage="1"/>
  </sheetPr>
  <dimension ref="A1:K47"/>
  <sheetViews>
    <sheetView showGridLines="0" zoomScaleNormal="100" workbookViewId="0">
      <selection activeCell="G2" sqref="G2"/>
    </sheetView>
  </sheetViews>
  <sheetFormatPr defaultColWidth="9.140625" defaultRowHeight="18" customHeight="1" x14ac:dyDescent="0.3"/>
  <cols>
    <col min="1" max="1" width="4.42578125" style="11" customWidth="1"/>
    <col min="2" max="2" width="40.28515625" style="11" customWidth="1"/>
    <col min="3" max="4" width="22.7109375" style="11" customWidth="1"/>
    <col min="5" max="5" width="10.7109375" style="11" customWidth="1"/>
    <col min="6" max="7" width="22.7109375" style="11" customWidth="1"/>
    <col min="8" max="8" width="4.42578125" style="11" customWidth="1"/>
    <col min="9" max="9" width="3.28515625" style="11" customWidth="1"/>
    <col min="10" max="10" width="3.28515625" style="141" customWidth="1"/>
    <col min="11" max="16384" width="9.140625" style="11"/>
  </cols>
  <sheetData>
    <row r="1" spans="1:11" ht="24" customHeight="1" thickBot="1" x14ac:dyDescent="0.35">
      <c r="A1" s="145"/>
      <c r="B1" s="145"/>
      <c r="C1" s="145"/>
      <c r="D1" s="145"/>
      <c r="E1" s="145"/>
      <c r="F1" s="145"/>
      <c r="G1" s="145"/>
      <c r="H1" s="145"/>
      <c r="I1" s="12"/>
    </row>
    <row r="2" spans="1:11" ht="18" customHeight="1" thickBot="1" x14ac:dyDescent="0.35">
      <c r="A2" s="145"/>
      <c r="B2" s="382" t="str">
        <f>'Version Control'!$B$2</f>
        <v>Title</v>
      </c>
      <c r="C2" s="314"/>
      <c r="D2" s="314"/>
      <c r="E2" s="315"/>
      <c r="F2" s="145"/>
      <c r="G2" s="39" t="s">
        <v>158</v>
      </c>
      <c r="H2" s="145"/>
      <c r="I2" s="12"/>
    </row>
    <row r="3" spans="1:11" ht="18" customHeight="1" x14ac:dyDescent="0.3">
      <c r="A3" s="145"/>
      <c r="B3" s="24" t="str">
        <f>'Version Control'!$B$3</f>
        <v>Test Report Template Name:</v>
      </c>
      <c r="C3" s="826" t="str">
        <f>'Version Control'!$C$3</f>
        <v>Consumer Freezer</v>
      </c>
      <c r="D3" s="827"/>
      <c r="E3" s="828"/>
      <c r="F3" s="145"/>
      <c r="G3" s="145"/>
      <c r="H3" s="145"/>
      <c r="I3" s="12"/>
    </row>
    <row r="4" spans="1:11" ht="18" customHeight="1" x14ac:dyDescent="0.35">
      <c r="A4" s="145"/>
      <c r="B4" s="25" t="str">
        <f>'Version Control'!$B$4</f>
        <v>Version Number:</v>
      </c>
      <c r="C4" s="829" t="str">
        <f>'Version Control'!$C$4</f>
        <v>v3.1</v>
      </c>
      <c r="D4" s="830"/>
      <c r="E4" s="831"/>
      <c r="F4" s="145"/>
      <c r="G4" s="604"/>
      <c r="H4" s="145"/>
      <c r="I4" s="12"/>
    </row>
    <row r="5" spans="1:11" ht="18" customHeight="1" x14ac:dyDescent="0.3">
      <c r="A5" s="145"/>
      <c r="B5" s="23" t="str">
        <f>'Version Control'!$B$5</f>
        <v xml:space="preserve">Latest Template Revision: </v>
      </c>
      <c r="C5" s="832">
        <f>'Version Control'!$C$5</f>
        <v>43787</v>
      </c>
      <c r="D5" s="833"/>
      <c r="E5" s="834"/>
      <c r="F5" s="145"/>
      <c r="G5" s="145"/>
      <c r="H5" s="145"/>
      <c r="I5" s="12"/>
    </row>
    <row r="6" spans="1:11" ht="18" customHeight="1" x14ac:dyDescent="0.3">
      <c r="A6" s="145"/>
      <c r="B6" s="23" t="str">
        <f>'Version Control'!$B$6</f>
        <v>Tab Name:</v>
      </c>
      <c r="C6" s="829" t="str">
        <f ca="1">MID(CELL("filename",A1), FIND("]", CELL("filename", A1))+ 1, 255)</f>
        <v>Settings</v>
      </c>
      <c r="D6" s="830"/>
      <c r="E6" s="831"/>
      <c r="F6" s="145"/>
      <c r="G6" s="145"/>
      <c r="H6" s="145"/>
      <c r="I6" s="12"/>
    </row>
    <row r="7" spans="1:11" ht="36" customHeight="1" x14ac:dyDescent="0.3">
      <c r="A7" s="145"/>
      <c r="B7" s="31" t="str">
        <f>'Version Control'!$B$7</f>
        <v>File Name:</v>
      </c>
      <c r="C7" s="835" t="str">
        <f ca="1">'Version Control'!$C$7</f>
        <v>Consumer Freezer v3.1.xlsx</v>
      </c>
      <c r="D7" s="836"/>
      <c r="E7" s="837"/>
      <c r="F7" s="145"/>
      <c r="G7" s="145"/>
      <c r="H7" s="145"/>
      <c r="I7" s="12"/>
    </row>
    <row r="8" spans="1:11" s="585" customFormat="1" ht="18" customHeight="1" x14ac:dyDescent="0.3">
      <c r="A8" s="582"/>
      <c r="B8" s="594" t="str">
        <f>'Version Control'!$B$8</f>
        <v>Test Start Date:</v>
      </c>
      <c r="C8" s="841" t="str">
        <f>'General Info &amp; Test Results'!C17</f>
        <v>[MM/DD/YYYY]</v>
      </c>
      <c r="D8" s="836"/>
      <c r="E8" s="837"/>
      <c r="F8" s="145"/>
      <c r="G8" s="582"/>
      <c r="H8" s="582"/>
      <c r="I8" s="12"/>
      <c r="J8" s="141"/>
    </row>
    <row r="9" spans="1:11" ht="18" customHeight="1" thickBot="1" x14ac:dyDescent="0.35">
      <c r="A9" s="145"/>
      <c r="B9" s="26" t="str">
        <f>'Version Control'!$B$9</f>
        <v xml:space="preserve">Test Completion Date: </v>
      </c>
      <c r="C9" s="838" t="str">
        <f>'Version Control'!$C$9</f>
        <v>[MM/DD/YYYY]</v>
      </c>
      <c r="D9" s="839"/>
      <c r="E9" s="840"/>
      <c r="F9" s="145"/>
      <c r="G9" s="145"/>
      <c r="H9" s="145"/>
      <c r="I9" s="12"/>
    </row>
    <row r="10" spans="1:11" ht="18" customHeight="1" x14ac:dyDescent="0.3">
      <c r="A10" s="145"/>
      <c r="B10" s="145"/>
      <c r="C10" s="145"/>
      <c r="D10" s="145"/>
      <c r="E10" s="145"/>
      <c r="F10" s="145"/>
      <c r="G10" s="145"/>
      <c r="H10" s="145"/>
      <c r="I10" s="12"/>
    </row>
    <row r="11" spans="1:11" ht="18" customHeight="1" thickBot="1" x14ac:dyDescent="0.35">
      <c r="A11" s="145"/>
      <c r="B11" s="145"/>
      <c r="C11" s="145"/>
      <c r="D11" s="145"/>
      <c r="E11" s="145"/>
      <c r="F11" s="145"/>
      <c r="G11" s="145"/>
      <c r="H11" s="145"/>
      <c r="I11" s="12"/>
    </row>
    <row r="12" spans="1:11" ht="18" customHeight="1" x14ac:dyDescent="0.3">
      <c r="A12" s="145"/>
      <c r="B12" s="369" t="s">
        <v>312</v>
      </c>
      <c r="C12" s="370"/>
      <c r="D12" s="370"/>
      <c r="E12" s="370"/>
      <c r="F12" s="370"/>
      <c r="G12" s="371"/>
      <c r="H12" s="145"/>
      <c r="I12" s="12"/>
    </row>
    <row r="13" spans="1:11" ht="36" customHeight="1" x14ac:dyDescent="0.3">
      <c r="A13" s="145"/>
      <c r="B13" s="823" t="s">
        <v>470</v>
      </c>
      <c r="C13" s="824"/>
      <c r="D13" s="824"/>
      <c r="E13" s="824"/>
      <c r="F13" s="824"/>
      <c r="G13" s="825"/>
      <c r="H13" s="145"/>
      <c r="I13" s="15"/>
      <c r="J13" s="513"/>
    </row>
    <row r="14" spans="1:11" ht="18" customHeight="1" x14ac:dyDescent="0.3">
      <c r="B14" s="326"/>
      <c r="C14" s="147"/>
      <c r="D14" s="147"/>
      <c r="E14" s="147"/>
      <c r="F14" s="147"/>
      <c r="G14" s="327"/>
      <c r="I14" s="15"/>
      <c r="J14" s="513"/>
      <c r="K14" s="16"/>
    </row>
    <row r="15" spans="1:11" ht="18" customHeight="1" thickBot="1" x14ac:dyDescent="0.4">
      <c r="A15" s="145"/>
      <c r="B15" s="279"/>
      <c r="C15" s="805" t="s">
        <v>331</v>
      </c>
      <c r="D15" s="805"/>
      <c r="E15" s="294"/>
      <c r="F15" s="805" t="s">
        <v>333</v>
      </c>
      <c r="G15" s="806"/>
      <c r="H15" s="145"/>
      <c r="I15" s="12"/>
      <c r="K15" s="13"/>
    </row>
    <row r="16" spans="1:11" ht="18" customHeight="1" thickTop="1" x14ac:dyDescent="0.35">
      <c r="A16" s="145"/>
      <c r="B16" s="279"/>
      <c r="C16" s="292" t="s">
        <v>56</v>
      </c>
      <c r="D16" s="292" t="s">
        <v>332</v>
      </c>
      <c r="E16" s="280"/>
      <c r="F16" s="292" t="s">
        <v>56</v>
      </c>
      <c r="G16" s="293" t="s">
        <v>332</v>
      </c>
      <c r="H16" s="145"/>
      <c r="I16" s="14"/>
      <c r="J16" s="514"/>
    </row>
    <row r="17" spans="1:10" ht="18" customHeight="1" x14ac:dyDescent="0.3">
      <c r="A17" s="145"/>
      <c r="B17" s="18" t="s">
        <v>82</v>
      </c>
      <c r="C17" s="73" t="s">
        <v>144</v>
      </c>
      <c r="D17" s="10" t="s">
        <v>144</v>
      </c>
      <c r="E17" s="281"/>
      <c r="F17" s="10" t="s">
        <v>144</v>
      </c>
      <c r="G17" s="131" t="s">
        <v>144</v>
      </c>
      <c r="H17" s="145"/>
      <c r="I17" s="12"/>
    </row>
    <row r="18" spans="1:10" ht="18" customHeight="1" x14ac:dyDescent="0.3">
      <c r="A18" s="145"/>
      <c r="B18" s="18" t="s">
        <v>25</v>
      </c>
      <c r="C18" s="22"/>
      <c r="D18" s="8"/>
      <c r="E18" s="282"/>
      <c r="F18" s="8"/>
      <c r="G18" s="9"/>
      <c r="H18" s="145"/>
      <c r="I18" s="17"/>
      <c r="J18" s="515"/>
    </row>
    <row r="19" spans="1:10" ht="18" customHeight="1" x14ac:dyDescent="0.3">
      <c r="A19" s="145"/>
      <c r="B19" s="18" t="s">
        <v>80</v>
      </c>
      <c r="C19" s="22"/>
      <c r="D19" s="8"/>
      <c r="E19" s="281"/>
      <c r="F19" s="8"/>
      <c r="G19" s="9"/>
      <c r="H19" s="145"/>
      <c r="I19" s="17"/>
      <c r="J19" s="515"/>
    </row>
    <row r="20" spans="1:10" ht="18" customHeight="1" x14ac:dyDescent="0.3">
      <c r="A20" s="145"/>
      <c r="B20" s="18" t="s">
        <v>421</v>
      </c>
      <c r="C20" s="22"/>
      <c r="D20" s="22"/>
      <c r="E20" s="281"/>
      <c r="F20" s="8"/>
      <c r="G20" s="9"/>
      <c r="H20" s="145"/>
      <c r="I20" s="17"/>
      <c r="J20" s="515"/>
    </row>
    <row r="21" spans="1:10" ht="18" customHeight="1" x14ac:dyDescent="0.3">
      <c r="A21" s="145"/>
      <c r="B21" s="19" t="s">
        <v>459</v>
      </c>
      <c r="C21" s="22"/>
      <c r="D21" s="8"/>
      <c r="E21" s="281"/>
      <c r="F21" s="8"/>
      <c r="G21" s="9"/>
      <c r="H21" s="145"/>
      <c r="I21" s="12"/>
    </row>
    <row r="22" spans="1:10" ht="18" customHeight="1" x14ac:dyDescent="0.3">
      <c r="A22" s="145"/>
      <c r="B22" s="19" t="s">
        <v>334</v>
      </c>
      <c r="C22" s="22"/>
      <c r="D22" s="8"/>
      <c r="E22" s="281"/>
      <c r="F22" s="8"/>
      <c r="G22" s="9"/>
      <c r="H22" s="145"/>
      <c r="I22" s="12"/>
    </row>
    <row r="23" spans="1:10" ht="18" customHeight="1" x14ac:dyDescent="0.3">
      <c r="A23" s="145"/>
      <c r="B23" s="19" t="s">
        <v>335</v>
      </c>
      <c r="C23" s="22"/>
      <c r="D23" s="8"/>
      <c r="E23" s="281"/>
      <c r="F23" s="8"/>
      <c r="G23" s="9"/>
      <c r="H23" s="145"/>
      <c r="I23" s="12"/>
    </row>
    <row r="24" spans="1:10" ht="18" customHeight="1" thickBot="1" x14ac:dyDescent="0.35">
      <c r="A24" s="145"/>
      <c r="B24" s="295" t="s">
        <v>460</v>
      </c>
      <c r="C24" s="296"/>
      <c r="D24" s="297"/>
      <c r="E24" s="298"/>
      <c r="F24" s="297"/>
      <c r="G24" s="299"/>
      <c r="H24" s="145"/>
      <c r="I24" s="12"/>
    </row>
    <row r="25" spans="1:10" ht="18" customHeight="1" thickBot="1" x14ac:dyDescent="0.35">
      <c r="A25" s="145"/>
      <c r="B25" s="283" t="s">
        <v>196</v>
      </c>
      <c r="C25" s="284"/>
      <c r="D25" s="284"/>
      <c r="E25" s="284"/>
      <c r="F25" s="284"/>
      <c r="G25" s="285"/>
      <c r="H25" s="145"/>
      <c r="I25" s="12"/>
    </row>
    <row r="26" spans="1:10" s="4" customFormat="1" ht="18" customHeight="1" thickBot="1" x14ac:dyDescent="0.35">
      <c r="A26" s="145"/>
      <c r="B26" s="147"/>
      <c r="C26" s="147"/>
      <c r="D26" s="147"/>
      <c r="E26" s="147"/>
      <c r="F26" s="147"/>
      <c r="G26" s="147"/>
      <c r="H26" s="145"/>
      <c r="I26" s="12"/>
      <c r="J26" s="141"/>
    </row>
    <row r="27" spans="1:10" s="4" customFormat="1" ht="18" customHeight="1" x14ac:dyDescent="0.3">
      <c r="A27" s="145"/>
      <c r="B27" s="309" t="s">
        <v>464</v>
      </c>
      <c r="C27" s="310"/>
      <c r="D27" s="310"/>
      <c r="E27" s="310"/>
      <c r="F27" s="310"/>
      <c r="G27" s="311"/>
      <c r="H27" s="145"/>
      <c r="I27" s="12"/>
      <c r="J27" s="141"/>
    </row>
    <row r="28" spans="1:10" s="4" customFormat="1" ht="18" customHeight="1" x14ac:dyDescent="0.3">
      <c r="A28" s="145"/>
      <c r="B28" s="815" t="s">
        <v>496</v>
      </c>
      <c r="C28" s="816"/>
      <c r="D28" s="816"/>
      <c r="E28" s="816"/>
      <c r="F28" s="816"/>
      <c r="G28" s="817"/>
      <c r="H28" s="145"/>
      <c r="I28" s="12"/>
      <c r="J28" s="141"/>
    </row>
    <row r="29" spans="1:10" s="4" customFormat="1" ht="18" customHeight="1" x14ac:dyDescent="0.3">
      <c r="A29" s="145"/>
      <c r="B29" s="320"/>
      <c r="C29" s="321"/>
      <c r="D29" s="321"/>
      <c r="E29" s="321"/>
      <c r="F29" s="321"/>
      <c r="G29" s="322"/>
      <c r="H29" s="145"/>
      <c r="I29" s="12"/>
      <c r="J29" s="141"/>
    </row>
    <row r="30" spans="1:10" s="4" customFormat="1" ht="18" customHeight="1" x14ac:dyDescent="0.35">
      <c r="A30" s="145"/>
      <c r="B30" s="317"/>
      <c r="C30" s="500" t="s">
        <v>162</v>
      </c>
      <c r="D30" s="810" t="s">
        <v>420</v>
      </c>
      <c r="E30" s="810"/>
      <c r="F30" s="810"/>
      <c r="G30" s="811"/>
      <c r="H30" s="145"/>
      <c r="I30" s="12"/>
      <c r="J30" s="141"/>
    </row>
    <row r="31" spans="1:10" s="4" customFormat="1" ht="18" customHeight="1" x14ac:dyDescent="0.3">
      <c r="A31" s="145"/>
      <c r="B31" s="318" t="s">
        <v>398</v>
      </c>
      <c r="C31" s="421"/>
      <c r="D31" s="812"/>
      <c r="E31" s="813"/>
      <c r="F31" s="813"/>
      <c r="G31" s="814"/>
      <c r="H31" s="145"/>
      <c r="I31" s="12"/>
      <c r="J31" s="141"/>
    </row>
    <row r="32" spans="1:10" s="4" customFormat="1" ht="18" customHeight="1" x14ac:dyDescent="0.3">
      <c r="A32" s="145"/>
      <c r="B32" s="318" t="s">
        <v>461</v>
      </c>
      <c r="C32" s="421"/>
      <c r="D32" s="812"/>
      <c r="E32" s="813"/>
      <c r="F32" s="813"/>
      <c r="G32" s="814"/>
      <c r="H32" s="145"/>
      <c r="I32" s="12"/>
      <c r="J32" s="141"/>
    </row>
    <row r="33" spans="1:10" s="4" customFormat="1" ht="18" customHeight="1" x14ac:dyDescent="0.3">
      <c r="A33" s="145"/>
      <c r="B33" s="318" t="s">
        <v>399</v>
      </c>
      <c r="C33" s="421"/>
      <c r="D33" s="812"/>
      <c r="E33" s="813"/>
      <c r="F33" s="813"/>
      <c r="G33" s="814"/>
      <c r="H33" s="145"/>
      <c r="I33" s="12"/>
      <c r="J33" s="141"/>
    </row>
    <row r="34" spans="1:10" s="4" customFormat="1" ht="18" customHeight="1" x14ac:dyDescent="0.3">
      <c r="A34" s="150"/>
      <c r="B34" s="319" t="s">
        <v>400</v>
      </c>
      <c r="C34" s="421"/>
      <c r="D34" s="812"/>
      <c r="E34" s="813"/>
      <c r="F34" s="813"/>
      <c r="G34" s="814"/>
      <c r="H34" s="150"/>
      <c r="I34" s="12"/>
      <c r="J34" s="141"/>
    </row>
    <row r="35" spans="1:10" s="4" customFormat="1" ht="18" customHeight="1" x14ac:dyDescent="0.3">
      <c r="A35" s="150"/>
      <c r="B35" s="320"/>
      <c r="C35" s="321"/>
      <c r="D35" s="321"/>
      <c r="E35" s="321"/>
      <c r="F35" s="321"/>
      <c r="G35" s="322"/>
      <c r="H35" s="150"/>
      <c r="I35" s="12"/>
      <c r="J35" s="141"/>
    </row>
    <row r="36" spans="1:10" s="4" customFormat="1" ht="18" customHeight="1" x14ac:dyDescent="0.3">
      <c r="A36" s="150"/>
      <c r="B36" s="807" t="s">
        <v>462</v>
      </c>
      <c r="C36" s="818"/>
      <c r="D36" s="819"/>
      <c r="E36" s="819"/>
      <c r="F36" s="819"/>
      <c r="G36" s="820"/>
      <c r="H36" s="150"/>
      <c r="I36" s="12"/>
      <c r="J36" s="141"/>
    </row>
    <row r="37" spans="1:10" s="4" customFormat="1" ht="18" customHeight="1" x14ac:dyDescent="0.3">
      <c r="A37" s="150"/>
      <c r="B37" s="808"/>
      <c r="C37" s="821"/>
      <c r="D37" s="800"/>
      <c r="E37" s="800"/>
      <c r="F37" s="800"/>
      <c r="G37" s="801"/>
      <c r="H37" s="150"/>
      <c r="I37" s="12"/>
      <c r="J37" s="141"/>
    </row>
    <row r="38" spans="1:10" s="4" customFormat="1" ht="18" customHeight="1" thickBot="1" x14ac:dyDescent="0.35">
      <c r="A38" s="150"/>
      <c r="B38" s="809"/>
      <c r="C38" s="822"/>
      <c r="D38" s="803"/>
      <c r="E38" s="803"/>
      <c r="F38" s="803"/>
      <c r="G38" s="804"/>
      <c r="H38" s="150"/>
      <c r="I38" s="12"/>
      <c r="J38" s="141"/>
    </row>
    <row r="39" spans="1:10" ht="18" customHeight="1" thickBot="1" x14ac:dyDescent="0.35">
      <c r="A39" s="150"/>
      <c r="B39" s="150"/>
      <c r="C39" s="150"/>
      <c r="D39" s="150"/>
      <c r="E39" s="150"/>
      <c r="F39" s="150"/>
      <c r="G39" s="150"/>
      <c r="H39" s="150"/>
      <c r="I39" s="12"/>
    </row>
    <row r="40" spans="1:10" ht="18" customHeight="1" thickBot="1" x14ac:dyDescent="0.35">
      <c r="A40" s="145"/>
      <c r="B40" s="382" t="s">
        <v>463</v>
      </c>
      <c r="C40" s="383"/>
      <c r="D40" s="383"/>
      <c r="E40" s="383"/>
      <c r="F40" s="383"/>
      <c r="G40" s="384"/>
      <c r="H40" s="145"/>
      <c r="I40" s="12"/>
    </row>
    <row r="41" spans="1:10" ht="18" customHeight="1" x14ac:dyDescent="0.3">
      <c r="A41" s="145"/>
      <c r="B41" s="796"/>
      <c r="C41" s="797"/>
      <c r="D41" s="797"/>
      <c r="E41" s="797"/>
      <c r="F41" s="797"/>
      <c r="G41" s="798"/>
      <c r="H41" s="145"/>
      <c r="I41" s="12"/>
    </row>
    <row r="42" spans="1:10" ht="18" customHeight="1" x14ac:dyDescent="0.3">
      <c r="A42" s="145"/>
      <c r="B42" s="799"/>
      <c r="C42" s="800"/>
      <c r="D42" s="800"/>
      <c r="E42" s="800"/>
      <c r="F42" s="800"/>
      <c r="G42" s="801"/>
      <c r="H42" s="145"/>
      <c r="I42" s="12"/>
    </row>
    <row r="43" spans="1:10" ht="18" customHeight="1" x14ac:dyDescent="0.3">
      <c r="A43" s="145"/>
      <c r="B43" s="799"/>
      <c r="C43" s="800"/>
      <c r="D43" s="800"/>
      <c r="E43" s="800"/>
      <c r="F43" s="800"/>
      <c r="G43" s="801"/>
      <c r="H43" s="145"/>
      <c r="I43" s="12"/>
    </row>
    <row r="44" spans="1:10" ht="18" customHeight="1" x14ac:dyDescent="0.3">
      <c r="A44" s="145"/>
      <c r="B44" s="799"/>
      <c r="C44" s="800"/>
      <c r="D44" s="800"/>
      <c r="E44" s="800"/>
      <c r="F44" s="800"/>
      <c r="G44" s="801"/>
      <c r="H44" s="145"/>
      <c r="I44" s="12"/>
    </row>
    <row r="45" spans="1:10" ht="18" customHeight="1" thickBot="1" x14ac:dyDescent="0.35">
      <c r="A45" s="145"/>
      <c r="B45" s="802"/>
      <c r="C45" s="803"/>
      <c r="D45" s="803"/>
      <c r="E45" s="803"/>
      <c r="F45" s="803"/>
      <c r="G45" s="804"/>
      <c r="H45" s="145"/>
      <c r="I45" s="12"/>
    </row>
    <row r="46" spans="1:10" ht="18" customHeight="1" x14ac:dyDescent="0.3">
      <c r="A46" s="145"/>
      <c r="B46" s="147"/>
      <c r="C46" s="147"/>
      <c r="D46" s="147"/>
      <c r="E46" s="147"/>
      <c r="F46" s="147"/>
      <c r="G46" s="147"/>
      <c r="H46" s="145"/>
      <c r="I46" s="12"/>
    </row>
    <row r="47" spans="1:10" ht="18" customHeight="1" x14ac:dyDescent="0.3">
      <c r="A47" s="12"/>
      <c r="B47" s="12"/>
      <c r="C47" s="12"/>
      <c r="D47" s="12"/>
      <c r="E47" s="12"/>
      <c r="F47" s="12"/>
      <c r="G47" s="12"/>
      <c r="H47" s="12"/>
      <c r="I47" s="12"/>
    </row>
  </sheetData>
  <sheetProtection algorithmName="SHA-512" hashValue="o5YiPvQiRIij2Cfac6cj9Gkklgq86KMkvudF8C1QeXYBhijKMvqgq3DmFoGdWIV9NiW3WdkU6ftSFQ7fiHteKw==" saltValue="10hpdYoMgglaD6rctbIWFA==" spinCount="100000" sheet="1" objects="1" scenarios="1" selectLockedCells="1"/>
  <mergeCells count="19">
    <mergeCell ref="B13:G13"/>
    <mergeCell ref="C3:E3"/>
    <mergeCell ref="C4:E4"/>
    <mergeCell ref="C5:E5"/>
    <mergeCell ref="C6:E6"/>
    <mergeCell ref="C7:E7"/>
    <mergeCell ref="C9:E9"/>
    <mergeCell ref="C8:E8"/>
    <mergeCell ref="B41:G45"/>
    <mergeCell ref="C15:D15"/>
    <mergeCell ref="F15:G15"/>
    <mergeCell ref="B36:B38"/>
    <mergeCell ref="D30:G30"/>
    <mergeCell ref="D31:G31"/>
    <mergeCell ref="D32:G32"/>
    <mergeCell ref="D33:G33"/>
    <mergeCell ref="D34:G34"/>
    <mergeCell ref="B28:G28"/>
    <mergeCell ref="C36:G38"/>
  </mergeCells>
  <conditionalFormatting sqref="F16:G24 C21:D21">
    <cfRule type="expression" dxfId="74" priority="16" stopIfTrue="1">
      <formula>ASH=No</formula>
    </cfRule>
  </conditionalFormatting>
  <conditionalFormatting sqref="D31:G31">
    <cfRule type="expression" dxfId="73" priority="12">
      <formula>AND($C$31&lt;&gt;Other,$C$31&lt;&gt;"ON")</formula>
    </cfRule>
  </conditionalFormatting>
  <conditionalFormatting sqref="D32:G32">
    <cfRule type="expression" dxfId="72" priority="11">
      <formula>AND($C$32&lt;&gt;Other,$C$32&lt;&gt;"ON")</formula>
    </cfRule>
  </conditionalFormatting>
  <conditionalFormatting sqref="D33:G33">
    <cfRule type="expression" dxfId="71" priority="10">
      <formula>AND($C$33&lt;&gt;Other,$C$33&lt;&gt;"ON")</formula>
    </cfRule>
  </conditionalFormatting>
  <conditionalFormatting sqref="D34:G34">
    <cfRule type="expression" dxfId="70" priority="9">
      <formula>AND($C$34&lt;&gt;Other,$C$34&lt;&gt;"ON")</formula>
    </cfRule>
  </conditionalFormatting>
  <conditionalFormatting sqref="C22:D22 F22:G22">
    <cfRule type="expression" dxfId="69" priority="5">
      <formula>Aux_Comp_Y_N=0</formula>
    </cfRule>
  </conditionalFormatting>
  <conditionalFormatting sqref="C23:D23 F23:G23">
    <cfRule type="expression" dxfId="68" priority="4">
      <formula>Aux_Comp_Y_N&lt;=1</formula>
    </cfRule>
  </conditionalFormatting>
  <dataValidations count="2">
    <dataValidation type="list" showInputMessage="1" showErrorMessage="1" sqref="C21:D21 F21:G21" xr:uid="{00000000-0002-0000-0A00-000000000000}">
      <formula1>ASH_ON_OFF</formula1>
    </dataValidation>
    <dataValidation type="list" allowBlank="1" showInputMessage="1" showErrorMessage="1" sqref="C31:C34" xr:uid="{1DF43C05-8129-4399-898E-35EAE4AF3961}">
      <formula1>Features</formula1>
    </dataValidation>
  </dataValidations>
  <hyperlinks>
    <hyperlink ref="G2" location="Instructions!C33" display="Back to Instructions tab" xr:uid="{3D1D332A-2B73-4520-9A44-9A0C59E527E4}"/>
  </hyperlinks>
  <printOptions horizontalCentered="1"/>
  <pageMargins left="0.25" right="0.25" top="0.75" bottom="0.25" header="0.3" footer="0.3"/>
  <pageSetup scale="49" orientation="landscape" cellComments="atEnd"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3" id="{CE151057-34C3-4E85-87FB-318A4333C681}">
            <xm:f>'General Info &amp; Test Results'!$C$36=No</xm:f>
            <x14:dxf>
              <fill>
                <patternFill patternType="lightUp"/>
              </fill>
            </x14:dxf>
          </x14:cfRule>
          <xm:sqref>C33:G33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70C0"/>
    <pageSetUpPr fitToPage="1"/>
  </sheetPr>
  <dimension ref="A1:AJ122"/>
  <sheetViews>
    <sheetView showGridLines="0" zoomScaleNormal="100" workbookViewId="0">
      <selection activeCell="G2" sqref="G2"/>
    </sheetView>
  </sheetViews>
  <sheetFormatPr defaultColWidth="9.140625" defaultRowHeight="18" customHeight="1" x14ac:dyDescent="0.25"/>
  <cols>
    <col min="1" max="1" width="4.42578125" style="5" customWidth="1"/>
    <col min="2" max="2" width="33.28515625" style="5" customWidth="1"/>
    <col min="3" max="6" width="18.7109375" style="5" customWidth="1"/>
    <col min="7" max="7" width="8.28515625" style="5" customWidth="1"/>
    <col min="8" max="11" width="18.7109375" style="5" customWidth="1"/>
    <col min="12" max="12" width="4.42578125" style="5" customWidth="1"/>
    <col min="13" max="13" width="4" style="5" customWidth="1"/>
    <col min="14" max="14" width="4" style="63" customWidth="1"/>
    <col min="15" max="16" width="24.7109375" style="5" customWidth="1"/>
    <col min="17" max="16384" width="9.140625" style="5"/>
  </cols>
  <sheetData>
    <row r="1" spans="1:14" ht="24" customHeight="1" thickBot="1" x14ac:dyDescent="0.3">
      <c r="A1" s="151"/>
      <c r="B1" s="151"/>
      <c r="C1" s="151"/>
      <c r="D1" s="151"/>
      <c r="E1" s="151"/>
      <c r="F1" s="151"/>
      <c r="G1" s="151"/>
      <c r="H1" s="151"/>
      <c r="I1" s="151"/>
      <c r="J1" s="151"/>
      <c r="K1" s="151"/>
      <c r="L1" s="151"/>
      <c r="M1" s="38"/>
    </row>
    <row r="2" spans="1:14" ht="18" customHeight="1" thickBot="1" x14ac:dyDescent="0.3">
      <c r="A2" s="151"/>
      <c r="B2" s="382" t="str">
        <f>'Version Control'!$B$2</f>
        <v>Title</v>
      </c>
      <c r="C2" s="314"/>
      <c r="D2" s="314"/>
      <c r="E2" s="315"/>
      <c r="F2" s="151"/>
      <c r="G2" s="39" t="s">
        <v>158</v>
      </c>
      <c r="H2" s="151"/>
      <c r="I2" s="151"/>
      <c r="J2" s="151"/>
      <c r="K2" s="151"/>
      <c r="L2" s="151"/>
      <c r="M2" s="38"/>
    </row>
    <row r="3" spans="1:14" ht="18" customHeight="1" x14ac:dyDescent="0.3">
      <c r="A3" s="151"/>
      <c r="B3" s="24" t="str">
        <f>'Version Control'!$B$3</f>
        <v>Test Report Template Name:</v>
      </c>
      <c r="C3" s="826" t="str">
        <f>'Version Control'!$C$3</f>
        <v>Consumer Freezer</v>
      </c>
      <c r="D3" s="827"/>
      <c r="E3" s="828"/>
      <c r="F3" s="151"/>
      <c r="G3" s="151"/>
      <c r="H3" s="151"/>
      <c r="I3" s="151"/>
      <c r="J3" s="151"/>
      <c r="K3" s="151"/>
      <c r="L3" s="151"/>
      <c r="M3" s="38"/>
    </row>
    <row r="4" spans="1:14" ht="18" customHeight="1" x14ac:dyDescent="0.3">
      <c r="A4" s="151"/>
      <c r="B4" s="25" t="str">
        <f>'Version Control'!$B$4</f>
        <v>Version Number:</v>
      </c>
      <c r="C4" s="829" t="str">
        <f>'Version Control'!$C$4</f>
        <v>v3.1</v>
      </c>
      <c r="D4" s="830"/>
      <c r="E4" s="831"/>
      <c r="F4" s="151"/>
      <c r="G4" s="593"/>
      <c r="H4" s="151"/>
      <c r="I4" s="151"/>
      <c r="J4" s="151"/>
      <c r="K4" s="151"/>
      <c r="L4" s="151"/>
      <c r="M4" s="38"/>
    </row>
    <row r="5" spans="1:14" ht="18" customHeight="1" x14ac:dyDescent="0.3">
      <c r="A5" s="151"/>
      <c r="B5" s="23" t="str">
        <f>'Version Control'!$B$5</f>
        <v xml:space="preserve">Latest Template Revision: </v>
      </c>
      <c r="C5" s="832">
        <f>'Version Control'!$C$5</f>
        <v>43787</v>
      </c>
      <c r="D5" s="833"/>
      <c r="E5" s="834"/>
      <c r="F5" s="151"/>
      <c r="G5" s="151"/>
      <c r="H5" s="151"/>
      <c r="I5" s="151"/>
      <c r="J5" s="151"/>
      <c r="K5" s="151"/>
      <c r="L5" s="151"/>
      <c r="M5" s="38"/>
    </row>
    <row r="6" spans="1:14" ht="18" customHeight="1" x14ac:dyDescent="0.3">
      <c r="A6" s="151"/>
      <c r="B6" s="23" t="str">
        <f>'Version Control'!$B$6</f>
        <v>Tab Name:</v>
      </c>
      <c r="C6" s="829" t="str">
        <f ca="1">MID(CELL("filename",A1), FIND("]", CELL("filename", A1))+ 1, 255)</f>
        <v>Test Conditions</v>
      </c>
      <c r="D6" s="830"/>
      <c r="E6" s="831"/>
      <c r="F6" s="151"/>
      <c r="G6" s="151"/>
      <c r="H6" s="151"/>
      <c r="I6" s="151"/>
      <c r="J6" s="151"/>
      <c r="K6" s="151"/>
      <c r="L6" s="151"/>
      <c r="M6" s="38"/>
    </row>
    <row r="7" spans="1:14" ht="36" customHeight="1" x14ac:dyDescent="0.25">
      <c r="A7" s="151"/>
      <c r="B7" s="31" t="str">
        <f>'Version Control'!$B$7</f>
        <v>File Name:</v>
      </c>
      <c r="C7" s="835" t="str">
        <f ca="1">'Version Control'!$C$7</f>
        <v>Consumer Freezer v3.1.xlsx</v>
      </c>
      <c r="D7" s="836"/>
      <c r="E7" s="837"/>
      <c r="F7" s="151"/>
      <c r="G7" s="151"/>
      <c r="H7" s="151"/>
      <c r="I7" s="151"/>
      <c r="J7" s="151"/>
      <c r="K7" s="151"/>
      <c r="L7" s="151"/>
      <c r="M7" s="38"/>
    </row>
    <row r="8" spans="1:14" s="585" customFormat="1" ht="18" customHeight="1" x14ac:dyDescent="0.3">
      <c r="A8" s="582"/>
      <c r="B8" s="594" t="str">
        <f>'Version Control'!$B$8</f>
        <v>Test Start Date:</v>
      </c>
      <c r="C8" s="841" t="str">
        <f>'General Info &amp; Test Results'!C17</f>
        <v>[MM/DD/YYYY]</v>
      </c>
      <c r="D8" s="836"/>
      <c r="E8" s="837"/>
      <c r="F8" s="145"/>
      <c r="G8" s="582"/>
      <c r="H8" s="582"/>
      <c r="I8" s="582"/>
      <c r="J8" s="582"/>
      <c r="K8" s="582"/>
      <c r="L8" s="582"/>
      <c r="M8" s="38"/>
      <c r="N8" s="63"/>
    </row>
    <row r="9" spans="1:14" ht="18" customHeight="1" thickBot="1" x14ac:dyDescent="0.35">
      <c r="A9" s="151"/>
      <c r="B9" s="26" t="str">
        <f>'Version Control'!$B$9</f>
        <v xml:space="preserve">Test Completion Date: </v>
      </c>
      <c r="C9" s="838" t="str">
        <f>'Version Control'!$C$9</f>
        <v>[MM/DD/YYYY]</v>
      </c>
      <c r="D9" s="839"/>
      <c r="E9" s="840"/>
      <c r="F9" s="151"/>
      <c r="G9" s="151"/>
      <c r="H9" s="151"/>
      <c r="I9" s="151"/>
      <c r="J9" s="151"/>
      <c r="K9" s="151"/>
      <c r="L9" s="151"/>
      <c r="M9" s="38"/>
    </row>
    <row r="10" spans="1:14" ht="18" customHeight="1" x14ac:dyDescent="0.25">
      <c r="A10" s="151"/>
      <c r="B10" s="151"/>
      <c r="C10" s="151"/>
      <c r="D10" s="151"/>
      <c r="E10" s="151"/>
      <c r="F10" s="151"/>
      <c r="G10" s="151"/>
      <c r="H10" s="151"/>
      <c r="I10" s="151"/>
      <c r="J10" s="151"/>
      <c r="K10" s="151"/>
      <c r="L10" s="151"/>
      <c r="M10" s="38"/>
    </row>
    <row r="11" spans="1:14" ht="18" customHeight="1" thickBot="1" x14ac:dyDescent="0.3">
      <c r="A11" s="151"/>
      <c r="B11" s="176"/>
      <c r="C11" s="151"/>
      <c r="D11" s="151"/>
      <c r="E11" s="151"/>
      <c r="F11" s="151"/>
      <c r="G11" s="151"/>
      <c r="H11" s="151"/>
      <c r="I11" s="167"/>
      <c r="J11" s="177"/>
      <c r="K11" s="177"/>
      <c r="L11" s="151"/>
      <c r="M11" s="38"/>
    </row>
    <row r="12" spans="1:14" ht="36" customHeight="1" x14ac:dyDescent="0.25">
      <c r="A12" s="151"/>
      <c r="B12" s="845" t="s">
        <v>497</v>
      </c>
      <c r="C12" s="846"/>
      <c r="D12" s="847"/>
      <c r="E12" s="170"/>
      <c r="F12" s="170"/>
      <c r="G12" s="170"/>
      <c r="H12" s="170"/>
      <c r="I12" s="170"/>
      <c r="J12" s="151"/>
      <c r="K12" s="151"/>
      <c r="L12" s="151"/>
      <c r="M12" s="38"/>
    </row>
    <row r="13" spans="1:14" ht="54" customHeight="1" x14ac:dyDescent="0.25">
      <c r="A13" s="151"/>
      <c r="B13" s="842" t="s">
        <v>264</v>
      </c>
      <c r="C13" s="843"/>
      <c r="D13" s="844"/>
      <c r="E13" s="174"/>
      <c r="F13" s="174"/>
      <c r="G13" s="174"/>
      <c r="H13" s="174"/>
      <c r="I13" s="174"/>
      <c r="J13" s="151"/>
      <c r="K13" s="151"/>
      <c r="L13" s="151"/>
      <c r="M13" s="38"/>
    </row>
    <row r="14" spans="1:14" ht="36" customHeight="1" x14ac:dyDescent="0.25">
      <c r="A14" s="151"/>
      <c r="B14" s="58"/>
      <c r="C14" s="324" t="s">
        <v>75</v>
      </c>
      <c r="D14" s="325" t="s">
        <v>76</v>
      </c>
      <c r="E14" s="175"/>
      <c r="F14" s="175"/>
      <c r="G14" s="175"/>
      <c r="H14" s="175"/>
      <c r="I14" s="175"/>
      <c r="J14" s="151"/>
      <c r="K14" s="151"/>
      <c r="L14" s="151"/>
      <c r="M14" s="38"/>
    </row>
    <row r="15" spans="1:14" ht="18" customHeight="1" x14ac:dyDescent="0.25">
      <c r="A15" s="151"/>
      <c r="B15" s="59" t="s">
        <v>72</v>
      </c>
      <c r="C15" s="133"/>
      <c r="D15" s="653"/>
      <c r="E15" s="167"/>
      <c r="F15" s="167"/>
      <c r="G15" s="167"/>
      <c r="H15" s="167"/>
      <c r="I15" s="167"/>
      <c r="J15" s="151"/>
      <c r="K15" s="151"/>
      <c r="L15" s="151"/>
      <c r="M15" s="38"/>
    </row>
    <row r="16" spans="1:14" ht="18" customHeight="1" x14ac:dyDescent="0.25">
      <c r="A16" s="151"/>
      <c r="B16" s="59" t="s">
        <v>73</v>
      </c>
      <c r="C16" s="133"/>
      <c r="D16" s="653"/>
      <c r="E16" s="167"/>
      <c r="F16" s="167"/>
      <c r="G16" s="167"/>
      <c r="H16" s="167"/>
      <c r="I16" s="167"/>
      <c r="J16" s="151"/>
      <c r="K16" s="151"/>
      <c r="L16" s="151"/>
      <c r="M16" s="38"/>
    </row>
    <row r="17" spans="1:16" ht="18" customHeight="1" x14ac:dyDescent="0.25">
      <c r="A17" s="151"/>
      <c r="B17" s="136" t="s">
        <v>74</v>
      </c>
      <c r="C17" s="405" t="str">
        <f>IF(COUNTBLANK($C$15:$D$16)=0,(CONVERT($C$16,"day","hr")+$D$16*24)-(CONVERT($C$15,"day","hr")+$D$15*24),Null)</f>
        <v/>
      </c>
      <c r="D17" s="361"/>
      <c r="E17" s="205"/>
      <c r="F17" s="167"/>
      <c r="G17" s="167"/>
      <c r="H17" s="167"/>
      <c r="I17" s="167"/>
      <c r="J17" s="151"/>
      <c r="K17" s="151"/>
      <c r="L17" s="151"/>
      <c r="M17" s="38"/>
    </row>
    <row r="18" spans="1:16" ht="18" customHeight="1" x14ac:dyDescent="0.25">
      <c r="A18" s="151"/>
      <c r="B18" s="136" t="s">
        <v>262</v>
      </c>
      <c r="C18" s="203"/>
      <c r="D18" s="204"/>
      <c r="E18" s="167"/>
      <c r="F18" s="167"/>
      <c r="G18" s="167"/>
      <c r="H18" s="167"/>
      <c r="I18" s="167"/>
      <c r="J18" s="151"/>
      <c r="K18" s="151"/>
      <c r="L18" s="151"/>
      <c r="M18" s="38"/>
    </row>
    <row r="19" spans="1:16" ht="36" customHeight="1" thickBot="1" x14ac:dyDescent="0.3">
      <c r="A19" s="151"/>
      <c r="B19" s="137" t="s">
        <v>263</v>
      </c>
      <c r="C19" s="406" t="str">
        <f>IF(OR(ISBLANK($C$17),ISBLANK($C$18)),Null,$C$17*$C$18)</f>
        <v/>
      </c>
      <c r="D19" s="362"/>
      <c r="E19" s="167"/>
      <c r="F19" s="167"/>
      <c r="G19" s="167"/>
      <c r="H19" s="167"/>
      <c r="I19" s="167"/>
      <c r="J19" s="151"/>
      <c r="K19" s="151"/>
      <c r="L19" s="151"/>
      <c r="M19" s="38"/>
    </row>
    <row r="20" spans="1:16" ht="18" customHeight="1" thickBot="1" x14ac:dyDescent="0.3">
      <c r="A20" s="151"/>
      <c r="B20" s="151"/>
      <c r="C20" s="151"/>
      <c r="D20" s="151"/>
      <c r="E20" s="151"/>
      <c r="F20" s="151"/>
      <c r="G20" s="151"/>
      <c r="H20" s="151"/>
      <c r="I20" s="151"/>
      <c r="J20" s="151"/>
      <c r="K20" s="151"/>
      <c r="L20" s="151"/>
      <c r="M20" s="38"/>
    </row>
    <row r="21" spans="1:16" ht="18" customHeight="1" x14ac:dyDescent="0.25">
      <c r="A21" s="151"/>
      <c r="B21" s="363" t="s">
        <v>498</v>
      </c>
      <c r="C21" s="385"/>
      <c r="D21" s="385"/>
      <c r="E21" s="385"/>
      <c r="F21" s="385"/>
      <c r="G21" s="385"/>
      <c r="H21" s="385"/>
      <c r="I21" s="385"/>
      <c r="J21" s="385"/>
      <c r="K21" s="364"/>
      <c r="L21" s="151"/>
      <c r="M21" s="38"/>
    </row>
    <row r="22" spans="1:16" ht="18" customHeight="1" x14ac:dyDescent="0.25">
      <c r="A22" s="151"/>
      <c r="B22" s="842" t="s">
        <v>424</v>
      </c>
      <c r="C22" s="843"/>
      <c r="D22" s="843"/>
      <c r="E22" s="843"/>
      <c r="F22" s="843"/>
      <c r="G22" s="843"/>
      <c r="H22" s="843"/>
      <c r="I22" s="843"/>
      <c r="J22" s="843"/>
      <c r="K22" s="844"/>
      <c r="L22" s="151"/>
      <c r="M22" s="38"/>
    </row>
    <row r="23" spans="1:16" ht="18" customHeight="1" x14ac:dyDescent="0.25">
      <c r="A23" s="151"/>
      <c r="B23" s="404"/>
      <c r="C23" s="848"/>
      <c r="D23" s="848"/>
      <c r="E23" s="848"/>
      <c r="F23" s="848"/>
      <c r="G23" s="167"/>
      <c r="H23" s="848"/>
      <c r="I23" s="848"/>
      <c r="J23" s="848"/>
      <c r="K23" s="851"/>
      <c r="L23" s="151"/>
      <c r="M23" s="38"/>
      <c r="O23" s="135"/>
      <c r="P23" s="135"/>
    </row>
    <row r="24" spans="1:16" ht="18" customHeight="1" thickBot="1" x14ac:dyDescent="0.3">
      <c r="A24" s="151"/>
      <c r="B24" s="404"/>
      <c r="C24" s="805" t="s">
        <v>331</v>
      </c>
      <c r="D24" s="805"/>
      <c r="E24" s="805"/>
      <c r="F24" s="805"/>
      <c r="G24" s="167"/>
      <c r="H24" s="805" t="s">
        <v>333</v>
      </c>
      <c r="I24" s="805"/>
      <c r="J24" s="805"/>
      <c r="K24" s="806"/>
      <c r="L24" s="151"/>
      <c r="M24" s="38"/>
    </row>
    <row r="25" spans="1:16" ht="18" customHeight="1" thickTop="1" x14ac:dyDescent="0.25">
      <c r="A25" s="151"/>
      <c r="B25" s="404"/>
      <c r="C25" s="849" t="s">
        <v>61</v>
      </c>
      <c r="D25" s="849"/>
      <c r="E25" s="849" t="s">
        <v>332</v>
      </c>
      <c r="F25" s="849"/>
      <c r="G25" s="167"/>
      <c r="H25" s="858" t="s">
        <v>61</v>
      </c>
      <c r="I25" s="859"/>
      <c r="J25" s="858" t="s">
        <v>332</v>
      </c>
      <c r="K25" s="860"/>
      <c r="L25" s="151"/>
      <c r="M25" s="38"/>
    </row>
    <row r="26" spans="1:16" ht="18" customHeight="1" x14ac:dyDescent="0.25">
      <c r="A26" s="151"/>
      <c r="B26" s="58" t="s">
        <v>404</v>
      </c>
      <c r="C26" s="502" t="s">
        <v>38</v>
      </c>
      <c r="D26" s="60" t="s">
        <v>39</v>
      </c>
      <c r="E26" s="502" t="s">
        <v>38</v>
      </c>
      <c r="F26" s="60" t="s">
        <v>39</v>
      </c>
      <c r="G26" s="167"/>
      <c r="H26" s="502" t="s">
        <v>38</v>
      </c>
      <c r="I26" s="60" t="s">
        <v>39</v>
      </c>
      <c r="J26" s="502" t="s">
        <v>38</v>
      </c>
      <c r="K26" s="61" t="s">
        <v>39</v>
      </c>
      <c r="L26" s="151"/>
      <c r="M26" s="38"/>
    </row>
    <row r="27" spans="1:16" ht="18" customHeight="1" x14ac:dyDescent="0.25">
      <c r="A27" s="151"/>
      <c r="B27" s="62" t="s">
        <v>37</v>
      </c>
      <c r="C27" s="207"/>
      <c r="D27" s="639"/>
      <c r="E27" s="639"/>
      <c r="F27" s="639"/>
      <c r="G27" s="595"/>
      <c r="H27" s="639"/>
      <c r="I27" s="639"/>
      <c r="J27" s="639"/>
      <c r="K27" s="640"/>
      <c r="L27" s="151"/>
      <c r="M27" s="38"/>
    </row>
    <row r="28" spans="1:16" ht="18" customHeight="1" thickBot="1" x14ac:dyDescent="0.3">
      <c r="A28" s="151"/>
      <c r="B28" s="498" t="s">
        <v>15</v>
      </c>
      <c r="C28" s="652"/>
      <c r="D28" s="216"/>
      <c r="E28" s="216"/>
      <c r="F28" s="216"/>
      <c r="G28" s="595"/>
      <c r="H28" s="216"/>
      <c r="I28" s="216"/>
      <c r="J28" s="216"/>
      <c r="K28" s="219"/>
      <c r="L28" s="151"/>
      <c r="M28" s="38"/>
    </row>
    <row r="29" spans="1:16" ht="18" customHeight="1" thickBot="1" x14ac:dyDescent="0.35">
      <c r="A29" s="151"/>
      <c r="B29" s="338" t="s">
        <v>195</v>
      </c>
      <c r="C29" s="265"/>
      <c r="D29" s="265"/>
      <c r="E29" s="265"/>
      <c r="F29" s="265"/>
      <c r="G29" s="265"/>
      <c r="H29" s="284"/>
      <c r="I29" s="265"/>
      <c r="J29" s="265"/>
      <c r="K29" s="266"/>
      <c r="L29" s="151"/>
      <c r="M29" s="38"/>
    </row>
    <row r="30" spans="1:16" ht="18" customHeight="1" thickBot="1" x14ac:dyDescent="0.3">
      <c r="A30" s="151"/>
      <c r="B30" s="151"/>
      <c r="C30" s="151"/>
      <c r="D30" s="151"/>
      <c r="E30" s="151"/>
      <c r="F30" s="151"/>
      <c r="G30" s="151"/>
      <c r="H30" s="151"/>
      <c r="I30" s="151"/>
      <c r="J30" s="151"/>
      <c r="K30" s="151"/>
      <c r="L30" s="151"/>
      <c r="M30" s="38"/>
    </row>
    <row r="31" spans="1:16" ht="18" customHeight="1" x14ac:dyDescent="0.25">
      <c r="A31" s="151"/>
      <c r="B31" s="596" t="s">
        <v>499</v>
      </c>
      <c r="C31" s="597"/>
      <c r="D31" s="597"/>
      <c r="E31" s="597"/>
      <c r="F31" s="597"/>
      <c r="G31" s="597"/>
      <c r="H31" s="597"/>
      <c r="I31" s="597"/>
      <c r="J31" s="597"/>
      <c r="K31" s="598"/>
      <c r="L31" s="151"/>
      <c r="M31" s="38"/>
    </row>
    <row r="32" spans="1:16" ht="18" customHeight="1" x14ac:dyDescent="0.25">
      <c r="A32" s="151"/>
      <c r="B32" s="861" t="s">
        <v>501</v>
      </c>
      <c r="C32" s="862"/>
      <c r="D32" s="862"/>
      <c r="E32" s="862"/>
      <c r="F32" s="862"/>
      <c r="G32" s="862"/>
      <c r="H32" s="862"/>
      <c r="I32" s="862"/>
      <c r="J32" s="862"/>
      <c r="K32" s="863"/>
      <c r="L32" s="151"/>
      <c r="M32" s="38"/>
    </row>
    <row r="33" spans="1:16" ht="18" customHeight="1" x14ac:dyDescent="0.25">
      <c r="A33" s="151"/>
      <c r="B33" s="864"/>
      <c r="C33" s="865"/>
      <c r="D33" s="865"/>
      <c r="E33" s="865"/>
      <c r="F33" s="865"/>
      <c r="G33" s="865"/>
      <c r="H33" s="865"/>
      <c r="I33" s="865"/>
      <c r="J33" s="865"/>
      <c r="K33" s="866"/>
      <c r="L33" s="151"/>
      <c r="M33" s="38"/>
    </row>
    <row r="34" spans="1:16" ht="18" customHeight="1" x14ac:dyDescent="0.25">
      <c r="A34" s="151"/>
      <c r="B34" s="741"/>
      <c r="C34" s="857"/>
      <c r="D34" s="857"/>
      <c r="E34" s="857"/>
      <c r="F34" s="857"/>
      <c r="G34" s="857"/>
      <c r="H34" s="857"/>
      <c r="I34" s="857"/>
      <c r="J34" s="857"/>
      <c r="K34" s="742"/>
      <c r="L34" s="151"/>
      <c r="M34" s="38"/>
      <c r="O34" s="135"/>
      <c r="P34" s="135"/>
    </row>
    <row r="35" spans="1:16" ht="18" customHeight="1" x14ac:dyDescent="0.25">
      <c r="A35" s="151"/>
      <c r="B35" s="743"/>
      <c r="C35" s="762"/>
      <c r="D35" s="762"/>
      <c r="E35" s="762"/>
      <c r="F35" s="762"/>
      <c r="G35" s="762"/>
      <c r="H35" s="762"/>
      <c r="I35" s="762"/>
      <c r="J35" s="762"/>
      <c r="K35" s="744"/>
      <c r="L35" s="151"/>
      <c r="M35" s="38"/>
      <c r="O35" s="135"/>
      <c r="P35" s="135"/>
    </row>
    <row r="36" spans="1:16" ht="18" customHeight="1" x14ac:dyDescent="0.25">
      <c r="A36" s="151"/>
      <c r="B36" s="743"/>
      <c r="C36" s="762"/>
      <c r="D36" s="762"/>
      <c r="E36" s="762"/>
      <c r="F36" s="762"/>
      <c r="G36" s="762"/>
      <c r="H36" s="762"/>
      <c r="I36" s="762"/>
      <c r="J36" s="762"/>
      <c r="K36" s="744"/>
      <c r="L36" s="151"/>
      <c r="M36" s="38"/>
      <c r="O36" s="135"/>
      <c r="P36" s="135"/>
    </row>
    <row r="37" spans="1:16" ht="18" customHeight="1" x14ac:dyDescent="0.25">
      <c r="A37" s="151"/>
      <c r="B37" s="743"/>
      <c r="C37" s="762"/>
      <c r="D37" s="762"/>
      <c r="E37" s="762"/>
      <c r="F37" s="762"/>
      <c r="G37" s="762"/>
      <c r="H37" s="762"/>
      <c r="I37" s="762"/>
      <c r="J37" s="762"/>
      <c r="K37" s="744"/>
      <c r="L37" s="151"/>
      <c r="M37" s="38"/>
      <c r="O37" s="135"/>
      <c r="P37" s="135"/>
    </row>
    <row r="38" spans="1:16" ht="18" customHeight="1" thickBot="1" x14ac:dyDescent="0.3">
      <c r="A38" s="151"/>
      <c r="B38" s="745"/>
      <c r="C38" s="763"/>
      <c r="D38" s="763"/>
      <c r="E38" s="763"/>
      <c r="F38" s="763"/>
      <c r="G38" s="763"/>
      <c r="H38" s="763"/>
      <c r="I38" s="763"/>
      <c r="J38" s="763"/>
      <c r="K38" s="746"/>
      <c r="L38" s="151"/>
      <c r="M38" s="38"/>
      <c r="O38" s="135"/>
      <c r="P38" s="135"/>
    </row>
    <row r="39" spans="1:16" ht="18" customHeight="1" thickBot="1" x14ac:dyDescent="0.3">
      <c r="A39" s="151"/>
      <c r="B39" s="151"/>
      <c r="C39" s="151"/>
      <c r="D39" s="151"/>
      <c r="E39" s="151"/>
      <c r="F39" s="151"/>
      <c r="G39" s="151"/>
      <c r="H39" s="151"/>
      <c r="I39" s="151"/>
      <c r="J39" s="151"/>
      <c r="K39" s="151"/>
      <c r="L39" s="151"/>
      <c r="M39" s="38"/>
      <c r="O39" s="135"/>
      <c r="P39" s="135"/>
    </row>
    <row r="40" spans="1:16" ht="18" customHeight="1" x14ac:dyDescent="0.25">
      <c r="A40" s="151"/>
      <c r="B40" s="386" t="s">
        <v>500</v>
      </c>
      <c r="C40" s="387"/>
      <c r="D40" s="387"/>
      <c r="E40" s="387"/>
      <c r="F40" s="387"/>
      <c r="G40" s="387"/>
      <c r="H40" s="387"/>
      <c r="I40" s="387"/>
      <c r="J40" s="387"/>
      <c r="K40" s="388"/>
      <c r="L40" s="151"/>
      <c r="M40" s="38"/>
    </row>
    <row r="41" spans="1:16" ht="36" customHeight="1" x14ac:dyDescent="0.25">
      <c r="A41" s="151"/>
      <c r="B41" s="854" t="s">
        <v>425</v>
      </c>
      <c r="C41" s="855"/>
      <c r="D41" s="855"/>
      <c r="E41" s="855"/>
      <c r="F41" s="855"/>
      <c r="G41" s="855"/>
      <c r="H41" s="855"/>
      <c r="I41" s="855"/>
      <c r="J41" s="855"/>
      <c r="K41" s="856"/>
      <c r="L41" s="151"/>
      <c r="M41" s="38"/>
    </row>
    <row r="42" spans="1:16" ht="18" customHeight="1" x14ac:dyDescent="0.25">
      <c r="A42" s="151"/>
      <c r="B42" s="339" t="s">
        <v>165</v>
      </c>
      <c r="C42" s="175"/>
      <c r="D42" s="175"/>
      <c r="E42" s="175"/>
      <c r="F42" s="175"/>
      <c r="G42" s="175"/>
      <c r="H42" s="175"/>
      <c r="I42" s="175"/>
      <c r="J42" s="167"/>
      <c r="K42" s="248"/>
      <c r="L42" s="151"/>
      <c r="M42" s="38"/>
    </row>
    <row r="43" spans="1:16" ht="18" customHeight="1" x14ac:dyDescent="0.25">
      <c r="A43" s="151"/>
      <c r="B43" s="339"/>
      <c r="C43" s="175"/>
      <c r="D43" s="175"/>
      <c r="E43" s="175"/>
      <c r="F43" s="175"/>
      <c r="G43" s="175"/>
      <c r="H43" s="175"/>
      <c r="I43" s="175"/>
      <c r="J43" s="167"/>
      <c r="K43" s="248"/>
      <c r="L43" s="151"/>
      <c r="M43" s="38"/>
    </row>
    <row r="44" spans="1:16" ht="18" customHeight="1" thickBot="1" x14ac:dyDescent="0.3">
      <c r="A44" s="151"/>
      <c r="B44" s="64"/>
      <c r="C44" s="805" t="s">
        <v>331</v>
      </c>
      <c r="D44" s="805"/>
      <c r="E44" s="805"/>
      <c r="F44" s="805"/>
      <c r="G44" s="340"/>
      <c r="H44" s="805" t="s">
        <v>333</v>
      </c>
      <c r="I44" s="805"/>
      <c r="J44" s="805"/>
      <c r="K44" s="806"/>
      <c r="L44" s="151"/>
      <c r="M44" s="38"/>
    </row>
    <row r="45" spans="1:16" ht="18" customHeight="1" thickTop="1" x14ac:dyDescent="0.25">
      <c r="A45" s="151"/>
      <c r="B45" s="341"/>
      <c r="C45" s="494"/>
      <c r="D45" s="494"/>
      <c r="E45" s="494"/>
      <c r="F45" s="494"/>
      <c r="G45" s="175"/>
      <c r="H45" s="494"/>
      <c r="I45" s="494"/>
      <c r="J45" s="494"/>
      <c r="K45" s="495"/>
      <c r="L45" s="151"/>
      <c r="M45" s="38"/>
    </row>
    <row r="46" spans="1:16" ht="18" customHeight="1" x14ac:dyDescent="0.25">
      <c r="A46" s="151"/>
      <c r="B46" s="72" t="s">
        <v>57</v>
      </c>
      <c r="C46" s="407"/>
      <c r="D46" s="344" t="s">
        <v>58</v>
      </c>
      <c r="E46" s="175"/>
      <c r="F46" s="175"/>
      <c r="G46" s="175"/>
      <c r="H46" s="632"/>
      <c r="I46" s="344" t="s">
        <v>58</v>
      </c>
      <c r="J46" s="175"/>
      <c r="K46" s="345"/>
      <c r="L46" s="151"/>
      <c r="M46" s="38"/>
    </row>
    <row r="47" spans="1:16" ht="18" customHeight="1" x14ac:dyDescent="0.25">
      <c r="A47" s="151"/>
      <c r="B47" s="342"/>
      <c r="C47" s="174"/>
      <c r="D47" s="174"/>
      <c r="E47" s="174"/>
      <c r="F47" s="174"/>
      <c r="G47" s="174"/>
      <c r="H47" s="174"/>
      <c r="I47" s="174"/>
      <c r="J47" s="174"/>
      <c r="K47" s="343"/>
      <c r="L47" s="151"/>
      <c r="M47" s="38"/>
    </row>
    <row r="48" spans="1:16" ht="18" customHeight="1" x14ac:dyDescent="0.25">
      <c r="A48" s="151"/>
      <c r="B48" s="342"/>
      <c r="C48" s="852" t="s">
        <v>56</v>
      </c>
      <c r="D48" s="853"/>
      <c r="E48" s="849" t="s">
        <v>91</v>
      </c>
      <c r="F48" s="849"/>
      <c r="G48" s="167"/>
      <c r="H48" s="852" t="s">
        <v>56</v>
      </c>
      <c r="I48" s="853"/>
      <c r="J48" s="849" t="s">
        <v>91</v>
      </c>
      <c r="K48" s="850"/>
      <c r="L48" s="151"/>
      <c r="M48" s="38"/>
    </row>
    <row r="49" spans="1:14" s="48" customFormat="1" ht="18" customHeight="1" x14ac:dyDescent="0.25">
      <c r="A49" s="173"/>
      <c r="B49" s="188"/>
      <c r="C49" s="60" t="s">
        <v>40</v>
      </c>
      <c r="D49" s="60" t="s">
        <v>42</v>
      </c>
      <c r="E49" s="60" t="s">
        <v>40</v>
      </c>
      <c r="F49" s="60" t="s">
        <v>42</v>
      </c>
      <c r="G49" s="189"/>
      <c r="H49" s="60" t="s">
        <v>40</v>
      </c>
      <c r="I49" s="60" t="s">
        <v>42</v>
      </c>
      <c r="J49" s="60" t="s">
        <v>40</v>
      </c>
      <c r="K49" s="61" t="s">
        <v>42</v>
      </c>
      <c r="L49" s="173"/>
      <c r="M49" s="65"/>
      <c r="N49" s="511"/>
    </row>
    <row r="50" spans="1:14" ht="18" customHeight="1" x14ac:dyDescent="0.25">
      <c r="A50" s="151"/>
      <c r="B50" s="570" t="s">
        <v>23</v>
      </c>
      <c r="C50" s="54"/>
      <c r="D50" s="54"/>
      <c r="E50" s="54"/>
      <c r="F50" s="54"/>
      <c r="G50" s="167"/>
      <c r="H50" s="54"/>
      <c r="I50" s="54"/>
      <c r="J50" s="54"/>
      <c r="K50" s="55"/>
      <c r="L50" s="151"/>
      <c r="M50" s="38"/>
    </row>
    <row r="51" spans="1:14" ht="18" customHeight="1" x14ac:dyDescent="0.25">
      <c r="A51" s="151"/>
      <c r="B51" s="570" t="s">
        <v>22</v>
      </c>
      <c r="C51" s="54"/>
      <c r="D51" s="54"/>
      <c r="E51" s="54"/>
      <c r="F51" s="54"/>
      <c r="G51" s="167"/>
      <c r="H51" s="54"/>
      <c r="I51" s="54"/>
      <c r="J51" s="54"/>
      <c r="K51" s="55"/>
      <c r="L51" s="151"/>
      <c r="M51" s="38"/>
    </row>
    <row r="52" spans="1:14" ht="18" customHeight="1" x14ac:dyDescent="0.25">
      <c r="A52" s="151"/>
      <c r="B52" s="570" t="s">
        <v>100</v>
      </c>
      <c r="C52" s="408">
        <f>C51-C50</f>
        <v>0</v>
      </c>
      <c r="D52" s="408">
        <f>D51-D50</f>
        <v>0</v>
      </c>
      <c r="E52" s="408">
        <f>E51-E50</f>
        <v>0</v>
      </c>
      <c r="F52" s="408">
        <f>F51-F50</f>
        <v>0</v>
      </c>
      <c r="G52" s="167"/>
      <c r="H52" s="408">
        <f>H51-H50</f>
        <v>0</v>
      </c>
      <c r="I52" s="408">
        <f>I51-I50</f>
        <v>0</v>
      </c>
      <c r="J52" s="408">
        <f>J51-J50</f>
        <v>0</v>
      </c>
      <c r="K52" s="409">
        <f>K51-K50</f>
        <v>0</v>
      </c>
      <c r="L52" s="151"/>
      <c r="M52" s="38"/>
    </row>
    <row r="53" spans="1:14" ht="18" customHeight="1" x14ac:dyDescent="0.25">
      <c r="A53" s="151"/>
      <c r="B53" s="599" t="s">
        <v>101</v>
      </c>
      <c r="C53" s="600"/>
      <c r="D53" s="408">
        <f>D50-C51</f>
        <v>0</v>
      </c>
      <c r="E53" s="190"/>
      <c r="F53" s="408">
        <f>F50-E51</f>
        <v>0</v>
      </c>
      <c r="G53" s="167"/>
      <c r="H53" s="601"/>
      <c r="I53" s="408">
        <f>I50-H51</f>
        <v>0</v>
      </c>
      <c r="J53" s="190"/>
      <c r="K53" s="409">
        <f>K50-J51</f>
        <v>0</v>
      </c>
      <c r="L53" s="151"/>
      <c r="M53" s="38"/>
    </row>
    <row r="54" spans="1:14" ht="18" customHeight="1" x14ac:dyDescent="0.25">
      <c r="A54" s="151"/>
      <c r="B54" s="599" t="s">
        <v>148</v>
      </c>
      <c r="C54" s="600"/>
      <c r="D54" s="408">
        <f>D50-C50</f>
        <v>0</v>
      </c>
      <c r="E54" s="190"/>
      <c r="F54" s="408">
        <f>F50-E50</f>
        <v>0</v>
      </c>
      <c r="G54" s="167"/>
      <c r="H54" s="602"/>
      <c r="I54" s="408">
        <f>I50-H50</f>
        <v>0</v>
      </c>
      <c r="J54" s="190"/>
      <c r="K54" s="409">
        <f>K50-J50</f>
        <v>0</v>
      </c>
      <c r="L54" s="151"/>
      <c r="M54" s="38"/>
    </row>
    <row r="55" spans="1:14" ht="18" customHeight="1" x14ac:dyDescent="0.25">
      <c r="A55" s="151"/>
      <c r="B55" s="187"/>
      <c r="C55" s="190"/>
      <c r="D55" s="190"/>
      <c r="E55" s="190"/>
      <c r="F55" s="190"/>
      <c r="G55" s="167"/>
      <c r="H55" s="190"/>
      <c r="I55" s="190"/>
      <c r="J55" s="190"/>
      <c r="K55" s="276"/>
      <c r="L55" s="151"/>
      <c r="M55" s="38"/>
    </row>
    <row r="56" spans="1:14" ht="18" customHeight="1" x14ac:dyDescent="0.25">
      <c r="A56" s="151"/>
      <c r="B56" s="346" t="s">
        <v>405</v>
      </c>
      <c r="C56" s="167"/>
      <c r="D56" s="167"/>
      <c r="E56" s="167"/>
      <c r="F56" s="167"/>
      <c r="G56" s="167"/>
      <c r="H56" s="167"/>
      <c r="I56" s="167"/>
      <c r="J56" s="167"/>
      <c r="K56" s="248"/>
      <c r="L56" s="151"/>
      <c r="M56" s="38"/>
    </row>
    <row r="57" spans="1:14" ht="18" customHeight="1" x14ac:dyDescent="0.25">
      <c r="A57" s="151"/>
      <c r="B57" s="66" t="s">
        <v>9</v>
      </c>
      <c r="C57" s="496"/>
      <c r="D57" s="517"/>
      <c r="E57" s="517"/>
      <c r="F57" s="517"/>
      <c r="G57" s="167"/>
      <c r="H57" s="496"/>
      <c r="I57" s="496"/>
      <c r="J57" s="496"/>
      <c r="K57" s="497"/>
      <c r="L57" s="151"/>
      <c r="M57" s="38"/>
    </row>
    <row r="58" spans="1:14" ht="18" customHeight="1" x14ac:dyDescent="0.25">
      <c r="A58" s="151"/>
      <c r="B58" s="66" t="s">
        <v>10</v>
      </c>
      <c r="C58" s="496"/>
      <c r="D58" s="517"/>
      <c r="E58" s="517"/>
      <c r="F58" s="517"/>
      <c r="G58" s="167"/>
      <c r="H58" s="496"/>
      <c r="I58" s="496"/>
      <c r="J58" s="496"/>
      <c r="K58" s="497"/>
      <c r="L58" s="151"/>
      <c r="M58" s="38"/>
    </row>
    <row r="59" spans="1:14" ht="18" customHeight="1" x14ac:dyDescent="0.25">
      <c r="A59" s="151"/>
      <c r="B59" s="66" t="s">
        <v>43</v>
      </c>
      <c r="C59" s="496"/>
      <c r="D59" s="517"/>
      <c r="E59" s="517"/>
      <c r="F59" s="517"/>
      <c r="G59" s="167"/>
      <c r="H59" s="496"/>
      <c r="I59" s="496"/>
      <c r="J59" s="496"/>
      <c r="K59" s="497"/>
      <c r="L59" s="151"/>
      <c r="M59" s="38"/>
    </row>
    <row r="60" spans="1:14" ht="18" customHeight="1" x14ac:dyDescent="0.25">
      <c r="A60" s="151"/>
      <c r="B60" s="66" t="s">
        <v>44</v>
      </c>
      <c r="C60" s="496"/>
      <c r="D60" s="517"/>
      <c r="E60" s="517"/>
      <c r="F60" s="517"/>
      <c r="G60" s="167"/>
      <c r="H60" s="496"/>
      <c r="I60" s="496"/>
      <c r="J60" s="496"/>
      <c r="K60" s="497"/>
      <c r="L60" s="151"/>
      <c r="M60" s="38"/>
    </row>
    <row r="61" spans="1:14" ht="18" customHeight="1" x14ac:dyDescent="0.25">
      <c r="A61" s="151"/>
      <c r="B61" s="66" t="s">
        <v>45</v>
      </c>
      <c r="C61" s="496"/>
      <c r="D61" s="517"/>
      <c r="E61" s="517"/>
      <c r="F61" s="517"/>
      <c r="G61" s="167"/>
      <c r="H61" s="496"/>
      <c r="I61" s="496"/>
      <c r="J61" s="496"/>
      <c r="K61" s="497"/>
      <c r="L61" s="151"/>
      <c r="M61" s="38"/>
    </row>
    <row r="62" spans="1:14" ht="18" customHeight="1" x14ac:dyDescent="0.25">
      <c r="A62" s="151"/>
      <c r="B62" s="66" t="s">
        <v>170</v>
      </c>
      <c r="C62" s="496"/>
      <c r="D62" s="496"/>
      <c r="E62" s="496"/>
      <c r="F62" s="496"/>
      <c r="G62" s="167"/>
      <c r="H62" s="496"/>
      <c r="I62" s="496"/>
      <c r="J62" s="496"/>
      <c r="K62" s="497"/>
      <c r="L62" s="151"/>
      <c r="M62" s="38"/>
    </row>
    <row r="63" spans="1:14" ht="18" customHeight="1" x14ac:dyDescent="0.25">
      <c r="A63" s="151"/>
      <c r="B63" s="66" t="s">
        <v>222</v>
      </c>
      <c r="C63" s="496"/>
      <c r="D63" s="496"/>
      <c r="E63" s="496"/>
      <c r="F63" s="496"/>
      <c r="G63" s="167"/>
      <c r="H63" s="496"/>
      <c r="I63" s="496"/>
      <c r="J63" s="496"/>
      <c r="K63" s="497"/>
      <c r="L63" s="151"/>
      <c r="M63" s="38"/>
    </row>
    <row r="64" spans="1:14" ht="18" customHeight="1" x14ac:dyDescent="0.25">
      <c r="A64" s="151"/>
      <c r="B64" s="66" t="s">
        <v>224</v>
      </c>
      <c r="C64" s="496"/>
      <c r="D64" s="496"/>
      <c r="E64" s="496"/>
      <c r="F64" s="496"/>
      <c r="G64" s="167"/>
      <c r="H64" s="496"/>
      <c r="I64" s="496"/>
      <c r="J64" s="496"/>
      <c r="K64" s="497"/>
      <c r="L64" s="151"/>
      <c r="M64" s="38"/>
    </row>
    <row r="65" spans="1:36" ht="18" customHeight="1" x14ac:dyDescent="0.25">
      <c r="A65" s="151"/>
      <c r="B65" s="66" t="s">
        <v>225</v>
      </c>
      <c r="C65" s="496"/>
      <c r="D65" s="496"/>
      <c r="E65" s="496"/>
      <c r="F65" s="496"/>
      <c r="G65" s="167"/>
      <c r="H65" s="496"/>
      <c r="I65" s="496"/>
      <c r="J65" s="496"/>
      <c r="K65" s="497"/>
      <c r="L65" s="151"/>
      <c r="M65" s="38"/>
    </row>
    <row r="66" spans="1:36" ht="18" customHeight="1" x14ac:dyDescent="0.25">
      <c r="A66" s="151"/>
      <c r="B66" s="66" t="s">
        <v>223</v>
      </c>
      <c r="C66" s="496"/>
      <c r="D66" s="496"/>
      <c r="E66" s="496"/>
      <c r="F66" s="496"/>
      <c r="G66" s="167"/>
      <c r="H66" s="496"/>
      <c r="I66" s="496"/>
      <c r="J66" s="496"/>
      <c r="K66" s="497"/>
      <c r="L66" s="151"/>
      <c r="M66" s="38"/>
      <c r="O66" s="603"/>
      <c r="P66" s="603"/>
    </row>
    <row r="67" spans="1:36" ht="18" customHeight="1" x14ac:dyDescent="0.25">
      <c r="A67" s="151"/>
      <c r="B67" s="66" t="s">
        <v>226</v>
      </c>
      <c r="C67" s="496"/>
      <c r="D67" s="496"/>
      <c r="E67" s="496"/>
      <c r="F67" s="496"/>
      <c r="G67" s="167"/>
      <c r="H67" s="496"/>
      <c r="I67" s="496"/>
      <c r="J67" s="496"/>
      <c r="K67" s="497"/>
      <c r="L67" s="151"/>
      <c r="M67" s="38"/>
      <c r="O67" s="603"/>
      <c r="P67" s="603"/>
    </row>
    <row r="68" spans="1:36" ht="18" customHeight="1" x14ac:dyDescent="0.25">
      <c r="A68" s="151"/>
      <c r="B68" s="66" t="s">
        <v>227</v>
      </c>
      <c r="C68" s="496"/>
      <c r="D68" s="496"/>
      <c r="E68" s="496"/>
      <c r="F68" s="496"/>
      <c r="G68" s="167"/>
      <c r="H68" s="496"/>
      <c r="I68" s="496"/>
      <c r="J68" s="496"/>
      <c r="K68" s="497"/>
      <c r="L68" s="151"/>
      <c r="M68" s="38"/>
      <c r="O68" s="135"/>
      <c r="P68" s="135"/>
    </row>
    <row r="69" spans="1:36" ht="18" customHeight="1" x14ac:dyDescent="0.25">
      <c r="A69" s="151"/>
      <c r="B69" s="66" t="s">
        <v>228</v>
      </c>
      <c r="C69" s="496"/>
      <c r="D69" s="496"/>
      <c r="E69" s="496"/>
      <c r="F69" s="496"/>
      <c r="G69" s="167"/>
      <c r="H69" s="496"/>
      <c r="I69" s="496"/>
      <c r="J69" s="496"/>
      <c r="K69" s="497"/>
      <c r="L69" s="151"/>
      <c r="M69" s="38"/>
      <c r="O69" s="135"/>
      <c r="P69" s="135"/>
    </row>
    <row r="70" spans="1:36" ht="18" customHeight="1" x14ac:dyDescent="0.25">
      <c r="A70" s="151"/>
      <c r="B70" s="66" t="s">
        <v>229</v>
      </c>
      <c r="C70" s="496"/>
      <c r="D70" s="496"/>
      <c r="E70" s="496"/>
      <c r="F70" s="496"/>
      <c r="G70" s="167"/>
      <c r="H70" s="496"/>
      <c r="I70" s="496"/>
      <c r="J70" s="496"/>
      <c r="K70" s="497"/>
      <c r="L70" s="151"/>
      <c r="M70" s="38"/>
      <c r="O70" s="603"/>
      <c r="P70" s="603"/>
    </row>
    <row r="71" spans="1:36" ht="18" customHeight="1" x14ac:dyDescent="0.25">
      <c r="A71" s="151"/>
      <c r="B71" s="66" t="s">
        <v>230</v>
      </c>
      <c r="C71" s="496"/>
      <c r="D71" s="496"/>
      <c r="E71" s="496"/>
      <c r="F71" s="496"/>
      <c r="G71" s="167"/>
      <c r="H71" s="496"/>
      <c r="I71" s="496"/>
      <c r="J71" s="496"/>
      <c r="K71" s="497"/>
      <c r="L71" s="151"/>
      <c r="M71" s="38"/>
    </row>
    <row r="72" spans="1:36" ht="18" customHeight="1" x14ac:dyDescent="0.25">
      <c r="A72" s="151"/>
      <c r="B72" s="66" t="s">
        <v>321</v>
      </c>
      <c r="C72" s="496"/>
      <c r="D72" s="496"/>
      <c r="E72" s="496"/>
      <c r="F72" s="496"/>
      <c r="G72" s="167"/>
      <c r="H72" s="496"/>
      <c r="I72" s="496"/>
      <c r="J72" s="496"/>
      <c r="K72" s="497"/>
      <c r="L72" s="151"/>
      <c r="M72" s="38"/>
    </row>
    <row r="73" spans="1:36" ht="18" customHeight="1" x14ac:dyDescent="0.25">
      <c r="A73" s="151"/>
      <c r="B73" s="66" t="s">
        <v>322</v>
      </c>
      <c r="C73" s="496"/>
      <c r="D73" s="496"/>
      <c r="E73" s="496"/>
      <c r="F73" s="496"/>
      <c r="G73" s="167"/>
      <c r="H73" s="496"/>
      <c r="I73" s="496"/>
      <c r="J73" s="496"/>
      <c r="K73" s="497"/>
      <c r="L73" s="151"/>
      <c r="M73" s="38"/>
    </row>
    <row r="74" spans="1:36" ht="18" customHeight="1" x14ac:dyDescent="0.25">
      <c r="A74" s="151"/>
      <c r="B74" s="66" t="s">
        <v>323</v>
      </c>
      <c r="C74" s="496"/>
      <c r="D74" s="496"/>
      <c r="E74" s="496"/>
      <c r="F74" s="496"/>
      <c r="G74" s="167"/>
      <c r="H74" s="496"/>
      <c r="I74" s="496"/>
      <c r="J74" s="496"/>
      <c r="K74" s="497"/>
      <c r="L74" s="151"/>
      <c r="M74" s="38"/>
    </row>
    <row r="75" spans="1:36" ht="18" customHeight="1" x14ac:dyDescent="0.25">
      <c r="A75" s="151"/>
      <c r="B75" s="66" t="s">
        <v>324</v>
      </c>
      <c r="C75" s="496"/>
      <c r="D75" s="496"/>
      <c r="E75" s="496"/>
      <c r="F75" s="496"/>
      <c r="G75" s="167"/>
      <c r="H75" s="496"/>
      <c r="I75" s="496"/>
      <c r="J75" s="496"/>
      <c r="K75" s="497"/>
      <c r="L75" s="151"/>
      <c r="M75" s="38"/>
    </row>
    <row r="76" spans="1:36" ht="18" customHeight="1" x14ac:dyDescent="0.25">
      <c r="A76" s="151"/>
      <c r="B76" s="66" t="s">
        <v>325</v>
      </c>
      <c r="C76" s="496"/>
      <c r="D76" s="496"/>
      <c r="E76" s="496"/>
      <c r="F76" s="496"/>
      <c r="G76" s="167"/>
      <c r="H76" s="496"/>
      <c r="I76" s="496"/>
      <c r="J76" s="496"/>
      <c r="K76" s="497"/>
      <c r="L76" s="151"/>
      <c r="M76" s="38"/>
      <c r="AB76" s="135"/>
      <c r="AC76" s="135"/>
      <c r="AD76" s="135"/>
      <c r="AE76" s="135"/>
      <c r="AF76" s="135"/>
      <c r="AG76" s="135"/>
      <c r="AH76" s="135"/>
      <c r="AI76" s="135"/>
      <c r="AJ76" s="135"/>
    </row>
    <row r="77" spans="1:36" ht="18" customHeight="1" x14ac:dyDescent="0.25">
      <c r="A77" s="151"/>
      <c r="B77" s="66" t="s">
        <v>41</v>
      </c>
      <c r="C77" s="405" t="str">
        <f>IFERROR(AVERAGE(C57:C76),Null)</f>
        <v/>
      </c>
      <c r="D77" s="405" t="str">
        <f>IFERROR(AVERAGE(D57:D76),Null)</f>
        <v/>
      </c>
      <c r="E77" s="405" t="str">
        <f>IFERROR(AVERAGE(E57:E76),Null)</f>
        <v/>
      </c>
      <c r="F77" s="405" t="str">
        <f>IFERROR(AVERAGE(F57:F76),Null)</f>
        <v/>
      </c>
      <c r="G77" s="167"/>
      <c r="H77" s="405" t="str">
        <f>IFERROR(AVERAGE(H57:H76),Null)</f>
        <v/>
      </c>
      <c r="I77" s="405" t="str">
        <f t="shared" ref="I77:K77" si="0">IFERROR(AVERAGE(I57:I76),Null)</f>
        <v/>
      </c>
      <c r="J77" s="405" t="str">
        <f t="shared" si="0"/>
        <v/>
      </c>
      <c r="K77" s="405" t="str">
        <f t="shared" si="0"/>
        <v/>
      </c>
      <c r="L77" s="151"/>
      <c r="M77" s="38"/>
      <c r="O77" s="603"/>
      <c r="P77" s="603"/>
      <c r="Q77" s="135"/>
      <c r="R77" s="135"/>
      <c r="S77" s="135"/>
      <c r="T77" s="135"/>
      <c r="U77" s="135"/>
      <c r="V77" s="135"/>
      <c r="W77" s="135"/>
      <c r="X77" s="135"/>
      <c r="Y77" s="135"/>
      <c r="Z77" s="135"/>
      <c r="AA77" s="135"/>
      <c r="AB77" s="135"/>
      <c r="AC77" s="135"/>
      <c r="AD77" s="135"/>
      <c r="AE77" s="135"/>
      <c r="AF77" s="135"/>
      <c r="AG77" s="135"/>
      <c r="AH77" s="135"/>
      <c r="AI77" s="135"/>
      <c r="AJ77" s="135"/>
    </row>
    <row r="78" spans="1:36" ht="18" customHeight="1" x14ac:dyDescent="0.25">
      <c r="A78" s="151"/>
      <c r="B78" s="357"/>
      <c r="C78" s="358"/>
      <c r="D78" s="190"/>
      <c r="E78" s="190"/>
      <c r="F78" s="190"/>
      <c r="G78" s="167"/>
      <c r="H78" s="190"/>
      <c r="I78" s="190"/>
      <c r="J78" s="190"/>
      <c r="K78" s="276"/>
      <c r="L78" s="151"/>
      <c r="M78" s="38"/>
      <c r="O78" s="603"/>
      <c r="P78" s="603"/>
      <c r="Q78" s="135"/>
      <c r="R78" s="135"/>
      <c r="S78" s="135"/>
      <c r="T78" s="135"/>
      <c r="U78" s="135"/>
      <c r="V78" s="135"/>
      <c r="W78" s="135"/>
      <c r="X78" s="135"/>
      <c r="Y78" s="135"/>
      <c r="Z78" s="135"/>
      <c r="AA78" s="135"/>
      <c r="AB78" s="135"/>
      <c r="AC78" s="135"/>
      <c r="AD78" s="135"/>
      <c r="AE78" s="135"/>
      <c r="AF78" s="135"/>
      <c r="AG78" s="135"/>
      <c r="AH78" s="135"/>
      <c r="AI78" s="135"/>
      <c r="AJ78" s="135"/>
    </row>
    <row r="79" spans="1:36" ht="18" customHeight="1" x14ac:dyDescent="0.25">
      <c r="A79" s="151"/>
      <c r="B79" s="635" t="s">
        <v>406</v>
      </c>
      <c r="C79" s="636"/>
      <c r="D79" s="410" t="str">
        <f>IFERROR(C77-D77,Null)</f>
        <v/>
      </c>
      <c r="E79" s="190"/>
      <c r="F79" s="410" t="str">
        <f>IFERROR(E77-F77,Null)</f>
        <v/>
      </c>
      <c r="G79" s="167"/>
      <c r="H79" s="347"/>
      <c r="I79" s="410" t="str">
        <f>IFERROR(H77-I77,Null)</f>
        <v/>
      </c>
      <c r="J79" s="349"/>
      <c r="K79" s="410" t="str">
        <f>IFERROR(J77-K77,Null)</f>
        <v/>
      </c>
      <c r="L79" s="151"/>
      <c r="M79" s="38"/>
      <c r="O79" s="135"/>
      <c r="P79" s="135"/>
      <c r="Q79" s="135"/>
      <c r="R79" s="135"/>
      <c r="S79" s="135"/>
      <c r="T79" s="135"/>
      <c r="U79" s="135"/>
      <c r="V79" s="135"/>
      <c r="W79" s="135"/>
      <c r="X79" s="135"/>
      <c r="Y79" s="135"/>
      <c r="Z79" s="135"/>
      <c r="AA79" s="135"/>
      <c r="AB79" s="135"/>
      <c r="AC79" s="135"/>
      <c r="AD79" s="135"/>
      <c r="AE79" s="135"/>
      <c r="AF79" s="135"/>
      <c r="AG79" s="135"/>
      <c r="AH79" s="135"/>
      <c r="AI79" s="135"/>
      <c r="AJ79" s="135"/>
    </row>
    <row r="80" spans="1:36" s="63" customFormat="1" ht="18" customHeight="1" thickBot="1" x14ac:dyDescent="0.3">
      <c r="A80" s="151"/>
      <c r="B80" s="637" t="s">
        <v>407</v>
      </c>
      <c r="C80" s="638"/>
      <c r="D80" s="69" t="str">
        <f>IFERROR(D79/(D$54/60),Null)</f>
        <v/>
      </c>
      <c r="E80" s="263"/>
      <c r="F80" s="69" t="str">
        <f>IFERROR(F79/(F$54/60),Null)</f>
        <v/>
      </c>
      <c r="G80" s="288"/>
      <c r="H80" s="348"/>
      <c r="I80" s="69" t="str">
        <f>IFERROR(I79/(I$54/60),Null)</f>
        <v/>
      </c>
      <c r="J80" s="350"/>
      <c r="K80" s="69" t="str">
        <f>IFERROR(K79/(K$54/60),Null)</f>
        <v/>
      </c>
      <c r="L80" s="151"/>
      <c r="M80" s="38"/>
      <c r="O80" s="603"/>
      <c r="P80" s="603"/>
      <c r="Q80" s="135"/>
      <c r="R80" s="135"/>
      <c r="S80" s="135"/>
      <c r="T80" s="135"/>
      <c r="U80" s="135"/>
      <c r="V80" s="135"/>
      <c r="W80" s="135"/>
      <c r="X80" s="135"/>
      <c r="Y80" s="135"/>
      <c r="Z80" s="135"/>
      <c r="AA80" s="135"/>
      <c r="AB80" s="135"/>
      <c r="AC80" s="135"/>
      <c r="AD80" s="135"/>
      <c r="AE80" s="135"/>
      <c r="AF80" s="135"/>
      <c r="AG80" s="135"/>
      <c r="AH80" s="135"/>
      <c r="AI80" s="135"/>
      <c r="AJ80" s="135"/>
    </row>
    <row r="81" spans="1:36" ht="18" customHeight="1" thickBot="1" x14ac:dyDescent="0.3">
      <c r="A81" s="151"/>
      <c r="B81" s="167"/>
      <c r="C81" s="167"/>
      <c r="D81" s="167"/>
      <c r="E81" s="167"/>
      <c r="F81" s="167"/>
      <c r="G81" s="167"/>
      <c r="H81" s="167"/>
      <c r="I81" s="167"/>
      <c r="J81" s="167"/>
      <c r="K81" s="167"/>
      <c r="L81" s="151"/>
      <c r="M81" s="38"/>
      <c r="O81" s="135"/>
      <c r="P81" s="135"/>
      <c r="Q81" s="135"/>
      <c r="R81" s="135"/>
      <c r="S81" s="135"/>
      <c r="T81" s="135"/>
      <c r="U81" s="135"/>
      <c r="V81" s="135"/>
      <c r="W81" s="135"/>
      <c r="X81" s="135"/>
      <c r="Y81" s="135"/>
      <c r="Z81" s="135"/>
      <c r="AA81" s="135"/>
      <c r="AB81" s="135"/>
      <c r="AC81" s="135"/>
      <c r="AD81" s="135"/>
      <c r="AE81" s="135"/>
      <c r="AF81" s="135"/>
      <c r="AG81" s="135"/>
      <c r="AH81" s="135"/>
      <c r="AI81" s="135"/>
      <c r="AJ81" s="135"/>
    </row>
    <row r="82" spans="1:36" ht="18" customHeight="1" thickBot="1" x14ac:dyDescent="0.3">
      <c r="A82" s="151"/>
      <c r="B82" s="389" t="s">
        <v>395</v>
      </c>
      <c r="C82" s="390"/>
      <c r="D82" s="390"/>
      <c r="E82" s="390"/>
      <c r="F82" s="390"/>
      <c r="G82" s="390"/>
      <c r="H82" s="390"/>
      <c r="I82" s="390"/>
      <c r="J82" s="390"/>
      <c r="K82" s="391"/>
      <c r="L82" s="589"/>
      <c r="M82" s="38"/>
      <c r="O82" s="135"/>
      <c r="P82" s="135"/>
      <c r="Q82" s="135"/>
      <c r="R82" s="135"/>
      <c r="S82" s="603"/>
      <c r="T82" s="603"/>
      <c r="U82" s="603"/>
      <c r="V82" s="603"/>
      <c r="W82" s="603"/>
      <c r="X82" s="603"/>
      <c r="Y82" s="603"/>
      <c r="Z82" s="603"/>
      <c r="AA82" s="603"/>
      <c r="AB82" s="135"/>
      <c r="AC82" s="135"/>
      <c r="AD82" s="135"/>
      <c r="AE82" s="135"/>
      <c r="AF82" s="135"/>
      <c r="AG82" s="135"/>
      <c r="AH82" s="135"/>
      <c r="AI82" s="135"/>
      <c r="AJ82" s="135"/>
    </row>
    <row r="83" spans="1:36" ht="18" customHeight="1" x14ac:dyDescent="0.25">
      <c r="A83" s="151"/>
      <c r="B83" s="351" t="s">
        <v>396</v>
      </c>
      <c r="C83" s="352"/>
      <c r="D83" s="353"/>
      <c r="E83" s="353"/>
      <c r="F83" s="353"/>
      <c r="G83" s="353"/>
      <c r="H83" s="353"/>
      <c r="I83" s="353"/>
      <c r="J83" s="267"/>
      <c r="K83" s="268"/>
      <c r="L83" s="151"/>
      <c r="M83" s="38"/>
      <c r="O83" s="135"/>
      <c r="P83" s="135"/>
      <c r="Q83" s="135"/>
      <c r="R83" s="135"/>
      <c r="S83" s="603"/>
      <c r="T83" s="603"/>
      <c r="U83" s="603"/>
      <c r="V83" s="603"/>
      <c r="W83" s="603"/>
      <c r="X83" s="603"/>
      <c r="Y83" s="603"/>
      <c r="Z83" s="603"/>
      <c r="AA83" s="603"/>
      <c r="AB83" s="135"/>
      <c r="AC83" s="135"/>
      <c r="AD83" s="135"/>
      <c r="AE83" s="135"/>
      <c r="AF83" s="135"/>
      <c r="AG83" s="135"/>
      <c r="AH83" s="135"/>
      <c r="AI83" s="135"/>
      <c r="AJ83" s="135"/>
    </row>
    <row r="84" spans="1:36" ht="18" customHeight="1" x14ac:dyDescent="0.25">
      <c r="A84" s="151"/>
      <c r="B84" s="354"/>
      <c r="C84" s="355"/>
      <c r="D84" s="175"/>
      <c r="E84" s="175"/>
      <c r="F84" s="175"/>
      <c r="G84" s="175"/>
      <c r="H84" s="175"/>
      <c r="I84" s="175"/>
      <c r="J84" s="167"/>
      <c r="K84" s="248"/>
      <c r="L84" s="151"/>
      <c r="M84" s="38"/>
      <c r="O84" s="135"/>
      <c r="P84" s="135"/>
      <c r="Q84" s="135"/>
      <c r="R84" s="135"/>
      <c r="S84" s="135"/>
      <c r="T84" s="135"/>
      <c r="U84" s="135"/>
      <c r="V84" s="135"/>
      <c r="W84" s="135"/>
      <c r="X84" s="135"/>
      <c r="Y84" s="135"/>
      <c r="Z84" s="603"/>
      <c r="AA84" s="603"/>
      <c r="AB84" s="135"/>
      <c r="AC84" s="135"/>
      <c r="AD84" s="135"/>
      <c r="AE84" s="135"/>
      <c r="AF84" s="135"/>
      <c r="AG84" s="135"/>
      <c r="AH84" s="135"/>
      <c r="AI84" s="135"/>
      <c r="AJ84" s="135"/>
    </row>
    <row r="85" spans="1:36" ht="18" customHeight="1" thickBot="1" x14ac:dyDescent="0.3">
      <c r="A85" s="151"/>
      <c r="B85" s="187"/>
      <c r="C85" s="805" t="s">
        <v>331</v>
      </c>
      <c r="D85" s="805"/>
      <c r="E85" s="805"/>
      <c r="F85" s="805"/>
      <c r="G85" s="167"/>
      <c r="H85" s="805" t="s">
        <v>333</v>
      </c>
      <c r="I85" s="805"/>
      <c r="J85" s="805"/>
      <c r="K85" s="806"/>
      <c r="L85" s="151"/>
      <c r="M85" s="38"/>
      <c r="O85" s="135"/>
      <c r="P85" s="135"/>
      <c r="Q85" s="135"/>
      <c r="R85" s="135"/>
      <c r="S85" s="135"/>
      <c r="T85" s="135"/>
      <c r="U85" s="135"/>
      <c r="V85" s="135"/>
      <c r="W85" s="135"/>
      <c r="X85" s="135"/>
      <c r="Y85" s="135"/>
      <c r="Z85" s="135"/>
      <c r="AA85" s="135"/>
      <c r="AB85" s="135"/>
      <c r="AC85" s="135"/>
      <c r="AD85" s="135"/>
      <c r="AE85" s="135"/>
      <c r="AF85" s="135"/>
      <c r="AG85" s="135"/>
      <c r="AH85" s="135"/>
      <c r="AI85" s="135"/>
      <c r="AJ85" s="135"/>
    </row>
    <row r="86" spans="1:36" ht="18" customHeight="1" thickTop="1" x14ac:dyDescent="0.25">
      <c r="A86" s="151"/>
      <c r="B86" s="187"/>
      <c r="C86" s="867" t="s">
        <v>56</v>
      </c>
      <c r="D86" s="868"/>
      <c r="E86" s="867" t="s">
        <v>91</v>
      </c>
      <c r="F86" s="868"/>
      <c r="G86" s="167"/>
      <c r="H86" s="867" t="s">
        <v>56</v>
      </c>
      <c r="I86" s="868"/>
      <c r="J86" s="867" t="s">
        <v>91</v>
      </c>
      <c r="K86" s="869"/>
      <c r="L86" s="151"/>
      <c r="M86" s="38"/>
      <c r="O86" s="135"/>
      <c r="P86" s="135"/>
      <c r="Q86" s="135"/>
      <c r="R86" s="135"/>
      <c r="S86" s="135"/>
      <c r="T86" s="135"/>
      <c r="U86" s="135"/>
      <c r="V86" s="135"/>
      <c r="W86" s="135"/>
      <c r="X86" s="135"/>
      <c r="Y86" s="135"/>
      <c r="Z86" s="135"/>
      <c r="AA86" s="135"/>
      <c r="AB86" s="135"/>
      <c r="AC86" s="135"/>
      <c r="AD86" s="135"/>
      <c r="AE86" s="135"/>
      <c r="AF86" s="135"/>
      <c r="AG86" s="135"/>
      <c r="AH86" s="135"/>
      <c r="AI86" s="135"/>
      <c r="AJ86" s="135"/>
    </row>
    <row r="87" spans="1:36" ht="18" customHeight="1" x14ac:dyDescent="0.25">
      <c r="A87" s="151"/>
      <c r="B87" s="67" t="s">
        <v>405</v>
      </c>
      <c r="C87" s="502" t="s">
        <v>40</v>
      </c>
      <c r="D87" s="502" t="s">
        <v>168</v>
      </c>
      <c r="E87" s="502" t="s">
        <v>40</v>
      </c>
      <c r="F87" s="502" t="s">
        <v>168</v>
      </c>
      <c r="G87" s="167"/>
      <c r="H87" s="502" t="s">
        <v>40</v>
      </c>
      <c r="I87" s="502" t="s">
        <v>168</v>
      </c>
      <c r="J87" s="502" t="s">
        <v>40</v>
      </c>
      <c r="K87" s="503" t="s">
        <v>168</v>
      </c>
      <c r="L87" s="151"/>
      <c r="M87" s="38"/>
      <c r="O87" s="135"/>
      <c r="P87" s="135"/>
      <c r="Q87" s="135"/>
      <c r="R87" s="135"/>
      <c r="S87" s="135"/>
      <c r="T87" s="135"/>
      <c r="U87" s="135"/>
      <c r="V87" s="135"/>
      <c r="W87" s="135"/>
      <c r="X87" s="135"/>
      <c r="Y87" s="135"/>
      <c r="Z87" s="135"/>
      <c r="AA87" s="135"/>
      <c r="AB87" s="135"/>
      <c r="AC87" s="135"/>
      <c r="AD87" s="135"/>
      <c r="AE87" s="135"/>
      <c r="AF87" s="135"/>
      <c r="AG87" s="135"/>
      <c r="AH87" s="135"/>
      <c r="AI87" s="135"/>
      <c r="AJ87" s="135"/>
    </row>
    <row r="88" spans="1:36" ht="18" customHeight="1" x14ac:dyDescent="0.25">
      <c r="A88" s="151"/>
      <c r="B88" s="59" t="s">
        <v>9</v>
      </c>
      <c r="C88" s="207"/>
      <c r="D88" s="496"/>
      <c r="E88" s="496"/>
      <c r="F88" s="496"/>
      <c r="G88" s="167"/>
      <c r="H88" s="207"/>
      <c r="I88" s="496"/>
      <c r="J88" s="496"/>
      <c r="K88" s="497"/>
      <c r="L88" s="151"/>
      <c r="M88" s="38"/>
      <c r="O88" s="135"/>
      <c r="P88" s="135"/>
      <c r="Q88" s="135"/>
      <c r="R88" s="135"/>
      <c r="S88" s="135"/>
      <c r="T88" s="135"/>
      <c r="U88" s="135"/>
      <c r="V88" s="135"/>
      <c r="W88" s="135"/>
      <c r="X88" s="135"/>
      <c r="Y88" s="135"/>
      <c r="Z88" s="135"/>
      <c r="AA88" s="135"/>
      <c r="AB88" s="135"/>
      <c r="AC88" s="135"/>
      <c r="AD88" s="135"/>
      <c r="AE88" s="135"/>
      <c r="AF88" s="135"/>
      <c r="AG88" s="135"/>
      <c r="AH88" s="135"/>
      <c r="AI88" s="135"/>
      <c r="AJ88" s="135"/>
    </row>
    <row r="89" spans="1:36" ht="18" customHeight="1" x14ac:dyDescent="0.25">
      <c r="A89" s="151"/>
      <c r="B89" s="59" t="s">
        <v>10</v>
      </c>
      <c r="C89" s="207"/>
      <c r="D89" s="496"/>
      <c r="E89" s="496"/>
      <c r="F89" s="496"/>
      <c r="G89" s="167"/>
      <c r="H89" s="207"/>
      <c r="I89" s="496"/>
      <c r="J89" s="496"/>
      <c r="K89" s="497"/>
      <c r="L89" s="151"/>
      <c r="M89" s="38"/>
      <c r="O89" s="135"/>
      <c r="P89" s="135"/>
      <c r="Q89" s="135"/>
      <c r="R89" s="135"/>
      <c r="S89" s="135"/>
      <c r="T89" s="135"/>
      <c r="U89" s="135"/>
      <c r="V89" s="135"/>
      <c r="W89" s="135"/>
      <c r="X89" s="135"/>
      <c r="Y89" s="135"/>
      <c r="Z89" s="135"/>
      <c r="AA89" s="135"/>
      <c r="AB89" s="135"/>
      <c r="AC89" s="135"/>
      <c r="AD89" s="135"/>
      <c r="AE89" s="135"/>
      <c r="AF89" s="135"/>
      <c r="AG89" s="135"/>
      <c r="AH89" s="135"/>
      <c r="AI89" s="135"/>
      <c r="AJ89" s="135"/>
    </row>
    <row r="90" spans="1:36" ht="18" customHeight="1" x14ac:dyDescent="0.25">
      <c r="A90" s="151"/>
      <c r="B90" s="59" t="s">
        <v>43</v>
      </c>
      <c r="C90" s="207"/>
      <c r="D90" s="496"/>
      <c r="E90" s="496"/>
      <c r="F90" s="496"/>
      <c r="G90" s="167"/>
      <c r="H90" s="207"/>
      <c r="I90" s="496"/>
      <c r="J90" s="496"/>
      <c r="K90" s="497"/>
      <c r="L90" s="151"/>
      <c r="M90" s="38"/>
      <c r="O90" s="135"/>
      <c r="P90" s="135"/>
      <c r="Q90" s="135"/>
      <c r="R90" s="135"/>
      <c r="S90" s="135"/>
      <c r="T90" s="135"/>
      <c r="U90" s="135"/>
      <c r="V90" s="135"/>
      <c r="W90" s="135"/>
      <c r="X90" s="135"/>
      <c r="Y90" s="135"/>
      <c r="Z90" s="135"/>
      <c r="AA90" s="135"/>
      <c r="AB90" s="135"/>
      <c r="AC90" s="135"/>
      <c r="AD90" s="135"/>
      <c r="AE90" s="135"/>
      <c r="AF90" s="135"/>
      <c r="AG90" s="135"/>
      <c r="AH90" s="135"/>
      <c r="AI90" s="135"/>
      <c r="AJ90" s="135"/>
    </row>
    <row r="91" spans="1:36" ht="18" customHeight="1" x14ac:dyDescent="0.25">
      <c r="A91" s="151"/>
      <c r="B91" s="59" t="s">
        <v>44</v>
      </c>
      <c r="C91" s="207"/>
      <c r="D91" s="496"/>
      <c r="E91" s="496"/>
      <c r="F91" s="496"/>
      <c r="G91" s="167"/>
      <c r="H91" s="207"/>
      <c r="I91" s="496"/>
      <c r="J91" s="496"/>
      <c r="K91" s="497"/>
      <c r="L91" s="151"/>
      <c r="M91" s="38"/>
      <c r="O91" s="135"/>
      <c r="P91" s="135"/>
      <c r="Q91" s="135"/>
      <c r="R91" s="135"/>
      <c r="S91" s="135"/>
      <c r="T91" s="135"/>
      <c r="U91" s="135"/>
      <c r="V91" s="135"/>
      <c r="W91" s="135"/>
      <c r="X91" s="135"/>
      <c r="Y91" s="135"/>
      <c r="Z91" s="135"/>
      <c r="AA91" s="135"/>
      <c r="AB91" s="135"/>
      <c r="AC91" s="135"/>
      <c r="AD91" s="135"/>
      <c r="AE91" s="135"/>
      <c r="AF91" s="135"/>
      <c r="AG91" s="135"/>
      <c r="AH91" s="135"/>
      <c r="AI91" s="135"/>
      <c r="AJ91" s="135"/>
    </row>
    <row r="92" spans="1:36" ht="18" customHeight="1" x14ac:dyDescent="0.25">
      <c r="A92" s="151"/>
      <c r="B92" s="59" t="s">
        <v>45</v>
      </c>
      <c r="C92" s="207"/>
      <c r="D92" s="496"/>
      <c r="E92" s="496"/>
      <c r="F92" s="496"/>
      <c r="G92" s="167"/>
      <c r="H92" s="207"/>
      <c r="I92" s="496"/>
      <c r="J92" s="496"/>
      <c r="K92" s="497"/>
      <c r="L92" s="151"/>
      <c r="M92" s="38"/>
      <c r="O92" s="135"/>
      <c r="P92" s="135"/>
      <c r="Q92" s="135"/>
      <c r="R92" s="135"/>
      <c r="S92" s="135"/>
      <c r="T92" s="135"/>
      <c r="U92" s="135"/>
      <c r="V92" s="135"/>
      <c r="W92" s="135"/>
      <c r="X92" s="135"/>
      <c r="Y92" s="135"/>
      <c r="Z92" s="135"/>
      <c r="AA92" s="135"/>
      <c r="AB92" s="135"/>
      <c r="AC92" s="135"/>
      <c r="AD92" s="135"/>
      <c r="AE92" s="135"/>
      <c r="AF92" s="135"/>
      <c r="AG92" s="135"/>
      <c r="AH92" s="135"/>
      <c r="AI92" s="135"/>
      <c r="AJ92" s="135"/>
    </row>
    <row r="93" spans="1:36" ht="18" customHeight="1" x14ac:dyDescent="0.25">
      <c r="A93" s="151"/>
      <c r="B93" s="59" t="s">
        <v>170</v>
      </c>
      <c r="C93" s="207"/>
      <c r="D93" s="496"/>
      <c r="E93" s="496"/>
      <c r="F93" s="496"/>
      <c r="G93" s="167"/>
      <c r="H93" s="207"/>
      <c r="I93" s="496"/>
      <c r="J93" s="496"/>
      <c r="K93" s="497"/>
      <c r="L93" s="151"/>
      <c r="M93" s="38"/>
      <c r="O93" s="135"/>
      <c r="P93" s="135"/>
      <c r="Q93" s="135"/>
      <c r="R93" s="135"/>
      <c r="S93" s="135"/>
      <c r="T93" s="135"/>
      <c r="U93" s="135"/>
      <c r="V93" s="135"/>
      <c r="W93" s="135"/>
      <c r="X93" s="135"/>
      <c r="Y93" s="135"/>
      <c r="Z93" s="135"/>
      <c r="AA93" s="135"/>
      <c r="AB93" s="135"/>
      <c r="AC93" s="135"/>
      <c r="AD93" s="135"/>
      <c r="AE93" s="135"/>
      <c r="AF93" s="135"/>
      <c r="AG93" s="135"/>
      <c r="AH93" s="135"/>
      <c r="AI93" s="135"/>
      <c r="AJ93" s="135"/>
    </row>
    <row r="94" spans="1:36" ht="18" customHeight="1" x14ac:dyDescent="0.25">
      <c r="A94" s="151"/>
      <c r="B94" s="187"/>
      <c r="C94" s="190"/>
      <c r="D94" s="190"/>
      <c r="E94" s="190"/>
      <c r="F94" s="190"/>
      <c r="G94" s="167"/>
      <c r="H94" s="190"/>
      <c r="I94" s="190"/>
      <c r="J94" s="190"/>
      <c r="K94" s="276"/>
      <c r="L94" s="151"/>
      <c r="M94" s="38"/>
      <c r="O94" s="135"/>
      <c r="P94" s="135"/>
      <c r="Q94" s="135"/>
      <c r="R94" s="135"/>
      <c r="S94" s="135"/>
      <c r="T94" s="135"/>
      <c r="U94" s="135"/>
      <c r="V94" s="135"/>
      <c r="W94" s="135"/>
      <c r="X94" s="135"/>
      <c r="Y94" s="135"/>
      <c r="Z94" s="135"/>
      <c r="AA94" s="135"/>
      <c r="AB94" s="135"/>
      <c r="AC94" s="135"/>
      <c r="AD94" s="135"/>
      <c r="AE94" s="135"/>
      <c r="AF94" s="135"/>
      <c r="AG94" s="135"/>
      <c r="AH94" s="135"/>
      <c r="AI94" s="135"/>
      <c r="AJ94" s="135"/>
    </row>
    <row r="95" spans="1:36" ht="18" customHeight="1" x14ac:dyDescent="0.25">
      <c r="A95" s="151"/>
      <c r="B95" s="59" t="s">
        <v>169</v>
      </c>
      <c r="C95" s="413" t="str">
        <f>IFERROR(AVERAGE(C88:C93),Null)</f>
        <v/>
      </c>
      <c r="D95" s="413" t="str">
        <f t="shared" ref="D95:F95" si="1">IFERROR(AVERAGE(D88:D93),Null)</f>
        <v/>
      </c>
      <c r="E95" s="413" t="str">
        <f t="shared" si="1"/>
        <v/>
      </c>
      <c r="F95" s="413" t="str">
        <f t="shared" si="1"/>
        <v/>
      </c>
      <c r="G95" s="167"/>
      <c r="H95" s="408" t="str">
        <f>IFERROR(AVERAGE(H88:H93),Null)</f>
        <v/>
      </c>
      <c r="I95" s="408" t="str">
        <f t="shared" ref="I95:K95" si="2">IFERROR(AVERAGE(I88:I93),Null)</f>
        <v/>
      </c>
      <c r="J95" s="408" t="str">
        <f t="shared" si="2"/>
        <v/>
      </c>
      <c r="K95" s="408" t="str">
        <f t="shared" si="2"/>
        <v/>
      </c>
      <c r="L95" s="151"/>
      <c r="M95" s="38"/>
      <c r="O95" s="603"/>
      <c r="P95" s="603"/>
      <c r="Q95" s="135"/>
      <c r="R95" s="135"/>
      <c r="S95" s="135"/>
      <c r="T95" s="135"/>
      <c r="U95" s="135"/>
      <c r="V95" s="135"/>
      <c r="W95" s="135"/>
      <c r="X95" s="135"/>
      <c r="Y95" s="135"/>
      <c r="Z95" s="135"/>
      <c r="AA95" s="135"/>
      <c r="AB95" s="135"/>
      <c r="AC95" s="135"/>
      <c r="AD95" s="135"/>
      <c r="AE95" s="135"/>
      <c r="AF95" s="135"/>
      <c r="AG95" s="135"/>
      <c r="AH95" s="135"/>
      <c r="AI95" s="135"/>
      <c r="AJ95" s="135"/>
    </row>
    <row r="96" spans="1:36" ht="18" customHeight="1" x14ac:dyDescent="0.25">
      <c r="A96" s="151"/>
      <c r="B96" s="187"/>
      <c r="C96" s="358"/>
      <c r="D96" s="190"/>
      <c r="E96" s="190"/>
      <c r="F96" s="190"/>
      <c r="G96" s="167"/>
      <c r="H96" s="190"/>
      <c r="I96" s="190"/>
      <c r="J96" s="190"/>
      <c r="K96" s="356"/>
      <c r="L96" s="151"/>
      <c r="M96" s="38"/>
      <c r="O96" s="603"/>
      <c r="P96" s="603"/>
      <c r="Q96" s="135"/>
      <c r="R96" s="135"/>
      <c r="S96" s="135"/>
      <c r="T96" s="135"/>
      <c r="U96" s="135"/>
      <c r="V96" s="135"/>
      <c r="W96" s="135"/>
      <c r="X96" s="135"/>
      <c r="Y96" s="135"/>
      <c r="Z96" s="135"/>
      <c r="AA96" s="135"/>
      <c r="AB96" s="135"/>
      <c r="AC96" s="135"/>
      <c r="AD96" s="135"/>
      <c r="AE96" s="135"/>
      <c r="AF96" s="135"/>
      <c r="AG96" s="135"/>
      <c r="AH96" s="135"/>
      <c r="AI96" s="135"/>
      <c r="AJ96" s="135"/>
    </row>
    <row r="97" spans="1:36" s="63" customFormat="1" ht="18" customHeight="1" x14ac:dyDescent="0.25">
      <c r="A97" s="151"/>
      <c r="B97" s="488" t="s">
        <v>406</v>
      </c>
      <c r="C97" s="489"/>
      <c r="D97" s="410" t="str">
        <f>IFERROR(C95-D95,Null)</f>
        <v/>
      </c>
      <c r="E97" s="190"/>
      <c r="F97" s="411" t="str">
        <f>IFERROR(E95-F95,Null)</f>
        <v/>
      </c>
      <c r="G97" s="167"/>
      <c r="H97" s="347"/>
      <c r="I97" s="410" t="str">
        <f>IFERROR(H95-I95,Null)</f>
        <v/>
      </c>
      <c r="J97" s="190"/>
      <c r="K97" s="410" t="str">
        <f>IFERROR(J95-K95,Null)</f>
        <v/>
      </c>
      <c r="L97" s="151"/>
      <c r="M97" s="38"/>
      <c r="O97" s="135"/>
      <c r="P97" s="135"/>
      <c r="Q97" s="135"/>
      <c r="R97" s="135"/>
      <c r="S97" s="135"/>
      <c r="T97" s="135"/>
      <c r="U97" s="135"/>
      <c r="V97" s="135"/>
      <c r="W97" s="135"/>
      <c r="X97" s="135"/>
      <c r="Y97" s="135"/>
      <c r="Z97" s="135"/>
      <c r="AA97" s="135"/>
      <c r="AB97" s="135"/>
      <c r="AC97" s="135"/>
      <c r="AD97" s="135"/>
      <c r="AE97" s="135"/>
      <c r="AF97" s="135"/>
      <c r="AG97" s="135"/>
      <c r="AH97" s="135"/>
      <c r="AI97" s="135"/>
      <c r="AJ97" s="135"/>
    </row>
    <row r="98" spans="1:36" ht="18" customHeight="1" thickBot="1" x14ac:dyDescent="0.3">
      <c r="A98" s="151"/>
      <c r="B98" s="510" t="s">
        <v>407</v>
      </c>
      <c r="C98" s="509"/>
      <c r="D98" s="69" t="str">
        <f>IFERROR(D97/(D$54/60),Null)</f>
        <v/>
      </c>
      <c r="E98" s="263"/>
      <c r="F98" s="70" t="str">
        <f>IFERROR(F97/(F$54/60),Null)</f>
        <v/>
      </c>
      <c r="G98" s="288"/>
      <c r="H98" s="348"/>
      <c r="I98" s="69" t="str">
        <f>IFERROR(I97/(I$54/60),Null)</f>
        <v/>
      </c>
      <c r="J98" s="263"/>
      <c r="K98" s="69" t="str">
        <f>IFERROR(K97/(K$54/60),Null)</f>
        <v/>
      </c>
      <c r="L98" s="151"/>
      <c r="M98" s="38"/>
      <c r="O98" s="603"/>
      <c r="P98" s="603"/>
      <c r="Q98" s="135"/>
      <c r="R98" s="135"/>
      <c r="S98" s="135"/>
      <c r="T98" s="135"/>
      <c r="U98" s="135"/>
      <c r="V98" s="135"/>
      <c r="W98" s="135"/>
      <c r="X98" s="135"/>
      <c r="Y98" s="135"/>
      <c r="Z98" s="135"/>
      <c r="AA98" s="135"/>
      <c r="AB98" s="135"/>
      <c r="AC98" s="135"/>
      <c r="AD98" s="135"/>
      <c r="AE98" s="135"/>
      <c r="AF98" s="135"/>
      <c r="AG98" s="135"/>
      <c r="AH98" s="135"/>
      <c r="AI98" s="135"/>
      <c r="AJ98" s="135"/>
    </row>
    <row r="99" spans="1:36" ht="18" customHeight="1" x14ac:dyDescent="0.25">
      <c r="A99" s="151"/>
      <c r="B99" s="351" t="s">
        <v>397</v>
      </c>
      <c r="C99" s="352"/>
      <c r="D99" s="353"/>
      <c r="E99" s="353"/>
      <c r="F99" s="353"/>
      <c r="G99" s="353"/>
      <c r="H99" s="353"/>
      <c r="I99" s="353"/>
      <c r="J99" s="267"/>
      <c r="K99" s="268"/>
      <c r="L99" s="151"/>
      <c r="M99" s="38"/>
      <c r="O99" s="135"/>
      <c r="P99" s="135"/>
      <c r="Q99" s="135"/>
      <c r="R99" s="135"/>
      <c r="S99" s="603"/>
      <c r="T99" s="603"/>
      <c r="U99" s="603"/>
      <c r="V99" s="603"/>
      <c r="W99" s="603"/>
      <c r="X99" s="603"/>
      <c r="Y99" s="603"/>
      <c r="Z99" s="603"/>
      <c r="AA99" s="603"/>
      <c r="AB99" s="135"/>
      <c r="AC99" s="135"/>
      <c r="AD99" s="135"/>
      <c r="AE99" s="135"/>
      <c r="AF99" s="135"/>
      <c r="AG99" s="135"/>
      <c r="AH99" s="135"/>
      <c r="AI99" s="135"/>
      <c r="AJ99" s="135"/>
    </row>
    <row r="100" spans="1:36" ht="18" customHeight="1" x14ac:dyDescent="0.25">
      <c r="A100" s="151"/>
      <c r="B100" s="354"/>
      <c r="C100" s="355"/>
      <c r="D100" s="175"/>
      <c r="E100" s="175"/>
      <c r="F100" s="175"/>
      <c r="G100" s="175"/>
      <c r="H100" s="175"/>
      <c r="I100" s="175"/>
      <c r="J100" s="167"/>
      <c r="K100" s="248"/>
      <c r="L100" s="151"/>
      <c r="M100" s="38"/>
      <c r="O100" s="135"/>
      <c r="P100" s="135"/>
      <c r="Q100" s="135"/>
      <c r="R100" s="135"/>
      <c r="S100" s="135"/>
      <c r="T100" s="603"/>
      <c r="U100" s="603"/>
      <c r="V100" s="603"/>
      <c r="W100" s="603"/>
      <c r="X100" s="135"/>
      <c r="Y100" s="135"/>
      <c r="Z100" s="603"/>
      <c r="AA100" s="603"/>
      <c r="AB100" s="135"/>
      <c r="AC100" s="135"/>
      <c r="AD100" s="135"/>
      <c r="AE100" s="135"/>
      <c r="AF100" s="135"/>
      <c r="AG100" s="135"/>
      <c r="AH100" s="135"/>
      <c r="AI100" s="135"/>
      <c r="AJ100" s="135"/>
    </row>
    <row r="101" spans="1:36" ht="18" customHeight="1" thickBot="1" x14ac:dyDescent="0.3">
      <c r="A101" s="151"/>
      <c r="B101" s="187"/>
      <c r="C101" s="805" t="s">
        <v>331</v>
      </c>
      <c r="D101" s="805"/>
      <c r="E101" s="805"/>
      <c r="F101" s="805"/>
      <c r="G101" s="167"/>
      <c r="H101" s="805" t="s">
        <v>333</v>
      </c>
      <c r="I101" s="805"/>
      <c r="J101" s="805"/>
      <c r="K101" s="806"/>
      <c r="L101" s="151"/>
      <c r="M101" s="38"/>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row>
    <row r="102" spans="1:36" ht="18" customHeight="1" thickTop="1" x14ac:dyDescent="0.25">
      <c r="A102" s="151"/>
      <c r="B102" s="187"/>
      <c r="C102" s="867" t="s">
        <v>56</v>
      </c>
      <c r="D102" s="868"/>
      <c r="E102" s="870" t="s">
        <v>91</v>
      </c>
      <c r="F102" s="871"/>
      <c r="G102" s="167"/>
      <c r="H102" s="867" t="s">
        <v>56</v>
      </c>
      <c r="I102" s="868"/>
      <c r="J102" s="867" t="s">
        <v>91</v>
      </c>
      <c r="K102" s="869"/>
      <c r="L102" s="151"/>
      <c r="M102" s="38"/>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row>
    <row r="103" spans="1:36" ht="18" customHeight="1" x14ac:dyDescent="0.25">
      <c r="A103" s="151"/>
      <c r="B103" s="67" t="s">
        <v>405</v>
      </c>
      <c r="C103" s="502" t="s">
        <v>40</v>
      </c>
      <c r="D103" s="502" t="s">
        <v>168</v>
      </c>
      <c r="E103" s="502" t="s">
        <v>40</v>
      </c>
      <c r="F103" s="641" t="s">
        <v>168</v>
      </c>
      <c r="G103" s="167"/>
      <c r="H103" s="502" t="s">
        <v>40</v>
      </c>
      <c r="I103" s="502" t="s">
        <v>168</v>
      </c>
      <c r="J103" s="502" t="s">
        <v>40</v>
      </c>
      <c r="K103" s="503" t="s">
        <v>168</v>
      </c>
      <c r="L103" s="151"/>
      <c r="M103" s="38"/>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row>
    <row r="104" spans="1:36" ht="18" customHeight="1" x14ac:dyDescent="0.25">
      <c r="A104" s="151"/>
      <c r="B104" s="570" t="s">
        <v>9</v>
      </c>
      <c r="C104" s="633"/>
      <c r="D104" s="633"/>
      <c r="E104" s="633"/>
      <c r="F104" s="633"/>
      <c r="G104" s="167"/>
      <c r="H104" s="496"/>
      <c r="I104" s="496"/>
      <c r="J104" s="496"/>
      <c r="K104" s="497"/>
      <c r="L104" s="151"/>
      <c r="M104" s="38"/>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row>
    <row r="105" spans="1:36" ht="18" customHeight="1" x14ac:dyDescent="0.25">
      <c r="A105" s="151"/>
      <c r="B105" s="570" t="s">
        <v>10</v>
      </c>
      <c r="C105" s="633"/>
      <c r="D105" s="633"/>
      <c r="E105" s="633"/>
      <c r="F105" s="633"/>
      <c r="G105" s="167"/>
      <c r="H105" s="496"/>
      <c r="I105" s="496"/>
      <c r="J105" s="496"/>
      <c r="K105" s="497"/>
      <c r="L105" s="151"/>
      <c r="M105" s="38"/>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row>
    <row r="106" spans="1:36" ht="18" customHeight="1" x14ac:dyDescent="0.25">
      <c r="A106" s="151"/>
      <c r="B106" s="570" t="s">
        <v>43</v>
      </c>
      <c r="C106" s="633"/>
      <c r="D106" s="633"/>
      <c r="E106" s="633"/>
      <c r="F106" s="633"/>
      <c r="G106" s="167"/>
      <c r="H106" s="496"/>
      <c r="I106" s="496"/>
      <c r="J106" s="496"/>
      <c r="K106" s="497"/>
      <c r="L106" s="151"/>
      <c r="M106" s="38"/>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row>
    <row r="107" spans="1:36" ht="18" customHeight="1" x14ac:dyDescent="0.25">
      <c r="A107" s="151"/>
      <c r="B107" s="570" t="s">
        <v>44</v>
      </c>
      <c r="C107" s="633"/>
      <c r="D107" s="633"/>
      <c r="E107" s="633"/>
      <c r="F107" s="633"/>
      <c r="G107" s="167"/>
      <c r="H107" s="496"/>
      <c r="I107" s="496"/>
      <c r="J107" s="496"/>
      <c r="K107" s="497"/>
      <c r="L107" s="151"/>
      <c r="M107" s="38"/>
      <c r="O107" s="135"/>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row>
    <row r="108" spans="1:36" ht="18" customHeight="1" x14ac:dyDescent="0.25">
      <c r="A108" s="151"/>
      <c r="B108" s="570" t="s">
        <v>45</v>
      </c>
      <c r="C108" s="633"/>
      <c r="D108" s="633"/>
      <c r="E108" s="633"/>
      <c r="F108" s="633"/>
      <c r="G108" s="167"/>
      <c r="H108" s="496"/>
      <c r="I108" s="496"/>
      <c r="J108" s="496"/>
      <c r="K108" s="497"/>
      <c r="L108" s="151"/>
      <c r="M108" s="38"/>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row>
    <row r="109" spans="1:36" ht="18" customHeight="1" x14ac:dyDescent="0.25">
      <c r="A109" s="151"/>
      <c r="B109" s="570" t="s">
        <v>170</v>
      </c>
      <c r="C109" s="633"/>
      <c r="D109" s="633"/>
      <c r="E109" s="633"/>
      <c r="F109" s="633"/>
      <c r="G109" s="167"/>
      <c r="H109" s="496"/>
      <c r="I109" s="496"/>
      <c r="J109" s="496"/>
      <c r="K109" s="497"/>
      <c r="L109" s="151"/>
      <c r="M109" s="38"/>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row>
    <row r="110" spans="1:36" ht="18" customHeight="1" x14ac:dyDescent="0.25">
      <c r="A110" s="151"/>
      <c r="B110" s="187"/>
      <c r="C110" s="190"/>
      <c r="D110" s="190"/>
      <c r="E110" s="190"/>
      <c r="F110" s="190"/>
      <c r="G110" s="167"/>
      <c r="H110" s="190"/>
      <c r="I110" s="190"/>
      <c r="J110" s="190"/>
      <c r="K110" s="276"/>
      <c r="L110" s="151"/>
      <c r="M110" s="38"/>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row>
    <row r="111" spans="1:36" ht="18" customHeight="1" x14ac:dyDescent="0.25">
      <c r="A111" s="151"/>
      <c r="B111" s="577" t="s">
        <v>169</v>
      </c>
      <c r="C111" s="408" t="str">
        <f>IFERROR(AVERAGE(C104:C109),Null)</f>
        <v/>
      </c>
      <c r="D111" s="408" t="str">
        <f t="shared" ref="D111:F111" si="3">IFERROR(AVERAGE(D104:D109),Null)</f>
        <v/>
      </c>
      <c r="E111" s="408" t="str">
        <f t="shared" si="3"/>
        <v/>
      </c>
      <c r="F111" s="408" t="str">
        <f t="shared" si="3"/>
        <v/>
      </c>
      <c r="G111" s="167"/>
      <c r="H111" s="408" t="str">
        <f>IFERROR(AVERAGE(H104:H109),Null)</f>
        <v/>
      </c>
      <c r="I111" s="408" t="str">
        <f t="shared" ref="I111:K111" si="4">IFERROR(AVERAGE(I104:I109),Null)</f>
        <v/>
      </c>
      <c r="J111" s="408" t="str">
        <f t="shared" si="4"/>
        <v/>
      </c>
      <c r="K111" s="408" t="str">
        <f t="shared" si="4"/>
        <v/>
      </c>
      <c r="L111" s="151"/>
      <c r="M111" s="38"/>
      <c r="O111" s="603"/>
      <c r="P111" s="603"/>
      <c r="Q111" s="135"/>
      <c r="R111" s="135"/>
      <c r="S111" s="135"/>
      <c r="T111" s="135"/>
      <c r="U111" s="135"/>
      <c r="V111" s="135"/>
      <c r="W111" s="135"/>
      <c r="X111" s="135"/>
      <c r="Y111" s="135"/>
      <c r="Z111" s="135"/>
      <c r="AA111" s="135"/>
      <c r="AB111" s="135"/>
      <c r="AC111" s="135"/>
      <c r="AD111" s="135"/>
      <c r="AE111" s="135"/>
      <c r="AF111" s="135"/>
      <c r="AG111" s="135"/>
      <c r="AH111" s="135"/>
      <c r="AI111" s="135"/>
      <c r="AJ111" s="135"/>
    </row>
    <row r="112" spans="1:36" ht="18" customHeight="1" x14ac:dyDescent="0.25">
      <c r="A112" s="151"/>
      <c r="B112" s="187"/>
      <c r="C112" s="358"/>
      <c r="D112" s="190"/>
      <c r="E112" s="190"/>
      <c r="F112" s="190"/>
      <c r="G112" s="167"/>
      <c r="H112" s="360"/>
      <c r="I112" s="190"/>
      <c r="J112" s="190"/>
      <c r="K112" s="356"/>
      <c r="L112" s="151"/>
      <c r="M112" s="38"/>
      <c r="O112" s="603"/>
      <c r="P112" s="603"/>
      <c r="Q112" s="135"/>
      <c r="R112" s="135"/>
      <c r="S112" s="135"/>
      <c r="T112" s="135"/>
      <c r="U112" s="135"/>
      <c r="V112" s="135"/>
      <c r="W112" s="135"/>
      <c r="X112" s="135"/>
      <c r="Y112" s="135"/>
      <c r="Z112" s="135"/>
      <c r="AA112" s="135"/>
      <c r="AB112" s="135"/>
      <c r="AC112" s="135"/>
      <c r="AD112" s="135"/>
      <c r="AE112" s="135"/>
      <c r="AF112" s="135"/>
      <c r="AG112" s="135"/>
      <c r="AH112" s="135"/>
      <c r="AI112" s="135"/>
      <c r="AJ112" s="135"/>
    </row>
    <row r="113" spans="1:36" s="63" customFormat="1" ht="18" customHeight="1" x14ac:dyDescent="0.25">
      <c r="A113" s="151"/>
      <c r="B113" s="491" t="s">
        <v>406</v>
      </c>
      <c r="C113" s="492"/>
      <c r="D113" s="410" t="str">
        <f>IFERROR(C111-D111,Null)</f>
        <v/>
      </c>
      <c r="E113" s="349"/>
      <c r="F113" s="411" t="str">
        <f>IFERROR(E111-F111,Null)</f>
        <v/>
      </c>
      <c r="G113" s="167"/>
      <c r="H113" s="347"/>
      <c r="I113" s="410" t="str">
        <f>IFERROR(H111-I111,Null)</f>
        <v/>
      </c>
      <c r="J113" s="349"/>
      <c r="K113" s="412" t="str">
        <f>IFERROR(J111-K111,Null)</f>
        <v/>
      </c>
      <c r="L113" s="151"/>
      <c r="M113" s="38"/>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row>
    <row r="114" spans="1:36" ht="18" customHeight="1" thickBot="1" x14ac:dyDescent="0.3">
      <c r="A114" s="151"/>
      <c r="B114" s="490" t="s">
        <v>407</v>
      </c>
      <c r="C114" s="509"/>
      <c r="D114" s="69" t="str">
        <f>IFERROR(D113/(D$54/60),Null)</f>
        <v/>
      </c>
      <c r="E114" s="359"/>
      <c r="F114" s="650" t="str">
        <f>IFERROR(F113/(F$54/60),Null)</f>
        <v/>
      </c>
      <c r="G114" s="651"/>
      <c r="H114" s="348"/>
      <c r="I114" s="69" t="str">
        <f>IFERROR(I113/(I$54/60),Null)</f>
        <v/>
      </c>
      <c r="J114" s="359"/>
      <c r="K114" s="71" t="str">
        <f>IFERROR(K113/(K$54/60),Null)</f>
        <v/>
      </c>
      <c r="L114" s="151"/>
      <c r="M114" s="38"/>
      <c r="O114" s="603"/>
      <c r="P114" s="603"/>
      <c r="Q114" s="135"/>
      <c r="R114" s="135"/>
      <c r="S114" s="135"/>
      <c r="T114" s="135"/>
      <c r="U114" s="135"/>
      <c r="V114" s="135"/>
      <c r="W114" s="135"/>
      <c r="X114" s="135"/>
      <c r="Y114" s="135"/>
      <c r="Z114" s="135"/>
      <c r="AA114" s="135"/>
      <c r="AB114" s="135"/>
      <c r="AC114" s="135"/>
      <c r="AD114" s="135"/>
      <c r="AE114" s="135"/>
      <c r="AF114" s="135"/>
      <c r="AG114" s="135"/>
      <c r="AH114" s="135"/>
      <c r="AI114" s="135"/>
      <c r="AJ114" s="135"/>
    </row>
    <row r="115" spans="1:36" ht="18" customHeight="1" x14ac:dyDescent="0.25">
      <c r="A115" s="151"/>
      <c r="B115" s="151"/>
      <c r="C115" s="151"/>
      <c r="D115" s="151"/>
      <c r="E115" s="151"/>
      <c r="F115" s="151"/>
      <c r="G115" s="151"/>
      <c r="H115" s="151"/>
      <c r="I115" s="151"/>
      <c r="J115" s="151"/>
      <c r="K115" s="151"/>
      <c r="L115" s="151"/>
      <c r="M115" s="38"/>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row>
    <row r="116" spans="1:36" ht="18" customHeight="1" x14ac:dyDescent="0.25">
      <c r="A116" s="38"/>
      <c r="B116" s="38"/>
      <c r="C116" s="38"/>
      <c r="D116" s="38"/>
      <c r="E116" s="38"/>
      <c r="F116" s="38"/>
      <c r="G116" s="38"/>
      <c r="H116" s="38"/>
      <c r="I116" s="38"/>
      <c r="J116" s="38"/>
      <c r="K116" s="38"/>
      <c r="L116" s="38"/>
      <c r="M116" s="38"/>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row>
    <row r="117" spans="1:36" ht="18" customHeight="1" x14ac:dyDescent="0.25">
      <c r="L117" s="581"/>
      <c r="M117" s="135"/>
      <c r="N117" s="567"/>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row>
    <row r="118" spans="1:36" ht="18" customHeight="1" x14ac:dyDescent="0.25">
      <c r="AB118" s="135"/>
      <c r="AC118" s="135"/>
      <c r="AD118" s="135"/>
      <c r="AE118" s="135"/>
      <c r="AF118" s="135"/>
      <c r="AG118" s="135"/>
      <c r="AH118" s="135"/>
      <c r="AI118" s="135"/>
      <c r="AJ118" s="135"/>
    </row>
    <row r="119" spans="1:36" ht="18" customHeight="1" x14ac:dyDescent="0.25">
      <c r="L119" s="135"/>
      <c r="AB119" s="135"/>
      <c r="AC119" s="135"/>
      <c r="AD119" s="135"/>
      <c r="AE119" s="135"/>
      <c r="AF119" s="135"/>
      <c r="AG119" s="135"/>
      <c r="AH119" s="135"/>
      <c r="AI119" s="135"/>
      <c r="AJ119" s="135"/>
    </row>
    <row r="120" spans="1:36" ht="18" customHeight="1" x14ac:dyDescent="0.25">
      <c r="AB120" s="135"/>
      <c r="AC120" s="135"/>
      <c r="AD120" s="135"/>
      <c r="AE120" s="135"/>
      <c r="AF120" s="135"/>
      <c r="AG120" s="135"/>
      <c r="AH120" s="135"/>
      <c r="AI120" s="135"/>
      <c r="AJ120" s="135"/>
    </row>
    <row r="121" spans="1:36" ht="18" customHeight="1" x14ac:dyDescent="0.25">
      <c r="AB121" s="135"/>
      <c r="AC121" s="135"/>
      <c r="AD121" s="135"/>
      <c r="AE121" s="135"/>
      <c r="AF121" s="135"/>
      <c r="AG121" s="135"/>
      <c r="AH121" s="135"/>
      <c r="AI121" s="135"/>
      <c r="AJ121" s="135"/>
    </row>
    <row r="122" spans="1:36" ht="18" customHeight="1" x14ac:dyDescent="0.25">
      <c r="AB122" s="135"/>
      <c r="AC122" s="135"/>
      <c r="AD122" s="135"/>
      <c r="AE122" s="135"/>
      <c r="AF122" s="135"/>
      <c r="AG122" s="135"/>
      <c r="AH122" s="135"/>
      <c r="AI122" s="135"/>
      <c r="AJ122" s="135"/>
    </row>
  </sheetData>
  <sheetProtection algorithmName="SHA-512" hashValue="cAC6oa4GeP+INLUm17D5GwTXAL+Sc3aO3n9gYiM8dldNIfZ8VJy6MjyIVtI3GX5al5iU/RCEVbq9oBKh+z1O7A==" saltValue="atXHuxrGBMK0WjtsG8gLnA==" spinCount="100000" sheet="1" objects="1" scenarios="1" selectLockedCells="1"/>
  <mergeCells count="39">
    <mergeCell ref="C85:F85"/>
    <mergeCell ref="H85:K85"/>
    <mergeCell ref="H102:I102"/>
    <mergeCell ref="J102:K102"/>
    <mergeCell ref="C86:D86"/>
    <mergeCell ref="E86:F86"/>
    <mergeCell ref="C102:D102"/>
    <mergeCell ref="E102:F102"/>
    <mergeCell ref="C101:F101"/>
    <mergeCell ref="H101:K101"/>
    <mergeCell ref="H86:I86"/>
    <mergeCell ref="J86:K86"/>
    <mergeCell ref="J48:K48"/>
    <mergeCell ref="H23:K23"/>
    <mergeCell ref="H24:K24"/>
    <mergeCell ref="C25:D25"/>
    <mergeCell ref="E25:F25"/>
    <mergeCell ref="C48:D48"/>
    <mergeCell ref="E48:F48"/>
    <mergeCell ref="B41:K41"/>
    <mergeCell ref="H48:I48"/>
    <mergeCell ref="C44:F44"/>
    <mergeCell ref="H44:K44"/>
    <mergeCell ref="B34:K38"/>
    <mergeCell ref="H25:I25"/>
    <mergeCell ref="J25:K25"/>
    <mergeCell ref="B32:K33"/>
    <mergeCell ref="C3:E3"/>
    <mergeCell ref="C24:F24"/>
    <mergeCell ref="B22:K22"/>
    <mergeCell ref="B13:D13"/>
    <mergeCell ref="B12:D12"/>
    <mergeCell ref="C4:E4"/>
    <mergeCell ref="C5:E5"/>
    <mergeCell ref="C6:E6"/>
    <mergeCell ref="C7:E7"/>
    <mergeCell ref="C9:E9"/>
    <mergeCell ref="C8:E8"/>
    <mergeCell ref="C23:F23"/>
  </mergeCells>
  <conditionalFormatting sqref="H25:K28 H45:K76 H79:H80 H78:K78 J79:J80 H86:K98 H102:K114">
    <cfRule type="expression" dxfId="66" priority="14" stopIfTrue="1">
      <formula>ASH=No</formula>
    </cfRule>
  </conditionalFormatting>
  <conditionalFormatting sqref="C102:F114 H102:K114">
    <cfRule type="expression" dxfId="65" priority="10" stopIfTrue="1">
      <formula>Aux_Comp_Y_N=1</formula>
    </cfRule>
  </conditionalFormatting>
  <conditionalFormatting sqref="C86:F98 H86:K98 C102:F114 H102:K114">
    <cfRule type="expression" dxfId="64" priority="9" stopIfTrue="1">
      <formula>Aux_Comp_Y_N=0</formula>
    </cfRule>
  </conditionalFormatting>
  <dataValidations count="1">
    <dataValidation type="list" showInputMessage="1" showErrorMessage="1" sqref="H46 C46" xr:uid="{00000000-0002-0000-0900-000000000000}">
      <formula1>Steady_state_Condition</formula1>
    </dataValidation>
  </dataValidations>
  <hyperlinks>
    <hyperlink ref="G2" location="Instructions!C33" display="Back to Instructions tab" xr:uid="{48D2E2D1-E30E-4B36-A5E2-43197BA63C1D}"/>
  </hyperlinks>
  <printOptions horizontalCentered="1"/>
  <pageMargins left="0.25" right="0.25" top="0.75" bottom="0.25" header="0.3" footer="0.3"/>
  <pageSetup scale="24" orientation="landscape"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66CC"/>
    <pageSetUpPr fitToPage="1"/>
  </sheetPr>
  <dimension ref="A1:BD93"/>
  <sheetViews>
    <sheetView showGridLines="0" zoomScale="90" zoomScaleNormal="90" workbookViewId="0">
      <selection activeCell="H2" sqref="H2"/>
    </sheetView>
  </sheetViews>
  <sheetFormatPr defaultColWidth="9.140625" defaultRowHeight="18" customHeight="1" x14ac:dyDescent="0.25"/>
  <cols>
    <col min="1" max="1" width="4.42578125" style="5" customWidth="1"/>
    <col min="2" max="2" width="21.7109375" style="5" customWidth="1"/>
    <col min="3" max="3" width="36.28515625" style="5" customWidth="1"/>
    <col min="4" max="10" width="18.7109375" style="5" customWidth="1"/>
    <col min="11" max="51" width="12.7109375" style="5" customWidth="1"/>
    <col min="52" max="52" width="11.5703125" style="5" customWidth="1"/>
    <col min="53" max="53" width="42.7109375" style="5" customWidth="1"/>
    <col min="54" max="54" width="4.42578125" style="5" customWidth="1"/>
    <col min="55" max="55" width="4.5703125" style="5" customWidth="1"/>
    <col min="56" max="56" width="4.5703125" style="63" customWidth="1"/>
    <col min="57" max="16384" width="9.140625" style="5"/>
  </cols>
  <sheetData>
    <row r="1" spans="1:56" ht="24" customHeight="1" thickBot="1" x14ac:dyDescent="0.3">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38"/>
    </row>
    <row r="2" spans="1:56" ht="18" customHeight="1" thickBot="1" x14ac:dyDescent="0.3">
      <c r="A2" s="151"/>
      <c r="B2" s="382" t="str">
        <f>'Version Control'!$B$2</f>
        <v>Title</v>
      </c>
      <c r="C2" s="314"/>
      <c r="D2" s="314"/>
      <c r="E2" s="314"/>
      <c r="F2" s="315"/>
      <c r="G2" s="151"/>
      <c r="H2" s="39" t="s">
        <v>158</v>
      </c>
      <c r="I2" s="151"/>
      <c r="J2" s="151"/>
      <c r="K2" s="183"/>
      <c r="L2" s="183"/>
      <c r="M2" s="183"/>
      <c r="N2" s="183"/>
      <c r="O2" s="183"/>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38"/>
    </row>
    <row r="3" spans="1:56" ht="18" customHeight="1" x14ac:dyDescent="0.25">
      <c r="A3" s="151"/>
      <c r="B3" s="518" t="str">
        <f>'Version Control'!$B$3</f>
        <v>Test Report Template Name:</v>
      </c>
      <c r="C3" s="519"/>
      <c r="D3" s="948" t="str">
        <f>'Version Control'!$C$3</f>
        <v>Consumer Freezer</v>
      </c>
      <c r="E3" s="949"/>
      <c r="F3" s="950"/>
      <c r="G3" s="151"/>
      <c r="H3" s="151"/>
      <c r="I3" s="151"/>
      <c r="J3" s="151"/>
      <c r="K3" s="183"/>
      <c r="L3" s="183"/>
      <c r="M3" s="183"/>
      <c r="N3" s="183"/>
      <c r="O3" s="183"/>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38"/>
    </row>
    <row r="4" spans="1:56" ht="18" customHeight="1" x14ac:dyDescent="0.25">
      <c r="A4" s="151"/>
      <c r="B4" s="520" t="str">
        <f>'Version Control'!$B$4</f>
        <v>Version Number:</v>
      </c>
      <c r="C4" s="521"/>
      <c r="D4" s="957" t="str">
        <f>'Version Control'!$C$4</f>
        <v>v3.1</v>
      </c>
      <c r="E4" s="958"/>
      <c r="F4" s="959"/>
      <c r="G4" s="151"/>
      <c r="H4" s="963"/>
      <c r="I4" s="963"/>
      <c r="J4" s="151"/>
      <c r="K4" s="183"/>
      <c r="L4" s="183"/>
      <c r="M4" s="183"/>
      <c r="N4" s="183"/>
      <c r="O4" s="183"/>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38"/>
    </row>
    <row r="5" spans="1:56" ht="18" customHeight="1" x14ac:dyDescent="0.25">
      <c r="A5" s="151"/>
      <c r="B5" s="520" t="str">
        <f>'Version Control'!$B$5</f>
        <v xml:space="preserve">Latest Template Revision: </v>
      </c>
      <c r="C5" s="521"/>
      <c r="D5" s="960">
        <f>'Version Control'!$C$5</f>
        <v>43787</v>
      </c>
      <c r="E5" s="961"/>
      <c r="F5" s="962"/>
      <c r="G5" s="151"/>
      <c r="H5" s="184"/>
      <c r="I5" s="151"/>
      <c r="J5" s="151"/>
      <c r="K5" s="183"/>
      <c r="L5" s="183"/>
      <c r="M5" s="183"/>
      <c r="N5" s="183"/>
      <c r="O5" s="183"/>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38"/>
    </row>
    <row r="6" spans="1:56" ht="18" customHeight="1" x14ac:dyDescent="0.25">
      <c r="A6" s="151"/>
      <c r="B6" s="520" t="str">
        <f>'Version Control'!$B$6</f>
        <v>Tab Name:</v>
      </c>
      <c r="C6" s="521"/>
      <c r="D6" s="957" t="str">
        <f ca="1">MID(CELL("filename",B1), FIND("]", CELL("filename", B1))+ 1, 255)</f>
        <v>Energy Calcs (ASH Switch OFF)</v>
      </c>
      <c r="E6" s="958"/>
      <c r="F6" s="959"/>
      <c r="G6" s="151"/>
      <c r="H6" s="151"/>
      <c r="I6" s="151"/>
      <c r="J6" s="151"/>
      <c r="K6" s="183"/>
      <c r="L6" s="183"/>
      <c r="M6" s="183"/>
      <c r="N6" s="183"/>
      <c r="O6" s="183"/>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38"/>
    </row>
    <row r="7" spans="1:56" ht="36" customHeight="1" x14ac:dyDescent="0.25">
      <c r="A7" s="151"/>
      <c r="B7" s="520" t="str">
        <f>'Version Control'!$B$7</f>
        <v>File Name:</v>
      </c>
      <c r="C7" s="521"/>
      <c r="D7" s="835" t="str">
        <f ca="1">'Version Control'!$C$7</f>
        <v>Consumer Freezer v3.1.xlsx</v>
      </c>
      <c r="E7" s="836"/>
      <c r="F7" s="837"/>
      <c r="G7" s="151"/>
      <c r="H7" s="151"/>
      <c r="I7" s="151"/>
      <c r="J7" s="151"/>
      <c r="K7" s="183"/>
      <c r="L7" s="183"/>
      <c r="M7" s="183"/>
      <c r="N7" s="183"/>
      <c r="O7" s="183"/>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38"/>
    </row>
    <row r="8" spans="1:56" s="585" customFormat="1" ht="18" customHeight="1" x14ac:dyDescent="0.3">
      <c r="A8" s="582"/>
      <c r="B8" s="583" t="str">
        <f>'Version Control'!$B$8</f>
        <v>Test Start Date:</v>
      </c>
      <c r="C8" s="584"/>
      <c r="D8" s="964" t="str">
        <f>'General Info &amp; Test Results'!C17</f>
        <v>[MM/DD/YYYY]</v>
      </c>
      <c r="E8" s="836"/>
      <c r="F8" s="837"/>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38"/>
      <c r="BD8" s="63"/>
    </row>
    <row r="9" spans="1:56" ht="18" customHeight="1" thickBot="1" x14ac:dyDescent="0.3">
      <c r="A9" s="151"/>
      <c r="B9" s="522" t="str">
        <f>'Version Control'!$B$9</f>
        <v xml:space="preserve">Test Completion Date: </v>
      </c>
      <c r="C9" s="523"/>
      <c r="D9" s="965" t="str">
        <f>'Version Control'!$C$9</f>
        <v>[MM/DD/YYYY]</v>
      </c>
      <c r="E9" s="966"/>
      <c r="F9" s="967"/>
      <c r="G9" s="151"/>
      <c r="H9" s="151"/>
      <c r="I9" s="151"/>
      <c r="J9" s="151"/>
      <c r="K9" s="183"/>
      <c r="L9" s="183"/>
      <c r="M9" s="183"/>
      <c r="N9" s="183"/>
      <c r="O9" s="183"/>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38"/>
    </row>
    <row r="10" spans="1:56" ht="18" customHeight="1" x14ac:dyDescent="0.25">
      <c r="A10" s="151"/>
      <c r="B10" s="151"/>
      <c r="C10" s="151"/>
      <c r="D10" s="151"/>
      <c r="E10" s="151"/>
      <c r="F10" s="151"/>
      <c r="G10" s="151"/>
      <c r="H10" s="151"/>
      <c r="I10" s="151"/>
      <c r="J10" s="151"/>
      <c r="K10" s="183"/>
      <c r="L10" s="183"/>
      <c r="M10" s="183"/>
      <c r="N10" s="183"/>
      <c r="O10" s="183"/>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38"/>
    </row>
    <row r="11" spans="1:56" ht="18" customHeight="1" thickBot="1" x14ac:dyDescent="0.3">
      <c r="A11" s="151"/>
      <c r="B11" s="151"/>
      <c r="C11" s="151"/>
      <c r="D11" s="151"/>
      <c r="E11" s="151"/>
      <c r="F11" s="151"/>
      <c r="G11" s="151"/>
      <c r="H11" s="151"/>
      <c r="I11" s="151"/>
      <c r="J11" s="151"/>
      <c r="K11" s="183"/>
      <c r="L11" s="183"/>
      <c r="M11" s="183"/>
      <c r="N11" s="183"/>
      <c r="O11" s="183"/>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38"/>
    </row>
    <row r="12" spans="1:56" ht="18" customHeight="1" thickBot="1" x14ac:dyDescent="0.3">
      <c r="A12" s="151"/>
      <c r="B12" s="313" t="s">
        <v>96</v>
      </c>
      <c r="C12" s="314"/>
      <c r="D12" s="314"/>
      <c r="E12" s="314"/>
      <c r="F12" s="314"/>
      <c r="G12" s="314"/>
      <c r="H12" s="314"/>
      <c r="I12" s="314"/>
      <c r="J12" s="315"/>
      <c r="K12" s="185"/>
      <c r="L12" s="170"/>
      <c r="M12" s="170"/>
      <c r="N12" s="170"/>
      <c r="O12" s="170"/>
      <c r="P12" s="170"/>
      <c r="Q12" s="186"/>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38"/>
    </row>
    <row r="13" spans="1:56" ht="18" customHeight="1" x14ac:dyDescent="0.25">
      <c r="A13" s="151"/>
      <c r="B13" s="951" t="s">
        <v>154</v>
      </c>
      <c r="C13" s="952"/>
      <c r="D13" s="952"/>
      <c r="E13" s="952"/>
      <c r="F13" s="952"/>
      <c r="G13" s="952"/>
      <c r="H13" s="952"/>
      <c r="I13" s="952"/>
      <c r="J13" s="953"/>
      <c r="K13" s="187"/>
      <c r="L13" s="167"/>
      <c r="M13" s="167"/>
      <c r="N13" s="167"/>
      <c r="O13" s="167"/>
      <c r="P13" s="167"/>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38"/>
    </row>
    <row r="14" spans="1:56" ht="18" customHeight="1" x14ac:dyDescent="0.25">
      <c r="A14" s="151"/>
      <c r="B14" s="943" t="s">
        <v>344</v>
      </c>
      <c r="C14" s="944"/>
      <c r="D14" s="944"/>
      <c r="E14" s="944"/>
      <c r="F14" s="944"/>
      <c r="G14" s="944"/>
      <c r="H14" s="944"/>
      <c r="I14" s="944"/>
      <c r="J14" s="945"/>
      <c r="K14" s="188"/>
      <c r="L14" s="189"/>
      <c r="M14" s="186"/>
      <c r="N14" s="186"/>
      <c r="O14" s="167"/>
      <c r="P14" s="167"/>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38"/>
    </row>
    <row r="15" spans="1:56" ht="18" customHeight="1" x14ac:dyDescent="0.25">
      <c r="A15" s="151"/>
      <c r="B15" s="943" t="s">
        <v>513</v>
      </c>
      <c r="C15" s="944"/>
      <c r="D15" s="944"/>
      <c r="E15" s="944"/>
      <c r="F15" s="944"/>
      <c r="G15" s="944"/>
      <c r="H15" s="944"/>
      <c r="I15" s="944"/>
      <c r="J15" s="945"/>
      <c r="K15" s="188"/>
      <c r="L15" s="189"/>
      <c r="M15" s="186"/>
      <c r="N15" s="186"/>
      <c r="O15" s="167"/>
      <c r="P15" s="167"/>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38"/>
    </row>
    <row r="16" spans="1:56" ht="18" customHeight="1" x14ac:dyDescent="0.25">
      <c r="A16" s="151"/>
      <c r="B16" s="954" t="s">
        <v>320</v>
      </c>
      <c r="C16" s="955"/>
      <c r="D16" s="955"/>
      <c r="E16" s="955"/>
      <c r="F16" s="955"/>
      <c r="G16" s="955"/>
      <c r="H16" s="955"/>
      <c r="I16" s="955"/>
      <c r="J16" s="956"/>
      <c r="K16" s="187"/>
      <c r="L16" s="167"/>
      <c r="M16" s="186"/>
      <c r="N16" s="186"/>
      <c r="O16" s="167"/>
      <c r="P16" s="167"/>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38"/>
    </row>
    <row r="17" spans="1:56" ht="18" customHeight="1" thickBot="1" x14ac:dyDescent="0.3">
      <c r="A17" s="151"/>
      <c r="B17" s="968" t="s">
        <v>408</v>
      </c>
      <c r="C17" s="969"/>
      <c r="D17" s="969"/>
      <c r="E17" s="969"/>
      <c r="F17" s="969"/>
      <c r="G17" s="969"/>
      <c r="H17" s="969"/>
      <c r="I17" s="969"/>
      <c r="J17" s="970"/>
      <c r="K17" s="187"/>
      <c r="L17" s="167"/>
      <c r="M17" s="186"/>
      <c r="N17" s="186"/>
      <c r="O17" s="167"/>
      <c r="P17" s="167"/>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38"/>
    </row>
    <row r="18" spans="1:56" ht="18" customHeight="1" thickBot="1" x14ac:dyDescent="0.3">
      <c r="A18" s="151"/>
      <c r="B18" s="151"/>
      <c r="C18" s="151"/>
      <c r="D18" s="151"/>
      <c r="E18" s="151"/>
      <c r="F18" s="151"/>
      <c r="G18" s="151"/>
      <c r="H18" s="151"/>
      <c r="I18" s="151"/>
      <c r="J18" s="151"/>
      <c r="K18" s="151"/>
      <c r="L18" s="151"/>
      <c r="M18" s="177"/>
      <c r="N18" s="177"/>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38"/>
    </row>
    <row r="19" spans="1:56" ht="18" customHeight="1" thickBot="1" x14ac:dyDescent="0.3">
      <c r="A19" s="151"/>
      <c r="B19" s="313" t="s">
        <v>315</v>
      </c>
      <c r="C19" s="314"/>
      <c r="D19" s="314"/>
      <c r="E19" s="314"/>
      <c r="F19" s="314"/>
      <c r="G19" s="314"/>
      <c r="H19" s="314"/>
      <c r="I19" s="314"/>
      <c r="J19" s="315"/>
      <c r="K19" s="873" t="s">
        <v>165</v>
      </c>
      <c r="L19" s="874"/>
      <c r="M19" s="874"/>
      <c r="N19" s="874"/>
      <c r="O19" s="874"/>
      <c r="P19" s="874"/>
      <c r="Q19" s="874"/>
      <c r="R19" s="874"/>
      <c r="S19" s="874"/>
      <c r="T19" s="874"/>
      <c r="U19" s="874"/>
      <c r="V19" s="874"/>
      <c r="W19" s="874"/>
      <c r="X19" s="874"/>
      <c r="Y19" s="874"/>
      <c r="Z19" s="874"/>
      <c r="AA19" s="874"/>
      <c r="AB19" s="874"/>
      <c r="AC19" s="874"/>
      <c r="AD19" s="874"/>
      <c r="AE19" s="874"/>
      <c r="AF19" s="874"/>
      <c r="AG19" s="875"/>
      <c r="AH19" s="873" t="s">
        <v>171</v>
      </c>
      <c r="AI19" s="874"/>
      <c r="AJ19" s="874"/>
      <c r="AK19" s="874"/>
      <c r="AL19" s="874"/>
      <c r="AM19" s="874"/>
      <c r="AN19" s="874"/>
      <c r="AO19" s="874"/>
      <c r="AP19" s="875"/>
      <c r="AQ19" s="873" t="s">
        <v>172</v>
      </c>
      <c r="AR19" s="874"/>
      <c r="AS19" s="874"/>
      <c r="AT19" s="874"/>
      <c r="AU19" s="874"/>
      <c r="AV19" s="874"/>
      <c r="AW19" s="874"/>
      <c r="AX19" s="874"/>
      <c r="AY19" s="875"/>
      <c r="AZ19" s="151"/>
      <c r="BA19" s="974" t="s">
        <v>303</v>
      </c>
      <c r="BB19" s="151"/>
      <c r="BC19" s="38"/>
    </row>
    <row r="20" spans="1:56" ht="18" customHeight="1" thickBot="1" x14ac:dyDescent="0.3">
      <c r="A20" s="151"/>
      <c r="B20" s="946"/>
      <c r="C20" s="947"/>
      <c r="D20" s="971" t="s">
        <v>115</v>
      </c>
      <c r="E20" s="972"/>
      <c r="F20" s="973"/>
      <c r="G20" s="907" t="s">
        <v>16</v>
      </c>
      <c r="H20" s="971" t="s">
        <v>203</v>
      </c>
      <c r="I20" s="972"/>
      <c r="J20" s="973"/>
      <c r="K20" s="946" t="s">
        <v>410</v>
      </c>
      <c r="L20" s="979"/>
      <c r="M20" s="979"/>
      <c r="N20" s="979"/>
      <c r="O20" s="979"/>
      <c r="P20" s="979"/>
      <c r="Q20" s="979"/>
      <c r="R20" s="979"/>
      <c r="S20" s="979"/>
      <c r="T20" s="979"/>
      <c r="U20" s="979"/>
      <c r="V20" s="979"/>
      <c r="W20" s="979"/>
      <c r="X20" s="979"/>
      <c r="Y20" s="979"/>
      <c r="Z20" s="979"/>
      <c r="AA20" s="979"/>
      <c r="AB20" s="979"/>
      <c r="AC20" s="979"/>
      <c r="AD20" s="979"/>
      <c r="AE20" s="979"/>
      <c r="AF20" s="979"/>
      <c r="AG20" s="947"/>
      <c r="AH20" s="946" t="s">
        <v>410</v>
      </c>
      <c r="AI20" s="979"/>
      <c r="AJ20" s="979"/>
      <c r="AK20" s="979"/>
      <c r="AL20" s="979"/>
      <c r="AM20" s="979"/>
      <c r="AN20" s="979"/>
      <c r="AO20" s="979"/>
      <c r="AP20" s="947"/>
      <c r="AQ20" s="946" t="s">
        <v>410</v>
      </c>
      <c r="AR20" s="979"/>
      <c r="AS20" s="979"/>
      <c r="AT20" s="979"/>
      <c r="AU20" s="979"/>
      <c r="AV20" s="979"/>
      <c r="AW20" s="979"/>
      <c r="AX20" s="979"/>
      <c r="AY20" s="947"/>
      <c r="AZ20" s="151"/>
      <c r="BA20" s="975"/>
      <c r="BB20" s="151"/>
      <c r="BC20" s="38"/>
    </row>
    <row r="21" spans="1:56" s="48" customFormat="1" ht="18" customHeight="1" x14ac:dyDescent="0.25">
      <c r="A21" s="173"/>
      <c r="B21" s="506" t="s">
        <v>342</v>
      </c>
      <c r="C21" s="61" t="s">
        <v>14</v>
      </c>
      <c r="D21" s="78" t="s">
        <v>113</v>
      </c>
      <c r="E21" s="75" t="s">
        <v>114</v>
      </c>
      <c r="F21" s="77" t="s">
        <v>108</v>
      </c>
      <c r="G21" s="908"/>
      <c r="H21" s="78" t="s">
        <v>109</v>
      </c>
      <c r="I21" s="75" t="s">
        <v>110</v>
      </c>
      <c r="J21" s="77" t="s">
        <v>108</v>
      </c>
      <c r="K21" s="74" t="s">
        <v>9</v>
      </c>
      <c r="L21" s="60" t="s">
        <v>10</v>
      </c>
      <c r="M21" s="60" t="s">
        <v>43</v>
      </c>
      <c r="N21" s="60" t="s">
        <v>44</v>
      </c>
      <c r="O21" s="60" t="s">
        <v>45</v>
      </c>
      <c r="P21" s="60" t="s">
        <v>170</v>
      </c>
      <c r="Q21" s="60" t="s">
        <v>222</v>
      </c>
      <c r="R21" s="60" t="s">
        <v>224</v>
      </c>
      <c r="S21" s="60" t="s">
        <v>225</v>
      </c>
      <c r="T21" s="60" t="s">
        <v>223</v>
      </c>
      <c r="U21" s="60" t="s">
        <v>226</v>
      </c>
      <c r="V21" s="60" t="s">
        <v>227</v>
      </c>
      <c r="W21" s="60" t="s">
        <v>228</v>
      </c>
      <c r="X21" s="60" t="s">
        <v>229</v>
      </c>
      <c r="Y21" s="60" t="s">
        <v>230</v>
      </c>
      <c r="Z21" s="60" t="s">
        <v>321</v>
      </c>
      <c r="AA21" s="60" t="s">
        <v>322</v>
      </c>
      <c r="AB21" s="60" t="s">
        <v>323</v>
      </c>
      <c r="AC21" s="60" t="s">
        <v>324</v>
      </c>
      <c r="AD21" s="60" t="s">
        <v>325</v>
      </c>
      <c r="AE21" s="60" t="s">
        <v>178</v>
      </c>
      <c r="AF21" s="60" t="s">
        <v>12</v>
      </c>
      <c r="AG21" s="61" t="s">
        <v>13</v>
      </c>
      <c r="AH21" s="897" t="s">
        <v>162</v>
      </c>
      <c r="AI21" s="868"/>
      <c r="AJ21" s="60" t="s">
        <v>9</v>
      </c>
      <c r="AK21" s="60" t="s">
        <v>10</v>
      </c>
      <c r="AL21" s="60" t="s">
        <v>11</v>
      </c>
      <c r="AM21" s="60" t="s">
        <v>44</v>
      </c>
      <c r="AN21" s="60" t="s">
        <v>59</v>
      </c>
      <c r="AO21" s="60" t="s">
        <v>95</v>
      </c>
      <c r="AP21" s="501" t="s">
        <v>178</v>
      </c>
      <c r="AQ21" s="897" t="s">
        <v>162</v>
      </c>
      <c r="AR21" s="868"/>
      <c r="AS21" s="60" t="s">
        <v>9</v>
      </c>
      <c r="AT21" s="60" t="s">
        <v>10</v>
      </c>
      <c r="AU21" s="60" t="s">
        <v>11</v>
      </c>
      <c r="AV21" s="60" t="s">
        <v>44</v>
      </c>
      <c r="AW21" s="60" t="s">
        <v>59</v>
      </c>
      <c r="AX21" s="60" t="s">
        <v>95</v>
      </c>
      <c r="AY21" s="61" t="s">
        <v>178</v>
      </c>
      <c r="AZ21" s="173"/>
      <c r="BA21" s="236" t="s">
        <v>178</v>
      </c>
      <c r="BB21" s="173"/>
      <c r="BC21" s="65"/>
      <c r="BD21" s="511"/>
    </row>
    <row r="22" spans="1:56" ht="18" customHeight="1" x14ac:dyDescent="0.25">
      <c r="A22" s="151"/>
      <c r="B22" s="273" t="s">
        <v>17</v>
      </c>
      <c r="C22" s="333" t="s">
        <v>87</v>
      </c>
      <c r="D22" s="208"/>
      <c r="E22" s="496"/>
      <c r="F22" s="424">
        <f>E22-D22</f>
        <v>0</v>
      </c>
      <c r="G22" s="211"/>
      <c r="H22" s="208"/>
      <c r="I22" s="496"/>
      <c r="J22" s="424">
        <f>I22-H22</f>
        <v>0</v>
      </c>
      <c r="K22" s="208"/>
      <c r="L22" s="496"/>
      <c r="M22" s="496"/>
      <c r="N22" s="496"/>
      <c r="O22" s="496"/>
      <c r="P22" s="496"/>
      <c r="Q22" s="496"/>
      <c r="R22" s="496"/>
      <c r="S22" s="496"/>
      <c r="T22" s="496"/>
      <c r="U22" s="496"/>
      <c r="V22" s="496"/>
      <c r="W22" s="496"/>
      <c r="X22" s="496"/>
      <c r="Y22" s="496"/>
      <c r="Z22" s="496"/>
      <c r="AA22" s="496"/>
      <c r="AB22" s="496"/>
      <c r="AC22" s="496"/>
      <c r="AD22" s="496"/>
      <c r="AE22" s="422" t="str">
        <f t="shared" ref="AE22:AE29" si="0">IF(ISERROR(AVERAGE(K22:AD22)),Null,AVERAGE(K22:AD22))</f>
        <v/>
      </c>
      <c r="AF22" s="496"/>
      <c r="AG22" s="497"/>
      <c r="AH22" s="901" t="str">
        <f>IF(Volume!$C$18&lt;&gt;Null, Volume!$C$18,"-")</f>
        <v>-</v>
      </c>
      <c r="AI22" s="902"/>
      <c r="AJ22" s="496"/>
      <c r="AK22" s="496"/>
      <c r="AL22" s="496"/>
      <c r="AM22" s="496"/>
      <c r="AN22" s="496"/>
      <c r="AO22" s="214"/>
      <c r="AP22" s="76">
        <f>IF(ISERROR(AVERAGE(AJ22:AO22)),0,AVERAGE(AJ22:AO22))</f>
        <v>0</v>
      </c>
      <c r="AQ22" s="901" t="str">
        <f>IF(Volume!$C$19&lt;&gt;Null, Volume!$C$19,"-")</f>
        <v>-</v>
      </c>
      <c r="AR22" s="902"/>
      <c r="AS22" s="496"/>
      <c r="AT22" s="496"/>
      <c r="AU22" s="496"/>
      <c r="AV22" s="496"/>
      <c r="AW22" s="496"/>
      <c r="AX22" s="496"/>
      <c r="AY22" s="76">
        <f t="shared" ref="AY22:AY29" si="1">IF(ISERROR(AVERAGE(AS22:AX22)),0,AVERAGE(AS22:AX22))</f>
        <v>0</v>
      </c>
      <c r="AZ22" s="151"/>
      <c r="BA22" s="455" t="str">
        <f t="shared" ref="BA22:BA29" si="2">IFERROR((AE22*$AE$30+AP22*$AP$30+AY22*$AY$30)/($AE$30+$AP$30+$AY$30),Null)</f>
        <v/>
      </c>
      <c r="BB22" s="151"/>
      <c r="BC22" s="38"/>
    </row>
    <row r="23" spans="1:56" ht="18" customHeight="1" x14ac:dyDescent="0.25">
      <c r="A23" s="151"/>
      <c r="B23" s="187"/>
      <c r="C23" s="334" t="s">
        <v>92</v>
      </c>
      <c r="D23" s="208"/>
      <c r="E23" s="496"/>
      <c r="F23" s="424">
        <f t="shared" ref="F23:F29" si="3">E23-D23</f>
        <v>0</v>
      </c>
      <c r="G23" s="211"/>
      <c r="H23" s="208"/>
      <c r="I23" s="496"/>
      <c r="J23" s="424">
        <f t="shared" ref="J23:J29" si="4">I23-H23</f>
        <v>0</v>
      </c>
      <c r="K23" s="208"/>
      <c r="L23" s="496"/>
      <c r="M23" s="496"/>
      <c r="N23" s="496"/>
      <c r="O23" s="496"/>
      <c r="P23" s="496"/>
      <c r="Q23" s="496"/>
      <c r="R23" s="496"/>
      <c r="S23" s="496"/>
      <c r="T23" s="496"/>
      <c r="U23" s="496"/>
      <c r="V23" s="496"/>
      <c r="W23" s="496"/>
      <c r="X23" s="496"/>
      <c r="Y23" s="496"/>
      <c r="Z23" s="496"/>
      <c r="AA23" s="496"/>
      <c r="AB23" s="496"/>
      <c r="AC23" s="496"/>
      <c r="AD23" s="496"/>
      <c r="AE23" s="422" t="str">
        <f t="shared" si="0"/>
        <v/>
      </c>
      <c r="AF23" s="496"/>
      <c r="AG23" s="497"/>
      <c r="AH23" s="903"/>
      <c r="AI23" s="904"/>
      <c r="AJ23" s="496"/>
      <c r="AK23" s="496"/>
      <c r="AL23" s="496"/>
      <c r="AM23" s="496"/>
      <c r="AN23" s="496"/>
      <c r="AO23" s="214"/>
      <c r="AP23" s="76">
        <f t="shared" ref="AP23:AP29" si="5">IF(ISERROR(AVERAGE(AJ23:AO23)),0,AVERAGE(AJ23:AO23))</f>
        <v>0</v>
      </c>
      <c r="AQ23" s="903"/>
      <c r="AR23" s="904"/>
      <c r="AS23" s="496"/>
      <c r="AT23" s="496"/>
      <c r="AU23" s="496"/>
      <c r="AV23" s="496"/>
      <c r="AW23" s="496"/>
      <c r="AX23" s="496"/>
      <c r="AY23" s="76">
        <f t="shared" si="1"/>
        <v>0</v>
      </c>
      <c r="AZ23" s="151"/>
      <c r="BA23" s="455" t="str">
        <f t="shared" si="2"/>
        <v/>
      </c>
      <c r="BB23" s="151"/>
      <c r="BC23" s="38"/>
    </row>
    <row r="24" spans="1:56" ht="18" customHeight="1" x14ac:dyDescent="0.25">
      <c r="A24" s="151"/>
      <c r="B24" s="273" t="s">
        <v>18</v>
      </c>
      <c r="C24" s="333" t="s">
        <v>87</v>
      </c>
      <c r="D24" s="208"/>
      <c r="E24" s="496"/>
      <c r="F24" s="424">
        <f t="shared" si="3"/>
        <v>0</v>
      </c>
      <c r="G24" s="211"/>
      <c r="H24" s="208"/>
      <c r="I24" s="496"/>
      <c r="J24" s="424">
        <f t="shared" si="4"/>
        <v>0</v>
      </c>
      <c r="K24" s="208"/>
      <c r="L24" s="496"/>
      <c r="M24" s="496"/>
      <c r="N24" s="496"/>
      <c r="O24" s="496"/>
      <c r="P24" s="496"/>
      <c r="Q24" s="496"/>
      <c r="R24" s="496"/>
      <c r="S24" s="496"/>
      <c r="T24" s="496"/>
      <c r="U24" s="496"/>
      <c r="V24" s="496"/>
      <c r="W24" s="496"/>
      <c r="X24" s="496"/>
      <c r="Y24" s="496"/>
      <c r="Z24" s="496"/>
      <c r="AA24" s="496"/>
      <c r="AB24" s="496"/>
      <c r="AC24" s="496"/>
      <c r="AD24" s="496"/>
      <c r="AE24" s="422" t="str">
        <f t="shared" si="0"/>
        <v/>
      </c>
      <c r="AF24" s="496"/>
      <c r="AG24" s="497"/>
      <c r="AH24" s="905"/>
      <c r="AI24" s="906"/>
      <c r="AJ24" s="496"/>
      <c r="AK24" s="496"/>
      <c r="AL24" s="496"/>
      <c r="AM24" s="496"/>
      <c r="AN24" s="496"/>
      <c r="AO24" s="214"/>
      <c r="AP24" s="76">
        <f t="shared" si="5"/>
        <v>0</v>
      </c>
      <c r="AQ24" s="905"/>
      <c r="AR24" s="906"/>
      <c r="AS24" s="496"/>
      <c r="AT24" s="496"/>
      <c r="AU24" s="496"/>
      <c r="AV24" s="496"/>
      <c r="AW24" s="496"/>
      <c r="AX24" s="496"/>
      <c r="AY24" s="76">
        <f t="shared" si="1"/>
        <v>0</v>
      </c>
      <c r="AZ24" s="151"/>
      <c r="BA24" s="455" t="str">
        <f t="shared" si="2"/>
        <v/>
      </c>
      <c r="BB24" s="151"/>
      <c r="BC24" s="38"/>
    </row>
    <row r="25" spans="1:56" ht="18" customHeight="1" x14ac:dyDescent="0.25">
      <c r="A25" s="151"/>
      <c r="B25" s="274"/>
      <c r="C25" s="334" t="s">
        <v>92</v>
      </c>
      <c r="D25" s="208"/>
      <c r="E25" s="496"/>
      <c r="F25" s="424">
        <f t="shared" si="3"/>
        <v>0</v>
      </c>
      <c r="G25" s="211"/>
      <c r="H25" s="208"/>
      <c r="I25" s="496"/>
      <c r="J25" s="424">
        <f t="shared" si="4"/>
        <v>0</v>
      </c>
      <c r="K25" s="208"/>
      <c r="L25" s="496"/>
      <c r="M25" s="496"/>
      <c r="N25" s="496"/>
      <c r="O25" s="496"/>
      <c r="P25" s="496"/>
      <c r="Q25" s="496"/>
      <c r="R25" s="496"/>
      <c r="S25" s="496"/>
      <c r="T25" s="496"/>
      <c r="U25" s="496"/>
      <c r="V25" s="496"/>
      <c r="W25" s="496"/>
      <c r="X25" s="496"/>
      <c r="Y25" s="496"/>
      <c r="Z25" s="496"/>
      <c r="AA25" s="496"/>
      <c r="AB25" s="496"/>
      <c r="AC25" s="496"/>
      <c r="AD25" s="496"/>
      <c r="AE25" s="422" t="str">
        <f t="shared" si="0"/>
        <v/>
      </c>
      <c r="AF25" s="496"/>
      <c r="AG25" s="497"/>
      <c r="AH25" s="984" t="s">
        <v>81</v>
      </c>
      <c r="AI25" s="985"/>
      <c r="AJ25" s="496"/>
      <c r="AK25" s="496"/>
      <c r="AL25" s="496"/>
      <c r="AM25" s="496"/>
      <c r="AN25" s="496"/>
      <c r="AO25" s="214"/>
      <c r="AP25" s="76">
        <f t="shared" si="5"/>
        <v>0</v>
      </c>
      <c r="AQ25" s="984" t="s">
        <v>81</v>
      </c>
      <c r="AR25" s="985"/>
      <c r="AS25" s="496"/>
      <c r="AT25" s="496"/>
      <c r="AU25" s="496"/>
      <c r="AV25" s="496"/>
      <c r="AW25" s="496"/>
      <c r="AX25" s="496"/>
      <c r="AY25" s="76">
        <f t="shared" si="1"/>
        <v>0</v>
      </c>
      <c r="AZ25" s="151"/>
      <c r="BA25" s="455" t="str">
        <f t="shared" si="2"/>
        <v/>
      </c>
      <c r="BB25" s="151"/>
      <c r="BC25" s="38"/>
    </row>
    <row r="26" spans="1:56" ht="18" customHeight="1" x14ac:dyDescent="0.25">
      <c r="A26" s="151"/>
      <c r="B26" s="187" t="s">
        <v>19</v>
      </c>
      <c r="C26" s="333" t="s">
        <v>87</v>
      </c>
      <c r="D26" s="208"/>
      <c r="E26" s="496"/>
      <c r="F26" s="424">
        <f t="shared" si="3"/>
        <v>0</v>
      </c>
      <c r="G26" s="211"/>
      <c r="H26" s="208"/>
      <c r="I26" s="496"/>
      <c r="J26" s="424">
        <f t="shared" si="4"/>
        <v>0</v>
      </c>
      <c r="K26" s="208"/>
      <c r="L26" s="517"/>
      <c r="M26" s="517"/>
      <c r="N26" s="517"/>
      <c r="O26" s="517"/>
      <c r="P26" s="496"/>
      <c r="Q26" s="496"/>
      <c r="R26" s="496"/>
      <c r="S26" s="496"/>
      <c r="T26" s="496"/>
      <c r="U26" s="496"/>
      <c r="V26" s="496"/>
      <c r="W26" s="496"/>
      <c r="X26" s="496"/>
      <c r="Y26" s="496"/>
      <c r="Z26" s="496"/>
      <c r="AA26" s="496"/>
      <c r="AB26" s="496"/>
      <c r="AC26" s="496"/>
      <c r="AD26" s="496"/>
      <c r="AE26" s="422" t="str">
        <f t="shared" si="0"/>
        <v/>
      </c>
      <c r="AF26" s="496"/>
      <c r="AG26" s="497"/>
      <c r="AH26" s="986"/>
      <c r="AI26" s="987"/>
      <c r="AJ26" s="496"/>
      <c r="AK26" s="496"/>
      <c r="AL26" s="496"/>
      <c r="AM26" s="496"/>
      <c r="AN26" s="496"/>
      <c r="AO26" s="214"/>
      <c r="AP26" s="76">
        <f t="shared" si="5"/>
        <v>0</v>
      </c>
      <c r="AQ26" s="986"/>
      <c r="AR26" s="987"/>
      <c r="AS26" s="496"/>
      <c r="AT26" s="496"/>
      <c r="AU26" s="496"/>
      <c r="AV26" s="496"/>
      <c r="AW26" s="496"/>
      <c r="AX26" s="496"/>
      <c r="AY26" s="76">
        <f t="shared" si="1"/>
        <v>0</v>
      </c>
      <c r="AZ26" s="151"/>
      <c r="BA26" s="455" t="str">
        <f t="shared" si="2"/>
        <v/>
      </c>
      <c r="BB26" s="151"/>
      <c r="BC26" s="38"/>
    </row>
    <row r="27" spans="1:56" ht="18" customHeight="1" x14ac:dyDescent="0.25">
      <c r="A27" s="151"/>
      <c r="B27" s="274"/>
      <c r="C27" s="334" t="s">
        <v>92</v>
      </c>
      <c r="D27" s="208"/>
      <c r="E27" s="496"/>
      <c r="F27" s="424">
        <f t="shared" si="3"/>
        <v>0</v>
      </c>
      <c r="G27" s="211"/>
      <c r="H27" s="208"/>
      <c r="I27" s="496"/>
      <c r="J27" s="424">
        <f t="shared" si="4"/>
        <v>0</v>
      </c>
      <c r="K27" s="208"/>
      <c r="L27" s="496"/>
      <c r="M27" s="496"/>
      <c r="N27" s="496"/>
      <c r="O27" s="496"/>
      <c r="P27" s="496"/>
      <c r="Q27" s="496"/>
      <c r="R27" s="496"/>
      <c r="S27" s="496"/>
      <c r="T27" s="496"/>
      <c r="U27" s="496"/>
      <c r="V27" s="496"/>
      <c r="W27" s="496"/>
      <c r="X27" s="496"/>
      <c r="Y27" s="496"/>
      <c r="Z27" s="496"/>
      <c r="AA27" s="496"/>
      <c r="AB27" s="496"/>
      <c r="AC27" s="496"/>
      <c r="AD27" s="496"/>
      <c r="AE27" s="422" t="str">
        <f t="shared" si="0"/>
        <v/>
      </c>
      <c r="AF27" s="496"/>
      <c r="AG27" s="497"/>
      <c r="AH27" s="901">
        <f>Volume!$D$18</f>
        <v>0</v>
      </c>
      <c r="AI27" s="988"/>
      <c r="AJ27" s="496"/>
      <c r="AK27" s="496"/>
      <c r="AL27" s="496"/>
      <c r="AM27" s="496"/>
      <c r="AN27" s="496"/>
      <c r="AO27" s="496"/>
      <c r="AP27" s="76">
        <f t="shared" si="5"/>
        <v>0</v>
      </c>
      <c r="AQ27" s="901">
        <f>Volume!$D$19</f>
        <v>0</v>
      </c>
      <c r="AR27" s="988"/>
      <c r="AS27" s="496"/>
      <c r="AT27" s="496"/>
      <c r="AU27" s="496"/>
      <c r="AV27" s="496"/>
      <c r="AW27" s="496"/>
      <c r="AX27" s="496"/>
      <c r="AY27" s="76">
        <f t="shared" si="1"/>
        <v>0</v>
      </c>
      <c r="AZ27" s="151"/>
      <c r="BA27" s="455" t="str">
        <f t="shared" si="2"/>
        <v/>
      </c>
      <c r="BB27" s="151"/>
      <c r="BC27" s="38"/>
    </row>
    <row r="28" spans="1:56" ht="18" customHeight="1" x14ac:dyDescent="0.25">
      <c r="A28" s="151"/>
      <c r="B28" s="895" t="s">
        <v>204</v>
      </c>
      <c r="C28" s="333" t="s">
        <v>87</v>
      </c>
      <c r="D28" s="208"/>
      <c r="E28" s="496"/>
      <c r="F28" s="424">
        <f t="shared" si="3"/>
        <v>0</v>
      </c>
      <c r="G28" s="211"/>
      <c r="H28" s="208"/>
      <c r="I28" s="496"/>
      <c r="J28" s="424">
        <f t="shared" si="4"/>
        <v>0</v>
      </c>
      <c r="K28" s="208"/>
      <c r="L28" s="496"/>
      <c r="M28" s="496"/>
      <c r="N28" s="496"/>
      <c r="O28" s="496"/>
      <c r="P28" s="496"/>
      <c r="Q28" s="496"/>
      <c r="R28" s="496"/>
      <c r="S28" s="496"/>
      <c r="T28" s="496"/>
      <c r="U28" s="496"/>
      <c r="V28" s="496"/>
      <c r="W28" s="496"/>
      <c r="X28" s="496"/>
      <c r="Y28" s="496"/>
      <c r="Z28" s="496"/>
      <c r="AA28" s="496"/>
      <c r="AB28" s="496"/>
      <c r="AC28" s="496"/>
      <c r="AD28" s="496"/>
      <c r="AE28" s="422" t="str">
        <f t="shared" si="0"/>
        <v/>
      </c>
      <c r="AF28" s="496"/>
      <c r="AG28" s="497"/>
      <c r="AH28" s="903"/>
      <c r="AI28" s="989"/>
      <c r="AJ28" s="496"/>
      <c r="AK28" s="496"/>
      <c r="AL28" s="496"/>
      <c r="AM28" s="496"/>
      <c r="AN28" s="496"/>
      <c r="AO28" s="496"/>
      <c r="AP28" s="76">
        <f t="shared" si="5"/>
        <v>0</v>
      </c>
      <c r="AQ28" s="903"/>
      <c r="AR28" s="989"/>
      <c r="AS28" s="496"/>
      <c r="AT28" s="496"/>
      <c r="AU28" s="496"/>
      <c r="AV28" s="496"/>
      <c r="AW28" s="496"/>
      <c r="AX28" s="496"/>
      <c r="AY28" s="76">
        <f t="shared" si="1"/>
        <v>0</v>
      </c>
      <c r="AZ28" s="151"/>
      <c r="BA28" s="455" t="str">
        <f t="shared" si="2"/>
        <v/>
      </c>
      <c r="BB28" s="151"/>
      <c r="BC28" s="38"/>
    </row>
    <row r="29" spans="1:56" ht="18" customHeight="1" thickBot="1" x14ac:dyDescent="0.3">
      <c r="A29" s="151"/>
      <c r="B29" s="896"/>
      <c r="C29" s="335" t="s">
        <v>92</v>
      </c>
      <c r="D29" s="209"/>
      <c r="E29" s="210"/>
      <c r="F29" s="426">
        <f t="shared" si="3"/>
        <v>0</v>
      </c>
      <c r="G29" s="212"/>
      <c r="H29" s="209"/>
      <c r="I29" s="210"/>
      <c r="J29" s="426">
        <f t="shared" si="4"/>
        <v>0</v>
      </c>
      <c r="K29" s="209"/>
      <c r="L29" s="210"/>
      <c r="M29" s="210"/>
      <c r="N29" s="210"/>
      <c r="O29" s="210"/>
      <c r="P29" s="210"/>
      <c r="Q29" s="210"/>
      <c r="R29" s="210"/>
      <c r="S29" s="210"/>
      <c r="T29" s="210"/>
      <c r="U29" s="210"/>
      <c r="V29" s="210"/>
      <c r="W29" s="210"/>
      <c r="X29" s="210"/>
      <c r="Y29" s="210"/>
      <c r="Z29" s="210"/>
      <c r="AA29" s="210"/>
      <c r="AB29" s="210"/>
      <c r="AC29" s="210"/>
      <c r="AD29" s="210"/>
      <c r="AE29" s="444" t="str">
        <f t="shared" si="0"/>
        <v/>
      </c>
      <c r="AF29" s="210"/>
      <c r="AG29" s="213"/>
      <c r="AH29" s="990"/>
      <c r="AI29" s="991"/>
      <c r="AJ29" s="210"/>
      <c r="AK29" s="210"/>
      <c r="AL29" s="210"/>
      <c r="AM29" s="210"/>
      <c r="AN29" s="210"/>
      <c r="AO29" s="210"/>
      <c r="AP29" s="76">
        <f t="shared" si="5"/>
        <v>0</v>
      </c>
      <c r="AQ29" s="990"/>
      <c r="AR29" s="991"/>
      <c r="AS29" s="210"/>
      <c r="AT29" s="210"/>
      <c r="AU29" s="210"/>
      <c r="AV29" s="210"/>
      <c r="AW29" s="210"/>
      <c r="AX29" s="210"/>
      <c r="AY29" s="76">
        <f t="shared" si="1"/>
        <v>0</v>
      </c>
      <c r="AZ29" s="151"/>
      <c r="BA29" s="456" t="str">
        <f t="shared" si="2"/>
        <v/>
      </c>
      <c r="BB29" s="151"/>
      <c r="BC29" s="38"/>
    </row>
    <row r="30" spans="1:56" ht="18" customHeight="1" thickBot="1" x14ac:dyDescent="0.3">
      <c r="A30" s="151"/>
      <c r="B30" s="242" t="s">
        <v>93</v>
      </c>
      <c r="C30" s="271"/>
      <c r="D30" s="263"/>
      <c r="E30" s="263"/>
      <c r="F30" s="263"/>
      <c r="G30" s="263"/>
      <c r="H30" s="263"/>
      <c r="I30" s="263"/>
      <c r="J30" s="264"/>
      <c r="K30" s="242" t="s">
        <v>93</v>
      </c>
      <c r="L30" s="265"/>
      <c r="M30" s="265"/>
      <c r="N30" s="265"/>
      <c r="O30" s="265"/>
      <c r="P30" s="265"/>
      <c r="Q30" s="265"/>
      <c r="R30" s="265"/>
      <c r="S30" s="265"/>
      <c r="T30" s="265"/>
      <c r="U30" s="265"/>
      <c r="V30" s="265"/>
      <c r="W30" s="265"/>
      <c r="X30" s="265"/>
      <c r="Y30" s="265"/>
      <c r="Z30" s="265"/>
      <c r="AA30" s="265"/>
      <c r="AB30" s="265"/>
      <c r="AC30" s="265"/>
      <c r="AD30" s="266" t="s">
        <v>350</v>
      </c>
      <c r="AE30" s="445">
        <f>Volume!C15</f>
        <v>0</v>
      </c>
      <c r="AF30" s="980"/>
      <c r="AG30" s="981"/>
      <c r="AH30" s="982"/>
      <c r="AI30" s="983"/>
      <c r="AJ30" s="923" t="s">
        <v>197</v>
      </c>
      <c r="AK30" s="923"/>
      <c r="AL30" s="923"/>
      <c r="AM30" s="923"/>
      <c r="AN30" s="923"/>
      <c r="AO30" s="924"/>
      <c r="AP30" s="447">
        <f>IF(AH22="Freezer",AH27,0)</f>
        <v>0</v>
      </c>
      <c r="AQ30" s="982"/>
      <c r="AR30" s="983"/>
      <c r="AS30" s="923" t="s">
        <v>197</v>
      </c>
      <c r="AT30" s="923"/>
      <c r="AU30" s="923"/>
      <c r="AV30" s="923"/>
      <c r="AW30" s="923"/>
      <c r="AX30" s="924"/>
      <c r="AY30" s="446">
        <f>IF(AQ22="Freezer",AQ27,0)</f>
        <v>0</v>
      </c>
      <c r="AZ30" s="151"/>
      <c r="BA30" s="164"/>
      <c r="BB30" s="151"/>
      <c r="BC30" s="38"/>
    </row>
    <row r="31" spans="1:56" ht="18" customHeight="1" thickBot="1" x14ac:dyDescent="0.3">
      <c r="A31" s="151"/>
      <c r="B31" s="167"/>
      <c r="C31" s="160"/>
      <c r="D31" s="190"/>
      <c r="E31" s="190"/>
      <c r="F31" s="190"/>
      <c r="G31" s="190"/>
      <c r="H31" s="190"/>
      <c r="I31" s="190"/>
      <c r="J31" s="190"/>
      <c r="K31" s="191"/>
      <c r="L31" s="191"/>
      <c r="M31" s="191"/>
      <c r="N31" s="191"/>
      <c r="O31" s="191"/>
      <c r="P31" s="191"/>
      <c r="Q31" s="19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38"/>
    </row>
    <row r="32" spans="1:56" ht="18" customHeight="1" thickBot="1" x14ac:dyDescent="0.3">
      <c r="A32" s="151"/>
      <c r="B32" s="586" t="s">
        <v>465</v>
      </c>
      <c r="C32" s="587"/>
      <c r="D32" s="587"/>
      <c r="E32" s="587"/>
      <c r="F32" s="587"/>
      <c r="G32" s="588"/>
      <c r="H32" s="170"/>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38"/>
    </row>
    <row r="33" spans="1:55" ht="18" customHeight="1" thickBot="1" x14ac:dyDescent="0.3">
      <c r="A33" s="151"/>
      <c r="B33" s="889" t="s">
        <v>107</v>
      </c>
      <c r="C33" s="890"/>
      <c r="D33" s="890"/>
      <c r="E33" s="890"/>
      <c r="F33" s="890"/>
      <c r="G33" s="891"/>
      <c r="H33" s="192"/>
      <c r="I33" s="192"/>
      <c r="J33" s="192"/>
      <c r="K33" s="192"/>
      <c r="L33" s="192"/>
      <c r="M33" s="192"/>
      <c r="N33" s="192"/>
      <c r="O33" s="192"/>
      <c r="P33" s="167"/>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38"/>
    </row>
    <row r="34" spans="1:55" ht="36" customHeight="1" thickTop="1" thickBot="1" x14ac:dyDescent="0.3">
      <c r="A34" s="151"/>
      <c r="B34" s="893"/>
      <c r="C34" s="894"/>
      <c r="D34" s="502" t="s">
        <v>17</v>
      </c>
      <c r="E34" s="148" t="s">
        <v>18</v>
      </c>
      <c r="F34" s="148" t="s">
        <v>19</v>
      </c>
      <c r="G34" s="104" t="s">
        <v>204</v>
      </c>
      <c r="H34" s="167"/>
      <c r="I34" s="167"/>
      <c r="J34" s="167"/>
      <c r="K34" s="167"/>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38"/>
    </row>
    <row r="35" spans="1:55" ht="18" customHeight="1" x14ac:dyDescent="0.25">
      <c r="A35" s="151"/>
      <c r="B35" s="105" t="s">
        <v>6</v>
      </c>
      <c r="C35" s="100" t="s">
        <v>21</v>
      </c>
      <c r="D35" s="422">
        <f>F22</f>
        <v>0</v>
      </c>
      <c r="E35" s="422">
        <f>F24</f>
        <v>0</v>
      </c>
      <c r="F35" s="422">
        <f>F26</f>
        <v>0</v>
      </c>
      <c r="G35" s="76">
        <f>F28</f>
        <v>0</v>
      </c>
      <c r="H35" s="167"/>
      <c r="I35" s="109" t="s">
        <v>205</v>
      </c>
      <c r="J35" s="428" t="str">
        <f>IF('General Info &amp; Test Results'!C28&lt;&gt;Null,'General Info &amp; Test Results'!C28,"-")</f>
        <v>-</v>
      </c>
      <c r="K35" s="167"/>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38"/>
    </row>
    <row r="36" spans="1:55" ht="18" customHeight="1" thickBot="1" x14ac:dyDescent="0.3">
      <c r="A36" s="151"/>
      <c r="B36" s="105" t="s">
        <v>5</v>
      </c>
      <c r="C36" s="100" t="s">
        <v>16</v>
      </c>
      <c r="D36" s="423">
        <f>G22</f>
        <v>0</v>
      </c>
      <c r="E36" s="423">
        <f>G24</f>
        <v>0</v>
      </c>
      <c r="F36" s="423">
        <f>G26</f>
        <v>0</v>
      </c>
      <c r="G36" s="424">
        <f>G28</f>
        <v>0</v>
      </c>
      <c r="H36" s="167"/>
      <c r="I36" s="110" t="s">
        <v>206</v>
      </c>
      <c r="J36" s="429" t="e">
        <f>INDEX(Freezer_Correction,MATCH(J35,Freezer_Type,0),2)</f>
        <v>#N/A</v>
      </c>
      <c r="K36" s="167"/>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38"/>
    </row>
    <row r="37" spans="1:55" ht="18" customHeight="1" x14ac:dyDescent="0.25">
      <c r="A37" s="151"/>
      <c r="B37" s="106" t="s">
        <v>7</v>
      </c>
      <c r="C37" s="101" t="s">
        <v>149</v>
      </c>
      <c r="D37" s="423" t="e">
        <f>(D36*1440*$J$36)/D35</f>
        <v>#N/A</v>
      </c>
      <c r="E37" s="423" t="e">
        <f>(E36*1440*$J$36)/E35</f>
        <v>#N/A</v>
      </c>
      <c r="F37" s="423" t="e">
        <f>(F36*1440*$J$36)/F35</f>
        <v>#N/A</v>
      </c>
      <c r="G37" s="423" t="e">
        <f>(G36*1440*$J$36)/G35</f>
        <v>#N/A</v>
      </c>
      <c r="H37" s="167"/>
      <c r="I37" s="167"/>
      <c r="J37" s="167"/>
      <c r="K37" s="167"/>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38"/>
    </row>
    <row r="38" spans="1:55" ht="18" customHeight="1" thickBot="1" x14ac:dyDescent="0.3">
      <c r="A38" s="151"/>
      <c r="B38" s="892" t="s">
        <v>106</v>
      </c>
      <c r="C38" s="805"/>
      <c r="D38" s="805"/>
      <c r="E38" s="805"/>
      <c r="F38" s="805"/>
      <c r="G38" s="806"/>
      <c r="H38" s="192"/>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38"/>
    </row>
    <row r="39" spans="1:55" ht="36" customHeight="1" thickTop="1" x14ac:dyDescent="0.25">
      <c r="A39" s="151"/>
      <c r="B39" s="915" t="s">
        <v>3</v>
      </c>
      <c r="C39" s="916"/>
      <c r="D39" s="502" t="s">
        <v>17</v>
      </c>
      <c r="E39" s="148" t="s">
        <v>18</v>
      </c>
      <c r="F39" s="99" t="s">
        <v>19</v>
      </c>
      <c r="G39" s="104" t="s">
        <v>204</v>
      </c>
      <c r="H39" s="167"/>
      <c r="I39" s="167"/>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38"/>
    </row>
    <row r="40" spans="1:55" ht="18" customHeight="1" x14ac:dyDescent="0.25">
      <c r="A40" s="151"/>
      <c r="B40" s="112" t="s">
        <v>48</v>
      </c>
      <c r="C40" s="241" t="s">
        <v>21</v>
      </c>
      <c r="D40" s="422">
        <f>F22</f>
        <v>0</v>
      </c>
      <c r="E40" s="422">
        <f>F24</f>
        <v>0</v>
      </c>
      <c r="F40" s="422">
        <f>F26</f>
        <v>0</v>
      </c>
      <c r="G40" s="76">
        <f>F28</f>
        <v>0</v>
      </c>
      <c r="H40" s="167"/>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38"/>
    </row>
    <row r="41" spans="1:55" ht="18" customHeight="1" x14ac:dyDescent="0.25">
      <c r="A41" s="151"/>
      <c r="B41" s="112" t="s">
        <v>49</v>
      </c>
      <c r="C41" s="241" t="s">
        <v>16</v>
      </c>
      <c r="D41" s="423">
        <f>G22</f>
        <v>0</v>
      </c>
      <c r="E41" s="423">
        <f>G24</f>
        <v>0</v>
      </c>
      <c r="F41" s="423">
        <f>G26</f>
        <v>0</v>
      </c>
      <c r="G41" s="424">
        <f>G28</f>
        <v>0</v>
      </c>
      <c r="H41" s="167"/>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38"/>
    </row>
    <row r="42" spans="1:55" ht="18" customHeight="1" x14ac:dyDescent="0.25">
      <c r="A42" s="151"/>
      <c r="B42" s="112"/>
      <c r="C42" s="241" t="s">
        <v>51</v>
      </c>
      <c r="D42" s="423" t="e">
        <f>(D41*1440*$J$36)/D40</f>
        <v>#N/A</v>
      </c>
      <c r="E42" s="423" t="e">
        <f t="shared" ref="E42:G42" si="6">(E41*1440*$J$36)/E40</f>
        <v>#N/A</v>
      </c>
      <c r="F42" s="423" t="e">
        <f t="shared" si="6"/>
        <v>#N/A</v>
      </c>
      <c r="G42" s="423" t="e">
        <f t="shared" si="6"/>
        <v>#N/A</v>
      </c>
      <c r="H42" s="167"/>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38"/>
    </row>
    <row r="43" spans="1:55" ht="36" customHeight="1" thickBot="1" x14ac:dyDescent="0.3">
      <c r="A43" s="151"/>
      <c r="B43" s="913" t="s">
        <v>47</v>
      </c>
      <c r="C43" s="914"/>
      <c r="D43" s="167"/>
      <c r="E43" s="167"/>
      <c r="F43" s="167"/>
      <c r="G43" s="248"/>
      <c r="H43" s="167"/>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38"/>
    </row>
    <row r="44" spans="1:55" ht="36" customHeight="1" x14ac:dyDescent="0.25">
      <c r="A44" s="151"/>
      <c r="B44" s="107" t="s">
        <v>347</v>
      </c>
      <c r="C44" s="102" t="s">
        <v>433</v>
      </c>
      <c r="D44" s="496"/>
      <c r="E44" s="917" t="s">
        <v>502</v>
      </c>
      <c r="F44" s="918"/>
      <c r="G44" s="919"/>
      <c r="H44" s="189"/>
      <c r="I44" s="883" t="s">
        <v>426</v>
      </c>
      <c r="J44" s="884"/>
      <c r="K44" s="884"/>
      <c r="L44" s="884"/>
      <c r="M44" s="884"/>
      <c r="N44" s="884"/>
      <c r="O44" s="884"/>
      <c r="P44" s="884"/>
      <c r="Q44" s="885"/>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38"/>
    </row>
    <row r="45" spans="1:55" ht="36" customHeight="1" x14ac:dyDescent="0.25">
      <c r="A45" s="151"/>
      <c r="B45" s="107" t="s">
        <v>348</v>
      </c>
      <c r="C45" s="102" t="s">
        <v>432</v>
      </c>
      <c r="D45" s="496"/>
      <c r="E45" s="917" t="s">
        <v>502</v>
      </c>
      <c r="F45" s="918"/>
      <c r="G45" s="919"/>
      <c r="H45" s="189"/>
      <c r="I45" s="886" t="s">
        <v>427</v>
      </c>
      <c r="J45" s="887"/>
      <c r="K45" s="887"/>
      <c r="L45" s="887"/>
      <c r="M45" s="887"/>
      <c r="N45" s="887"/>
      <c r="O45" s="887"/>
      <c r="P45" s="887"/>
      <c r="Q45" s="888"/>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38"/>
    </row>
    <row r="46" spans="1:55" ht="36" customHeight="1" x14ac:dyDescent="0.25">
      <c r="A46" s="151"/>
      <c r="B46" s="107" t="s">
        <v>20</v>
      </c>
      <c r="C46" s="102" t="s">
        <v>343</v>
      </c>
      <c r="D46" s="496"/>
      <c r="E46" s="920"/>
      <c r="F46" s="921"/>
      <c r="G46" s="922"/>
      <c r="H46" s="167"/>
      <c r="I46" s="928"/>
      <c r="J46" s="929"/>
      <c r="K46" s="929"/>
      <c r="L46" s="929"/>
      <c r="M46" s="929"/>
      <c r="N46" s="929"/>
      <c r="O46" s="929"/>
      <c r="P46" s="929"/>
      <c r="Q46" s="930"/>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38"/>
    </row>
    <row r="47" spans="1:55" ht="36" customHeight="1" x14ac:dyDescent="0.25">
      <c r="A47" s="151"/>
      <c r="B47" s="269"/>
      <c r="C47" s="270"/>
      <c r="D47" s="97" t="s">
        <v>17</v>
      </c>
      <c r="E47" s="98" t="s">
        <v>18</v>
      </c>
      <c r="F47" s="98" t="s">
        <v>19</v>
      </c>
      <c r="G47" s="61" t="s">
        <v>204</v>
      </c>
      <c r="H47" s="167"/>
      <c r="I47" s="928"/>
      <c r="J47" s="929"/>
      <c r="K47" s="929"/>
      <c r="L47" s="929"/>
      <c r="M47" s="929"/>
      <c r="N47" s="929"/>
      <c r="O47" s="929"/>
      <c r="P47" s="929"/>
      <c r="Q47" s="930"/>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38"/>
    </row>
    <row r="48" spans="1:55" ht="18" customHeight="1" x14ac:dyDescent="0.25">
      <c r="A48" s="151"/>
      <c r="B48" s="107" t="s">
        <v>36</v>
      </c>
      <c r="C48" s="103" t="s">
        <v>21</v>
      </c>
      <c r="D48" s="422">
        <f>F23</f>
        <v>0</v>
      </c>
      <c r="E48" s="422">
        <f>F25</f>
        <v>0</v>
      </c>
      <c r="F48" s="422">
        <f>F27</f>
        <v>0</v>
      </c>
      <c r="G48" s="76">
        <f>F29</f>
        <v>0</v>
      </c>
      <c r="H48" s="167"/>
      <c r="I48" s="928"/>
      <c r="J48" s="929"/>
      <c r="K48" s="929"/>
      <c r="L48" s="929"/>
      <c r="M48" s="929"/>
      <c r="N48" s="929"/>
      <c r="O48" s="929"/>
      <c r="P48" s="929"/>
      <c r="Q48" s="930"/>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38"/>
    </row>
    <row r="49" spans="1:55" ht="18" customHeight="1" x14ac:dyDescent="0.25">
      <c r="A49" s="151"/>
      <c r="B49" s="107" t="s">
        <v>35</v>
      </c>
      <c r="C49" s="100" t="s">
        <v>16</v>
      </c>
      <c r="D49" s="423">
        <f>G23</f>
        <v>0</v>
      </c>
      <c r="E49" s="423">
        <f>G25</f>
        <v>0</v>
      </c>
      <c r="F49" s="423">
        <f>G27</f>
        <v>0</v>
      </c>
      <c r="G49" s="424">
        <f>G29</f>
        <v>0</v>
      </c>
      <c r="H49" s="167"/>
      <c r="I49" s="928"/>
      <c r="J49" s="929"/>
      <c r="K49" s="929"/>
      <c r="L49" s="929"/>
      <c r="M49" s="929"/>
      <c r="N49" s="929"/>
      <c r="O49" s="929"/>
      <c r="P49" s="929"/>
      <c r="Q49" s="930"/>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38"/>
    </row>
    <row r="50" spans="1:55" ht="18" customHeight="1" x14ac:dyDescent="0.25">
      <c r="A50" s="151"/>
      <c r="B50" s="107"/>
      <c r="C50" s="100" t="s">
        <v>51</v>
      </c>
      <c r="D50" s="423" t="e">
        <f>(D49-(D41*D48/D40))*CT_ratio*$J$36/$D$46</f>
        <v>#DIV/0!</v>
      </c>
      <c r="E50" s="423" t="e">
        <f>(E49-(E41*E48/E40))*CT_ratio*$J$36/$D$46</f>
        <v>#DIV/0!</v>
      </c>
      <c r="F50" s="423" t="e">
        <f>(F49-(F41*F48/F40))*CT_ratio*$J$36/$D$46</f>
        <v>#DIV/0!</v>
      </c>
      <c r="G50" s="423" t="e">
        <f>(G49-(G41*G48/G40))*CT_ratio*$J$36/$D$46</f>
        <v>#DIV/0!</v>
      </c>
      <c r="H50" s="167"/>
      <c r="I50" s="928"/>
      <c r="J50" s="929"/>
      <c r="K50" s="929"/>
      <c r="L50" s="929"/>
      <c r="M50" s="929"/>
      <c r="N50" s="929"/>
      <c r="O50" s="929"/>
      <c r="P50" s="929"/>
      <c r="Q50" s="930"/>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38"/>
    </row>
    <row r="51" spans="1:55" ht="18" customHeight="1" thickBot="1" x14ac:dyDescent="0.3">
      <c r="A51" s="151"/>
      <c r="B51" s="269"/>
      <c r="C51" s="270"/>
      <c r="D51" s="275"/>
      <c r="E51" s="171"/>
      <c r="F51" s="190"/>
      <c r="G51" s="276"/>
      <c r="H51" s="193"/>
      <c r="I51" s="931"/>
      <c r="J51" s="932"/>
      <c r="K51" s="932"/>
      <c r="L51" s="932"/>
      <c r="M51" s="932"/>
      <c r="N51" s="932"/>
      <c r="O51" s="932"/>
      <c r="P51" s="932"/>
      <c r="Q51" s="933"/>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38"/>
    </row>
    <row r="52" spans="1:55" ht="18" customHeight="1" thickBot="1" x14ac:dyDescent="0.3">
      <c r="A52" s="151"/>
      <c r="B52" s="591" t="s">
        <v>346</v>
      </c>
      <c r="C52" s="592" t="s">
        <v>345</v>
      </c>
      <c r="D52" s="425" t="e">
        <f>SUM(D42,D50)</f>
        <v>#N/A</v>
      </c>
      <c r="E52" s="425" t="e">
        <f>SUM(E42,E50)</f>
        <v>#N/A</v>
      </c>
      <c r="F52" s="425" t="e">
        <f>SUM(F42,F50)</f>
        <v>#N/A</v>
      </c>
      <c r="G52" s="426" t="e">
        <f>SUM(G42,G50)</f>
        <v>#N/A</v>
      </c>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38"/>
    </row>
    <row r="53" spans="1:55" ht="18" customHeight="1" thickBot="1" x14ac:dyDescent="0.3">
      <c r="A53" s="151"/>
      <c r="B53" s="876" t="s">
        <v>349</v>
      </c>
      <c r="C53" s="877"/>
      <c r="D53" s="877"/>
      <c r="E53" s="877"/>
      <c r="F53" s="877"/>
      <c r="G53" s="878"/>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38"/>
    </row>
    <row r="54" spans="1:55" ht="18" customHeight="1" thickBot="1" x14ac:dyDescent="0.3">
      <c r="A54" s="151"/>
      <c r="B54" s="167"/>
      <c r="C54" s="167"/>
      <c r="D54" s="167"/>
      <c r="E54" s="197"/>
      <c r="F54" s="197"/>
      <c r="G54" s="193"/>
      <c r="H54" s="167"/>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38"/>
    </row>
    <row r="55" spans="1:55" ht="18" customHeight="1" thickBot="1" x14ac:dyDescent="0.3">
      <c r="A55" s="151"/>
      <c r="B55" s="313" t="s">
        <v>316</v>
      </c>
      <c r="C55" s="314"/>
      <c r="D55" s="314"/>
      <c r="E55" s="315"/>
      <c r="F55" s="589"/>
      <c r="G55" s="135"/>
      <c r="H55" s="589"/>
      <c r="I55" s="976" t="s">
        <v>305</v>
      </c>
      <c r="J55" s="977"/>
      <c r="K55" s="977"/>
      <c r="L55" s="977"/>
      <c r="M55" s="977"/>
      <c r="N55" s="978"/>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38"/>
    </row>
    <row r="56" spans="1:55" ht="36" customHeight="1" thickBot="1" x14ac:dyDescent="0.3">
      <c r="A56" s="151"/>
      <c r="B56" s="911" t="s">
        <v>429</v>
      </c>
      <c r="C56" s="912"/>
      <c r="D56" s="427"/>
      <c r="E56" s="268"/>
      <c r="F56" s="589"/>
      <c r="G56" s="589"/>
      <c r="H56" s="234"/>
      <c r="I56" s="152" t="s">
        <v>306</v>
      </c>
      <c r="J56" s="153" t="s">
        <v>305</v>
      </c>
      <c r="K56" s="430">
        <f>IF('General Info &amp; Test Results'!$C$37=Yes, 'Back-End'!$H$18,'Back-End'!$H$17)</f>
        <v>0</v>
      </c>
      <c r="L56" s="898" t="str">
        <f>_xlfn.CONCAT('Back-End'!$H$18," with automatic icemaker ","
",'Back-End'!$H$17," without automatic icemaker")</f>
        <v>0.23 with automatic icemaker 
0 without automatic icemaker</v>
      </c>
      <c r="M56" s="899"/>
      <c r="N56" s="900"/>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38"/>
    </row>
    <row r="57" spans="1:55" ht="18" customHeight="1" thickBot="1" x14ac:dyDescent="0.3">
      <c r="A57" s="151"/>
      <c r="B57" s="934" t="s">
        <v>215</v>
      </c>
      <c r="C57" s="935"/>
      <c r="D57" s="935"/>
      <c r="E57" s="936"/>
      <c r="F57" s="589"/>
      <c r="G57" s="589"/>
      <c r="H57" s="164"/>
      <c r="I57" s="167"/>
      <c r="J57" s="151"/>
      <c r="K57" s="167"/>
      <c r="L57" s="167"/>
      <c r="M57" s="167"/>
      <c r="N57" s="167"/>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38"/>
    </row>
    <row r="58" spans="1:55" ht="18" customHeight="1" thickTop="1" x14ac:dyDescent="0.25">
      <c r="A58" s="151"/>
      <c r="B58" s="240" t="s">
        <v>8</v>
      </c>
      <c r="C58" s="881" t="s">
        <v>90</v>
      </c>
      <c r="D58" s="882"/>
      <c r="E58" s="458" t="e">
        <f>IF(OR(DefrostControlType=LTA,DefrostControlType=Variable),E52,E37)+$K$56</f>
        <v>#N/A</v>
      </c>
      <c r="F58" s="589"/>
      <c r="G58" s="589"/>
      <c r="H58" s="167"/>
      <c r="I58" s="167"/>
      <c r="J58" s="167"/>
      <c r="K58" s="167"/>
      <c r="L58" s="167"/>
      <c r="M58" s="167"/>
      <c r="N58" s="167"/>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38"/>
    </row>
    <row r="59" spans="1:55" ht="18" customHeight="1" thickBot="1" x14ac:dyDescent="0.3">
      <c r="A59" s="151"/>
      <c r="B59" s="934" t="s">
        <v>216</v>
      </c>
      <c r="C59" s="935"/>
      <c r="D59" s="935"/>
      <c r="E59" s="936"/>
      <c r="F59" s="589"/>
      <c r="G59" s="589"/>
      <c r="H59" s="167"/>
      <c r="I59" s="167"/>
      <c r="J59" s="167"/>
      <c r="K59" s="167"/>
      <c r="L59" s="167"/>
      <c r="M59" s="167"/>
      <c r="N59" s="167"/>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38"/>
    </row>
    <row r="60" spans="1:55" ht="18" customHeight="1" thickTop="1" x14ac:dyDescent="0.25">
      <c r="A60" s="151"/>
      <c r="B60" s="925" t="s">
        <v>198</v>
      </c>
      <c r="C60" s="926"/>
      <c r="D60" s="926"/>
      <c r="E60" s="927"/>
      <c r="F60" s="872"/>
      <c r="G60" s="872"/>
      <c r="H60" s="167"/>
      <c r="I60" s="167"/>
      <c r="J60" s="167"/>
      <c r="K60" s="167"/>
      <c r="L60" s="167"/>
      <c r="M60" s="167"/>
      <c r="N60" s="167"/>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38"/>
    </row>
    <row r="61" spans="1:55" ht="18" customHeight="1" x14ac:dyDescent="0.3">
      <c r="A61" s="151"/>
      <c r="B61" s="245" t="s">
        <v>50</v>
      </c>
      <c r="C61" s="909" t="s">
        <v>150</v>
      </c>
      <c r="D61" s="910"/>
      <c r="E61" s="477" t="e">
        <f ca="1">IF(OR(DefrostControlType=LTA,DefrostControlType=Variable),
                           INDIRECT(INDEX(ASHOFF_Tempset,MATCH($D$56,Temp_Set,0),4)),
                     INDIRECT(INDEX(ASHOFF_Tempset,MATCH($D$56,Temp_Set,0),2)))</f>
        <v>#N/A</v>
      </c>
      <c r="F61" s="589"/>
      <c r="G61" s="589"/>
      <c r="H61" s="167"/>
      <c r="I61" s="167"/>
      <c r="J61" s="167"/>
      <c r="K61" s="167"/>
      <c r="L61" s="167"/>
      <c r="M61" s="167"/>
      <c r="N61" s="167"/>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38"/>
    </row>
    <row r="62" spans="1:55" ht="18" customHeight="1" x14ac:dyDescent="0.3">
      <c r="A62" s="151"/>
      <c r="B62" s="246" t="s">
        <v>52</v>
      </c>
      <c r="C62" s="879" t="s">
        <v>151</v>
      </c>
      <c r="D62" s="880"/>
      <c r="E62" s="478" t="e">
        <f ca="1">IF(OR(DefrostControlType=LTA,DefrostControlType=Variable),
                           INDIRECT(INDEX(ASHOFF_Tempset,MATCH($D$56,Temp_Set,0),5)),
                     INDIRECT(INDEX(ASHOFF_Tempset,MATCH($D$56,Temp_Set,0),3)))</f>
        <v>#N/A</v>
      </c>
      <c r="F62" s="589"/>
      <c r="G62" s="589"/>
      <c r="H62" s="167"/>
      <c r="I62" s="167"/>
      <c r="J62" s="167"/>
      <c r="K62" s="167"/>
      <c r="L62" s="167"/>
      <c r="M62" s="167"/>
      <c r="N62" s="167"/>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38"/>
    </row>
    <row r="63" spans="1:55" ht="18" customHeight="1" x14ac:dyDescent="0.3">
      <c r="A63" s="151"/>
      <c r="B63" s="246" t="s">
        <v>53</v>
      </c>
      <c r="C63" s="879" t="s">
        <v>411</v>
      </c>
      <c r="D63" s="880"/>
      <c r="E63" s="431" t="str">
        <f>IF(D56='Back-End'!$F$37,BA24,
  IF(D56='Back-End'!$F$38,BA22,
  IF(D56='Back-End'!$F$39,BA22,
  IF(D56='Back-End'!$F$41,BA28,
  IF(D56='Back-End'!$F$40,BA24,Null)))))</f>
        <v/>
      </c>
      <c r="F63" s="589"/>
      <c r="G63" s="589"/>
      <c r="H63" s="167"/>
      <c r="I63" s="167"/>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38"/>
    </row>
    <row r="64" spans="1:55" ht="18" customHeight="1" x14ac:dyDescent="0.3">
      <c r="A64" s="151"/>
      <c r="B64" s="246" t="s">
        <v>54</v>
      </c>
      <c r="C64" s="939" t="s">
        <v>412</v>
      </c>
      <c r="D64" s="940"/>
      <c r="E64" s="431" t="str">
        <f>IF(D56='Back-End'!$F$37,Null,
  IF(D56='Back-End'!$F$38,BA24,
  IF(D56='Back-End'!$F$39,BA26,
  IF(D56='Back-End'!$F$41,BA29,
  IF(D56='Back-End'!$F$40,BA26,Null)))))</f>
        <v/>
      </c>
      <c r="F64" s="589"/>
      <c r="G64" s="589"/>
      <c r="H64" s="167"/>
      <c r="I64" s="151"/>
      <c r="J64" s="151"/>
      <c r="K64" s="151"/>
      <c r="L64" s="151"/>
      <c r="M64" s="151"/>
      <c r="N64" s="151"/>
      <c r="O64" s="151"/>
      <c r="P64" s="164"/>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38"/>
    </row>
    <row r="65" spans="1:55" ht="18" customHeight="1" x14ac:dyDescent="0.3">
      <c r="A65" s="151"/>
      <c r="B65" s="246" t="s">
        <v>55</v>
      </c>
      <c r="C65" s="879" t="s">
        <v>413</v>
      </c>
      <c r="D65" s="880"/>
      <c r="E65" s="493">
        <v>0</v>
      </c>
      <c r="F65" s="872"/>
      <c r="G65" s="872"/>
      <c r="H65" s="167"/>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38"/>
    </row>
    <row r="66" spans="1:55" ht="18" customHeight="1" thickBot="1" x14ac:dyDescent="0.4">
      <c r="A66" s="151"/>
      <c r="B66" s="247" t="s">
        <v>8</v>
      </c>
      <c r="C66" s="937" t="s">
        <v>90</v>
      </c>
      <c r="D66" s="938"/>
      <c r="E66" s="432" t="e">
        <f ca="1">E61+(E62-E61)*(E65-E63)/(E64-E63)+$K$56</f>
        <v>#N/A</v>
      </c>
      <c r="F66" s="589"/>
      <c r="G66" s="589"/>
      <c r="H66" s="167"/>
      <c r="I66" s="170"/>
      <c r="J66" s="167"/>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38"/>
    </row>
    <row r="67" spans="1:55" ht="18" customHeight="1" thickBot="1" x14ac:dyDescent="0.3">
      <c r="A67" s="151"/>
      <c r="B67" s="167"/>
      <c r="C67" s="195"/>
      <c r="D67" s="196"/>
      <c r="E67" s="167"/>
      <c r="F67" s="167"/>
      <c r="G67" s="167"/>
      <c r="H67" s="167"/>
      <c r="I67" s="167"/>
      <c r="J67" s="167"/>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38"/>
    </row>
    <row r="68" spans="1:55" ht="18" customHeight="1" thickBot="1" x14ac:dyDescent="0.3">
      <c r="A68" s="151"/>
      <c r="B68" s="313" t="s">
        <v>510</v>
      </c>
      <c r="C68" s="314"/>
      <c r="D68" s="314"/>
      <c r="E68" s="315"/>
      <c r="F68" s="589"/>
      <c r="G68" s="589"/>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38"/>
    </row>
    <row r="69" spans="1:55" ht="18" customHeight="1" x14ac:dyDescent="0.25">
      <c r="A69" s="151"/>
      <c r="B69" s="656" t="s">
        <v>8</v>
      </c>
      <c r="C69" s="941" t="s">
        <v>90</v>
      </c>
      <c r="D69" s="942"/>
      <c r="E69" s="433" t="e">
        <f ca="1">IF($D$56='Back-End'!$F$37,E58,E66)</f>
        <v>#N/A</v>
      </c>
      <c r="F69" s="872"/>
      <c r="G69" s="872"/>
      <c r="H69" s="151"/>
      <c r="I69" s="194"/>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38"/>
    </row>
    <row r="70" spans="1:55" ht="18" customHeight="1" thickBot="1" x14ac:dyDescent="0.4">
      <c r="A70" s="151"/>
      <c r="B70" s="247" t="s">
        <v>508</v>
      </c>
      <c r="C70" s="937" t="s">
        <v>509</v>
      </c>
      <c r="D70" s="938"/>
      <c r="E70" s="434" t="e">
        <f ca="1">E69*365</f>
        <v>#N/A</v>
      </c>
      <c r="F70" s="872"/>
      <c r="G70" s="872"/>
      <c r="H70" s="170"/>
      <c r="I70" s="167"/>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38"/>
    </row>
    <row r="71" spans="1:55" ht="18" customHeight="1" thickBot="1" x14ac:dyDescent="0.3">
      <c r="A71" s="151"/>
      <c r="B71" s="151"/>
      <c r="C71" s="151"/>
      <c r="D71" s="151"/>
      <c r="E71" s="151"/>
      <c r="F71" s="151"/>
      <c r="G71" s="151"/>
      <c r="H71" s="167"/>
      <c r="I71" s="167"/>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38"/>
    </row>
    <row r="72" spans="1:55" ht="18" customHeight="1" x14ac:dyDescent="0.25">
      <c r="A72" s="151"/>
      <c r="B72" s="392" t="s">
        <v>511</v>
      </c>
      <c r="C72" s="393"/>
      <c r="D72" s="394"/>
      <c r="E72" s="194"/>
      <c r="F72" s="194"/>
      <c r="G72" s="194"/>
      <c r="H72" s="167"/>
      <c r="I72" s="167"/>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38"/>
    </row>
    <row r="73" spans="1:55" ht="18" customHeight="1" x14ac:dyDescent="0.25">
      <c r="A73" s="151"/>
      <c r="B73" s="925" t="s">
        <v>414</v>
      </c>
      <c r="C73" s="926"/>
      <c r="D73" s="927"/>
      <c r="E73" s="167"/>
      <c r="F73" s="151"/>
      <c r="G73" s="151"/>
      <c r="H73" s="151"/>
      <c r="I73" s="167"/>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38"/>
    </row>
    <row r="74" spans="1:55" ht="18" customHeight="1" x14ac:dyDescent="0.25">
      <c r="A74" s="151"/>
      <c r="B74" s="331" t="s">
        <v>173</v>
      </c>
      <c r="C74" s="332" t="s">
        <v>430</v>
      </c>
      <c r="D74" s="104" t="s">
        <v>174</v>
      </c>
      <c r="E74" s="167"/>
      <c r="F74" s="151"/>
      <c r="G74" s="151"/>
      <c r="H74" s="194"/>
      <c r="I74" s="167"/>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38"/>
    </row>
    <row r="75" spans="1:55" ht="18" customHeight="1" x14ac:dyDescent="0.25">
      <c r="A75" s="151"/>
      <c r="B75" s="438">
        <v>5</v>
      </c>
      <c r="C75" s="215"/>
      <c r="D75" s="435">
        <v>3.4000000000000002E-2</v>
      </c>
      <c r="E75" s="167"/>
      <c r="F75" s="151"/>
      <c r="G75" s="151"/>
      <c r="H75" s="151"/>
      <c r="I75" s="167"/>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38"/>
    </row>
    <row r="76" spans="1:55" ht="18" customHeight="1" x14ac:dyDescent="0.25">
      <c r="A76" s="151"/>
      <c r="B76" s="439">
        <v>15</v>
      </c>
      <c r="C76" s="496"/>
      <c r="D76" s="436">
        <v>0.21099999999999999</v>
      </c>
      <c r="E76" s="167"/>
      <c r="F76" s="151"/>
      <c r="G76" s="151"/>
      <c r="H76" s="151"/>
      <c r="I76" s="167"/>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38"/>
    </row>
    <row r="77" spans="1:55" ht="18" customHeight="1" x14ac:dyDescent="0.25">
      <c r="A77" s="151"/>
      <c r="B77" s="439">
        <v>25</v>
      </c>
      <c r="C77" s="496"/>
      <c r="D77" s="436">
        <v>0.20399999999999999</v>
      </c>
      <c r="E77" s="167"/>
      <c r="F77" s="151"/>
      <c r="G77" s="151"/>
      <c r="H77" s="151"/>
      <c r="I77" s="167"/>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38"/>
    </row>
    <row r="78" spans="1:55" ht="18" customHeight="1" x14ac:dyDescent="0.25">
      <c r="A78" s="151"/>
      <c r="B78" s="439">
        <v>35</v>
      </c>
      <c r="C78" s="496"/>
      <c r="D78" s="436">
        <v>0.16600000000000001</v>
      </c>
      <c r="E78" s="167"/>
      <c r="F78" s="151"/>
      <c r="G78" s="151"/>
      <c r="H78" s="151"/>
      <c r="I78" s="167"/>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38"/>
    </row>
    <row r="79" spans="1:55" ht="18" customHeight="1" x14ac:dyDescent="0.25">
      <c r="A79" s="151"/>
      <c r="B79" s="439">
        <v>45</v>
      </c>
      <c r="C79" s="496"/>
      <c r="D79" s="436">
        <v>0.126</v>
      </c>
      <c r="E79" s="167"/>
      <c r="F79" s="151"/>
      <c r="G79" s="151"/>
      <c r="H79" s="151"/>
      <c r="I79" s="167"/>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38"/>
    </row>
    <row r="80" spans="1:55" ht="18" customHeight="1" x14ac:dyDescent="0.25">
      <c r="A80" s="151"/>
      <c r="B80" s="439">
        <v>55</v>
      </c>
      <c r="C80" s="496"/>
      <c r="D80" s="436">
        <v>0.11899999999999999</v>
      </c>
      <c r="E80" s="167"/>
      <c r="F80" s="151"/>
      <c r="G80" s="151"/>
      <c r="H80" s="151"/>
      <c r="I80" s="167"/>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38"/>
    </row>
    <row r="81" spans="1:55" ht="18" customHeight="1" x14ac:dyDescent="0.25">
      <c r="A81" s="151"/>
      <c r="B81" s="439">
        <v>65</v>
      </c>
      <c r="C81" s="496"/>
      <c r="D81" s="436">
        <v>6.9000000000000006E-2</v>
      </c>
      <c r="E81" s="167"/>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38"/>
    </row>
    <row r="82" spans="1:55" ht="18" customHeight="1" x14ac:dyDescent="0.25">
      <c r="A82" s="151"/>
      <c r="B82" s="439">
        <v>75</v>
      </c>
      <c r="C82" s="496"/>
      <c r="D82" s="436">
        <v>4.7E-2</v>
      </c>
      <c r="E82" s="167"/>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38"/>
    </row>
    <row r="83" spans="1:55" ht="18" customHeight="1" x14ac:dyDescent="0.25">
      <c r="A83" s="151"/>
      <c r="B83" s="439">
        <v>85</v>
      </c>
      <c r="C83" s="496"/>
      <c r="D83" s="436">
        <v>8.0000000000000002E-3</v>
      </c>
      <c r="E83" s="167"/>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38"/>
    </row>
    <row r="84" spans="1:55" ht="18" customHeight="1" x14ac:dyDescent="0.25">
      <c r="A84" s="151"/>
      <c r="B84" s="440">
        <v>95</v>
      </c>
      <c r="C84" s="216"/>
      <c r="D84" s="437">
        <v>1.4999999999999999E-2</v>
      </c>
      <c r="E84" s="167"/>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38"/>
    </row>
    <row r="85" spans="1:55" ht="18" customHeight="1" x14ac:dyDescent="0.25">
      <c r="A85" s="151"/>
      <c r="B85" s="485"/>
      <c r="C85" s="486"/>
      <c r="D85" s="487"/>
      <c r="E85" s="167"/>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38"/>
    </row>
    <row r="86" spans="1:55" ht="36" customHeight="1" x14ac:dyDescent="0.25">
      <c r="A86" s="151"/>
      <c r="B86" s="80" t="s">
        <v>8</v>
      </c>
      <c r="C86" s="83" t="s">
        <v>90</v>
      </c>
      <c r="D86" s="441" t="e">
        <f ca="1">E69</f>
        <v>#N/A</v>
      </c>
      <c r="E86" s="167"/>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38"/>
    </row>
    <row r="87" spans="1:55" ht="18" customHeight="1" x14ac:dyDescent="0.25">
      <c r="A87" s="151"/>
      <c r="B87" s="53" t="s">
        <v>176</v>
      </c>
      <c r="C87" s="81" t="s">
        <v>177</v>
      </c>
      <c r="D87" s="443">
        <f>(C75*D75)+(C76*D76)+(C77*D77)+(C78*D78)+(C79*D79)+(C80*D80)+(C81*D81)+(C82*D82)+(C83*D83)+(C84*D84)</f>
        <v>0</v>
      </c>
      <c r="E87" s="167"/>
      <c r="F87" s="151"/>
      <c r="G87" s="151"/>
      <c r="H87" s="151"/>
      <c r="I87" s="167"/>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38"/>
    </row>
    <row r="88" spans="1:55" ht="18" customHeight="1" x14ac:dyDescent="0.25">
      <c r="A88" s="151"/>
      <c r="B88" s="53" t="s">
        <v>175</v>
      </c>
      <c r="C88" s="81" t="s">
        <v>415</v>
      </c>
      <c r="D88" s="442">
        <f>D87*1.3*24/1000</f>
        <v>0</v>
      </c>
      <c r="E88" s="167"/>
      <c r="F88" s="151"/>
      <c r="G88" s="151"/>
      <c r="H88" s="151"/>
      <c r="I88" s="167"/>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38"/>
    </row>
    <row r="89" spans="1:55" ht="36" customHeight="1" x14ac:dyDescent="0.25">
      <c r="A89" s="151"/>
      <c r="B89" s="79" t="s">
        <v>431</v>
      </c>
      <c r="C89" s="82" t="s">
        <v>466</v>
      </c>
      <c r="D89" s="442" t="e">
        <f ca="1">D86+D88</f>
        <v>#N/A</v>
      </c>
      <c r="E89" s="167"/>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38"/>
    </row>
    <row r="90" spans="1:55" ht="18" customHeight="1" thickBot="1" x14ac:dyDescent="0.4">
      <c r="A90" s="151"/>
      <c r="B90" s="247" t="s">
        <v>508</v>
      </c>
      <c r="C90" s="658" t="s">
        <v>509</v>
      </c>
      <c r="D90" s="434" t="e">
        <f ca="1">D89*365</f>
        <v>#N/A</v>
      </c>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38"/>
    </row>
    <row r="91" spans="1:55" ht="18" customHeight="1" x14ac:dyDescent="0.25">
      <c r="A91" s="151"/>
      <c r="B91" s="182"/>
      <c r="C91" s="182"/>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38"/>
    </row>
    <row r="92" spans="1:55" ht="18" customHeight="1" x14ac:dyDescent="0.25">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row>
    <row r="93" spans="1:55" ht="18" customHeight="1" x14ac:dyDescent="0.25">
      <c r="H93" s="63"/>
      <c r="I93" s="63"/>
      <c r="J93" s="63"/>
      <c r="K93" s="63"/>
      <c r="L93" s="63"/>
      <c r="M93" s="63"/>
      <c r="N93" s="63"/>
      <c r="O93" s="63"/>
      <c r="P93" s="63"/>
      <c r="Q93" s="63"/>
      <c r="R93" s="63"/>
      <c r="S93" s="63"/>
      <c r="T93" s="63"/>
      <c r="U93" s="63"/>
    </row>
  </sheetData>
  <sheetProtection algorithmName="SHA-512" hashValue="6zbBFYgj0b5wari3/kOn8OTlf6T68kd3LElGH4vmYqsRqzIxSGSlk5t7R89gTlCvpCSI+3tI13Xh3fEtrt+7nw==" saltValue="sIqhkViiyNbUnaMt+nimGA==" spinCount="100000" sheet="1" objects="1" scenarios="1" selectLockedCells="1"/>
  <mergeCells count="70">
    <mergeCell ref="BA19:BA20"/>
    <mergeCell ref="I55:N55"/>
    <mergeCell ref="AQ20:AY20"/>
    <mergeCell ref="K20:AG20"/>
    <mergeCell ref="AH20:AP20"/>
    <mergeCell ref="AF30:AG30"/>
    <mergeCell ref="AH30:AI30"/>
    <mergeCell ref="AH22:AI24"/>
    <mergeCell ref="AH25:AI26"/>
    <mergeCell ref="AH27:AI29"/>
    <mergeCell ref="AQ30:AR30"/>
    <mergeCell ref="AQ27:AR29"/>
    <mergeCell ref="AQ25:AR26"/>
    <mergeCell ref="H20:J20"/>
    <mergeCell ref="AS30:AX30"/>
    <mergeCell ref="AQ21:AR21"/>
    <mergeCell ref="B14:J14"/>
    <mergeCell ref="B20:C20"/>
    <mergeCell ref="D3:F3"/>
    <mergeCell ref="B13:J13"/>
    <mergeCell ref="B16:J16"/>
    <mergeCell ref="D4:F4"/>
    <mergeCell ref="D5:F5"/>
    <mergeCell ref="D6:F6"/>
    <mergeCell ref="H4:I4"/>
    <mergeCell ref="D8:F8"/>
    <mergeCell ref="D7:F7"/>
    <mergeCell ref="D9:F9"/>
    <mergeCell ref="B17:J17"/>
    <mergeCell ref="D20:F20"/>
    <mergeCell ref="B15:J15"/>
    <mergeCell ref="B73:D73"/>
    <mergeCell ref="C66:D66"/>
    <mergeCell ref="C63:D63"/>
    <mergeCell ref="C64:D64"/>
    <mergeCell ref="C65:D65"/>
    <mergeCell ref="C69:D69"/>
    <mergeCell ref="C70:D70"/>
    <mergeCell ref="L56:N56"/>
    <mergeCell ref="AQ22:AR24"/>
    <mergeCell ref="G20:G21"/>
    <mergeCell ref="C61:D61"/>
    <mergeCell ref="B56:C56"/>
    <mergeCell ref="B43:C43"/>
    <mergeCell ref="B39:C39"/>
    <mergeCell ref="E44:G44"/>
    <mergeCell ref="E45:G45"/>
    <mergeCell ref="E46:G46"/>
    <mergeCell ref="AJ30:AO30"/>
    <mergeCell ref="F60:G60"/>
    <mergeCell ref="B60:E60"/>
    <mergeCell ref="I46:Q51"/>
    <mergeCell ref="B57:E57"/>
    <mergeCell ref="B59:E59"/>
    <mergeCell ref="F69:G69"/>
    <mergeCell ref="F70:G70"/>
    <mergeCell ref="AQ19:AY19"/>
    <mergeCell ref="K19:AG19"/>
    <mergeCell ref="AH19:AP19"/>
    <mergeCell ref="B53:G53"/>
    <mergeCell ref="C62:D62"/>
    <mergeCell ref="C58:D58"/>
    <mergeCell ref="I44:Q44"/>
    <mergeCell ref="I45:Q45"/>
    <mergeCell ref="B33:G33"/>
    <mergeCell ref="B38:G38"/>
    <mergeCell ref="B34:C34"/>
    <mergeCell ref="B28:B29"/>
    <mergeCell ref="F65:G65"/>
    <mergeCell ref="AH21:AI21"/>
  </mergeCells>
  <conditionalFormatting sqref="B69:E69 E70">
    <cfRule type="expression" dxfId="63" priority="29">
      <formula>VASH=Yes</formula>
    </cfRule>
  </conditionalFormatting>
  <conditionalFormatting sqref="B74:D89 C90:D90">
    <cfRule type="expression" dxfId="62" priority="28">
      <formula>VASH=No</formula>
    </cfRule>
  </conditionalFormatting>
  <conditionalFormatting sqref="AH20:AY30">
    <cfRule type="expression" dxfId="61" priority="25">
      <formula>Aux_Comp_Y_N=0</formula>
    </cfRule>
  </conditionalFormatting>
  <conditionalFormatting sqref="AQ20:AY30">
    <cfRule type="expression" dxfId="60" priority="24">
      <formula>Aux_Comp_Y_N=1</formula>
    </cfRule>
  </conditionalFormatting>
  <conditionalFormatting sqref="D44:D46 I46:Q51">
    <cfRule type="expression" dxfId="59" priority="27">
      <formula>AND(DefrostControlType&lt;&gt;LTA,DefrostControlType&lt;&gt;Variable)</formula>
    </cfRule>
  </conditionalFormatting>
  <conditionalFormatting sqref="D44:D45">
    <cfRule type="expression" dxfId="58" priority="26">
      <formula>DefrostControlType&lt;&gt;Variable</formula>
    </cfRule>
  </conditionalFormatting>
  <dataValidations count="2">
    <dataValidation type="list" showInputMessage="1" showErrorMessage="1" sqref="D56" xr:uid="{00000000-0002-0000-0B00-000000000000}">
      <formula1>Temp_Set</formula1>
    </dataValidation>
    <dataValidation showInputMessage="1" showErrorMessage="1" sqref="E65" xr:uid="{00000000-0002-0000-0B00-000001000000}"/>
  </dataValidations>
  <hyperlinks>
    <hyperlink ref="H2" location="Instructions!C33" display="Back to Instructions tab" xr:uid="{83A58FB0-36ED-409F-B7C4-B9F1A02AB2F4}"/>
  </hyperlinks>
  <printOptions horizontalCentered="1"/>
  <pageMargins left="0.25" right="0.25" top="0.75" bottom="0.25" header="0.3" footer="0.3"/>
  <pageSetup scale="15" orientation="landscape" r:id="rId1"/>
  <headerFooter>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0066CC"/>
    <pageSetUpPr fitToPage="1"/>
  </sheetPr>
  <dimension ref="A1:BD74"/>
  <sheetViews>
    <sheetView showGridLines="0" zoomScale="90" zoomScaleNormal="90" workbookViewId="0">
      <selection activeCell="H2" sqref="H2"/>
    </sheetView>
  </sheetViews>
  <sheetFormatPr defaultColWidth="9.140625" defaultRowHeight="18" customHeight="1" x14ac:dyDescent="0.25"/>
  <cols>
    <col min="1" max="1" width="4.42578125" style="5" customWidth="1"/>
    <col min="2" max="2" width="21.7109375" style="5" customWidth="1"/>
    <col min="3" max="3" width="36.28515625" style="5" customWidth="1"/>
    <col min="4" max="10" width="18.7109375" style="5" customWidth="1"/>
    <col min="11" max="51" width="12.7109375" style="5" customWidth="1"/>
    <col min="52" max="52" width="11.5703125" style="5" customWidth="1"/>
    <col min="53" max="53" width="42.7109375" style="5" customWidth="1"/>
    <col min="54" max="54" width="4.42578125" style="5" customWidth="1"/>
    <col min="55" max="55" width="5.42578125" style="5" customWidth="1"/>
    <col min="56" max="56" width="5.42578125" style="63" customWidth="1"/>
    <col min="57" max="16384" width="9.140625" style="5"/>
  </cols>
  <sheetData>
    <row r="1" spans="1:56" ht="24" customHeight="1" thickBot="1" x14ac:dyDescent="0.3">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38"/>
    </row>
    <row r="2" spans="1:56" ht="18" customHeight="1" thickBot="1" x14ac:dyDescent="0.3">
      <c r="A2" s="151"/>
      <c r="B2" s="313" t="str">
        <f>'Version Control'!$B$2</f>
        <v>Title</v>
      </c>
      <c r="C2" s="314"/>
      <c r="D2" s="314"/>
      <c r="E2" s="314"/>
      <c r="F2" s="315"/>
      <c r="G2" s="151"/>
      <c r="H2" s="39" t="s">
        <v>158</v>
      </c>
      <c r="I2" s="151"/>
      <c r="J2" s="151"/>
      <c r="K2" s="183"/>
      <c r="L2" s="183"/>
      <c r="M2" s="183"/>
      <c r="N2" s="183"/>
      <c r="O2" s="183"/>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38"/>
    </row>
    <row r="3" spans="1:56" ht="18" customHeight="1" x14ac:dyDescent="0.25">
      <c r="A3" s="151"/>
      <c r="B3" s="518" t="str">
        <f>'Version Control'!$B$3</f>
        <v>Test Report Template Name:</v>
      </c>
      <c r="C3" s="519"/>
      <c r="D3" s="1003" t="str">
        <f>'Version Control'!$C$3</f>
        <v>Consumer Freezer</v>
      </c>
      <c r="E3" s="1004"/>
      <c r="F3" s="1005"/>
      <c r="G3" s="151"/>
      <c r="H3" s="151"/>
      <c r="I3" s="151"/>
      <c r="J3" s="151"/>
      <c r="K3" s="183"/>
      <c r="L3" s="183"/>
      <c r="M3" s="183"/>
      <c r="N3" s="183"/>
      <c r="O3" s="183"/>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38"/>
    </row>
    <row r="4" spans="1:56" ht="18" customHeight="1" x14ac:dyDescent="0.25">
      <c r="A4" s="151"/>
      <c r="B4" s="520" t="str">
        <f>'Version Control'!$B$4</f>
        <v>Version Number:</v>
      </c>
      <c r="C4" s="521"/>
      <c r="D4" s="1006" t="str">
        <f>'Version Control'!$C$4</f>
        <v>v3.1</v>
      </c>
      <c r="E4" s="1007"/>
      <c r="F4" s="1008"/>
      <c r="G4" s="151"/>
      <c r="H4" s="963"/>
      <c r="I4" s="963"/>
      <c r="J4" s="151"/>
      <c r="K4" s="183"/>
      <c r="L4" s="183"/>
      <c r="M4" s="183"/>
      <c r="N4" s="183"/>
      <c r="O4" s="183"/>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38"/>
    </row>
    <row r="5" spans="1:56" ht="18" customHeight="1" x14ac:dyDescent="0.25">
      <c r="A5" s="151"/>
      <c r="B5" s="520" t="str">
        <f>'Version Control'!$B$5</f>
        <v xml:space="preserve">Latest Template Revision: </v>
      </c>
      <c r="C5" s="521"/>
      <c r="D5" s="1009">
        <f>'Version Control'!$C$5</f>
        <v>43787</v>
      </c>
      <c r="E5" s="1010"/>
      <c r="F5" s="1011"/>
      <c r="G5" s="151"/>
      <c r="H5" s="151"/>
      <c r="I5" s="151"/>
      <c r="J5" s="151"/>
      <c r="K5" s="183"/>
      <c r="L5" s="183"/>
      <c r="M5" s="183"/>
      <c r="N5" s="183"/>
      <c r="O5" s="183"/>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38"/>
    </row>
    <row r="6" spans="1:56" ht="18" customHeight="1" x14ac:dyDescent="0.25">
      <c r="A6" s="151"/>
      <c r="B6" s="520" t="str">
        <f>'Version Control'!$B$6</f>
        <v>Tab Name:</v>
      </c>
      <c r="C6" s="521"/>
      <c r="D6" s="1006" t="str">
        <f ca="1">MID(CELL("filename",B1), FIND("]", CELL("filename", B1))+ 1, 255)</f>
        <v>Energy Calcs (ASH Switch ON)</v>
      </c>
      <c r="E6" s="1007"/>
      <c r="F6" s="1008"/>
      <c r="G6" s="151"/>
      <c r="H6" s="151"/>
      <c r="I6" s="151"/>
      <c r="J6" s="151"/>
      <c r="K6" s="183"/>
      <c r="L6" s="183"/>
      <c r="M6" s="183"/>
      <c r="N6" s="183"/>
      <c r="O6" s="183"/>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38"/>
    </row>
    <row r="7" spans="1:56" ht="36" customHeight="1" x14ac:dyDescent="0.25">
      <c r="A7" s="151"/>
      <c r="B7" s="520" t="str">
        <f>'Version Control'!$B$7</f>
        <v>File Name:</v>
      </c>
      <c r="C7" s="521"/>
      <c r="D7" s="1012" t="str">
        <f ca="1">'Version Control'!$C$7</f>
        <v>Consumer Freezer v3.1.xlsx</v>
      </c>
      <c r="E7" s="1013"/>
      <c r="F7" s="1014"/>
      <c r="G7" s="151"/>
      <c r="H7" s="151"/>
      <c r="I7" s="151"/>
      <c r="J7" s="151"/>
      <c r="K7" s="183"/>
      <c r="L7" s="183"/>
      <c r="M7" s="183"/>
      <c r="N7" s="183"/>
      <c r="O7" s="183"/>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38"/>
    </row>
    <row r="8" spans="1:56" s="585" customFormat="1" ht="18" customHeight="1" x14ac:dyDescent="0.3">
      <c r="A8" s="582"/>
      <c r="B8" s="583" t="str">
        <f>'Version Control'!$B$8</f>
        <v>Test Start Date:</v>
      </c>
      <c r="C8" s="584"/>
      <c r="D8" s="1021" t="str">
        <f>'General Info &amp; Test Results'!C17</f>
        <v>[MM/DD/YYYY]</v>
      </c>
      <c r="E8" s="1013"/>
      <c r="F8" s="1014"/>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38"/>
      <c r="BD8" s="63"/>
    </row>
    <row r="9" spans="1:56" ht="18" customHeight="1" thickBot="1" x14ac:dyDescent="0.3">
      <c r="A9" s="151"/>
      <c r="B9" s="522" t="str">
        <f>'Version Control'!$B$9</f>
        <v xml:space="preserve">Test Completion Date: </v>
      </c>
      <c r="C9" s="523"/>
      <c r="D9" s="1018" t="str">
        <f>'Version Control'!$C$9</f>
        <v>[MM/DD/YYYY]</v>
      </c>
      <c r="E9" s="1019"/>
      <c r="F9" s="1020"/>
      <c r="G9" s="151"/>
      <c r="H9" s="151"/>
      <c r="I9" s="151"/>
      <c r="J9" s="151"/>
      <c r="K9" s="183"/>
      <c r="L9" s="183"/>
      <c r="M9" s="183"/>
      <c r="N9" s="183"/>
      <c r="O9" s="183"/>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38"/>
    </row>
    <row r="10" spans="1:56" ht="18" customHeight="1" x14ac:dyDescent="0.25">
      <c r="A10" s="151"/>
      <c r="B10" s="151"/>
      <c r="C10" s="151"/>
      <c r="D10" s="151"/>
      <c r="E10" s="151"/>
      <c r="F10" s="151"/>
      <c r="G10" s="151"/>
      <c r="H10" s="151"/>
      <c r="I10" s="151"/>
      <c r="J10" s="151"/>
      <c r="K10" s="183"/>
      <c r="L10" s="183"/>
      <c r="M10" s="183"/>
      <c r="N10" s="183"/>
      <c r="O10" s="183"/>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38"/>
    </row>
    <row r="11" spans="1:56" ht="18" customHeight="1" thickBot="1" x14ac:dyDescent="0.3">
      <c r="A11" s="151"/>
      <c r="B11" s="151"/>
      <c r="C11" s="151"/>
      <c r="D11" s="151"/>
      <c r="E11" s="151"/>
      <c r="F11" s="151"/>
      <c r="G11" s="151"/>
      <c r="H11" s="151"/>
      <c r="I11" s="151"/>
      <c r="J11" s="151"/>
      <c r="K11" s="183"/>
      <c r="L11" s="183"/>
      <c r="M11" s="183"/>
      <c r="N11" s="183"/>
      <c r="O11" s="183"/>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38"/>
    </row>
    <row r="12" spans="1:56" ht="18" customHeight="1" thickBot="1" x14ac:dyDescent="0.3">
      <c r="A12" s="151"/>
      <c r="B12" s="313" t="s">
        <v>409</v>
      </c>
      <c r="C12" s="314"/>
      <c r="D12" s="314"/>
      <c r="E12" s="314"/>
      <c r="F12" s="314"/>
      <c r="G12" s="314"/>
      <c r="H12" s="314"/>
      <c r="I12" s="314"/>
      <c r="J12" s="315"/>
      <c r="K12" s="170"/>
      <c r="L12" s="170"/>
      <c r="M12" s="170"/>
      <c r="N12" s="170"/>
      <c r="O12" s="170"/>
      <c r="P12" s="170"/>
      <c r="Q12" s="177"/>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38"/>
    </row>
    <row r="13" spans="1:56" ht="18" customHeight="1" x14ac:dyDescent="0.25">
      <c r="A13" s="151"/>
      <c r="B13" s="1022" t="s">
        <v>154</v>
      </c>
      <c r="C13" s="1023"/>
      <c r="D13" s="1023"/>
      <c r="E13" s="1023"/>
      <c r="F13" s="1023"/>
      <c r="G13" s="1023"/>
      <c r="H13" s="1023"/>
      <c r="I13" s="1023"/>
      <c r="J13" s="1024"/>
      <c r="K13" s="167"/>
      <c r="L13" s="167"/>
      <c r="M13" s="167"/>
      <c r="N13" s="167"/>
      <c r="O13" s="167"/>
      <c r="P13" s="167"/>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38"/>
    </row>
    <row r="14" spans="1:56" ht="18" customHeight="1" x14ac:dyDescent="0.25">
      <c r="A14" s="151"/>
      <c r="B14" s="1025" t="s">
        <v>344</v>
      </c>
      <c r="C14" s="1026"/>
      <c r="D14" s="1026"/>
      <c r="E14" s="1026"/>
      <c r="F14" s="1026"/>
      <c r="G14" s="1026"/>
      <c r="H14" s="1026"/>
      <c r="I14" s="1026"/>
      <c r="J14" s="1027"/>
      <c r="K14" s="167"/>
      <c r="L14" s="167"/>
      <c r="M14" s="186"/>
      <c r="N14" s="186"/>
      <c r="O14" s="167"/>
      <c r="P14" s="167"/>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38"/>
    </row>
    <row r="15" spans="1:56" ht="18" customHeight="1" x14ac:dyDescent="0.25">
      <c r="A15" s="151"/>
      <c r="B15" s="1025" t="s">
        <v>513</v>
      </c>
      <c r="C15" s="1026"/>
      <c r="D15" s="1026"/>
      <c r="E15" s="1026"/>
      <c r="F15" s="1026"/>
      <c r="G15" s="1026"/>
      <c r="H15" s="1026"/>
      <c r="I15" s="1026"/>
      <c r="J15" s="1027"/>
      <c r="K15" s="167"/>
      <c r="L15" s="167"/>
      <c r="M15" s="186"/>
      <c r="N15" s="186"/>
      <c r="O15" s="167"/>
      <c r="P15" s="167"/>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38"/>
    </row>
    <row r="16" spans="1:56" ht="18" customHeight="1" x14ac:dyDescent="0.25">
      <c r="A16" s="151"/>
      <c r="B16" s="1015" t="s">
        <v>320</v>
      </c>
      <c r="C16" s="1016"/>
      <c r="D16" s="1016"/>
      <c r="E16" s="1016"/>
      <c r="F16" s="1016"/>
      <c r="G16" s="1016"/>
      <c r="H16" s="1016"/>
      <c r="I16" s="1016"/>
      <c r="J16" s="1017"/>
      <c r="K16" s="167"/>
      <c r="L16" s="167"/>
      <c r="M16" s="186"/>
      <c r="N16" s="186"/>
      <c r="O16" s="167"/>
      <c r="P16" s="167"/>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38"/>
    </row>
    <row r="17" spans="1:56" ht="18" customHeight="1" thickBot="1" x14ac:dyDescent="0.3">
      <c r="A17" s="151"/>
      <c r="B17" s="994" t="s">
        <v>408</v>
      </c>
      <c r="C17" s="995"/>
      <c r="D17" s="995"/>
      <c r="E17" s="995"/>
      <c r="F17" s="995"/>
      <c r="G17" s="995"/>
      <c r="H17" s="995"/>
      <c r="I17" s="995"/>
      <c r="J17" s="996"/>
      <c r="K17" s="167"/>
      <c r="L17" s="167"/>
      <c r="M17" s="186"/>
      <c r="N17" s="186"/>
      <c r="O17" s="167"/>
      <c r="P17" s="167"/>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38"/>
    </row>
    <row r="18" spans="1:56" ht="18" customHeight="1" thickBot="1" x14ac:dyDescent="0.3">
      <c r="A18" s="151"/>
      <c r="B18" s="151"/>
      <c r="C18" s="151"/>
      <c r="D18" s="151"/>
      <c r="E18" s="151"/>
      <c r="F18" s="151"/>
      <c r="G18" s="151"/>
      <c r="H18" s="151"/>
      <c r="I18" s="151"/>
      <c r="J18" s="151"/>
      <c r="K18" s="151"/>
      <c r="L18" s="151"/>
      <c r="M18" s="177"/>
      <c r="N18" s="177"/>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38"/>
    </row>
    <row r="19" spans="1:56" s="63" customFormat="1" ht="18" customHeight="1" thickBot="1" x14ac:dyDescent="0.3">
      <c r="A19" s="151"/>
      <c r="B19" s="313" t="s">
        <v>315</v>
      </c>
      <c r="C19" s="314"/>
      <c r="D19" s="314"/>
      <c r="E19" s="314"/>
      <c r="F19" s="314"/>
      <c r="G19" s="314"/>
      <c r="H19" s="314"/>
      <c r="I19" s="314"/>
      <c r="J19" s="315"/>
      <c r="K19" s="873" t="s">
        <v>165</v>
      </c>
      <c r="L19" s="874"/>
      <c r="M19" s="874"/>
      <c r="N19" s="874"/>
      <c r="O19" s="874"/>
      <c r="P19" s="874"/>
      <c r="Q19" s="874"/>
      <c r="R19" s="874"/>
      <c r="S19" s="874"/>
      <c r="T19" s="874"/>
      <c r="U19" s="874"/>
      <c r="V19" s="874"/>
      <c r="W19" s="874"/>
      <c r="X19" s="874"/>
      <c r="Y19" s="874"/>
      <c r="Z19" s="874"/>
      <c r="AA19" s="874"/>
      <c r="AB19" s="874"/>
      <c r="AC19" s="874"/>
      <c r="AD19" s="874"/>
      <c r="AE19" s="874"/>
      <c r="AF19" s="874"/>
      <c r="AG19" s="875"/>
      <c r="AH19" s="873" t="s">
        <v>171</v>
      </c>
      <c r="AI19" s="874"/>
      <c r="AJ19" s="874"/>
      <c r="AK19" s="874"/>
      <c r="AL19" s="874"/>
      <c r="AM19" s="874"/>
      <c r="AN19" s="874"/>
      <c r="AO19" s="874"/>
      <c r="AP19" s="875"/>
      <c r="AQ19" s="873" t="s">
        <v>172</v>
      </c>
      <c r="AR19" s="874"/>
      <c r="AS19" s="874"/>
      <c r="AT19" s="874"/>
      <c r="AU19" s="874"/>
      <c r="AV19" s="874"/>
      <c r="AW19" s="874"/>
      <c r="AX19" s="874"/>
      <c r="AY19" s="875"/>
      <c r="AZ19" s="151"/>
      <c r="BA19" s="974" t="s">
        <v>303</v>
      </c>
      <c r="BB19" s="151"/>
      <c r="BC19" s="38"/>
    </row>
    <row r="20" spans="1:56" ht="18" customHeight="1" thickBot="1" x14ac:dyDescent="0.3">
      <c r="A20" s="151"/>
      <c r="B20" s="336"/>
      <c r="C20" s="268"/>
      <c r="D20" s="971" t="s">
        <v>115</v>
      </c>
      <c r="E20" s="972"/>
      <c r="F20" s="973"/>
      <c r="G20" s="1038" t="s">
        <v>16</v>
      </c>
      <c r="H20" s="971" t="s">
        <v>203</v>
      </c>
      <c r="I20" s="972"/>
      <c r="J20" s="973"/>
      <c r="K20" s="946" t="s">
        <v>410</v>
      </c>
      <c r="L20" s="979"/>
      <c r="M20" s="979"/>
      <c r="N20" s="979"/>
      <c r="O20" s="979"/>
      <c r="P20" s="979"/>
      <c r="Q20" s="979"/>
      <c r="R20" s="979"/>
      <c r="S20" s="979"/>
      <c r="T20" s="979"/>
      <c r="U20" s="979"/>
      <c r="V20" s="979"/>
      <c r="W20" s="979"/>
      <c r="X20" s="979"/>
      <c r="Y20" s="979"/>
      <c r="Z20" s="979"/>
      <c r="AA20" s="979"/>
      <c r="AB20" s="979"/>
      <c r="AC20" s="979"/>
      <c r="AD20" s="979"/>
      <c r="AE20" s="979"/>
      <c r="AF20" s="979"/>
      <c r="AG20" s="947"/>
      <c r="AH20" s="946" t="s">
        <v>410</v>
      </c>
      <c r="AI20" s="979"/>
      <c r="AJ20" s="979"/>
      <c r="AK20" s="979"/>
      <c r="AL20" s="979"/>
      <c r="AM20" s="979"/>
      <c r="AN20" s="979"/>
      <c r="AO20" s="979"/>
      <c r="AP20" s="947"/>
      <c r="AQ20" s="946" t="s">
        <v>410</v>
      </c>
      <c r="AR20" s="979"/>
      <c r="AS20" s="979"/>
      <c r="AT20" s="979"/>
      <c r="AU20" s="979"/>
      <c r="AV20" s="979"/>
      <c r="AW20" s="979"/>
      <c r="AX20" s="979"/>
      <c r="AY20" s="947"/>
      <c r="AZ20" s="151"/>
      <c r="BA20" s="975"/>
      <c r="BB20" s="151"/>
      <c r="BC20" s="38"/>
    </row>
    <row r="21" spans="1:56" s="48" customFormat="1" ht="18" customHeight="1" x14ac:dyDescent="0.25">
      <c r="A21" s="173"/>
      <c r="B21" s="506" t="s">
        <v>342</v>
      </c>
      <c r="C21" s="61" t="s">
        <v>14</v>
      </c>
      <c r="D21" s="74" t="s">
        <v>109</v>
      </c>
      <c r="E21" s="60" t="s">
        <v>114</v>
      </c>
      <c r="F21" s="77" t="s">
        <v>108</v>
      </c>
      <c r="G21" s="1039"/>
      <c r="H21" s="78" t="s">
        <v>109</v>
      </c>
      <c r="I21" s="75" t="s">
        <v>110</v>
      </c>
      <c r="J21" s="77" t="s">
        <v>108</v>
      </c>
      <c r="K21" s="74" t="s">
        <v>9</v>
      </c>
      <c r="L21" s="60" t="s">
        <v>10</v>
      </c>
      <c r="M21" s="60" t="s">
        <v>43</v>
      </c>
      <c r="N21" s="60" t="s">
        <v>44</v>
      </c>
      <c r="O21" s="60" t="s">
        <v>45</v>
      </c>
      <c r="P21" s="60" t="s">
        <v>170</v>
      </c>
      <c r="Q21" s="60" t="s">
        <v>222</v>
      </c>
      <c r="R21" s="60" t="s">
        <v>224</v>
      </c>
      <c r="S21" s="60" t="s">
        <v>225</v>
      </c>
      <c r="T21" s="60" t="s">
        <v>223</v>
      </c>
      <c r="U21" s="60" t="s">
        <v>226</v>
      </c>
      <c r="V21" s="60" t="s">
        <v>227</v>
      </c>
      <c r="W21" s="60" t="s">
        <v>228</v>
      </c>
      <c r="X21" s="60" t="s">
        <v>229</v>
      </c>
      <c r="Y21" s="60" t="s">
        <v>230</v>
      </c>
      <c r="Z21" s="60" t="s">
        <v>321</v>
      </c>
      <c r="AA21" s="60" t="s">
        <v>322</v>
      </c>
      <c r="AB21" s="60" t="s">
        <v>323</v>
      </c>
      <c r="AC21" s="60" t="s">
        <v>324</v>
      </c>
      <c r="AD21" s="60" t="s">
        <v>325</v>
      </c>
      <c r="AE21" s="60" t="s">
        <v>178</v>
      </c>
      <c r="AF21" s="60" t="s">
        <v>12</v>
      </c>
      <c r="AG21" s="61" t="s">
        <v>13</v>
      </c>
      <c r="AH21" s="897" t="s">
        <v>162</v>
      </c>
      <c r="AI21" s="868"/>
      <c r="AJ21" s="60" t="s">
        <v>9</v>
      </c>
      <c r="AK21" s="60" t="s">
        <v>10</v>
      </c>
      <c r="AL21" s="60" t="s">
        <v>11</v>
      </c>
      <c r="AM21" s="60" t="s">
        <v>44</v>
      </c>
      <c r="AN21" s="60" t="s">
        <v>59</v>
      </c>
      <c r="AO21" s="60" t="s">
        <v>95</v>
      </c>
      <c r="AP21" s="501" t="s">
        <v>178</v>
      </c>
      <c r="AQ21" s="897" t="s">
        <v>162</v>
      </c>
      <c r="AR21" s="868"/>
      <c r="AS21" s="60" t="s">
        <v>9</v>
      </c>
      <c r="AT21" s="60" t="s">
        <v>10</v>
      </c>
      <c r="AU21" s="60" t="s">
        <v>11</v>
      </c>
      <c r="AV21" s="60" t="s">
        <v>44</v>
      </c>
      <c r="AW21" s="60" t="s">
        <v>59</v>
      </c>
      <c r="AX21" s="60" t="s">
        <v>95</v>
      </c>
      <c r="AY21" s="61" t="s">
        <v>178</v>
      </c>
      <c r="AZ21" s="173"/>
      <c r="BA21" s="236" t="s">
        <v>178</v>
      </c>
      <c r="BB21" s="173"/>
      <c r="BC21" s="65"/>
      <c r="BD21" s="511"/>
    </row>
    <row r="22" spans="1:56" ht="18" customHeight="1" x14ac:dyDescent="0.25">
      <c r="A22" s="151"/>
      <c r="B22" s="273" t="s">
        <v>17</v>
      </c>
      <c r="C22" s="333" t="s">
        <v>87</v>
      </c>
      <c r="D22" s="208"/>
      <c r="E22" s="216"/>
      <c r="F22" s="424">
        <f>E22-D22</f>
        <v>0</v>
      </c>
      <c r="G22" s="218"/>
      <c r="H22" s="208"/>
      <c r="I22" s="496"/>
      <c r="J22" s="424">
        <f>I22-H22</f>
        <v>0</v>
      </c>
      <c r="K22" s="217"/>
      <c r="L22" s="496"/>
      <c r="M22" s="496"/>
      <c r="N22" s="496"/>
      <c r="O22" s="496"/>
      <c r="P22" s="496"/>
      <c r="Q22" s="496"/>
      <c r="R22" s="496"/>
      <c r="S22" s="496"/>
      <c r="T22" s="496"/>
      <c r="U22" s="496"/>
      <c r="V22" s="496"/>
      <c r="W22" s="496"/>
      <c r="X22" s="496"/>
      <c r="Y22" s="496"/>
      <c r="Z22" s="496"/>
      <c r="AA22" s="496"/>
      <c r="AB22" s="496"/>
      <c r="AC22" s="496"/>
      <c r="AD22" s="496"/>
      <c r="AE22" s="422" t="str">
        <f t="shared" ref="AE22:AE29" si="0">IF(ISERROR(AVERAGE(K22:AD22)),Null,AVERAGE(K22:AD22))</f>
        <v/>
      </c>
      <c r="AF22" s="496"/>
      <c r="AG22" s="497"/>
      <c r="AH22" s="901" t="str">
        <f>IF(Volume!C18&lt;&gt;Null, Volume!C18,"-")</f>
        <v>-</v>
      </c>
      <c r="AI22" s="902"/>
      <c r="AJ22" s="496"/>
      <c r="AK22" s="496"/>
      <c r="AL22" s="496"/>
      <c r="AM22" s="496"/>
      <c r="AN22" s="496"/>
      <c r="AO22" s="214"/>
      <c r="AP22" s="76">
        <f t="shared" ref="AP22:AP29" si="1">IF(ISERROR(AVERAGE(AJ22:AO22)),0,AVERAGE(AJ22:AO22))</f>
        <v>0</v>
      </c>
      <c r="AQ22" s="901" t="str">
        <f>IF(Volume!C19&lt;&gt;Null, Volume!C19,"-")</f>
        <v>-</v>
      </c>
      <c r="AR22" s="902"/>
      <c r="AS22" s="496"/>
      <c r="AT22" s="496"/>
      <c r="AU22" s="496"/>
      <c r="AV22" s="496"/>
      <c r="AW22" s="496"/>
      <c r="AX22" s="496"/>
      <c r="AY22" s="76">
        <f t="shared" ref="AY22:AY25" si="2">IF(ISERROR(AVERAGE(AS22:AX22)),0,AVERAGE(AS22:AX22))</f>
        <v>0</v>
      </c>
      <c r="AZ22" s="151"/>
      <c r="BA22" s="455" t="str">
        <f t="shared" ref="BA22:BA29" si="3">IFERROR((AE22*$AE$30+AP22*$AP$30+AY22*$AY$30)/($AE$30+$AP$30+$AY$30),Null)</f>
        <v/>
      </c>
      <c r="BB22" s="151"/>
      <c r="BC22" s="38"/>
    </row>
    <row r="23" spans="1:56" ht="18" customHeight="1" x14ac:dyDescent="0.25">
      <c r="A23" s="151"/>
      <c r="B23" s="187"/>
      <c r="C23" s="334" t="s">
        <v>92</v>
      </c>
      <c r="D23" s="208"/>
      <c r="E23" s="216"/>
      <c r="F23" s="424">
        <f t="shared" ref="F23:F29" si="4">E23-D23</f>
        <v>0</v>
      </c>
      <c r="G23" s="218"/>
      <c r="H23" s="208"/>
      <c r="I23" s="496"/>
      <c r="J23" s="424">
        <f t="shared" ref="J23:J29" si="5">I23-H23</f>
        <v>0</v>
      </c>
      <c r="K23" s="217"/>
      <c r="L23" s="496"/>
      <c r="M23" s="496"/>
      <c r="N23" s="496"/>
      <c r="O23" s="496"/>
      <c r="P23" s="496"/>
      <c r="Q23" s="496"/>
      <c r="R23" s="496"/>
      <c r="S23" s="496"/>
      <c r="T23" s="496"/>
      <c r="U23" s="496"/>
      <c r="V23" s="496"/>
      <c r="W23" s="496"/>
      <c r="X23" s="496"/>
      <c r="Y23" s="496"/>
      <c r="Z23" s="496"/>
      <c r="AA23" s="496"/>
      <c r="AB23" s="496"/>
      <c r="AC23" s="496"/>
      <c r="AD23" s="496"/>
      <c r="AE23" s="422" t="str">
        <f t="shared" si="0"/>
        <v/>
      </c>
      <c r="AF23" s="496"/>
      <c r="AG23" s="497"/>
      <c r="AH23" s="903"/>
      <c r="AI23" s="904"/>
      <c r="AJ23" s="496"/>
      <c r="AK23" s="496"/>
      <c r="AL23" s="496"/>
      <c r="AM23" s="496"/>
      <c r="AN23" s="496"/>
      <c r="AO23" s="214"/>
      <c r="AP23" s="76">
        <f t="shared" si="1"/>
        <v>0</v>
      </c>
      <c r="AQ23" s="903"/>
      <c r="AR23" s="904"/>
      <c r="AS23" s="496"/>
      <c r="AT23" s="496"/>
      <c r="AU23" s="496"/>
      <c r="AV23" s="496"/>
      <c r="AW23" s="496"/>
      <c r="AX23" s="496"/>
      <c r="AY23" s="76">
        <f t="shared" si="2"/>
        <v>0</v>
      </c>
      <c r="AZ23" s="151"/>
      <c r="BA23" s="455" t="str">
        <f t="shared" si="3"/>
        <v/>
      </c>
      <c r="BB23" s="151"/>
      <c r="BC23" s="38"/>
    </row>
    <row r="24" spans="1:56" ht="18" customHeight="1" x14ac:dyDescent="0.25">
      <c r="A24" s="151"/>
      <c r="B24" s="273" t="s">
        <v>18</v>
      </c>
      <c r="C24" s="333" t="s">
        <v>87</v>
      </c>
      <c r="D24" s="208"/>
      <c r="E24" s="216"/>
      <c r="F24" s="424">
        <f t="shared" si="4"/>
        <v>0</v>
      </c>
      <c r="G24" s="218"/>
      <c r="H24" s="208"/>
      <c r="I24" s="496"/>
      <c r="J24" s="424">
        <f t="shared" si="5"/>
        <v>0</v>
      </c>
      <c r="K24" s="217"/>
      <c r="L24" s="496"/>
      <c r="M24" s="496"/>
      <c r="N24" s="496"/>
      <c r="O24" s="496"/>
      <c r="P24" s="496"/>
      <c r="Q24" s="496"/>
      <c r="R24" s="496"/>
      <c r="S24" s="496"/>
      <c r="T24" s="496"/>
      <c r="U24" s="496"/>
      <c r="V24" s="496"/>
      <c r="W24" s="496"/>
      <c r="X24" s="496"/>
      <c r="Y24" s="496"/>
      <c r="Z24" s="496"/>
      <c r="AA24" s="496"/>
      <c r="AB24" s="496"/>
      <c r="AC24" s="496"/>
      <c r="AD24" s="496"/>
      <c r="AE24" s="422" t="str">
        <f t="shared" si="0"/>
        <v/>
      </c>
      <c r="AF24" s="496"/>
      <c r="AG24" s="497"/>
      <c r="AH24" s="903"/>
      <c r="AI24" s="904"/>
      <c r="AJ24" s="496"/>
      <c r="AK24" s="496"/>
      <c r="AL24" s="496"/>
      <c r="AM24" s="496"/>
      <c r="AN24" s="496"/>
      <c r="AO24" s="214"/>
      <c r="AP24" s="76">
        <f t="shared" si="1"/>
        <v>0</v>
      </c>
      <c r="AQ24" s="903"/>
      <c r="AR24" s="904"/>
      <c r="AS24" s="496"/>
      <c r="AT24" s="496"/>
      <c r="AU24" s="496"/>
      <c r="AV24" s="496"/>
      <c r="AW24" s="496"/>
      <c r="AX24" s="496"/>
      <c r="AY24" s="76">
        <f t="shared" si="2"/>
        <v>0</v>
      </c>
      <c r="AZ24" s="151"/>
      <c r="BA24" s="455" t="str">
        <f t="shared" si="3"/>
        <v/>
      </c>
      <c r="BB24" s="151"/>
      <c r="BC24" s="38"/>
    </row>
    <row r="25" spans="1:56" ht="18" customHeight="1" x14ac:dyDescent="0.25">
      <c r="A25" s="151"/>
      <c r="B25" s="274"/>
      <c r="C25" s="334" t="s">
        <v>92</v>
      </c>
      <c r="D25" s="208"/>
      <c r="E25" s="216"/>
      <c r="F25" s="424">
        <f t="shared" si="4"/>
        <v>0</v>
      </c>
      <c r="G25" s="218"/>
      <c r="H25" s="208"/>
      <c r="I25" s="496"/>
      <c r="J25" s="424">
        <f t="shared" si="5"/>
        <v>0</v>
      </c>
      <c r="K25" s="217"/>
      <c r="L25" s="496"/>
      <c r="M25" s="496"/>
      <c r="N25" s="496"/>
      <c r="O25" s="496"/>
      <c r="P25" s="496"/>
      <c r="Q25" s="496"/>
      <c r="R25" s="496"/>
      <c r="S25" s="496"/>
      <c r="T25" s="496"/>
      <c r="U25" s="496"/>
      <c r="V25" s="496"/>
      <c r="W25" s="496"/>
      <c r="X25" s="496"/>
      <c r="Y25" s="496"/>
      <c r="Z25" s="496"/>
      <c r="AA25" s="496"/>
      <c r="AB25" s="496"/>
      <c r="AC25" s="496"/>
      <c r="AD25" s="496"/>
      <c r="AE25" s="422" t="str">
        <f t="shared" si="0"/>
        <v/>
      </c>
      <c r="AF25" s="496"/>
      <c r="AG25" s="497"/>
      <c r="AH25" s="1043" t="s">
        <v>81</v>
      </c>
      <c r="AI25" s="1044"/>
      <c r="AJ25" s="496"/>
      <c r="AK25" s="496"/>
      <c r="AL25" s="496"/>
      <c r="AM25" s="496"/>
      <c r="AN25" s="496"/>
      <c r="AO25" s="214"/>
      <c r="AP25" s="76">
        <f t="shared" si="1"/>
        <v>0</v>
      </c>
      <c r="AQ25" s="1043" t="s">
        <v>81</v>
      </c>
      <c r="AR25" s="1044"/>
      <c r="AS25" s="496"/>
      <c r="AT25" s="496"/>
      <c r="AU25" s="496"/>
      <c r="AV25" s="496"/>
      <c r="AW25" s="496"/>
      <c r="AX25" s="496"/>
      <c r="AY25" s="76">
        <f t="shared" si="2"/>
        <v>0</v>
      </c>
      <c r="AZ25" s="151"/>
      <c r="BA25" s="455" t="str">
        <f t="shared" si="3"/>
        <v/>
      </c>
      <c r="BB25" s="151"/>
      <c r="BC25" s="38"/>
    </row>
    <row r="26" spans="1:56" ht="18" customHeight="1" x14ac:dyDescent="0.25">
      <c r="A26" s="151"/>
      <c r="B26" s="187" t="s">
        <v>19</v>
      </c>
      <c r="C26" s="333" t="s">
        <v>87</v>
      </c>
      <c r="D26" s="208"/>
      <c r="E26" s="216"/>
      <c r="F26" s="424">
        <f t="shared" si="4"/>
        <v>0</v>
      </c>
      <c r="G26" s="218"/>
      <c r="H26" s="208"/>
      <c r="I26" s="496"/>
      <c r="J26" s="424">
        <f t="shared" si="5"/>
        <v>0</v>
      </c>
      <c r="K26" s="217"/>
      <c r="L26" s="496"/>
      <c r="M26" s="496"/>
      <c r="N26" s="496"/>
      <c r="O26" s="496"/>
      <c r="P26" s="496"/>
      <c r="Q26" s="496"/>
      <c r="R26" s="496"/>
      <c r="S26" s="496"/>
      <c r="T26" s="496"/>
      <c r="U26" s="496"/>
      <c r="V26" s="496"/>
      <c r="W26" s="496"/>
      <c r="X26" s="496"/>
      <c r="Y26" s="496"/>
      <c r="Z26" s="496"/>
      <c r="AA26" s="496"/>
      <c r="AB26" s="496"/>
      <c r="AC26" s="496"/>
      <c r="AD26" s="496"/>
      <c r="AE26" s="422" t="str">
        <f t="shared" si="0"/>
        <v/>
      </c>
      <c r="AF26" s="496"/>
      <c r="AG26" s="497"/>
      <c r="AH26" s="1043"/>
      <c r="AI26" s="1044"/>
      <c r="AJ26" s="496"/>
      <c r="AK26" s="496"/>
      <c r="AL26" s="496"/>
      <c r="AM26" s="496"/>
      <c r="AN26" s="496"/>
      <c r="AO26" s="214"/>
      <c r="AP26" s="76">
        <f t="shared" si="1"/>
        <v>0</v>
      </c>
      <c r="AQ26" s="1043"/>
      <c r="AR26" s="1044"/>
      <c r="AS26" s="496"/>
      <c r="AT26" s="496"/>
      <c r="AU26" s="496"/>
      <c r="AV26" s="496"/>
      <c r="AW26" s="496"/>
      <c r="AX26" s="496"/>
      <c r="AY26" s="76">
        <f>IF(ISERROR(AVERAGE(AS26:AX26)),0,AVERAGE(AS26:AX26))</f>
        <v>0</v>
      </c>
      <c r="AZ26" s="151"/>
      <c r="BA26" s="455" t="str">
        <f t="shared" si="3"/>
        <v/>
      </c>
      <c r="BB26" s="151"/>
      <c r="BC26" s="38"/>
    </row>
    <row r="27" spans="1:56" ht="18" customHeight="1" x14ac:dyDescent="0.25">
      <c r="A27" s="151"/>
      <c r="B27" s="274"/>
      <c r="C27" s="334" t="s">
        <v>92</v>
      </c>
      <c r="D27" s="217"/>
      <c r="E27" s="216"/>
      <c r="F27" s="424">
        <f t="shared" si="4"/>
        <v>0</v>
      </c>
      <c r="G27" s="218"/>
      <c r="H27" s="217"/>
      <c r="I27" s="216"/>
      <c r="J27" s="424">
        <f t="shared" si="5"/>
        <v>0</v>
      </c>
      <c r="K27" s="217"/>
      <c r="L27" s="216"/>
      <c r="M27" s="216"/>
      <c r="N27" s="216"/>
      <c r="O27" s="216"/>
      <c r="P27" s="216"/>
      <c r="Q27" s="496"/>
      <c r="R27" s="496"/>
      <c r="S27" s="496"/>
      <c r="T27" s="496"/>
      <c r="U27" s="496"/>
      <c r="V27" s="496"/>
      <c r="W27" s="496"/>
      <c r="X27" s="496"/>
      <c r="Y27" s="496"/>
      <c r="Z27" s="496"/>
      <c r="AA27" s="496"/>
      <c r="AB27" s="496"/>
      <c r="AC27" s="496"/>
      <c r="AD27" s="496"/>
      <c r="AE27" s="422" t="str">
        <f t="shared" si="0"/>
        <v/>
      </c>
      <c r="AF27" s="216"/>
      <c r="AG27" s="219"/>
      <c r="AH27" s="903">
        <f>Volume!D18</f>
        <v>0</v>
      </c>
      <c r="AI27" s="989"/>
      <c r="AJ27" s="496"/>
      <c r="AK27" s="496"/>
      <c r="AL27" s="496"/>
      <c r="AM27" s="496"/>
      <c r="AN27" s="496"/>
      <c r="AO27" s="496"/>
      <c r="AP27" s="76">
        <f t="shared" si="1"/>
        <v>0</v>
      </c>
      <c r="AQ27" s="903">
        <f>Volume!D19</f>
        <v>0</v>
      </c>
      <c r="AR27" s="989"/>
      <c r="AS27" s="496"/>
      <c r="AT27" s="496"/>
      <c r="AU27" s="496"/>
      <c r="AV27" s="496"/>
      <c r="AW27" s="496"/>
      <c r="AX27" s="496"/>
      <c r="AY27" s="76">
        <f>IF(ISERROR(AVERAGE(AS27:AX27)),0,AVERAGE(AS27:AX27))</f>
        <v>0</v>
      </c>
      <c r="AZ27" s="151"/>
      <c r="BA27" s="455" t="str">
        <f t="shared" si="3"/>
        <v/>
      </c>
      <c r="BB27" s="151"/>
      <c r="BC27" s="38"/>
    </row>
    <row r="28" spans="1:56" ht="18" customHeight="1" x14ac:dyDescent="0.25">
      <c r="A28" s="151"/>
      <c r="B28" s="895" t="s">
        <v>204</v>
      </c>
      <c r="C28" s="333" t="s">
        <v>87</v>
      </c>
      <c r="D28" s="208"/>
      <c r="E28" s="496"/>
      <c r="F28" s="424">
        <f t="shared" si="4"/>
        <v>0</v>
      </c>
      <c r="G28" s="211"/>
      <c r="H28" s="208"/>
      <c r="I28" s="496"/>
      <c r="J28" s="424">
        <f t="shared" si="5"/>
        <v>0</v>
      </c>
      <c r="K28" s="208"/>
      <c r="L28" s="496"/>
      <c r="M28" s="496"/>
      <c r="N28" s="496"/>
      <c r="O28" s="496"/>
      <c r="P28" s="496"/>
      <c r="Q28" s="496"/>
      <c r="R28" s="496"/>
      <c r="S28" s="496"/>
      <c r="T28" s="496"/>
      <c r="U28" s="496"/>
      <c r="V28" s="496"/>
      <c r="W28" s="496"/>
      <c r="X28" s="496"/>
      <c r="Y28" s="496"/>
      <c r="Z28" s="496"/>
      <c r="AA28" s="496"/>
      <c r="AB28" s="496"/>
      <c r="AC28" s="496"/>
      <c r="AD28" s="496"/>
      <c r="AE28" s="422" t="str">
        <f t="shared" si="0"/>
        <v/>
      </c>
      <c r="AF28" s="496"/>
      <c r="AG28" s="497"/>
      <c r="AH28" s="903"/>
      <c r="AI28" s="989"/>
      <c r="AJ28" s="496"/>
      <c r="AK28" s="496"/>
      <c r="AL28" s="496"/>
      <c r="AM28" s="496"/>
      <c r="AN28" s="496"/>
      <c r="AO28" s="496"/>
      <c r="AP28" s="76">
        <f t="shared" si="1"/>
        <v>0</v>
      </c>
      <c r="AQ28" s="903"/>
      <c r="AR28" s="989"/>
      <c r="AS28" s="496"/>
      <c r="AT28" s="496"/>
      <c r="AU28" s="496"/>
      <c r="AV28" s="496"/>
      <c r="AW28" s="496"/>
      <c r="AX28" s="496"/>
      <c r="AY28" s="76">
        <f>IF(ISERROR(AVERAGE(AS28:AX28)),0,AVERAGE(AS28:AX28))</f>
        <v>0</v>
      </c>
      <c r="AZ28" s="151"/>
      <c r="BA28" s="455" t="str">
        <f t="shared" si="3"/>
        <v/>
      </c>
      <c r="BB28" s="151"/>
      <c r="BC28" s="38"/>
    </row>
    <row r="29" spans="1:56" ht="18" customHeight="1" thickBot="1" x14ac:dyDescent="0.3">
      <c r="A29" s="151"/>
      <c r="B29" s="896"/>
      <c r="C29" s="335" t="s">
        <v>92</v>
      </c>
      <c r="D29" s="209"/>
      <c r="E29" s="210"/>
      <c r="F29" s="426">
        <f t="shared" si="4"/>
        <v>0</v>
      </c>
      <c r="G29" s="212"/>
      <c r="H29" s="209"/>
      <c r="I29" s="210"/>
      <c r="J29" s="426">
        <f t="shared" si="5"/>
        <v>0</v>
      </c>
      <c r="K29" s="209"/>
      <c r="L29" s="210"/>
      <c r="M29" s="210"/>
      <c r="N29" s="210"/>
      <c r="O29" s="210"/>
      <c r="P29" s="210"/>
      <c r="Q29" s="496"/>
      <c r="R29" s="496"/>
      <c r="S29" s="496"/>
      <c r="T29" s="496"/>
      <c r="U29" s="496"/>
      <c r="V29" s="496"/>
      <c r="W29" s="496"/>
      <c r="X29" s="496"/>
      <c r="Y29" s="496"/>
      <c r="Z29" s="496"/>
      <c r="AA29" s="496"/>
      <c r="AB29" s="496"/>
      <c r="AC29" s="496"/>
      <c r="AD29" s="496"/>
      <c r="AE29" s="422" t="str">
        <f t="shared" si="0"/>
        <v/>
      </c>
      <c r="AF29" s="210"/>
      <c r="AG29" s="213"/>
      <c r="AH29" s="990"/>
      <c r="AI29" s="991"/>
      <c r="AJ29" s="210"/>
      <c r="AK29" s="210"/>
      <c r="AL29" s="210"/>
      <c r="AM29" s="210"/>
      <c r="AN29" s="210"/>
      <c r="AO29" s="210"/>
      <c r="AP29" s="96">
        <f t="shared" si="1"/>
        <v>0</v>
      </c>
      <c r="AQ29" s="990"/>
      <c r="AR29" s="991"/>
      <c r="AS29" s="210"/>
      <c r="AT29" s="210"/>
      <c r="AU29" s="210"/>
      <c r="AV29" s="210"/>
      <c r="AW29" s="210"/>
      <c r="AX29" s="210"/>
      <c r="AY29" s="76">
        <f>IF(ISERROR(AVERAGE(AS29:AX29)),0,AVERAGE(AS29:AX29))</f>
        <v>0</v>
      </c>
      <c r="AZ29" s="151"/>
      <c r="BA29" s="456" t="str">
        <f t="shared" si="3"/>
        <v/>
      </c>
      <c r="BB29" s="151"/>
      <c r="BC29" s="38"/>
    </row>
    <row r="30" spans="1:56" ht="18" customHeight="1" thickBot="1" x14ac:dyDescent="0.3">
      <c r="A30" s="151"/>
      <c r="B30" s="242" t="s">
        <v>93</v>
      </c>
      <c r="C30" s="271"/>
      <c r="D30" s="263"/>
      <c r="E30" s="263"/>
      <c r="F30" s="263"/>
      <c r="G30" s="263"/>
      <c r="H30" s="263"/>
      <c r="I30" s="263"/>
      <c r="J30" s="263"/>
      <c r="K30" s="272" t="s">
        <v>351</v>
      </c>
      <c r="L30" s="504"/>
      <c r="M30" s="504"/>
      <c r="N30" s="504"/>
      <c r="O30" s="504"/>
      <c r="P30" s="504"/>
      <c r="Q30" s="504"/>
      <c r="R30" s="504"/>
      <c r="S30" s="504"/>
      <c r="T30" s="504"/>
      <c r="U30" s="504"/>
      <c r="V30" s="504"/>
      <c r="W30" s="504"/>
      <c r="X30" s="504"/>
      <c r="Y30" s="504"/>
      <c r="Z30" s="504"/>
      <c r="AA30" s="504"/>
      <c r="AB30" s="504"/>
      <c r="AC30" s="504"/>
      <c r="AD30" s="505" t="s">
        <v>350</v>
      </c>
      <c r="AE30" s="457">
        <f>Volume!C15</f>
        <v>0</v>
      </c>
      <c r="AF30" s="263"/>
      <c r="AG30" s="264"/>
      <c r="AH30" s="459"/>
      <c r="AI30" s="504"/>
      <c r="AJ30" s="504"/>
      <c r="AK30" s="460"/>
      <c r="AL30" s="460"/>
      <c r="AM30" s="460"/>
      <c r="AN30" s="460"/>
      <c r="AO30" s="461" t="s">
        <v>199</v>
      </c>
      <c r="AP30" s="447">
        <f>IF(AH22="Freezer",AH27,0)</f>
        <v>0</v>
      </c>
      <c r="AQ30" s="459"/>
      <c r="AR30" s="504"/>
      <c r="AS30" s="265"/>
      <c r="AT30" s="288"/>
      <c r="AU30" s="288"/>
      <c r="AV30" s="288"/>
      <c r="AW30" s="288"/>
      <c r="AX30" s="289" t="s">
        <v>199</v>
      </c>
      <c r="AY30" s="446">
        <f>IF(AQ22="Freezer",AQ27,0)</f>
        <v>0</v>
      </c>
      <c r="AZ30" s="151"/>
      <c r="BA30" s="151"/>
      <c r="BB30" s="151"/>
      <c r="BC30" s="38"/>
    </row>
    <row r="31" spans="1:56" ht="18" customHeight="1" thickBot="1" x14ac:dyDescent="0.3">
      <c r="A31" s="151"/>
      <c r="B31" s="167"/>
      <c r="C31" s="160"/>
      <c r="D31" s="167"/>
      <c r="E31" s="167"/>
      <c r="F31" s="167"/>
      <c r="G31" s="167"/>
      <c r="H31" s="167"/>
      <c r="I31" s="167"/>
      <c r="J31" s="167"/>
      <c r="K31" s="167"/>
      <c r="L31" s="167"/>
      <c r="M31" s="167"/>
      <c r="N31" s="167"/>
      <c r="O31" s="167"/>
      <c r="P31" s="167"/>
      <c r="Q31" s="167"/>
      <c r="R31" s="167"/>
      <c r="S31" s="167"/>
      <c r="T31" s="167"/>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38"/>
    </row>
    <row r="32" spans="1:56" ht="18" customHeight="1" thickBot="1" x14ac:dyDescent="0.3">
      <c r="A32" s="151"/>
      <c r="B32" s="586" t="s">
        <v>465</v>
      </c>
      <c r="C32" s="587"/>
      <c r="D32" s="587"/>
      <c r="E32" s="587"/>
      <c r="F32" s="587"/>
      <c r="G32" s="588"/>
      <c r="H32" s="170"/>
      <c r="I32" s="170"/>
      <c r="J32" s="170"/>
      <c r="K32" s="170"/>
      <c r="L32" s="170"/>
      <c r="M32" s="170"/>
      <c r="N32" s="170"/>
      <c r="O32" s="170"/>
      <c r="P32" s="170"/>
      <c r="Q32" s="170"/>
      <c r="R32" s="170"/>
      <c r="S32" s="170"/>
      <c r="T32" s="151"/>
      <c r="U32" s="151"/>
      <c r="V32" s="151"/>
      <c r="W32" s="151"/>
      <c r="X32" s="151"/>
      <c r="Y32" s="151"/>
      <c r="Z32" s="151"/>
      <c r="AA32" s="151"/>
      <c r="AB32" s="151"/>
      <c r="AC32" s="151"/>
      <c r="AD32" s="167"/>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38"/>
    </row>
    <row r="33" spans="1:55" ht="18" customHeight="1" thickBot="1" x14ac:dyDescent="0.3">
      <c r="A33" s="151"/>
      <c r="B33" s="889" t="s">
        <v>107</v>
      </c>
      <c r="C33" s="890"/>
      <c r="D33" s="890"/>
      <c r="E33" s="890"/>
      <c r="F33" s="890"/>
      <c r="G33" s="891"/>
      <c r="H33" s="167"/>
      <c r="I33" s="167"/>
      <c r="J33" s="167"/>
      <c r="K33" s="167"/>
      <c r="L33" s="167"/>
      <c r="M33" s="167"/>
      <c r="N33" s="167"/>
      <c r="O33" s="167"/>
      <c r="P33" s="167"/>
      <c r="Q33" s="167"/>
      <c r="R33" s="167"/>
      <c r="S33" s="167"/>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38"/>
    </row>
    <row r="34" spans="1:55" ht="36" customHeight="1" thickTop="1" thickBot="1" x14ac:dyDescent="0.3">
      <c r="A34" s="151"/>
      <c r="B34" s="997"/>
      <c r="C34" s="998"/>
      <c r="D34" s="148" t="s">
        <v>17</v>
      </c>
      <c r="E34" s="148" t="s">
        <v>18</v>
      </c>
      <c r="F34" s="148" t="s">
        <v>19</v>
      </c>
      <c r="G34" s="104" t="s">
        <v>204</v>
      </c>
      <c r="H34" s="167"/>
      <c r="I34" s="167"/>
      <c r="J34" s="167"/>
      <c r="K34" s="167"/>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38"/>
    </row>
    <row r="35" spans="1:55" ht="18" customHeight="1" x14ac:dyDescent="0.25">
      <c r="A35" s="151"/>
      <c r="B35" s="105" t="s">
        <v>6</v>
      </c>
      <c r="C35" s="100" t="s">
        <v>21</v>
      </c>
      <c r="D35" s="422">
        <f>F22</f>
        <v>0</v>
      </c>
      <c r="E35" s="422">
        <f>F24</f>
        <v>0</v>
      </c>
      <c r="F35" s="422">
        <f>F26</f>
        <v>0</v>
      </c>
      <c r="G35" s="76">
        <f>F28</f>
        <v>0</v>
      </c>
      <c r="H35" s="167"/>
      <c r="I35" s="109" t="s">
        <v>205</v>
      </c>
      <c r="J35" s="428" t="str">
        <f>IF('General Info &amp; Test Results'!C28&lt;&gt;Null,'General Info &amp; Test Results'!C28,"-")</f>
        <v>-</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38"/>
    </row>
    <row r="36" spans="1:55" ht="18" customHeight="1" thickBot="1" x14ac:dyDescent="0.3">
      <c r="A36" s="151"/>
      <c r="B36" s="105" t="s">
        <v>5</v>
      </c>
      <c r="C36" s="100" t="s">
        <v>16</v>
      </c>
      <c r="D36" s="423">
        <f>G22</f>
        <v>0</v>
      </c>
      <c r="E36" s="423">
        <f>G24</f>
        <v>0</v>
      </c>
      <c r="F36" s="423">
        <f>G26</f>
        <v>0</v>
      </c>
      <c r="G36" s="424">
        <f>G28</f>
        <v>0</v>
      </c>
      <c r="H36" s="167"/>
      <c r="I36" s="110" t="s">
        <v>206</v>
      </c>
      <c r="J36" s="429" t="e">
        <f>INDEX(Freezer_Correction,MATCH(J35,Freezer_Type,0),2)</f>
        <v>#N/A</v>
      </c>
      <c r="K36" s="151"/>
      <c r="L36" s="151"/>
      <c r="M36" s="151"/>
      <c r="N36" s="151"/>
      <c r="O36" s="151"/>
      <c r="P36" s="151"/>
      <c r="Q36" s="151"/>
      <c r="R36" s="151"/>
      <c r="S36" s="151"/>
      <c r="T36" s="151"/>
      <c r="U36" s="170"/>
      <c r="V36" s="170"/>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38"/>
    </row>
    <row r="37" spans="1:55" ht="18" customHeight="1" x14ac:dyDescent="0.25">
      <c r="A37" s="151"/>
      <c r="B37" s="106" t="s">
        <v>7</v>
      </c>
      <c r="C37" s="101" t="s">
        <v>149</v>
      </c>
      <c r="D37" s="423" t="e">
        <f>(D36*1440*$J$36)/D35</f>
        <v>#N/A</v>
      </c>
      <c r="E37" s="423" t="e">
        <f t="shared" ref="E37:G37" si="6">(E36*1440*$J$36)/E35</f>
        <v>#N/A</v>
      </c>
      <c r="F37" s="423" t="e">
        <f t="shared" si="6"/>
        <v>#N/A</v>
      </c>
      <c r="G37" s="423" t="e">
        <f t="shared" si="6"/>
        <v>#N/A</v>
      </c>
      <c r="H37" s="167"/>
      <c r="I37" s="167"/>
      <c r="J37" s="167"/>
      <c r="K37" s="167"/>
      <c r="L37" s="151"/>
      <c r="M37" s="151"/>
      <c r="N37" s="151"/>
      <c r="O37" s="151"/>
      <c r="P37" s="151"/>
      <c r="Q37" s="151"/>
      <c r="R37" s="151"/>
      <c r="S37" s="151"/>
      <c r="T37" s="151"/>
      <c r="U37" s="167"/>
      <c r="V37" s="167"/>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38"/>
    </row>
    <row r="38" spans="1:55" ht="18" customHeight="1" thickBot="1" x14ac:dyDescent="0.3">
      <c r="A38" s="151"/>
      <c r="B38" s="892" t="s">
        <v>106</v>
      </c>
      <c r="C38" s="805"/>
      <c r="D38" s="805"/>
      <c r="E38" s="805"/>
      <c r="F38" s="805"/>
      <c r="G38" s="806"/>
      <c r="H38" s="167"/>
      <c r="I38" s="167"/>
      <c r="J38" s="167"/>
      <c r="K38" s="167"/>
      <c r="L38" s="151"/>
      <c r="M38" s="151"/>
      <c r="N38" s="151"/>
      <c r="O38" s="151"/>
      <c r="P38" s="151"/>
      <c r="Q38" s="151"/>
      <c r="R38" s="151"/>
      <c r="S38" s="151"/>
      <c r="T38" s="151"/>
      <c r="U38" s="189"/>
      <c r="V38" s="189"/>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38"/>
    </row>
    <row r="39" spans="1:55" ht="36" customHeight="1" thickTop="1" x14ac:dyDescent="0.25">
      <c r="A39" s="151"/>
      <c r="B39" s="915" t="s">
        <v>3</v>
      </c>
      <c r="C39" s="916"/>
      <c r="D39" s="148" t="s">
        <v>17</v>
      </c>
      <c r="E39" s="148" t="s">
        <v>18</v>
      </c>
      <c r="F39" s="148" t="s">
        <v>19</v>
      </c>
      <c r="G39" s="104" t="s">
        <v>204</v>
      </c>
      <c r="H39" s="167"/>
      <c r="I39" s="151"/>
      <c r="J39" s="151"/>
      <c r="K39" s="151"/>
      <c r="L39" s="151"/>
      <c r="M39" s="151"/>
      <c r="N39" s="151"/>
      <c r="O39" s="151"/>
      <c r="P39" s="151"/>
      <c r="Q39" s="151"/>
      <c r="R39" s="151"/>
      <c r="S39" s="151"/>
      <c r="T39" s="151"/>
      <c r="U39" s="189"/>
      <c r="V39" s="189"/>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38"/>
    </row>
    <row r="40" spans="1:55" ht="18" customHeight="1" x14ac:dyDescent="0.25">
      <c r="A40" s="151"/>
      <c r="B40" s="107" t="s">
        <v>48</v>
      </c>
      <c r="C40" s="100" t="s">
        <v>21</v>
      </c>
      <c r="D40" s="422">
        <f>F22</f>
        <v>0</v>
      </c>
      <c r="E40" s="422">
        <f>F24</f>
        <v>0</v>
      </c>
      <c r="F40" s="422">
        <f>F26</f>
        <v>0</v>
      </c>
      <c r="G40" s="76">
        <f>F28</f>
        <v>0</v>
      </c>
      <c r="H40" s="167"/>
      <c r="I40" s="167"/>
      <c r="J40" s="167"/>
      <c r="K40" s="151"/>
      <c r="L40" s="151"/>
      <c r="M40" s="151"/>
      <c r="N40" s="151"/>
      <c r="O40" s="151"/>
      <c r="P40" s="151"/>
      <c r="Q40" s="151"/>
      <c r="R40" s="151"/>
      <c r="S40" s="151"/>
      <c r="T40" s="151"/>
      <c r="U40" s="189"/>
      <c r="V40" s="189"/>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38"/>
    </row>
    <row r="41" spans="1:55" ht="18" customHeight="1" x14ac:dyDescent="0.25">
      <c r="A41" s="151"/>
      <c r="B41" s="107" t="s">
        <v>49</v>
      </c>
      <c r="C41" s="100" t="s">
        <v>16</v>
      </c>
      <c r="D41" s="423">
        <f>G22</f>
        <v>0</v>
      </c>
      <c r="E41" s="423">
        <f>G24</f>
        <v>0</v>
      </c>
      <c r="F41" s="423">
        <f>G26</f>
        <v>0</v>
      </c>
      <c r="G41" s="424">
        <f>G28</f>
        <v>0</v>
      </c>
      <c r="H41" s="167"/>
      <c r="I41" s="151"/>
      <c r="J41" s="151"/>
      <c r="K41" s="151"/>
      <c r="L41" s="151"/>
      <c r="M41" s="151"/>
      <c r="N41" s="151"/>
      <c r="O41" s="151"/>
      <c r="P41" s="151"/>
      <c r="Q41" s="151"/>
      <c r="R41" s="151"/>
      <c r="S41" s="151"/>
      <c r="T41" s="151"/>
      <c r="U41" s="167"/>
      <c r="V41" s="167"/>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38"/>
    </row>
    <row r="42" spans="1:55" ht="18" customHeight="1" x14ac:dyDescent="0.25">
      <c r="A42" s="151"/>
      <c r="B42" s="107"/>
      <c r="C42" s="100" t="s">
        <v>51</v>
      </c>
      <c r="D42" s="423" t="e">
        <f>D41*1440*$J$36/D40</f>
        <v>#N/A</v>
      </c>
      <c r="E42" s="423" t="e">
        <f t="shared" ref="E42:G42" si="7">E41*1440*$J$36/E40</f>
        <v>#N/A</v>
      </c>
      <c r="F42" s="423" t="e">
        <f t="shared" si="7"/>
        <v>#N/A</v>
      </c>
      <c r="G42" s="423" t="e">
        <f t="shared" si="7"/>
        <v>#N/A</v>
      </c>
      <c r="H42" s="167"/>
      <c r="I42" s="151"/>
      <c r="J42" s="151"/>
      <c r="K42" s="151"/>
      <c r="L42" s="151"/>
      <c r="M42" s="151"/>
      <c r="N42" s="151"/>
      <c r="O42" s="151"/>
      <c r="P42" s="151"/>
      <c r="Q42" s="151"/>
      <c r="R42" s="151"/>
      <c r="S42" s="151"/>
      <c r="T42" s="151"/>
      <c r="U42" s="199"/>
      <c r="V42" s="199"/>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38"/>
    </row>
    <row r="43" spans="1:55" ht="36" customHeight="1" thickBot="1" x14ac:dyDescent="0.3">
      <c r="A43" s="151"/>
      <c r="B43" s="913" t="s">
        <v>47</v>
      </c>
      <c r="C43" s="914"/>
      <c r="D43" s="167"/>
      <c r="E43" s="167"/>
      <c r="F43" s="167"/>
      <c r="G43" s="248"/>
      <c r="H43" s="167"/>
      <c r="I43" s="151"/>
      <c r="J43" s="151"/>
      <c r="K43" s="151"/>
      <c r="L43" s="151"/>
      <c r="M43" s="151"/>
      <c r="N43" s="151"/>
      <c r="O43" s="151"/>
      <c r="P43" s="151"/>
      <c r="Q43" s="151"/>
      <c r="R43" s="151"/>
      <c r="S43" s="151"/>
      <c r="T43" s="151"/>
      <c r="U43" s="199"/>
      <c r="V43" s="199"/>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38"/>
    </row>
    <row r="44" spans="1:55" ht="36" customHeight="1" x14ac:dyDescent="0.25">
      <c r="A44" s="151"/>
      <c r="B44" s="107" t="s">
        <v>347</v>
      </c>
      <c r="C44" s="102" t="s">
        <v>433</v>
      </c>
      <c r="D44" s="496"/>
      <c r="E44" s="999" t="s">
        <v>502</v>
      </c>
      <c r="F44" s="999"/>
      <c r="G44" s="1000"/>
      <c r="H44" s="193"/>
      <c r="I44" s="883" t="s">
        <v>428</v>
      </c>
      <c r="J44" s="884"/>
      <c r="K44" s="884"/>
      <c r="L44" s="884"/>
      <c r="M44" s="884"/>
      <c r="N44" s="884"/>
      <c r="O44" s="884"/>
      <c r="P44" s="884"/>
      <c r="Q44" s="885"/>
      <c r="R44" s="151"/>
      <c r="S44" s="151"/>
      <c r="T44" s="151"/>
      <c r="U44" s="200"/>
      <c r="V44" s="200"/>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38"/>
    </row>
    <row r="45" spans="1:55" ht="36" customHeight="1" x14ac:dyDescent="0.25">
      <c r="A45" s="151"/>
      <c r="B45" s="107" t="s">
        <v>348</v>
      </c>
      <c r="C45" s="102" t="s">
        <v>432</v>
      </c>
      <c r="D45" s="496"/>
      <c r="E45" s="999" t="s">
        <v>502</v>
      </c>
      <c r="F45" s="999"/>
      <c r="G45" s="1000"/>
      <c r="H45" s="167"/>
      <c r="I45" s="886" t="s">
        <v>427</v>
      </c>
      <c r="J45" s="887"/>
      <c r="K45" s="887"/>
      <c r="L45" s="887"/>
      <c r="M45" s="887"/>
      <c r="N45" s="887"/>
      <c r="O45" s="887"/>
      <c r="P45" s="887"/>
      <c r="Q45" s="888"/>
      <c r="R45" s="151"/>
      <c r="S45" s="151"/>
      <c r="T45" s="151"/>
      <c r="U45" s="200"/>
      <c r="V45" s="200"/>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38"/>
    </row>
    <row r="46" spans="1:55" ht="36" customHeight="1" x14ac:dyDescent="0.25">
      <c r="A46" s="151"/>
      <c r="B46" s="107" t="s">
        <v>20</v>
      </c>
      <c r="C46" s="102" t="s">
        <v>343</v>
      </c>
      <c r="D46" s="216"/>
      <c r="E46" s="277"/>
      <c r="F46" s="277"/>
      <c r="G46" s="278"/>
      <c r="H46" s="167"/>
      <c r="I46" s="928"/>
      <c r="J46" s="929"/>
      <c r="K46" s="929"/>
      <c r="L46" s="929"/>
      <c r="M46" s="929"/>
      <c r="N46" s="929"/>
      <c r="O46" s="929"/>
      <c r="P46" s="929"/>
      <c r="Q46" s="930"/>
      <c r="R46" s="151"/>
      <c r="S46" s="151"/>
      <c r="T46" s="151"/>
      <c r="U46" s="201"/>
      <c r="V46" s="202"/>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38"/>
    </row>
    <row r="47" spans="1:55" ht="36" customHeight="1" x14ac:dyDescent="0.25">
      <c r="A47" s="151"/>
      <c r="B47" s="269"/>
      <c r="C47" s="270"/>
      <c r="D47" s="97" t="s">
        <v>17</v>
      </c>
      <c r="E47" s="98" t="s">
        <v>18</v>
      </c>
      <c r="F47" s="98" t="s">
        <v>19</v>
      </c>
      <c r="G47" s="61" t="s">
        <v>204</v>
      </c>
      <c r="H47" s="167"/>
      <c r="I47" s="928"/>
      <c r="J47" s="929"/>
      <c r="K47" s="929"/>
      <c r="L47" s="929"/>
      <c r="M47" s="929"/>
      <c r="N47" s="929"/>
      <c r="O47" s="929"/>
      <c r="P47" s="929"/>
      <c r="Q47" s="930"/>
      <c r="R47" s="151"/>
      <c r="S47" s="151"/>
      <c r="T47" s="151"/>
      <c r="U47" s="201"/>
      <c r="V47" s="202"/>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38"/>
    </row>
    <row r="48" spans="1:55" ht="18" customHeight="1" x14ac:dyDescent="0.25">
      <c r="A48" s="151"/>
      <c r="B48" s="107" t="s">
        <v>36</v>
      </c>
      <c r="C48" s="103" t="s">
        <v>21</v>
      </c>
      <c r="D48" s="422">
        <f>F23</f>
        <v>0</v>
      </c>
      <c r="E48" s="422">
        <f>F25</f>
        <v>0</v>
      </c>
      <c r="F48" s="422">
        <f>F27</f>
        <v>0</v>
      </c>
      <c r="G48" s="76">
        <f>F29</f>
        <v>0</v>
      </c>
      <c r="H48" s="167"/>
      <c r="I48" s="928"/>
      <c r="J48" s="929"/>
      <c r="K48" s="929"/>
      <c r="L48" s="929"/>
      <c r="M48" s="929"/>
      <c r="N48" s="929"/>
      <c r="O48" s="929"/>
      <c r="P48" s="929"/>
      <c r="Q48" s="930"/>
      <c r="R48" s="151"/>
      <c r="S48" s="151"/>
      <c r="T48" s="151"/>
      <c r="U48" s="201"/>
      <c r="V48" s="202"/>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38"/>
    </row>
    <row r="49" spans="1:55" ht="18" customHeight="1" x14ac:dyDescent="0.25">
      <c r="A49" s="151"/>
      <c r="B49" s="107" t="s">
        <v>35</v>
      </c>
      <c r="C49" s="100" t="s">
        <v>16</v>
      </c>
      <c r="D49" s="423">
        <f>G23</f>
        <v>0</v>
      </c>
      <c r="E49" s="423">
        <f>G25</f>
        <v>0</v>
      </c>
      <c r="F49" s="423">
        <f>G27</f>
        <v>0</v>
      </c>
      <c r="G49" s="424">
        <f>G29</f>
        <v>0</v>
      </c>
      <c r="H49" s="167"/>
      <c r="I49" s="928"/>
      <c r="J49" s="929"/>
      <c r="K49" s="929"/>
      <c r="L49" s="929"/>
      <c r="M49" s="929"/>
      <c r="N49" s="929"/>
      <c r="O49" s="929"/>
      <c r="P49" s="929"/>
      <c r="Q49" s="930"/>
      <c r="R49" s="151"/>
      <c r="S49" s="151"/>
      <c r="T49" s="151"/>
      <c r="U49" s="151"/>
      <c r="V49" s="167"/>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38"/>
    </row>
    <row r="50" spans="1:55" ht="18" customHeight="1" x14ac:dyDescent="0.25">
      <c r="A50" s="151"/>
      <c r="B50" s="107"/>
      <c r="C50" s="100" t="s">
        <v>51</v>
      </c>
      <c r="D50" s="423" t="e">
        <f>(D49-(D41*D48/D40))*CT_ratio*$J$36/$D$46</f>
        <v>#DIV/0!</v>
      </c>
      <c r="E50" s="423" t="e">
        <f>(E49-(E41*E48/E40))*CT_ratio*$J$36/$D$46</f>
        <v>#DIV/0!</v>
      </c>
      <c r="F50" s="423" t="e">
        <f>(F49-(F41*F48/F40))*CT_ratio*$J$36/$D$46</f>
        <v>#DIV/0!</v>
      </c>
      <c r="G50" s="423" t="e">
        <f>(G49-(G41*G48/G40))*CT_ratio*$J$36/$D$46</f>
        <v>#DIV/0!</v>
      </c>
      <c r="H50" s="167"/>
      <c r="I50" s="928"/>
      <c r="J50" s="929"/>
      <c r="K50" s="929"/>
      <c r="L50" s="929"/>
      <c r="M50" s="929"/>
      <c r="N50" s="929"/>
      <c r="O50" s="929"/>
      <c r="P50" s="929"/>
      <c r="Q50" s="930"/>
      <c r="R50" s="151"/>
      <c r="S50" s="151"/>
      <c r="T50" s="151"/>
      <c r="U50" s="151"/>
      <c r="V50" s="167"/>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38"/>
    </row>
    <row r="51" spans="1:55" ht="18" customHeight="1" thickBot="1" x14ac:dyDescent="0.3">
      <c r="A51" s="151"/>
      <c r="B51" s="269"/>
      <c r="C51" s="270"/>
      <c r="D51" s="275"/>
      <c r="E51" s="171"/>
      <c r="F51" s="190"/>
      <c r="G51" s="276"/>
      <c r="H51" s="167"/>
      <c r="I51" s="931"/>
      <c r="J51" s="932"/>
      <c r="K51" s="932"/>
      <c r="L51" s="932"/>
      <c r="M51" s="932"/>
      <c r="N51" s="932"/>
      <c r="O51" s="932"/>
      <c r="P51" s="932"/>
      <c r="Q51" s="933"/>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38"/>
    </row>
    <row r="52" spans="1:55" ht="18" customHeight="1" thickBot="1" x14ac:dyDescent="0.3">
      <c r="A52" s="151"/>
      <c r="B52" s="108" t="s">
        <v>346</v>
      </c>
      <c r="C52" s="237" t="s">
        <v>345</v>
      </c>
      <c r="D52" s="425" t="e">
        <f>SUM(D42,D50)</f>
        <v>#N/A</v>
      </c>
      <c r="E52" s="425" t="e">
        <f>SUM(E42,E50)</f>
        <v>#N/A</v>
      </c>
      <c r="F52" s="425" t="e">
        <f>SUM(F42,F50)</f>
        <v>#N/A</v>
      </c>
      <c r="G52" s="426" t="e">
        <f>SUM(G42,G50)</f>
        <v>#N/A</v>
      </c>
      <c r="H52" s="167"/>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38"/>
    </row>
    <row r="53" spans="1:55" ht="18" customHeight="1" thickBot="1" x14ac:dyDescent="0.3">
      <c r="A53" s="151"/>
      <c r="B53" s="242" t="s">
        <v>349</v>
      </c>
      <c r="C53" s="337"/>
      <c r="D53" s="238"/>
      <c r="E53" s="238"/>
      <c r="F53" s="238"/>
      <c r="G53" s="239"/>
      <c r="H53" s="193"/>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38"/>
    </row>
    <row r="54" spans="1:55" ht="18" customHeight="1" thickBot="1" x14ac:dyDescent="0.3">
      <c r="A54" s="151"/>
      <c r="B54" s="151"/>
      <c r="C54" s="151"/>
      <c r="D54" s="151"/>
      <c r="E54" s="164"/>
      <c r="F54" s="164"/>
      <c r="G54" s="198"/>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38"/>
    </row>
    <row r="55" spans="1:55" ht="18" customHeight="1" thickBot="1" x14ac:dyDescent="0.3">
      <c r="A55" s="151"/>
      <c r="B55" s="313" t="s">
        <v>316</v>
      </c>
      <c r="C55" s="314"/>
      <c r="D55" s="314"/>
      <c r="E55" s="315"/>
      <c r="F55" s="589"/>
      <c r="G55" s="589"/>
      <c r="H55" s="170"/>
      <c r="I55" s="1040" t="s">
        <v>305</v>
      </c>
      <c r="J55" s="1041"/>
      <c r="K55" s="1041"/>
      <c r="L55" s="1041"/>
      <c r="M55" s="1041"/>
      <c r="N55" s="1042"/>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38"/>
    </row>
    <row r="56" spans="1:55" ht="36" customHeight="1" thickBot="1" x14ac:dyDescent="0.3">
      <c r="A56" s="151"/>
      <c r="B56" s="1030" t="s">
        <v>429</v>
      </c>
      <c r="C56" s="1031"/>
      <c r="D56" s="453"/>
      <c r="E56" s="323"/>
      <c r="F56" s="589"/>
      <c r="G56" s="589"/>
      <c r="H56" s="170"/>
      <c r="I56" s="152" t="s">
        <v>306</v>
      </c>
      <c r="J56" s="153" t="s">
        <v>305</v>
      </c>
      <c r="K56" s="454">
        <f>IF('General Info &amp; Test Results'!$C$37=Yes, 'Back-End'!$H$18,'Back-End'!$H$17)</f>
        <v>0</v>
      </c>
      <c r="L56" s="898" t="s">
        <v>307</v>
      </c>
      <c r="M56" s="899"/>
      <c r="N56" s="900"/>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38"/>
    </row>
    <row r="57" spans="1:55" ht="18" customHeight="1" thickBot="1" x14ac:dyDescent="0.3">
      <c r="A57" s="151"/>
      <c r="B57" s="934" t="s">
        <v>215</v>
      </c>
      <c r="C57" s="935"/>
      <c r="D57" s="935"/>
      <c r="E57" s="936"/>
      <c r="F57" s="589"/>
      <c r="G57" s="589"/>
      <c r="H57" s="167"/>
      <c r="I57" s="167"/>
      <c r="J57" s="167"/>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38"/>
    </row>
    <row r="58" spans="1:55" ht="18" customHeight="1" thickTop="1" x14ac:dyDescent="0.25">
      <c r="A58" s="151"/>
      <c r="B58" s="235" t="s">
        <v>8</v>
      </c>
      <c r="C58" s="1036" t="s">
        <v>90</v>
      </c>
      <c r="D58" s="1037"/>
      <c r="E58" s="448" t="e">
        <f>IF(OR(DefrostControlType=LTA,DefrostControlType=Variable),E52,E37)+$K$56</f>
        <v>#N/A</v>
      </c>
      <c r="F58" s="589"/>
      <c r="G58" s="589"/>
      <c r="H58" s="170"/>
      <c r="I58" s="167"/>
      <c r="J58" s="167"/>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38"/>
    </row>
    <row r="59" spans="1:55" ht="18" customHeight="1" thickBot="1" x14ac:dyDescent="0.3">
      <c r="A59" s="151"/>
      <c r="B59" s="934" t="s">
        <v>216</v>
      </c>
      <c r="C59" s="935"/>
      <c r="D59" s="935"/>
      <c r="E59" s="936"/>
      <c r="F59" s="589"/>
      <c r="G59" s="589"/>
      <c r="H59" s="167"/>
      <c r="I59" s="167"/>
      <c r="J59" s="167"/>
      <c r="K59" s="151"/>
      <c r="L59" s="151"/>
      <c r="M59" s="151"/>
      <c r="N59" s="151"/>
      <c r="O59" s="151"/>
      <c r="P59" s="151"/>
      <c r="Q59" s="151"/>
      <c r="R59" s="151"/>
      <c r="S59" s="151"/>
      <c r="T59" s="151"/>
      <c r="U59" s="151"/>
      <c r="V59" s="167"/>
      <c r="W59" s="167"/>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38"/>
    </row>
    <row r="60" spans="1:55" ht="18" customHeight="1" thickTop="1" x14ac:dyDescent="0.25">
      <c r="A60" s="151"/>
      <c r="B60" s="925" t="s">
        <v>198</v>
      </c>
      <c r="C60" s="926"/>
      <c r="D60" s="926"/>
      <c r="E60" s="927"/>
      <c r="F60" s="872"/>
      <c r="G60" s="872"/>
      <c r="H60" s="167"/>
      <c r="I60" s="167"/>
      <c r="J60" s="167"/>
      <c r="K60" s="151"/>
      <c r="L60" s="151"/>
      <c r="M60" s="151"/>
      <c r="N60" s="151"/>
      <c r="O60" s="151"/>
      <c r="P60" s="151"/>
      <c r="Q60" s="151"/>
      <c r="R60" s="151"/>
      <c r="S60" s="151"/>
      <c r="T60" s="151"/>
      <c r="U60" s="151"/>
      <c r="V60" s="167"/>
      <c r="W60" s="167"/>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38"/>
    </row>
    <row r="61" spans="1:55" ht="18" customHeight="1" x14ac:dyDescent="0.25">
      <c r="A61" s="151"/>
      <c r="B61" s="243" t="s">
        <v>50</v>
      </c>
      <c r="C61" s="1034" t="s">
        <v>150</v>
      </c>
      <c r="D61" s="1035"/>
      <c r="E61" s="590" t="e">
        <f ca="1">IF(OR(DefrostControlType=LTA,DefrostControlType=Variable),
                           INDIRECT(INDEX(ASHON_Tempset,MATCH($D$56,Temp_Set,0),4)),
                     INDIRECT(INDEX(ASHON_Tempset,MATCH($D$56,Temp_Set,0),2)))</f>
        <v>#N/A</v>
      </c>
      <c r="F61" s="589"/>
      <c r="G61" s="589"/>
      <c r="H61" s="167"/>
      <c r="I61" s="167"/>
      <c r="J61" s="167"/>
      <c r="K61" s="151"/>
      <c r="L61" s="151"/>
      <c r="M61" s="151"/>
      <c r="N61" s="151"/>
      <c r="O61" s="151"/>
      <c r="P61" s="151"/>
      <c r="Q61" s="151"/>
      <c r="R61" s="151"/>
      <c r="S61" s="151"/>
      <c r="T61" s="151"/>
      <c r="U61" s="151"/>
      <c r="V61" s="167"/>
      <c r="W61" s="167"/>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38"/>
    </row>
    <row r="62" spans="1:55" ht="18" customHeight="1" x14ac:dyDescent="0.25">
      <c r="A62" s="151"/>
      <c r="B62" s="244" t="s">
        <v>52</v>
      </c>
      <c r="C62" s="1032" t="s">
        <v>151</v>
      </c>
      <c r="D62" s="1033"/>
      <c r="E62" s="590" t="e">
        <f ca="1">IF(OR(DefrostControlType=LTA,DefrostControlType=Variable),
                           INDIRECT(INDEX(ASHON_Tempset,MATCH($D$56,Temp_Set,0),5)),
                     INDIRECT(INDEX(ASHON_Tempset,MATCH($D$56,Temp_Set,0),3)))</f>
        <v>#N/A</v>
      </c>
      <c r="F62" s="589"/>
      <c r="G62" s="589"/>
      <c r="H62" s="167"/>
      <c r="I62" s="167"/>
      <c r="J62" s="167"/>
      <c r="K62" s="151"/>
      <c r="L62" s="151"/>
      <c r="M62" s="151"/>
      <c r="N62" s="151"/>
      <c r="O62" s="151"/>
      <c r="P62" s="151"/>
      <c r="Q62" s="151"/>
      <c r="R62" s="151"/>
      <c r="S62" s="151"/>
      <c r="T62" s="151"/>
      <c r="U62" s="151"/>
      <c r="V62" s="167"/>
      <c r="W62" s="167"/>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38"/>
    </row>
    <row r="63" spans="1:55" ht="18" customHeight="1" x14ac:dyDescent="0.25">
      <c r="A63" s="151"/>
      <c r="B63" s="244" t="s">
        <v>53</v>
      </c>
      <c r="C63" s="1032" t="s">
        <v>411</v>
      </c>
      <c r="D63" s="1033"/>
      <c r="E63" s="76" t="str">
        <f>IF(D56='Back-End'!$F$37,BA24,
  IF(D56='Back-End'!$F$38,BA22,
  IF(D56='Back-End'!$F$39,BA22,
  IF(D56='Back-End'!$F$41,BA28,
  IF(D56='Back-End'!$F$40,BA24,Null)))))</f>
        <v/>
      </c>
      <c r="F63" s="589"/>
      <c r="G63" s="589"/>
      <c r="H63" s="167"/>
      <c r="I63" s="167"/>
      <c r="J63" s="167"/>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38"/>
    </row>
    <row r="64" spans="1:55" ht="18" customHeight="1" x14ac:dyDescent="0.25">
      <c r="A64" s="151"/>
      <c r="B64" s="244" t="s">
        <v>54</v>
      </c>
      <c r="C64" s="1032" t="s">
        <v>412</v>
      </c>
      <c r="D64" s="1033"/>
      <c r="E64" s="76" t="str">
        <f>IF(D56='Back-End'!$F$37,Null,
  IF(D56='Back-End'!$F$38,BA24,
  IF(D56='Back-End'!$F$39,BA26,
  IF(D56='Back-End'!$F$41,BA29,
  IF(D56='Back-End'!$F$40,BA26,Null)))))</f>
        <v/>
      </c>
      <c r="F64" s="589"/>
      <c r="G64" s="589"/>
      <c r="H64" s="167"/>
      <c r="I64" s="151"/>
      <c r="J64" s="151"/>
      <c r="K64" s="151"/>
      <c r="L64" s="151"/>
      <c r="M64" s="151"/>
      <c r="N64" s="151"/>
      <c r="O64" s="151"/>
      <c r="P64" s="151"/>
      <c r="Q64" s="151"/>
      <c r="R64" s="151"/>
      <c r="S64" s="167"/>
      <c r="T64" s="151"/>
      <c r="U64" s="167"/>
      <c r="V64" s="167"/>
      <c r="W64" s="167"/>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38"/>
    </row>
    <row r="65" spans="1:56" ht="18" customHeight="1" x14ac:dyDescent="0.25">
      <c r="A65" s="151"/>
      <c r="B65" s="244" t="s">
        <v>55</v>
      </c>
      <c r="C65" s="1032" t="s">
        <v>413</v>
      </c>
      <c r="D65" s="1033"/>
      <c r="E65" s="452">
        <v>0</v>
      </c>
      <c r="F65" s="872"/>
      <c r="G65" s="872"/>
      <c r="H65" s="167"/>
      <c r="I65" s="151"/>
      <c r="J65" s="151"/>
      <c r="K65" s="151"/>
      <c r="L65" s="151"/>
      <c r="M65" s="151"/>
      <c r="N65" s="151"/>
      <c r="O65" s="151"/>
      <c r="P65" s="151"/>
      <c r="Q65" s="151"/>
      <c r="R65" s="151"/>
      <c r="S65" s="167"/>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38"/>
    </row>
    <row r="66" spans="1:56" ht="18" customHeight="1" thickBot="1" x14ac:dyDescent="0.3">
      <c r="A66" s="151"/>
      <c r="B66" s="223" t="s">
        <v>8</v>
      </c>
      <c r="C66" s="1001" t="s">
        <v>90</v>
      </c>
      <c r="D66" s="1002"/>
      <c r="E66" s="449" t="e">
        <f ca="1">E61+(E62-E61)*(E65-E63)/(E64-E63)+$K$56</f>
        <v>#N/A</v>
      </c>
      <c r="F66" s="589"/>
      <c r="G66" s="589"/>
      <c r="H66" s="167"/>
      <c r="I66" s="170"/>
      <c r="J66" s="167"/>
      <c r="K66" s="167"/>
      <c r="L66" s="167"/>
      <c r="M66" s="167"/>
      <c r="N66" s="151"/>
      <c r="O66" s="151"/>
      <c r="P66" s="151"/>
      <c r="Q66" s="151"/>
      <c r="R66" s="151"/>
      <c r="S66" s="167"/>
      <c r="T66" s="167"/>
      <c r="U66" s="167"/>
      <c r="V66" s="167"/>
      <c r="W66" s="167"/>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38"/>
    </row>
    <row r="67" spans="1:56" ht="18" customHeight="1" thickBot="1" x14ac:dyDescent="0.3">
      <c r="A67" s="151"/>
      <c r="B67" s="151"/>
      <c r="C67" s="151"/>
      <c r="D67" s="151"/>
      <c r="E67" s="151"/>
      <c r="F67" s="589"/>
      <c r="G67" s="589"/>
      <c r="H67" s="167"/>
      <c r="I67" s="170"/>
      <c r="J67" s="167"/>
      <c r="K67" s="167"/>
      <c r="L67" s="167"/>
      <c r="M67" s="167"/>
      <c r="N67" s="151"/>
      <c r="O67" s="151"/>
      <c r="P67" s="151"/>
      <c r="Q67" s="151"/>
      <c r="R67" s="151"/>
      <c r="S67" s="167"/>
      <c r="T67" s="167"/>
      <c r="U67" s="167"/>
      <c r="V67" s="167"/>
      <c r="W67" s="167"/>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38"/>
    </row>
    <row r="68" spans="1:56" ht="18" customHeight="1" thickBot="1" x14ac:dyDescent="0.3">
      <c r="A68" s="151"/>
      <c r="B68" s="586" t="s">
        <v>512</v>
      </c>
      <c r="C68" s="587"/>
      <c r="D68" s="587"/>
      <c r="E68" s="588"/>
      <c r="F68" s="589"/>
      <c r="G68" s="589"/>
      <c r="H68" s="167"/>
      <c r="I68" s="167"/>
      <c r="J68" s="167"/>
      <c r="K68" s="167"/>
      <c r="L68" s="167"/>
      <c r="M68" s="167"/>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38"/>
    </row>
    <row r="69" spans="1:56" ht="18" customHeight="1" x14ac:dyDescent="0.25">
      <c r="A69" s="151"/>
      <c r="B69" s="91" t="s">
        <v>8</v>
      </c>
      <c r="C69" s="1028" t="s">
        <v>90</v>
      </c>
      <c r="D69" s="1029"/>
      <c r="E69" s="450" t="e">
        <f ca="1">IF(D56='Back-End'!$F$37,E58,E66)</f>
        <v>#N/A</v>
      </c>
      <c r="F69" s="872"/>
      <c r="G69" s="872"/>
      <c r="H69" s="167"/>
      <c r="I69" s="167"/>
      <c r="J69" s="167"/>
      <c r="K69" s="167"/>
      <c r="L69" s="167"/>
      <c r="M69" s="167"/>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38"/>
    </row>
    <row r="70" spans="1:56" ht="18" customHeight="1" thickBot="1" x14ac:dyDescent="0.3">
      <c r="A70" s="151"/>
      <c r="B70" s="657" t="s">
        <v>508</v>
      </c>
      <c r="C70" s="992" t="s">
        <v>509</v>
      </c>
      <c r="D70" s="993"/>
      <c r="E70" s="451" t="e">
        <f ca="1">E69*365</f>
        <v>#N/A</v>
      </c>
      <c r="F70" s="872"/>
      <c r="G70" s="872"/>
      <c r="H70" s="167"/>
      <c r="I70" s="167"/>
      <c r="J70" s="167"/>
      <c r="K70" s="167"/>
      <c r="L70" s="167"/>
      <c r="M70" s="167"/>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38"/>
    </row>
    <row r="71" spans="1:56" ht="18" customHeight="1" x14ac:dyDescent="0.25">
      <c r="A71" s="151"/>
      <c r="B71" s="151"/>
      <c r="C71" s="151"/>
      <c r="D71" s="151"/>
      <c r="E71" s="151"/>
      <c r="F71" s="151"/>
      <c r="G71" s="151"/>
      <c r="H71" s="167"/>
      <c r="I71" s="170"/>
      <c r="J71" s="167"/>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38"/>
    </row>
    <row r="72" spans="1:56" ht="18" customHeight="1" x14ac:dyDescent="0.2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38"/>
      <c r="AS72" s="111"/>
      <c r="AT72" s="111"/>
      <c r="AU72" s="111"/>
      <c r="AV72" s="111"/>
      <c r="AW72" s="111"/>
      <c r="AX72" s="111"/>
      <c r="AY72" s="111"/>
      <c r="AZ72" s="38"/>
      <c r="BA72" s="38"/>
      <c r="BB72" s="38"/>
      <c r="BC72" s="111"/>
      <c r="BD72" s="47"/>
    </row>
    <row r="73" spans="1:56" ht="18" customHeight="1"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BC73" s="47"/>
      <c r="BD73" s="47"/>
    </row>
    <row r="74" spans="1:56" ht="18" customHeight="1"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BC74" s="47"/>
      <c r="BD74" s="47"/>
    </row>
  </sheetData>
  <sheetProtection algorithmName="SHA-512" hashValue="dJPxrSnd6YpA19FjWBNN3jumqwDD+IgWVtIPsAOPg2b4d8Gq5k/SwRS+99vTL/IPMjC9fBuWUkPQNpB0cmqMQA==" saltValue="bD4MdW74QgVjFm1uOZP5uA==" spinCount="100000" sheet="1" objects="1" scenarios="1" selectLockedCells="1"/>
  <mergeCells count="61">
    <mergeCell ref="AQ27:AR29"/>
    <mergeCell ref="BA19:BA20"/>
    <mergeCell ref="I55:N55"/>
    <mergeCell ref="B28:B29"/>
    <mergeCell ref="AH22:AI24"/>
    <mergeCell ref="AH25:AI26"/>
    <mergeCell ref="AH27:AI29"/>
    <mergeCell ref="AQ25:AR26"/>
    <mergeCell ref="AQ22:AR24"/>
    <mergeCell ref="I44:Q44"/>
    <mergeCell ref="I46:Q51"/>
    <mergeCell ref="AQ21:AR21"/>
    <mergeCell ref="AQ20:AY20"/>
    <mergeCell ref="AH20:AP20"/>
    <mergeCell ref="K19:AG19"/>
    <mergeCell ref="K20:AG20"/>
    <mergeCell ref="B39:C39"/>
    <mergeCell ref="B57:E57"/>
    <mergeCell ref="B14:J14"/>
    <mergeCell ref="D20:F20"/>
    <mergeCell ref="H20:J20"/>
    <mergeCell ref="G20:G21"/>
    <mergeCell ref="C69:D69"/>
    <mergeCell ref="B56:C56"/>
    <mergeCell ref="C63:D63"/>
    <mergeCell ref="C64:D64"/>
    <mergeCell ref="C65:D65"/>
    <mergeCell ref="B60:E60"/>
    <mergeCell ref="C61:D61"/>
    <mergeCell ref="C62:D62"/>
    <mergeCell ref="C58:D58"/>
    <mergeCell ref="D7:F7"/>
    <mergeCell ref="AH19:AP19"/>
    <mergeCell ref="AQ19:AY19"/>
    <mergeCell ref="B16:J16"/>
    <mergeCell ref="AH21:AI21"/>
    <mergeCell ref="D9:F9"/>
    <mergeCell ref="D8:F8"/>
    <mergeCell ref="B13:J13"/>
    <mergeCell ref="B15:J15"/>
    <mergeCell ref="H4:I4"/>
    <mergeCell ref="D3:F3"/>
    <mergeCell ref="D4:F4"/>
    <mergeCell ref="D5:F5"/>
    <mergeCell ref="D6:F6"/>
    <mergeCell ref="C70:D70"/>
    <mergeCell ref="F70:G70"/>
    <mergeCell ref="B17:J17"/>
    <mergeCell ref="B34:C34"/>
    <mergeCell ref="E44:G44"/>
    <mergeCell ref="E45:G45"/>
    <mergeCell ref="I45:Q45"/>
    <mergeCell ref="B38:G38"/>
    <mergeCell ref="B33:G33"/>
    <mergeCell ref="B43:C43"/>
    <mergeCell ref="C66:D66"/>
    <mergeCell ref="F60:G60"/>
    <mergeCell ref="F65:G65"/>
    <mergeCell ref="F69:G69"/>
    <mergeCell ref="B59:E59"/>
    <mergeCell ref="L56:N56"/>
  </mergeCells>
  <conditionalFormatting sqref="B20:AY30 BA21:BA29 I35:J36 J56:N56 B56:E66 B33:G53 B69:E69 B70:C70 E70">
    <cfRule type="expression" dxfId="57" priority="27">
      <formula>AND(ASH=Yes,VASH=No)=FALSE</formula>
    </cfRule>
  </conditionalFormatting>
  <conditionalFormatting sqref="I46:Q51 D44:D46">
    <cfRule type="expression" dxfId="56" priority="26">
      <formula>AND(DefrostControlType&lt;&gt;Variable,DefrostControlType&lt;&gt;LTA)</formula>
    </cfRule>
  </conditionalFormatting>
  <conditionalFormatting sqref="D44:D45">
    <cfRule type="expression" dxfId="55" priority="13">
      <formula>DefrostControlType&lt;&gt;Variable</formula>
    </cfRule>
  </conditionalFormatting>
  <conditionalFormatting sqref="AH20:AP30">
    <cfRule type="expression" dxfId="54" priority="12">
      <formula>Aux_Comp_Y_N=0</formula>
    </cfRule>
  </conditionalFormatting>
  <conditionalFormatting sqref="AQ20:AY30">
    <cfRule type="expression" dxfId="53" priority="11">
      <formula>Aux_Comp_Y_N&lt;2</formula>
    </cfRule>
  </conditionalFormatting>
  <dataValidations count="2">
    <dataValidation showInputMessage="1" showErrorMessage="1" sqref="E69 E65" xr:uid="{00000000-0002-0000-0C00-000000000000}"/>
    <dataValidation type="list" showInputMessage="1" showErrorMessage="1" sqref="D56" xr:uid="{00000000-0002-0000-0C00-000001000000}">
      <formula1>Temp_Set</formula1>
    </dataValidation>
  </dataValidations>
  <hyperlinks>
    <hyperlink ref="H2" location="Instructions!C33" display="Back to Instructions tab" xr:uid="{B1EC079A-C733-418A-9AEB-5863B932D880}"/>
  </hyperlinks>
  <printOptions horizontalCentered="1"/>
  <pageMargins left="0.25" right="0.25" top="0.75" bottom="0.25" header="0.3" footer="0.3"/>
  <pageSetup scale="1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0066CC"/>
  </sheetPr>
  <dimension ref="A1:Y320"/>
  <sheetViews>
    <sheetView showGridLines="0" zoomScale="80" zoomScaleNormal="80" workbookViewId="0">
      <selection activeCell="E2" sqref="E2"/>
    </sheetView>
  </sheetViews>
  <sheetFormatPr defaultColWidth="9.140625" defaultRowHeight="18" customHeight="1" x14ac:dyDescent="0.3"/>
  <cols>
    <col min="1" max="1" width="4.42578125" style="11" customWidth="1"/>
    <col min="2" max="2" width="27.7109375" style="11" customWidth="1"/>
    <col min="3" max="3" width="54.7109375" style="11" customWidth="1"/>
    <col min="4" max="4" width="7.42578125" style="11" customWidth="1"/>
    <col min="5" max="5" width="26.5703125" style="11" customWidth="1"/>
    <col min="6" max="6" width="35.140625" style="11" customWidth="1"/>
    <col min="7" max="7" width="14.5703125" style="11" customWidth="1"/>
    <col min="8" max="8" width="3.7109375" style="11" customWidth="1"/>
    <col min="9" max="9" width="14.140625" style="11" customWidth="1"/>
    <col min="10" max="10" width="15.28515625" style="11" customWidth="1"/>
    <col min="11" max="15" width="16.28515625" style="11" customWidth="1"/>
    <col min="16" max="16" width="12.7109375" style="11" customWidth="1"/>
    <col min="17" max="17" width="13.42578125" style="11" customWidth="1"/>
    <col min="18" max="18" width="11.7109375" style="11" customWidth="1"/>
    <col min="19" max="19" width="14.140625" style="11" customWidth="1"/>
    <col min="20" max="20" width="4.42578125" style="11" customWidth="1"/>
    <col min="21" max="21" width="3.85546875" style="11" customWidth="1"/>
    <col min="22" max="16384" width="9.140625" style="11"/>
  </cols>
  <sheetData>
    <row r="1" spans="1:25" ht="24" customHeight="1" thickBot="1" x14ac:dyDescent="0.35">
      <c r="A1" s="145"/>
      <c r="B1" s="151"/>
      <c r="C1" s="151"/>
      <c r="D1" s="145"/>
      <c r="E1" s="145"/>
      <c r="F1" s="145"/>
      <c r="G1" s="145"/>
      <c r="H1" s="145"/>
      <c r="I1" s="145"/>
      <c r="J1" s="145"/>
      <c r="K1" s="145"/>
      <c r="L1" s="145"/>
      <c r="M1" s="145"/>
      <c r="N1" s="145"/>
      <c r="O1" s="145"/>
      <c r="P1" s="145"/>
      <c r="Q1" s="145"/>
      <c r="R1" s="145"/>
      <c r="S1" s="145"/>
      <c r="T1" s="145"/>
      <c r="U1" s="12"/>
    </row>
    <row r="2" spans="1:25" ht="18" customHeight="1" thickBot="1" x14ac:dyDescent="0.35">
      <c r="A2" s="145"/>
      <c r="B2" s="382" t="str">
        <f>'Version Control'!$B$2</f>
        <v>Title</v>
      </c>
      <c r="C2" s="384"/>
      <c r="D2" s="145"/>
      <c r="E2" s="39" t="s">
        <v>158</v>
      </c>
      <c r="F2" s="145"/>
      <c r="G2" s="145"/>
      <c r="H2" s="145"/>
      <c r="I2" s="145"/>
      <c r="J2" s="145"/>
      <c r="K2" s="145"/>
      <c r="L2" s="145"/>
      <c r="M2" s="145"/>
      <c r="N2" s="145"/>
      <c r="O2" s="145"/>
      <c r="P2" s="145"/>
      <c r="Q2" s="145"/>
      <c r="R2" s="145"/>
      <c r="S2" s="145"/>
      <c r="T2" s="145"/>
      <c r="U2" s="12"/>
    </row>
    <row r="3" spans="1:25" ht="18" customHeight="1" x14ac:dyDescent="0.3">
      <c r="A3" s="145"/>
      <c r="B3" s="24" t="str">
        <f>'Version Control'!$B$3</f>
        <v>Test Report Template Name:</v>
      </c>
      <c r="C3" s="524" t="str">
        <f>'Version Control'!$C$3</f>
        <v>Consumer Freezer</v>
      </c>
      <c r="D3" s="145"/>
      <c r="E3" s="145"/>
      <c r="F3" s="145"/>
      <c r="G3" s="145"/>
      <c r="H3" s="145"/>
      <c r="I3" s="145"/>
      <c r="J3" s="145"/>
      <c r="K3" s="145"/>
      <c r="L3" s="145"/>
      <c r="M3" s="145"/>
      <c r="N3" s="145"/>
      <c r="O3" s="145"/>
      <c r="P3" s="145"/>
      <c r="Q3" s="145"/>
      <c r="R3" s="145"/>
      <c r="S3" s="145"/>
      <c r="T3" s="145"/>
      <c r="U3" s="12"/>
    </row>
    <row r="4" spans="1:25" ht="18" customHeight="1" x14ac:dyDescent="0.35">
      <c r="A4" s="145"/>
      <c r="B4" s="25" t="str">
        <f>'Version Control'!$B$4</f>
        <v>Version Number:</v>
      </c>
      <c r="C4" s="525" t="str">
        <f>'Version Control'!$C$4</f>
        <v>v3.1</v>
      </c>
      <c r="D4" s="145"/>
      <c r="E4" s="146"/>
      <c r="F4" s="146"/>
      <c r="G4" s="145"/>
      <c r="H4" s="145"/>
      <c r="I4" s="145"/>
      <c r="J4" s="145"/>
      <c r="K4" s="145"/>
      <c r="L4" s="145"/>
      <c r="M4" s="145"/>
      <c r="N4" s="145"/>
      <c r="O4" s="145"/>
      <c r="P4" s="145"/>
      <c r="Q4" s="145"/>
      <c r="R4" s="145"/>
      <c r="S4" s="145"/>
      <c r="T4" s="145"/>
      <c r="U4" s="12"/>
    </row>
    <row r="5" spans="1:25" ht="18" customHeight="1" x14ac:dyDescent="0.3">
      <c r="A5" s="145"/>
      <c r="B5" s="23" t="str">
        <f>'Version Control'!$B$5</f>
        <v xml:space="preserve">Latest Template Revision: </v>
      </c>
      <c r="C5" s="526">
        <f>'Version Control'!$C$5</f>
        <v>43787</v>
      </c>
      <c r="D5" s="145"/>
      <c r="E5" s="145"/>
      <c r="F5" s="145"/>
      <c r="G5" s="145"/>
      <c r="H5" s="145"/>
      <c r="I5" s="145"/>
      <c r="J5" s="145"/>
      <c r="K5" s="145"/>
      <c r="L5" s="145"/>
      <c r="M5" s="145"/>
      <c r="N5" s="145"/>
      <c r="O5" s="145"/>
      <c r="P5" s="145"/>
      <c r="Q5" s="145"/>
      <c r="R5" s="145"/>
      <c r="S5" s="145"/>
      <c r="T5" s="145"/>
      <c r="U5" s="12"/>
    </row>
    <row r="6" spans="1:25" ht="18" customHeight="1" x14ac:dyDescent="0.3">
      <c r="A6" s="145"/>
      <c r="B6" s="23" t="str">
        <f>'Version Control'!$B$6</f>
        <v>Tab Name:</v>
      </c>
      <c r="C6" s="525" t="str">
        <f ca="1">MID(CELL("filename",B1), FIND("]", CELL("filename", B1))+ 1, 255)</f>
        <v>Photos</v>
      </c>
      <c r="D6" s="145"/>
      <c r="E6" s="145"/>
      <c r="F6" s="145"/>
      <c r="G6" s="145"/>
      <c r="H6" s="145"/>
      <c r="I6" s="145"/>
      <c r="J6" s="145"/>
      <c r="K6" s="145"/>
      <c r="L6" s="145"/>
      <c r="M6" s="145"/>
      <c r="N6" s="145"/>
      <c r="O6" s="145"/>
      <c r="P6" s="145"/>
      <c r="Q6" s="145"/>
      <c r="R6" s="145"/>
      <c r="S6" s="145"/>
      <c r="T6" s="145"/>
      <c r="U6" s="12"/>
    </row>
    <row r="7" spans="1:25" ht="36" customHeight="1" x14ac:dyDescent="0.3">
      <c r="A7" s="145"/>
      <c r="B7" s="31" t="str">
        <f>'Version Control'!$B$7</f>
        <v>File Name:</v>
      </c>
      <c r="C7" s="527" t="str">
        <f ca="1">'Version Control'!$C$7</f>
        <v>Consumer Freezer v3.1.xlsx</v>
      </c>
      <c r="D7" s="145"/>
      <c r="E7" s="145"/>
      <c r="F7" s="145"/>
      <c r="G7" s="145"/>
      <c r="H7" s="145"/>
      <c r="I7" s="145"/>
      <c r="J7" s="145"/>
      <c r="K7" s="145"/>
      <c r="L7" s="145"/>
      <c r="M7" s="145"/>
      <c r="N7" s="145"/>
      <c r="O7" s="145"/>
      <c r="P7" s="145"/>
      <c r="Q7" s="145"/>
      <c r="R7" s="145"/>
      <c r="S7" s="145"/>
      <c r="T7" s="145"/>
      <c r="U7" s="12"/>
      <c r="W7" s="141"/>
      <c r="X7" s="141"/>
    </row>
    <row r="8" spans="1:25" ht="18" customHeight="1" x14ac:dyDescent="0.3">
      <c r="A8" s="145"/>
      <c r="B8" s="528" t="str">
        <f>'Version Control'!$B$8</f>
        <v>Test Start Date:</v>
      </c>
      <c r="C8" s="529" t="str">
        <f>'Version Control'!$C$8</f>
        <v>[MM/DD/YYYY]</v>
      </c>
      <c r="D8" s="145"/>
      <c r="E8" s="145"/>
      <c r="F8" s="145"/>
      <c r="G8" s="145"/>
      <c r="H8" s="145"/>
      <c r="I8" s="145"/>
      <c r="J8" s="145"/>
      <c r="K8" s="145"/>
      <c r="L8" s="145"/>
      <c r="M8" s="145"/>
      <c r="N8" s="145"/>
      <c r="O8" s="145"/>
      <c r="P8" s="145"/>
      <c r="Q8" s="145"/>
      <c r="R8" s="145"/>
      <c r="S8" s="145"/>
      <c r="T8" s="145"/>
      <c r="U8" s="12"/>
      <c r="W8" s="141"/>
      <c r="X8" s="141"/>
    </row>
    <row r="9" spans="1:25" ht="18" customHeight="1" thickBot="1" x14ac:dyDescent="0.35">
      <c r="A9" s="145"/>
      <c r="B9" s="26" t="str">
        <f>'Version Control'!$B$9</f>
        <v xml:space="preserve">Test Completion Date: </v>
      </c>
      <c r="C9" s="530" t="str">
        <f>'Version Control'!$C$9</f>
        <v>[MM/DD/YYYY]</v>
      </c>
      <c r="D9" s="145"/>
      <c r="E9" s="145"/>
      <c r="F9" s="145"/>
      <c r="G9" s="145"/>
      <c r="H9" s="145"/>
      <c r="I9" s="145"/>
      <c r="J9" s="145"/>
      <c r="K9" s="145"/>
      <c r="L9" s="145"/>
      <c r="M9" s="145"/>
      <c r="N9" s="145"/>
      <c r="O9" s="145"/>
      <c r="P9" s="145"/>
      <c r="Q9" s="145"/>
      <c r="R9" s="145"/>
      <c r="S9" s="145"/>
      <c r="T9" s="145"/>
      <c r="U9" s="12"/>
      <c r="W9" s="141"/>
      <c r="X9" s="141"/>
    </row>
    <row r="10" spans="1:25" ht="18" customHeight="1" x14ac:dyDescent="0.3">
      <c r="A10" s="145"/>
      <c r="B10" s="145"/>
      <c r="C10" s="145"/>
      <c r="D10" s="145"/>
      <c r="E10" s="145"/>
      <c r="F10" s="145"/>
      <c r="G10" s="145"/>
      <c r="H10" s="145"/>
      <c r="I10" s="145"/>
      <c r="J10" s="145"/>
      <c r="K10" s="145"/>
      <c r="L10" s="145"/>
      <c r="M10" s="145"/>
      <c r="N10" s="145"/>
      <c r="O10" s="145"/>
      <c r="P10" s="145"/>
      <c r="Q10" s="145"/>
      <c r="R10" s="145"/>
      <c r="S10" s="145"/>
      <c r="T10" s="145"/>
      <c r="U10" s="12"/>
      <c r="W10" s="141"/>
      <c r="X10" s="141"/>
    </row>
    <row r="11" spans="1:25" ht="18" customHeight="1" thickBot="1" x14ac:dyDescent="0.35">
      <c r="A11" s="145"/>
      <c r="B11" s="145"/>
      <c r="C11" s="145"/>
      <c r="D11" s="145"/>
      <c r="E11" s="145"/>
      <c r="F11" s="145"/>
      <c r="G11" s="145"/>
      <c r="H11" s="145"/>
      <c r="I11" s="145"/>
      <c r="J11" s="145"/>
      <c r="K11" s="145"/>
      <c r="L11" s="145"/>
      <c r="M11" s="145"/>
      <c r="N11" s="145"/>
      <c r="O11" s="145"/>
      <c r="P11" s="145"/>
      <c r="Q11" s="145"/>
      <c r="R11" s="145"/>
      <c r="S11" s="145"/>
      <c r="T11" s="145"/>
      <c r="U11" s="12"/>
    </row>
    <row r="12" spans="1:25" s="180" customFormat="1" ht="18" customHeight="1" thickBot="1" x14ac:dyDescent="0.35">
      <c r="A12" s="178"/>
      <c r="B12" s="382" t="s">
        <v>221</v>
      </c>
      <c r="C12" s="383"/>
      <c r="D12" s="383"/>
      <c r="E12" s="383"/>
      <c r="F12" s="383"/>
      <c r="G12" s="384"/>
      <c r="H12" s="178"/>
      <c r="I12" s="382" t="s">
        <v>153</v>
      </c>
      <c r="J12" s="383"/>
      <c r="K12" s="383"/>
      <c r="L12" s="383"/>
      <c r="M12" s="383"/>
      <c r="N12" s="383"/>
      <c r="O12" s="383"/>
      <c r="P12" s="383"/>
      <c r="Q12" s="383"/>
      <c r="R12" s="383"/>
      <c r="S12" s="384"/>
      <c r="T12" s="178"/>
      <c r="U12" s="179"/>
    </row>
    <row r="13" spans="1:25" s="180" customFormat="1" ht="18" customHeight="1" x14ac:dyDescent="0.3">
      <c r="A13" s="178"/>
      <c r="B13" s="1045"/>
      <c r="C13" s="1046"/>
      <c r="D13" s="1046"/>
      <c r="E13" s="1046"/>
      <c r="F13" s="1046"/>
      <c r="G13" s="1047"/>
      <c r="H13" s="178"/>
      <c r="I13" s="1045"/>
      <c r="J13" s="1046"/>
      <c r="K13" s="1046"/>
      <c r="L13" s="1046"/>
      <c r="M13" s="1046"/>
      <c r="N13" s="1046"/>
      <c r="O13" s="1046"/>
      <c r="P13" s="1046"/>
      <c r="Q13" s="1046"/>
      <c r="R13" s="1046"/>
      <c r="S13" s="1047"/>
      <c r="T13" s="178"/>
      <c r="U13" s="179"/>
    </row>
    <row r="14" spans="1:25" s="180" customFormat="1" ht="18" customHeight="1" x14ac:dyDescent="0.3">
      <c r="A14" s="178"/>
      <c r="B14" s="1045"/>
      <c r="C14" s="1046"/>
      <c r="D14" s="1046"/>
      <c r="E14" s="1046"/>
      <c r="F14" s="1046"/>
      <c r="G14" s="1047"/>
      <c r="H14" s="178"/>
      <c r="I14" s="1045"/>
      <c r="J14" s="1046"/>
      <c r="K14" s="1046"/>
      <c r="L14" s="1046"/>
      <c r="M14" s="1046"/>
      <c r="N14" s="1046"/>
      <c r="O14" s="1046"/>
      <c r="P14" s="1046"/>
      <c r="Q14" s="1046"/>
      <c r="R14" s="1046"/>
      <c r="S14" s="1047"/>
      <c r="T14" s="178"/>
      <c r="U14" s="179"/>
      <c r="V14" s="20"/>
      <c r="W14" s="20"/>
      <c r="X14" s="20"/>
      <c r="Y14" s="20"/>
    </row>
    <row r="15" spans="1:25" s="180" customFormat="1" ht="18" customHeight="1" x14ac:dyDescent="0.3">
      <c r="A15" s="178"/>
      <c r="B15" s="1045"/>
      <c r="C15" s="1046"/>
      <c r="D15" s="1046"/>
      <c r="E15" s="1046"/>
      <c r="F15" s="1046"/>
      <c r="G15" s="1047"/>
      <c r="H15" s="178"/>
      <c r="I15" s="1045"/>
      <c r="J15" s="1046"/>
      <c r="K15" s="1046"/>
      <c r="L15" s="1046"/>
      <c r="M15" s="1046"/>
      <c r="N15" s="1046"/>
      <c r="O15" s="1046"/>
      <c r="P15" s="1046"/>
      <c r="Q15" s="1046"/>
      <c r="R15" s="1046"/>
      <c r="S15" s="1047"/>
      <c r="T15" s="178"/>
      <c r="U15" s="179"/>
      <c r="V15" s="20"/>
      <c r="W15" s="20"/>
      <c r="X15" s="20"/>
      <c r="Y15" s="20"/>
    </row>
    <row r="16" spans="1:25" s="180" customFormat="1" ht="18" customHeight="1" x14ac:dyDescent="0.3">
      <c r="A16" s="178"/>
      <c r="B16" s="1045"/>
      <c r="C16" s="1046"/>
      <c r="D16" s="1046"/>
      <c r="E16" s="1046"/>
      <c r="F16" s="1046"/>
      <c r="G16" s="1047"/>
      <c r="H16" s="178"/>
      <c r="I16" s="1045"/>
      <c r="J16" s="1046"/>
      <c r="K16" s="1046"/>
      <c r="L16" s="1046"/>
      <c r="M16" s="1046"/>
      <c r="N16" s="1046"/>
      <c r="O16" s="1046"/>
      <c r="P16" s="1046"/>
      <c r="Q16" s="1046"/>
      <c r="R16" s="1046"/>
      <c r="S16" s="1047"/>
      <c r="T16" s="178"/>
      <c r="U16" s="179"/>
      <c r="V16" s="20"/>
      <c r="W16" s="20"/>
      <c r="X16" s="20"/>
      <c r="Y16" s="20"/>
    </row>
    <row r="17" spans="1:25" s="180" customFormat="1" ht="18" customHeight="1" x14ac:dyDescent="0.3">
      <c r="A17" s="178"/>
      <c r="B17" s="1045"/>
      <c r="C17" s="1046"/>
      <c r="D17" s="1046"/>
      <c r="E17" s="1046"/>
      <c r="F17" s="1046"/>
      <c r="G17" s="1047"/>
      <c r="H17" s="178"/>
      <c r="I17" s="1045"/>
      <c r="J17" s="1046"/>
      <c r="K17" s="1046"/>
      <c r="L17" s="1046"/>
      <c r="M17" s="1046"/>
      <c r="N17" s="1046"/>
      <c r="O17" s="1046"/>
      <c r="P17" s="1046"/>
      <c r="Q17" s="1046"/>
      <c r="R17" s="1046"/>
      <c r="S17" s="1047"/>
      <c r="T17" s="178"/>
      <c r="U17" s="179"/>
      <c r="V17" s="20"/>
      <c r="W17" s="20"/>
      <c r="X17" s="20"/>
      <c r="Y17" s="20"/>
    </row>
    <row r="18" spans="1:25" s="180" customFormat="1" ht="18" customHeight="1" x14ac:dyDescent="0.3">
      <c r="A18" s="178"/>
      <c r="B18" s="1045"/>
      <c r="C18" s="1046"/>
      <c r="D18" s="1046"/>
      <c r="E18" s="1046"/>
      <c r="F18" s="1046"/>
      <c r="G18" s="1047"/>
      <c r="H18" s="178"/>
      <c r="I18" s="1045"/>
      <c r="J18" s="1046"/>
      <c r="K18" s="1046"/>
      <c r="L18" s="1046"/>
      <c r="M18" s="1046"/>
      <c r="N18" s="1046"/>
      <c r="O18" s="1046"/>
      <c r="P18" s="1046"/>
      <c r="Q18" s="1046"/>
      <c r="R18" s="1046"/>
      <c r="S18" s="1047"/>
      <c r="T18" s="178"/>
      <c r="U18" s="179"/>
      <c r="V18" s="20"/>
      <c r="W18" s="20"/>
      <c r="X18" s="20"/>
      <c r="Y18" s="20"/>
    </row>
    <row r="19" spans="1:25" s="180" customFormat="1" ht="18" customHeight="1" x14ac:dyDescent="0.3">
      <c r="A19" s="178"/>
      <c r="B19" s="1045"/>
      <c r="C19" s="1046"/>
      <c r="D19" s="1046"/>
      <c r="E19" s="1046"/>
      <c r="F19" s="1046"/>
      <c r="G19" s="1047"/>
      <c r="H19" s="178"/>
      <c r="I19" s="1045"/>
      <c r="J19" s="1046"/>
      <c r="K19" s="1046"/>
      <c r="L19" s="1046"/>
      <c r="M19" s="1046"/>
      <c r="N19" s="1046"/>
      <c r="O19" s="1046"/>
      <c r="P19" s="1046"/>
      <c r="Q19" s="1046"/>
      <c r="R19" s="1046"/>
      <c r="S19" s="1047"/>
      <c r="T19" s="178"/>
      <c r="U19" s="179"/>
      <c r="V19" s="20"/>
      <c r="W19" s="20"/>
      <c r="X19" s="20"/>
      <c r="Y19" s="20"/>
    </row>
    <row r="20" spans="1:25" s="180" customFormat="1" ht="18" customHeight="1" x14ac:dyDescent="0.3">
      <c r="A20" s="178"/>
      <c r="B20" s="1045"/>
      <c r="C20" s="1046"/>
      <c r="D20" s="1046"/>
      <c r="E20" s="1046"/>
      <c r="F20" s="1046"/>
      <c r="G20" s="1047"/>
      <c r="H20" s="178"/>
      <c r="I20" s="1045"/>
      <c r="J20" s="1046"/>
      <c r="K20" s="1046"/>
      <c r="L20" s="1046"/>
      <c r="M20" s="1046"/>
      <c r="N20" s="1046"/>
      <c r="O20" s="1046"/>
      <c r="P20" s="1046"/>
      <c r="Q20" s="1046"/>
      <c r="R20" s="1046"/>
      <c r="S20" s="1047"/>
      <c r="T20" s="178"/>
      <c r="U20" s="179"/>
      <c r="V20" s="20"/>
      <c r="W20" s="20"/>
      <c r="X20" s="20"/>
      <c r="Y20" s="20"/>
    </row>
    <row r="21" spans="1:25" s="180" customFormat="1" ht="18" customHeight="1" x14ac:dyDescent="0.3">
      <c r="A21" s="178"/>
      <c r="B21" s="1045"/>
      <c r="C21" s="1046"/>
      <c r="D21" s="1046"/>
      <c r="E21" s="1046"/>
      <c r="F21" s="1046"/>
      <c r="G21" s="1047"/>
      <c r="H21" s="178"/>
      <c r="I21" s="1045"/>
      <c r="J21" s="1046"/>
      <c r="K21" s="1046"/>
      <c r="L21" s="1046"/>
      <c r="M21" s="1046"/>
      <c r="N21" s="1046"/>
      <c r="O21" s="1046"/>
      <c r="P21" s="1046"/>
      <c r="Q21" s="1046"/>
      <c r="R21" s="1046"/>
      <c r="S21" s="1047"/>
      <c r="T21" s="178"/>
      <c r="U21" s="179"/>
      <c r="V21" s="20"/>
      <c r="W21" s="20"/>
      <c r="X21" s="20"/>
      <c r="Y21" s="20"/>
    </row>
    <row r="22" spans="1:25" s="180" customFormat="1" ht="18" customHeight="1" x14ac:dyDescent="0.3">
      <c r="A22" s="178"/>
      <c r="B22" s="1045"/>
      <c r="C22" s="1046"/>
      <c r="D22" s="1046"/>
      <c r="E22" s="1046"/>
      <c r="F22" s="1046"/>
      <c r="G22" s="1047"/>
      <c r="H22" s="178"/>
      <c r="I22" s="1045"/>
      <c r="J22" s="1046"/>
      <c r="K22" s="1046"/>
      <c r="L22" s="1046"/>
      <c r="M22" s="1046"/>
      <c r="N22" s="1046"/>
      <c r="O22" s="1046"/>
      <c r="P22" s="1046"/>
      <c r="Q22" s="1046"/>
      <c r="R22" s="1046"/>
      <c r="S22" s="1047"/>
      <c r="T22" s="178"/>
      <c r="U22" s="179"/>
      <c r="V22" s="20"/>
      <c r="W22" s="20"/>
      <c r="X22" s="20"/>
      <c r="Y22" s="20"/>
    </row>
    <row r="23" spans="1:25" s="180" customFormat="1" ht="18" customHeight="1" x14ac:dyDescent="0.3">
      <c r="A23" s="178"/>
      <c r="B23" s="1045"/>
      <c r="C23" s="1046"/>
      <c r="D23" s="1046"/>
      <c r="E23" s="1046"/>
      <c r="F23" s="1046"/>
      <c r="G23" s="1047"/>
      <c r="H23" s="178"/>
      <c r="I23" s="1045"/>
      <c r="J23" s="1046"/>
      <c r="K23" s="1046"/>
      <c r="L23" s="1046"/>
      <c r="M23" s="1046"/>
      <c r="N23" s="1046"/>
      <c r="O23" s="1046"/>
      <c r="P23" s="1046"/>
      <c r="Q23" s="1046"/>
      <c r="R23" s="1046"/>
      <c r="S23" s="1047"/>
      <c r="T23" s="178"/>
      <c r="U23" s="179"/>
      <c r="V23" s="20"/>
      <c r="W23" s="20"/>
      <c r="X23" s="20"/>
      <c r="Y23" s="20"/>
    </row>
    <row r="24" spans="1:25" s="180" customFormat="1" ht="18" customHeight="1" x14ac:dyDescent="0.3">
      <c r="A24" s="178"/>
      <c r="B24" s="1045"/>
      <c r="C24" s="1046"/>
      <c r="D24" s="1046"/>
      <c r="E24" s="1046"/>
      <c r="F24" s="1046"/>
      <c r="G24" s="1047"/>
      <c r="H24" s="178"/>
      <c r="I24" s="1045"/>
      <c r="J24" s="1046"/>
      <c r="K24" s="1046"/>
      <c r="L24" s="1046"/>
      <c r="M24" s="1046"/>
      <c r="N24" s="1046"/>
      <c r="O24" s="1046"/>
      <c r="P24" s="1046"/>
      <c r="Q24" s="1046"/>
      <c r="R24" s="1046"/>
      <c r="S24" s="1047"/>
      <c r="T24" s="178"/>
      <c r="U24" s="179"/>
      <c r="V24" s="20"/>
      <c r="W24" s="20"/>
      <c r="X24" s="20"/>
      <c r="Y24" s="20"/>
    </row>
    <row r="25" spans="1:25" s="180" customFormat="1" ht="18" customHeight="1" x14ac:dyDescent="0.3">
      <c r="A25" s="178"/>
      <c r="B25" s="1045"/>
      <c r="C25" s="1046"/>
      <c r="D25" s="1046"/>
      <c r="E25" s="1046"/>
      <c r="F25" s="1046"/>
      <c r="G25" s="1047"/>
      <c r="H25" s="178"/>
      <c r="I25" s="1045"/>
      <c r="J25" s="1046"/>
      <c r="K25" s="1046"/>
      <c r="L25" s="1046"/>
      <c r="M25" s="1046"/>
      <c r="N25" s="1046"/>
      <c r="O25" s="1046"/>
      <c r="P25" s="1046"/>
      <c r="Q25" s="1046"/>
      <c r="R25" s="1046"/>
      <c r="S25" s="1047"/>
      <c r="T25" s="178"/>
      <c r="U25" s="179"/>
    </row>
    <row r="26" spans="1:25" s="180" customFormat="1" ht="18" customHeight="1" x14ac:dyDescent="0.3">
      <c r="A26" s="178"/>
      <c r="B26" s="1045"/>
      <c r="C26" s="1046"/>
      <c r="D26" s="1046"/>
      <c r="E26" s="1046"/>
      <c r="F26" s="1046"/>
      <c r="G26" s="1047"/>
      <c r="H26" s="178"/>
      <c r="I26" s="1045"/>
      <c r="J26" s="1046"/>
      <c r="K26" s="1046"/>
      <c r="L26" s="1046"/>
      <c r="M26" s="1046"/>
      <c r="N26" s="1046"/>
      <c r="O26" s="1046"/>
      <c r="P26" s="1046"/>
      <c r="Q26" s="1046"/>
      <c r="R26" s="1046"/>
      <c r="S26" s="1047"/>
      <c r="T26" s="178"/>
      <c r="U26" s="179"/>
    </row>
    <row r="27" spans="1:25" s="180" customFormat="1" ht="18" customHeight="1" x14ac:dyDescent="0.3">
      <c r="A27" s="178"/>
      <c r="B27" s="1045"/>
      <c r="C27" s="1046"/>
      <c r="D27" s="1046"/>
      <c r="E27" s="1046"/>
      <c r="F27" s="1046"/>
      <c r="G27" s="1047"/>
      <c r="H27" s="178"/>
      <c r="I27" s="1045"/>
      <c r="J27" s="1046"/>
      <c r="K27" s="1046"/>
      <c r="L27" s="1046"/>
      <c r="M27" s="1046"/>
      <c r="N27" s="1046"/>
      <c r="O27" s="1046"/>
      <c r="P27" s="1046"/>
      <c r="Q27" s="1046"/>
      <c r="R27" s="1046"/>
      <c r="S27" s="1047"/>
      <c r="T27" s="178"/>
      <c r="U27" s="179"/>
    </row>
    <row r="28" spans="1:25" s="180" customFormat="1" ht="18" customHeight="1" x14ac:dyDescent="0.3">
      <c r="A28" s="178"/>
      <c r="B28" s="1045"/>
      <c r="C28" s="1046"/>
      <c r="D28" s="1046"/>
      <c r="E28" s="1046"/>
      <c r="F28" s="1046"/>
      <c r="G28" s="1047"/>
      <c r="H28" s="178"/>
      <c r="I28" s="1045"/>
      <c r="J28" s="1046"/>
      <c r="K28" s="1046"/>
      <c r="L28" s="1046"/>
      <c r="M28" s="1046"/>
      <c r="N28" s="1046"/>
      <c r="O28" s="1046"/>
      <c r="P28" s="1046"/>
      <c r="Q28" s="1046"/>
      <c r="R28" s="1046"/>
      <c r="S28" s="1047"/>
      <c r="T28" s="178"/>
      <c r="U28" s="179"/>
    </row>
    <row r="29" spans="1:25" s="180" customFormat="1" ht="18" customHeight="1" x14ac:dyDescent="0.3">
      <c r="A29" s="178"/>
      <c r="B29" s="1045"/>
      <c r="C29" s="1046"/>
      <c r="D29" s="1046"/>
      <c r="E29" s="1046"/>
      <c r="F29" s="1046"/>
      <c r="G29" s="1047"/>
      <c r="H29" s="178"/>
      <c r="I29" s="1045"/>
      <c r="J29" s="1046"/>
      <c r="K29" s="1046"/>
      <c r="L29" s="1046"/>
      <c r="M29" s="1046"/>
      <c r="N29" s="1046"/>
      <c r="O29" s="1046"/>
      <c r="P29" s="1046"/>
      <c r="Q29" s="1046"/>
      <c r="R29" s="1046"/>
      <c r="S29" s="1047"/>
      <c r="T29" s="178"/>
      <c r="U29" s="179"/>
    </row>
    <row r="30" spans="1:25" s="180" customFormat="1" ht="18" customHeight="1" x14ac:dyDescent="0.3">
      <c r="A30" s="178"/>
      <c r="B30" s="1045"/>
      <c r="C30" s="1046"/>
      <c r="D30" s="1046"/>
      <c r="E30" s="1046"/>
      <c r="F30" s="1046"/>
      <c r="G30" s="1047"/>
      <c r="H30" s="178"/>
      <c r="I30" s="1045"/>
      <c r="J30" s="1046"/>
      <c r="K30" s="1046"/>
      <c r="L30" s="1046"/>
      <c r="M30" s="1046"/>
      <c r="N30" s="1046"/>
      <c r="O30" s="1046"/>
      <c r="P30" s="1046"/>
      <c r="Q30" s="1046"/>
      <c r="R30" s="1046"/>
      <c r="S30" s="1047"/>
      <c r="T30" s="178"/>
      <c r="U30" s="179"/>
    </row>
    <row r="31" spans="1:25" s="180" customFormat="1" ht="18" customHeight="1" x14ac:dyDescent="0.3">
      <c r="A31" s="178"/>
      <c r="B31" s="1045"/>
      <c r="C31" s="1046"/>
      <c r="D31" s="1046"/>
      <c r="E31" s="1046"/>
      <c r="F31" s="1046"/>
      <c r="G31" s="1047"/>
      <c r="H31" s="178"/>
      <c r="I31" s="1045"/>
      <c r="J31" s="1046"/>
      <c r="K31" s="1046"/>
      <c r="L31" s="1046"/>
      <c r="M31" s="1046"/>
      <c r="N31" s="1046"/>
      <c r="O31" s="1046"/>
      <c r="P31" s="1046"/>
      <c r="Q31" s="1046"/>
      <c r="R31" s="1046"/>
      <c r="S31" s="1047"/>
      <c r="T31" s="178"/>
      <c r="U31" s="179"/>
    </row>
    <row r="32" spans="1:25" s="180" customFormat="1" ht="18" customHeight="1" x14ac:dyDescent="0.3">
      <c r="A32" s="178"/>
      <c r="B32" s="1045"/>
      <c r="C32" s="1046"/>
      <c r="D32" s="1046"/>
      <c r="E32" s="1046"/>
      <c r="F32" s="1046"/>
      <c r="G32" s="1047"/>
      <c r="H32" s="178"/>
      <c r="I32" s="1045"/>
      <c r="J32" s="1046"/>
      <c r="K32" s="1046"/>
      <c r="L32" s="1046"/>
      <c r="M32" s="1046"/>
      <c r="N32" s="1046"/>
      <c r="O32" s="1046"/>
      <c r="P32" s="1046"/>
      <c r="Q32" s="1046"/>
      <c r="R32" s="1046"/>
      <c r="S32" s="1047"/>
      <c r="T32" s="178"/>
      <c r="U32" s="179"/>
    </row>
    <row r="33" spans="1:21" s="180" customFormat="1" ht="18" customHeight="1" x14ac:dyDescent="0.3">
      <c r="A33" s="178"/>
      <c r="B33" s="1045"/>
      <c r="C33" s="1046"/>
      <c r="D33" s="1046"/>
      <c r="E33" s="1046"/>
      <c r="F33" s="1046"/>
      <c r="G33" s="1047"/>
      <c r="H33" s="178"/>
      <c r="I33" s="1045"/>
      <c r="J33" s="1046"/>
      <c r="K33" s="1046"/>
      <c r="L33" s="1046"/>
      <c r="M33" s="1046"/>
      <c r="N33" s="1046"/>
      <c r="O33" s="1046"/>
      <c r="P33" s="1046"/>
      <c r="Q33" s="1046"/>
      <c r="R33" s="1046"/>
      <c r="S33" s="1047"/>
      <c r="T33" s="178"/>
      <c r="U33" s="179"/>
    </row>
    <row r="34" spans="1:21" s="180" customFormat="1" ht="18" customHeight="1" x14ac:dyDescent="0.3">
      <c r="A34" s="178"/>
      <c r="B34" s="1045"/>
      <c r="C34" s="1046"/>
      <c r="D34" s="1046"/>
      <c r="E34" s="1046"/>
      <c r="F34" s="1046"/>
      <c r="G34" s="1047"/>
      <c r="H34" s="178"/>
      <c r="I34" s="1045"/>
      <c r="J34" s="1046"/>
      <c r="K34" s="1046"/>
      <c r="L34" s="1046"/>
      <c r="M34" s="1046"/>
      <c r="N34" s="1046"/>
      <c r="O34" s="1046"/>
      <c r="P34" s="1046"/>
      <c r="Q34" s="1046"/>
      <c r="R34" s="1046"/>
      <c r="S34" s="1047"/>
      <c r="T34" s="178"/>
      <c r="U34" s="179"/>
    </row>
    <row r="35" spans="1:21" s="180" customFormat="1" ht="18" customHeight="1" x14ac:dyDescent="0.3">
      <c r="A35" s="178"/>
      <c r="B35" s="1045"/>
      <c r="C35" s="1046"/>
      <c r="D35" s="1046"/>
      <c r="E35" s="1046"/>
      <c r="F35" s="1046"/>
      <c r="G35" s="1047"/>
      <c r="H35" s="178"/>
      <c r="I35" s="1045"/>
      <c r="J35" s="1046"/>
      <c r="K35" s="1046"/>
      <c r="L35" s="1046"/>
      <c r="M35" s="1046"/>
      <c r="N35" s="1046"/>
      <c r="O35" s="1046"/>
      <c r="P35" s="1046"/>
      <c r="Q35" s="1046"/>
      <c r="R35" s="1046"/>
      <c r="S35" s="1047"/>
      <c r="T35" s="178"/>
      <c r="U35" s="179"/>
    </row>
    <row r="36" spans="1:21" s="180" customFormat="1" ht="18" customHeight="1" x14ac:dyDescent="0.3">
      <c r="A36" s="178"/>
      <c r="B36" s="1045"/>
      <c r="C36" s="1046"/>
      <c r="D36" s="1046"/>
      <c r="E36" s="1046"/>
      <c r="F36" s="1046"/>
      <c r="G36" s="1047"/>
      <c r="H36" s="178"/>
      <c r="I36" s="1045"/>
      <c r="J36" s="1046"/>
      <c r="K36" s="1046"/>
      <c r="L36" s="1046"/>
      <c r="M36" s="1046"/>
      <c r="N36" s="1046"/>
      <c r="O36" s="1046"/>
      <c r="P36" s="1046"/>
      <c r="Q36" s="1046"/>
      <c r="R36" s="1046"/>
      <c r="S36" s="1047"/>
      <c r="T36" s="178"/>
      <c r="U36" s="179"/>
    </row>
    <row r="37" spans="1:21" s="180" customFormat="1" ht="18" customHeight="1" x14ac:dyDescent="0.3">
      <c r="A37" s="178"/>
      <c r="B37" s="1045"/>
      <c r="C37" s="1046"/>
      <c r="D37" s="1046"/>
      <c r="E37" s="1046"/>
      <c r="F37" s="1046"/>
      <c r="G37" s="1047"/>
      <c r="H37" s="178"/>
      <c r="I37" s="1045"/>
      <c r="J37" s="1046"/>
      <c r="K37" s="1046"/>
      <c r="L37" s="1046"/>
      <c r="M37" s="1046"/>
      <c r="N37" s="1046"/>
      <c r="O37" s="1046"/>
      <c r="P37" s="1046"/>
      <c r="Q37" s="1046"/>
      <c r="R37" s="1046"/>
      <c r="S37" s="1047"/>
      <c r="T37" s="178"/>
      <c r="U37" s="179"/>
    </row>
    <row r="38" spans="1:21" s="180" customFormat="1" ht="18" customHeight="1" x14ac:dyDescent="0.3">
      <c r="A38" s="178"/>
      <c r="B38" s="1045"/>
      <c r="C38" s="1046"/>
      <c r="D38" s="1046"/>
      <c r="E38" s="1046"/>
      <c r="F38" s="1046"/>
      <c r="G38" s="1047"/>
      <c r="H38" s="178"/>
      <c r="I38" s="1045"/>
      <c r="J38" s="1046"/>
      <c r="K38" s="1046"/>
      <c r="L38" s="1046"/>
      <c r="M38" s="1046"/>
      <c r="N38" s="1046"/>
      <c r="O38" s="1046"/>
      <c r="P38" s="1046"/>
      <c r="Q38" s="1046"/>
      <c r="R38" s="1046"/>
      <c r="S38" s="1047"/>
      <c r="T38" s="178"/>
      <c r="U38" s="179"/>
    </row>
    <row r="39" spans="1:21" s="180" customFormat="1" ht="18" customHeight="1" x14ac:dyDescent="0.3">
      <c r="A39" s="178"/>
      <c r="B39" s="1045"/>
      <c r="C39" s="1046"/>
      <c r="D39" s="1046"/>
      <c r="E39" s="1046"/>
      <c r="F39" s="1046"/>
      <c r="G39" s="1047"/>
      <c r="H39" s="178"/>
      <c r="I39" s="1045"/>
      <c r="J39" s="1046"/>
      <c r="K39" s="1046"/>
      <c r="L39" s="1046"/>
      <c r="M39" s="1046"/>
      <c r="N39" s="1046"/>
      <c r="O39" s="1046"/>
      <c r="P39" s="1046"/>
      <c r="Q39" s="1046"/>
      <c r="R39" s="1046"/>
      <c r="S39" s="1047"/>
      <c r="T39" s="178"/>
      <c r="U39" s="179"/>
    </row>
    <row r="40" spans="1:21" s="180" customFormat="1" ht="18" customHeight="1" x14ac:dyDescent="0.3">
      <c r="A40" s="178"/>
      <c r="B40" s="1045"/>
      <c r="C40" s="1046"/>
      <c r="D40" s="1046"/>
      <c r="E40" s="1046"/>
      <c r="F40" s="1046"/>
      <c r="G40" s="1047"/>
      <c r="H40" s="178"/>
      <c r="I40" s="1045"/>
      <c r="J40" s="1046"/>
      <c r="K40" s="1046"/>
      <c r="L40" s="1046"/>
      <c r="M40" s="1046"/>
      <c r="N40" s="1046"/>
      <c r="O40" s="1046"/>
      <c r="P40" s="1046"/>
      <c r="Q40" s="1046"/>
      <c r="R40" s="1046"/>
      <c r="S40" s="1047"/>
      <c r="T40" s="178"/>
      <c r="U40" s="179"/>
    </row>
    <row r="41" spans="1:21" s="180" customFormat="1" ht="18" customHeight="1" x14ac:dyDescent="0.3">
      <c r="A41" s="178"/>
      <c r="B41" s="1045"/>
      <c r="C41" s="1046"/>
      <c r="D41" s="1046"/>
      <c r="E41" s="1046"/>
      <c r="F41" s="1046"/>
      <c r="G41" s="1047"/>
      <c r="H41" s="178"/>
      <c r="I41" s="1045"/>
      <c r="J41" s="1046"/>
      <c r="K41" s="1046"/>
      <c r="L41" s="1046"/>
      <c r="M41" s="1046"/>
      <c r="N41" s="1046"/>
      <c r="O41" s="1046"/>
      <c r="P41" s="1046"/>
      <c r="Q41" s="1046"/>
      <c r="R41" s="1046"/>
      <c r="S41" s="1047"/>
      <c r="T41" s="178"/>
      <c r="U41" s="179"/>
    </row>
    <row r="42" spans="1:21" s="180" customFormat="1" ht="18" customHeight="1" x14ac:dyDescent="0.3">
      <c r="A42" s="178"/>
      <c r="B42" s="1045"/>
      <c r="C42" s="1046"/>
      <c r="D42" s="1046"/>
      <c r="E42" s="1046"/>
      <c r="F42" s="1046"/>
      <c r="G42" s="1047"/>
      <c r="H42" s="178"/>
      <c r="I42" s="1045"/>
      <c r="J42" s="1046"/>
      <c r="K42" s="1046"/>
      <c r="L42" s="1046"/>
      <c r="M42" s="1046"/>
      <c r="N42" s="1046"/>
      <c r="O42" s="1046"/>
      <c r="P42" s="1046"/>
      <c r="Q42" s="1046"/>
      <c r="R42" s="1046"/>
      <c r="S42" s="1047"/>
      <c r="T42" s="178"/>
      <c r="U42" s="179"/>
    </row>
    <row r="43" spans="1:21" s="180" customFormat="1" ht="18" customHeight="1" thickBot="1" x14ac:dyDescent="0.35">
      <c r="A43" s="178"/>
      <c r="B43" s="1048"/>
      <c r="C43" s="1049"/>
      <c r="D43" s="1049"/>
      <c r="E43" s="1049"/>
      <c r="F43" s="1049"/>
      <c r="G43" s="1050"/>
      <c r="H43" s="178"/>
      <c r="I43" s="1048"/>
      <c r="J43" s="1049"/>
      <c r="K43" s="1049"/>
      <c r="L43" s="1049"/>
      <c r="M43" s="1049"/>
      <c r="N43" s="1049"/>
      <c r="O43" s="1049"/>
      <c r="P43" s="1049"/>
      <c r="Q43" s="1049"/>
      <c r="R43" s="1049"/>
      <c r="S43" s="1050"/>
      <c r="T43" s="178"/>
      <c r="U43" s="179"/>
    </row>
    <row r="44" spans="1:21" s="180" customFormat="1" ht="18" customHeight="1" thickBot="1" x14ac:dyDescent="0.35">
      <c r="A44" s="178"/>
      <c r="B44" s="178"/>
      <c r="C44" s="178"/>
      <c r="D44" s="178"/>
      <c r="E44" s="178"/>
      <c r="F44" s="178"/>
      <c r="G44" s="178"/>
      <c r="H44" s="178"/>
      <c r="I44" s="178"/>
      <c r="J44" s="178"/>
      <c r="K44" s="178"/>
      <c r="L44" s="178"/>
      <c r="M44" s="178"/>
      <c r="N44" s="178"/>
      <c r="O44" s="178"/>
      <c r="P44" s="178"/>
      <c r="Q44" s="178"/>
      <c r="R44" s="178"/>
      <c r="S44" s="178"/>
      <c r="T44" s="178"/>
      <c r="U44" s="179"/>
    </row>
    <row r="45" spans="1:21" s="180" customFormat="1" ht="18" customHeight="1" thickBot="1" x14ac:dyDescent="0.35">
      <c r="A45" s="178"/>
      <c r="B45" s="382" t="s">
        <v>152</v>
      </c>
      <c r="C45" s="383"/>
      <c r="D45" s="383"/>
      <c r="E45" s="383"/>
      <c r="F45" s="383"/>
      <c r="G45" s="383"/>
      <c r="H45" s="383"/>
      <c r="I45" s="383"/>
      <c r="J45" s="383"/>
      <c r="K45" s="383"/>
      <c r="L45" s="383"/>
      <c r="M45" s="383"/>
      <c r="N45" s="383"/>
      <c r="O45" s="383"/>
      <c r="P45" s="383"/>
      <c r="Q45" s="383"/>
      <c r="R45" s="383"/>
      <c r="S45" s="384"/>
      <c r="T45" s="178"/>
      <c r="U45" s="179"/>
    </row>
    <row r="46" spans="1:21" s="180" customFormat="1" ht="18" customHeight="1" x14ac:dyDescent="0.3">
      <c r="A46" s="178"/>
      <c r="B46" s="1045"/>
      <c r="C46" s="1046"/>
      <c r="D46" s="1046"/>
      <c r="E46" s="1046"/>
      <c r="F46" s="1046"/>
      <c r="G46" s="1046"/>
      <c r="H46" s="1046"/>
      <c r="I46" s="1046"/>
      <c r="J46" s="1046"/>
      <c r="K46" s="1046"/>
      <c r="L46" s="1046"/>
      <c r="M46" s="1046"/>
      <c r="N46" s="1046"/>
      <c r="O46" s="1046"/>
      <c r="P46" s="1046"/>
      <c r="Q46" s="1046"/>
      <c r="R46" s="1046"/>
      <c r="S46" s="1047"/>
      <c r="T46" s="178"/>
      <c r="U46" s="179"/>
    </row>
    <row r="47" spans="1:21" s="180" customFormat="1" ht="18" customHeight="1" x14ac:dyDescent="0.3">
      <c r="A47" s="178"/>
      <c r="B47" s="1045"/>
      <c r="C47" s="1046"/>
      <c r="D47" s="1046"/>
      <c r="E47" s="1046"/>
      <c r="F47" s="1046"/>
      <c r="G47" s="1046"/>
      <c r="H47" s="1046"/>
      <c r="I47" s="1046"/>
      <c r="J47" s="1046"/>
      <c r="K47" s="1046"/>
      <c r="L47" s="1046"/>
      <c r="M47" s="1046"/>
      <c r="N47" s="1046"/>
      <c r="O47" s="1046"/>
      <c r="P47" s="1046"/>
      <c r="Q47" s="1046"/>
      <c r="R47" s="1046"/>
      <c r="S47" s="1047"/>
      <c r="T47" s="178"/>
      <c r="U47" s="179"/>
    </row>
    <row r="48" spans="1:21" s="180" customFormat="1" ht="18" customHeight="1" x14ac:dyDescent="0.3">
      <c r="A48" s="178"/>
      <c r="B48" s="1045"/>
      <c r="C48" s="1046"/>
      <c r="D48" s="1046"/>
      <c r="E48" s="1046"/>
      <c r="F48" s="1046"/>
      <c r="G48" s="1046"/>
      <c r="H48" s="1046"/>
      <c r="I48" s="1046"/>
      <c r="J48" s="1046"/>
      <c r="K48" s="1046"/>
      <c r="L48" s="1046"/>
      <c r="M48" s="1046"/>
      <c r="N48" s="1046"/>
      <c r="O48" s="1046"/>
      <c r="P48" s="1046"/>
      <c r="Q48" s="1046"/>
      <c r="R48" s="1046"/>
      <c r="S48" s="1047"/>
      <c r="T48" s="178"/>
      <c r="U48" s="179"/>
    </row>
    <row r="49" spans="1:21" s="180" customFormat="1" ht="18" customHeight="1" x14ac:dyDescent="0.3">
      <c r="A49" s="178"/>
      <c r="B49" s="1045"/>
      <c r="C49" s="1046"/>
      <c r="D49" s="1046"/>
      <c r="E49" s="1046"/>
      <c r="F49" s="1046"/>
      <c r="G49" s="1046"/>
      <c r="H49" s="1046"/>
      <c r="I49" s="1046"/>
      <c r="J49" s="1046"/>
      <c r="K49" s="1046"/>
      <c r="L49" s="1046"/>
      <c r="M49" s="1046"/>
      <c r="N49" s="1046"/>
      <c r="O49" s="1046"/>
      <c r="P49" s="1046"/>
      <c r="Q49" s="1046"/>
      <c r="R49" s="1046"/>
      <c r="S49" s="1047"/>
      <c r="T49" s="178"/>
      <c r="U49" s="179"/>
    </row>
    <row r="50" spans="1:21" s="180" customFormat="1" ht="18" customHeight="1" x14ac:dyDescent="0.3">
      <c r="A50" s="178"/>
      <c r="B50" s="1045"/>
      <c r="C50" s="1046"/>
      <c r="D50" s="1046"/>
      <c r="E50" s="1046"/>
      <c r="F50" s="1046"/>
      <c r="G50" s="1046"/>
      <c r="H50" s="1046"/>
      <c r="I50" s="1046"/>
      <c r="J50" s="1046"/>
      <c r="K50" s="1046"/>
      <c r="L50" s="1046"/>
      <c r="M50" s="1046"/>
      <c r="N50" s="1046"/>
      <c r="O50" s="1046"/>
      <c r="P50" s="1046"/>
      <c r="Q50" s="1046"/>
      <c r="R50" s="1046"/>
      <c r="S50" s="1047"/>
      <c r="T50" s="178"/>
      <c r="U50" s="179"/>
    </row>
    <row r="51" spans="1:21" s="180" customFormat="1" ht="18" customHeight="1" x14ac:dyDescent="0.3">
      <c r="A51" s="178"/>
      <c r="B51" s="1045"/>
      <c r="C51" s="1046"/>
      <c r="D51" s="1046"/>
      <c r="E51" s="1046"/>
      <c r="F51" s="1046"/>
      <c r="G51" s="1046"/>
      <c r="H51" s="1046"/>
      <c r="I51" s="1046"/>
      <c r="J51" s="1046"/>
      <c r="K51" s="1046"/>
      <c r="L51" s="1046"/>
      <c r="M51" s="1046"/>
      <c r="N51" s="1046"/>
      <c r="O51" s="1046"/>
      <c r="P51" s="1046"/>
      <c r="Q51" s="1046"/>
      <c r="R51" s="1046"/>
      <c r="S51" s="1047"/>
      <c r="T51" s="178"/>
      <c r="U51" s="179"/>
    </row>
    <row r="52" spans="1:21" s="180" customFormat="1" ht="18" customHeight="1" x14ac:dyDescent="0.3">
      <c r="A52" s="178"/>
      <c r="B52" s="1045"/>
      <c r="C52" s="1046"/>
      <c r="D52" s="1046"/>
      <c r="E52" s="1046"/>
      <c r="F52" s="1046"/>
      <c r="G52" s="1046"/>
      <c r="H52" s="1046"/>
      <c r="I52" s="1046"/>
      <c r="J52" s="1046"/>
      <c r="K52" s="1046"/>
      <c r="L52" s="1046"/>
      <c r="M52" s="1046"/>
      <c r="N52" s="1046"/>
      <c r="O52" s="1046"/>
      <c r="P52" s="1046"/>
      <c r="Q52" s="1046"/>
      <c r="R52" s="1046"/>
      <c r="S52" s="1047"/>
      <c r="T52" s="178"/>
      <c r="U52" s="179"/>
    </row>
    <row r="53" spans="1:21" s="180" customFormat="1" ht="18" customHeight="1" x14ac:dyDescent="0.3">
      <c r="A53" s="178"/>
      <c r="B53" s="1045"/>
      <c r="C53" s="1046"/>
      <c r="D53" s="1046"/>
      <c r="E53" s="1046"/>
      <c r="F53" s="1046"/>
      <c r="G53" s="1046"/>
      <c r="H53" s="1046"/>
      <c r="I53" s="1046"/>
      <c r="J53" s="1046"/>
      <c r="K53" s="1046"/>
      <c r="L53" s="1046"/>
      <c r="M53" s="1046"/>
      <c r="N53" s="1046"/>
      <c r="O53" s="1046"/>
      <c r="P53" s="1046"/>
      <c r="Q53" s="1046"/>
      <c r="R53" s="1046"/>
      <c r="S53" s="1047"/>
      <c r="T53" s="178"/>
      <c r="U53" s="179"/>
    </row>
    <row r="54" spans="1:21" s="180" customFormat="1" ht="18" customHeight="1" x14ac:dyDescent="0.3">
      <c r="A54" s="178"/>
      <c r="B54" s="1045"/>
      <c r="C54" s="1046"/>
      <c r="D54" s="1046"/>
      <c r="E54" s="1046"/>
      <c r="F54" s="1046"/>
      <c r="G54" s="1046"/>
      <c r="H54" s="1046"/>
      <c r="I54" s="1046"/>
      <c r="J54" s="1046"/>
      <c r="K54" s="1046"/>
      <c r="L54" s="1046"/>
      <c r="M54" s="1046"/>
      <c r="N54" s="1046"/>
      <c r="O54" s="1046"/>
      <c r="P54" s="1046"/>
      <c r="Q54" s="1046"/>
      <c r="R54" s="1046"/>
      <c r="S54" s="1047"/>
      <c r="T54" s="178"/>
      <c r="U54" s="179"/>
    </row>
    <row r="55" spans="1:21" s="180" customFormat="1" ht="18" customHeight="1" x14ac:dyDescent="0.3">
      <c r="A55" s="178"/>
      <c r="B55" s="1045"/>
      <c r="C55" s="1046"/>
      <c r="D55" s="1046"/>
      <c r="E55" s="1046"/>
      <c r="F55" s="1046"/>
      <c r="G55" s="1046"/>
      <c r="H55" s="1046"/>
      <c r="I55" s="1046"/>
      <c r="J55" s="1046"/>
      <c r="K55" s="1046"/>
      <c r="L55" s="1046"/>
      <c r="M55" s="1046"/>
      <c r="N55" s="1046"/>
      <c r="O55" s="1046"/>
      <c r="P55" s="1046"/>
      <c r="Q55" s="1046"/>
      <c r="R55" s="1046"/>
      <c r="S55" s="1047"/>
      <c r="T55" s="178"/>
      <c r="U55" s="179"/>
    </row>
    <row r="56" spans="1:21" s="180" customFormat="1" ht="18" customHeight="1" x14ac:dyDescent="0.3">
      <c r="A56" s="178"/>
      <c r="B56" s="1045"/>
      <c r="C56" s="1046"/>
      <c r="D56" s="1046"/>
      <c r="E56" s="1046"/>
      <c r="F56" s="1046"/>
      <c r="G56" s="1046"/>
      <c r="H56" s="1046"/>
      <c r="I56" s="1046"/>
      <c r="J56" s="1046"/>
      <c r="K56" s="1046"/>
      <c r="L56" s="1046"/>
      <c r="M56" s="1046"/>
      <c r="N56" s="1046"/>
      <c r="O56" s="1046"/>
      <c r="P56" s="1046"/>
      <c r="Q56" s="1046"/>
      <c r="R56" s="1046"/>
      <c r="S56" s="1047"/>
      <c r="T56" s="178"/>
      <c r="U56" s="179"/>
    </row>
    <row r="57" spans="1:21" s="180" customFormat="1" ht="18" customHeight="1" x14ac:dyDescent="0.3">
      <c r="A57" s="178"/>
      <c r="B57" s="1045"/>
      <c r="C57" s="1046"/>
      <c r="D57" s="1046"/>
      <c r="E57" s="1046"/>
      <c r="F57" s="1046"/>
      <c r="G57" s="1046"/>
      <c r="H57" s="1046"/>
      <c r="I57" s="1046"/>
      <c r="J57" s="1046"/>
      <c r="K57" s="1046"/>
      <c r="L57" s="1046"/>
      <c r="M57" s="1046"/>
      <c r="N57" s="1046"/>
      <c r="O57" s="1046"/>
      <c r="P57" s="1046"/>
      <c r="Q57" s="1046"/>
      <c r="R57" s="1046"/>
      <c r="S57" s="1047"/>
      <c r="T57" s="178"/>
      <c r="U57" s="179"/>
    </row>
    <row r="58" spans="1:21" s="180" customFormat="1" ht="18" customHeight="1" x14ac:dyDescent="0.3">
      <c r="A58" s="178"/>
      <c r="B58" s="1045"/>
      <c r="C58" s="1046"/>
      <c r="D58" s="1046"/>
      <c r="E58" s="1046"/>
      <c r="F58" s="1046"/>
      <c r="G58" s="1046"/>
      <c r="H58" s="1046"/>
      <c r="I58" s="1046"/>
      <c r="J58" s="1046"/>
      <c r="K58" s="1046"/>
      <c r="L58" s="1046"/>
      <c r="M58" s="1046"/>
      <c r="N58" s="1046"/>
      <c r="O58" s="1046"/>
      <c r="P58" s="1046"/>
      <c r="Q58" s="1046"/>
      <c r="R58" s="1046"/>
      <c r="S58" s="1047"/>
      <c r="T58" s="178"/>
      <c r="U58" s="179"/>
    </row>
    <row r="59" spans="1:21" s="180" customFormat="1" ht="18" customHeight="1" x14ac:dyDescent="0.3">
      <c r="A59" s="178"/>
      <c r="B59" s="1045"/>
      <c r="C59" s="1046"/>
      <c r="D59" s="1046"/>
      <c r="E59" s="1046"/>
      <c r="F59" s="1046"/>
      <c r="G59" s="1046"/>
      <c r="H59" s="1046"/>
      <c r="I59" s="1046"/>
      <c r="J59" s="1046"/>
      <c r="K59" s="1046"/>
      <c r="L59" s="1046"/>
      <c r="M59" s="1046"/>
      <c r="N59" s="1046"/>
      <c r="O59" s="1046"/>
      <c r="P59" s="1046"/>
      <c r="Q59" s="1046"/>
      <c r="R59" s="1046"/>
      <c r="S59" s="1047"/>
      <c r="T59" s="178"/>
      <c r="U59" s="179"/>
    </row>
    <row r="60" spans="1:21" s="180" customFormat="1" ht="18" customHeight="1" x14ac:dyDescent="0.3">
      <c r="A60" s="178"/>
      <c r="B60" s="1045"/>
      <c r="C60" s="1046"/>
      <c r="D60" s="1046"/>
      <c r="E60" s="1046"/>
      <c r="F60" s="1046"/>
      <c r="G60" s="1046"/>
      <c r="H60" s="1046"/>
      <c r="I60" s="1046"/>
      <c r="J60" s="1046"/>
      <c r="K60" s="1046"/>
      <c r="L60" s="1046"/>
      <c r="M60" s="1046"/>
      <c r="N60" s="1046"/>
      <c r="O60" s="1046"/>
      <c r="P60" s="1046"/>
      <c r="Q60" s="1046"/>
      <c r="R60" s="1046"/>
      <c r="S60" s="1047"/>
      <c r="T60" s="178"/>
      <c r="U60" s="179"/>
    </row>
    <row r="61" spans="1:21" s="180" customFormat="1" ht="18" customHeight="1" x14ac:dyDescent="0.3">
      <c r="A61" s="178"/>
      <c r="B61" s="1045"/>
      <c r="C61" s="1046"/>
      <c r="D61" s="1046"/>
      <c r="E61" s="1046"/>
      <c r="F61" s="1046"/>
      <c r="G61" s="1046"/>
      <c r="H61" s="1046"/>
      <c r="I61" s="1046"/>
      <c r="J61" s="1046"/>
      <c r="K61" s="1046"/>
      <c r="L61" s="1046"/>
      <c r="M61" s="1046"/>
      <c r="N61" s="1046"/>
      <c r="O61" s="1046"/>
      <c r="P61" s="1046"/>
      <c r="Q61" s="1046"/>
      <c r="R61" s="1046"/>
      <c r="S61" s="1047"/>
      <c r="T61" s="178"/>
      <c r="U61" s="179"/>
    </row>
    <row r="62" spans="1:21" s="180" customFormat="1" ht="18" customHeight="1" x14ac:dyDescent="0.3">
      <c r="A62" s="178"/>
      <c r="B62" s="1045"/>
      <c r="C62" s="1046"/>
      <c r="D62" s="1046"/>
      <c r="E62" s="1046"/>
      <c r="F62" s="1046"/>
      <c r="G62" s="1046"/>
      <c r="H62" s="1046"/>
      <c r="I62" s="1046"/>
      <c r="J62" s="1046"/>
      <c r="K62" s="1046"/>
      <c r="L62" s="1046"/>
      <c r="M62" s="1046"/>
      <c r="N62" s="1046"/>
      <c r="O62" s="1046"/>
      <c r="P62" s="1046"/>
      <c r="Q62" s="1046"/>
      <c r="R62" s="1046"/>
      <c r="S62" s="1047"/>
      <c r="T62" s="178"/>
      <c r="U62" s="179"/>
    </row>
    <row r="63" spans="1:21" s="180" customFormat="1" ht="18" customHeight="1" x14ac:dyDescent="0.3">
      <c r="A63" s="178"/>
      <c r="B63" s="1045"/>
      <c r="C63" s="1046"/>
      <c r="D63" s="1046"/>
      <c r="E63" s="1046"/>
      <c r="F63" s="1046"/>
      <c r="G63" s="1046"/>
      <c r="H63" s="1046"/>
      <c r="I63" s="1046"/>
      <c r="J63" s="1046"/>
      <c r="K63" s="1046"/>
      <c r="L63" s="1046"/>
      <c r="M63" s="1046"/>
      <c r="N63" s="1046"/>
      <c r="O63" s="1046"/>
      <c r="P63" s="1046"/>
      <c r="Q63" s="1046"/>
      <c r="R63" s="1046"/>
      <c r="S63" s="1047"/>
      <c r="T63" s="178"/>
      <c r="U63" s="179"/>
    </row>
    <row r="64" spans="1:21" s="180" customFormat="1" ht="18" customHeight="1" x14ac:dyDescent="0.3">
      <c r="A64" s="178"/>
      <c r="B64" s="1045"/>
      <c r="C64" s="1046"/>
      <c r="D64" s="1046"/>
      <c r="E64" s="1046"/>
      <c r="F64" s="1046"/>
      <c r="G64" s="1046"/>
      <c r="H64" s="1046"/>
      <c r="I64" s="1046"/>
      <c r="J64" s="1046"/>
      <c r="K64" s="1046"/>
      <c r="L64" s="1046"/>
      <c r="M64" s="1046"/>
      <c r="N64" s="1046"/>
      <c r="O64" s="1046"/>
      <c r="P64" s="1046"/>
      <c r="Q64" s="1046"/>
      <c r="R64" s="1046"/>
      <c r="S64" s="1047"/>
      <c r="T64" s="178"/>
      <c r="U64" s="179"/>
    </row>
    <row r="65" spans="1:21" s="180" customFormat="1" ht="18" customHeight="1" x14ac:dyDescent="0.3">
      <c r="A65" s="178"/>
      <c r="B65" s="1045"/>
      <c r="C65" s="1046"/>
      <c r="D65" s="1046"/>
      <c r="E65" s="1046"/>
      <c r="F65" s="1046"/>
      <c r="G65" s="1046"/>
      <c r="H65" s="1046"/>
      <c r="I65" s="1046"/>
      <c r="J65" s="1046"/>
      <c r="K65" s="1046"/>
      <c r="L65" s="1046"/>
      <c r="M65" s="1046"/>
      <c r="N65" s="1046"/>
      <c r="O65" s="1046"/>
      <c r="P65" s="1046"/>
      <c r="Q65" s="1046"/>
      <c r="R65" s="1046"/>
      <c r="S65" s="1047"/>
      <c r="T65" s="178"/>
      <c r="U65" s="179"/>
    </row>
    <row r="66" spans="1:21" s="180" customFormat="1" ht="18" customHeight="1" x14ac:dyDescent="0.3">
      <c r="A66" s="178"/>
      <c r="B66" s="1045"/>
      <c r="C66" s="1046"/>
      <c r="D66" s="1046"/>
      <c r="E66" s="1046"/>
      <c r="F66" s="1046"/>
      <c r="G66" s="1046"/>
      <c r="H66" s="1046"/>
      <c r="I66" s="1046"/>
      <c r="J66" s="1046"/>
      <c r="K66" s="1046"/>
      <c r="L66" s="1046"/>
      <c r="M66" s="1046"/>
      <c r="N66" s="1046"/>
      <c r="O66" s="1046"/>
      <c r="P66" s="1046"/>
      <c r="Q66" s="1046"/>
      <c r="R66" s="1046"/>
      <c r="S66" s="1047"/>
      <c r="T66" s="178"/>
      <c r="U66" s="179"/>
    </row>
    <row r="67" spans="1:21" s="180" customFormat="1" ht="18" customHeight="1" x14ac:dyDescent="0.3">
      <c r="A67" s="178"/>
      <c r="B67" s="1045"/>
      <c r="C67" s="1046"/>
      <c r="D67" s="1046"/>
      <c r="E67" s="1046"/>
      <c r="F67" s="1046"/>
      <c r="G67" s="1046"/>
      <c r="H67" s="1046"/>
      <c r="I67" s="1046"/>
      <c r="J67" s="1046"/>
      <c r="K67" s="1046"/>
      <c r="L67" s="1046"/>
      <c r="M67" s="1046"/>
      <c r="N67" s="1046"/>
      <c r="O67" s="1046"/>
      <c r="P67" s="1046"/>
      <c r="Q67" s="1046"/>
      <c r="R67" s="1046"/>
      <c r="S67" s="1047"/>
      <c r="T67" s="178"/>
      <c r="U67" s="179"/>
    </row>
    <row r="68" spans="1:21" s="180" customFormat="1" ht="18" customHeight="1" x14ac:dyDescent="0.3">
      <c r="A68" s="178"/>
      <c r="B68" s="1045"/>
      <c r="C68" s="1046"/>
      <c r="D68" s="1046"/>
      <c r="E68" s="1046"/>
      <c r="F68" s="1046"/>
      <c r="G68" s="1046"/>
      <c r="H68" s="1046"/>
      <c r="I68" s="1046"/>
      <c r="J68" s="1046"/>
      <c r="K68" s="1046"/>
      <c r="L68" s="1046"/>
      <c r="M68" s="1046"/>
      <c r="N68" s="1046"/>
      <c r="O68" s="1046"/>
      <c r="P68" s="1046"/>
      <c r="Q68" s="1046"/>
      <c r="R68" s="1046"/>
      <c r="S68" s="1047"/>
      <c r="T68" s="178"/>
      <c r="U68" s="179"/>
    </row>
    <row r="69" spans="1:21" s="180" customFormat="1" ht="18" customHeight="1" x14ac:dyDescent="0.3">
      <c r="A69" s="178"/>
      <c r="B69" s="1045"/>
      <c r="C69" s="1046"/>
      <c r="D69" s="1046"/>
      <c r="E69" s="1046"/>
      <c r="F69" s="1046"/>
      <c r="G69" s="1046"/>
      <c r="H69" s="1046"/>
      <c r="I69" s="1046"/>
      <c r="J69" s="1046"/>
      <c r="K69" s="1046"/>
      <c r="L69" s="1046"/>
      <c r="M69" s="1046"/>
      <c r="N69" s="1046"/>
      <c r="O69" s="1046"/>
      <c r="P69" s="1046"/>
      <c r="Q69" s="1046"/>
      <c r="R69" s="1046"/>
      <c r="S69" s="1047"/>
      <c r="T69" s="178"/>
      <c r="U69" s="179"/>
    </row>
    <row r="70" spans="1:21" s="180" customFormat="1" ht="18" customHeight="1" x14ac:dyDescent="0.3">
      <c r="A70" s="178"/>
      <c r="B70" s="1045"/>
      <c r="C70" s="1046"/>
      <c r="D70" s="1046"/>
      <c r="E70" s="1046"/>
      <c r="F70" s="1046"/>
      <c r="G70" s="1046"/>
      <c r="H70" s="1046"/>
      <c r="I70" s="1046"/>
      <c r="J70" s="1046"/>
      <c r="K70" s="1046"/>
      <c r="L70" s="1046"/>
      <c r="M70" s="1046"/>
      <c r="N70" s="1046"/>
      <c r="O70" s="1046"/>
      <c r="P70" s="1046"/>
      <c r="Q70" s="1046"/>
      <c r="R70" s="1046"/>
      <c r="S70" s="1047"/>
      <c r="T70" s="178"/>
      <c r="U70" s="179"/>
    </row>
    <row r="71" spans="1:21" s="180" customFormat="1" ht="18" customHeight="1" x14ac:dyDescent="0.3">
      <c r="A71" s="178"/>
      <c r="B71" s="1045"/>
      <c r="C71" s="1046"/>
      <c r="D71" s="1046"/>
      <c r="E71" s="1046"/>
      <c r="F71" s="1046"/>
      <c r="G71" s="1046"/>
      <c r="H71" s="1046"/>
      <c r="I71" s="1046"/>
      <c r="J71" s="1046"/>
      <c r="K71" s="1046"/>
      <c r="L71" s="1046"/>
      <c r="M71" s="1046"/>
      <c r="N71" s="1046"/>
      <c r="O71" s="1046"/>
      <c r="P71" s="1046"/>
      <c r="Q71" s="1046"/>
      <c r="R71" s="1046"/>
      <c r="S71" s="1047"/>
      <c r="T71" s="178"/>
      <c r="U71" s="179"/>
    </row>
    <row r="72" spans="1:21" s="180" customFormat="1" ht="18" customHeight="1" x14ac:dyDescent="0.3">
      <c r="A72" s="178"/>
      <c r="B72" s="1045"/>
      <c r="C72" s="1046"/>
      <c r="D72" s="1046"/>
      <c r="E72" s="1046"/>
      <c r="F72" s="1046"/>
      <c r="G72" s="1046"/>
      <c r="H72" s="1046"/>
      <c r="I72" s="1046"/>
      <c r="J72" s="1046"/>
      <c r="K72" s="1046"/>
      <c r="L72" s="1046"/>
      <c r="M72" s="1046"/>
      <c r="N72" s="1046"/>
      <c r="O72" s="1046"/>
      <c r="P72" s="1046"/>
      <c r="Q72" s="1046"/>
      <c r="R72" s="1046"/>
      <c r="S72" s="1047"/>
      <c r="T72" s="178"/>
      <c r="U72" s="179"/>
    </row>
    <row r="73" spans="1:21" s="180" customFormat="1" ht="18" customHeight="1" x14ac:dyDescent="0.3">
      <c r="A73" s="178"/>
      <c r="B73" s="1045"/>
      <c r="C73" s="1046"/>
      <c r="D73" s="1046"/>
      <c r="E73" s="1046"/>
      <c r="F73" s="1046"/>
      <c r="G73" s="1046"/>
      <c r="H73" s="1046"/>
      <c r="I73" s="1046"/>
      <c r="J73" s="1046"/>
      <c r="K73" s="1046"/>
      <c r="L73" s="1046"/>
      <c r="M73" s="1046"/>
      <c r="N73" s="1046"/>
      <c r="O73" s="1046"/>
      <c r="P73" s="1046"/>
      <c r="Q73" s="1046"/>
      <c r="R73" s="1046"/>
      <c r="S73" s="1047"/>
      <c r="T73" s="178"/>
      <c r="U73" s="179"/>
    </row>
    <row r="74" spans="1:21" s="180" customFormat="1" ht="18" customHeight="1" x14ac:dyDescent="0.3">
      <c r="A74" s="178"/>
      <c r="B74" s="1045"/>
      <c r="C74" s="1046"/>
      <c r="D74" s="1046"/>
      <c r="E74" s="1046"/>
      <c r="F74" s="1046"/>
      <c r="G74" s="1046"/>
      <c r="H74" s="1046"/>
      <c r="I74" s="1046"/>
      <c r="J74" s="1046"/>
      <c r="K74" s="1046"/>
      <c r="L74" s="1046"/>
      <c r="M74" s="1046"/>
      <c r="N74" s="1046"/>
      <c r="O74" s="1046"/>
      <c r="P74" s="1046"/>
      <c r="Q74" s="1046"/>
      <c r="R74" s="1046"/>
      <c r="S74" s="1047"/>
      <c r="T74" s="178"/>
      <c r="U74" s="179"/>
    </row>
    <row r="75" spans="1:21" s="180" customFormat="1" ht="18" customHeight="1" x14ac:dyDescent="0.3">
      <c r="A75" s="178"/>
      <c r="B75" s="1045"/>
      <c r="C75" s="1046"/>
      <c r="D75" s="1046"/>
      <c r="E75" s="1046"/>
      <c r="F75" s="1046"/>
      <c r="G75" s="1046"/>
      <c r="H75" s="1046"/>
      <c r="I75" s="1046"/>
      <c r="J75" s="1046"/>
      <c r="K75" s="1046"/>
      <c r="L75" s="1046"/>
      <c r="M75" s="1046"/>
      <c r="N75" s="1046"/>
      <c r="O75" s="1046"/>
      <c r="P75" s="1046"/>
      <c r="Q75" s="1046"/>
      <c r="R75" s="1046"/>
      <c r="S75" s="1047"/>
      <c r="T75" s="178"/>
      <c r="U75" s="179"/>
    </row>
    <row r="76" spans="1:21" s="180" customFormat="1" ht="18" customHeight="1" x14ac:dyDescent="0.3">
      <c r="A76" s="178"/>
      <c r="B76" s="1045"/>
      <c r="C76" s="1046"/>
      <c r="D76" s="1046"/>
      <c r="E76" s="1046"/>
      <c r="F76" s="1046"/>
      <c r="G76" s="1046"/>
      <c r="H76" s="1046"/>
      <c r="I76" s="1046"/>
      <c r="J76" s="1046"/>
      <c r="K76" s="1046"/>
      <c r="L76" s="1046"/>
      <c r="M76" s="1046"/>
      <c r="N76" s="1046"/>
      <c r="O76" s="1046"/>
      <c r="P76" s="1046"/>
      <c r="Q76" s="1046"/>
      <c r="R76" s="1046"/>
      <c r="S76" s="1047"/>
      <c r="T76" s="178"/>
      <c r="U76" s="179"/>
    </row>
    <row r="77" spans="1:21" s="180" customFormat="1" ht="18" customHeight="1" thickBot="1" x14ac:dyDescent="0.35">
      <c r="A77" s="178"/>
      <c r="B77" s="1048"/>
      <c r="C77" s="1049"/>
      <c r="D77" s="1049"/>
      <c r="E77" s="1049"/>
      <c r="F77" s="1049"/>
      <c r="G77" s="1049"/>
      <c r="H77" s="1049"/>
      <c r="I77" s="1049"/>
      <c r="J77" s="1049"/>
      <c r="K77" s="1049"/>
      <c r="L77" s="1049"/>
      <c r="M77" s="1049"/>
      <c r="N77" s="1049"/>
      <c r="O77" s="1049"/>
      <c r="P77" s="1049"/>
      <c r="Q77" s="1049"/>
      <c r="R77" s="1049"/>
      <c r="S77" s="1050"/>
      <c r="T77" s="178"/>
      <c r="U77" s="179"/>
    </row>
    <row r="78" spans="1:21" s="180" customFormat="1" ht="18" customHeight="1" thickBot="1" x14ac:dyDescent="0.35">
      <c r="A78" s="178"/>
      <c r="B78" s="178"/>
      <c r="C78" s="178"/>
      <c r="D78" s="178"/>
      <c r="E78" s="178"/>
      <c r="F78" s="178"/>
      <c r="G78" s="178"/>
      <c r="H78" s="178"/>
      <c r="I78" s="178"/>
      <c r="J78" s="178"/>
      <c r="K78" s="178"/>
      <c r="L78" s="178"/>
      <c r="M78" s="178"/>
      <c r="N78" s="178"/>
      <c r="O78" s="178"/>
      <c r="P78" s="178"/>
      <c r="Q78" s="178"/>
      <c r="R78" s="178"/>
      <c r="S78" s="178"/>
      <c r="T78" s="178"/>
      <c r="U78" s="179"/>
    </row>
    <row r="79" spans="1:21" s="180" customFormat="1" ht="18" customHeight="1" thickBot="1" x14ac:dyDescent="0.35">
      <c r="A79" s="178"/>
      <c r="B79" s="382" t="s">
        <v>313</v>
      </c>
      <c r="C79" s="383"/>
      <c r="D79" s="383"/>
      <c r="E79" s="383"/>
      <c r="F79" s="383"/>
      <c r="G79" s="384"/>
      <c r="H79" s="178"/>
      <c r="I79" s="382" t="s">
        <v>503</v>
      </c>
      <c r="J79" s="383"/>
      <c r="K79" s="383"/>
      <c r="L79" s="383"/>
      <c r="M79" s="383"/>
      <c r="N79" s="383"/>
      <c r="O79" s="383"/>
      <c r="P79" s="383"/>
      <c r="Q79" s="383"/>
      <c r="R79" s="383"/>
      <c r="S79" s="384"/>
      <c r="T79" s="178"/>
      <c r="U79" s="179"/>
    </row>
    <row r="80" spans="1:21" s="180" customFormat="1" ht="18" customHeight="1" x14ac:dyDescent="0.3">
      <c r="A80" s="178"/>
      <c r="B80" s="1045"/>
      <c r="C80" s="1046"/>
      <c r="D80" s="1046"/>
      <c r="E80" s="1046"/>
      <c r="F80" s="1046"/>
      <c r="G80" s="1047"/>
      <c r="H80" s="178"/>
      <c r="I80" s="1045"/>
      <c r="J80" s="1046"/>
      <c r="K80" s="1046"/>
      <c r="L80" s="1046"/>
      <c r="M80" s="1046"/>
      <c r="N80" s="1046"/>
      <c r="O80" s="1046"/>
      <c r="P80" s="1046"/>
      <c r="Q80" s="1046"/>
      <c r="R80" s="1046"/>
      <c r="S80" s="1047"/>
      <c r="T80" s="178"/>
      <c r="U80" s="179"/>
    </row>
    <row r="81" spans="1:21" s="180" customFormat="1" ht="18" customHeight="1" x14ac:dyDescent="0.3">
      <c r="A81" s="178"/>
      <c r="B81" s="1045"/>
      <c r="C81" s="1046"/>
      <c r="D81" s="1046"/>
      <c r="E81" s="1046"/>
      <c r="F81" s="1046"/>
      <c r="G81" s="1047"/>
      <c r="H81" s="178"/>
      <c r="I81" s="1045"/>
      <c r="J81" s="1046"/>
      <c r="K81" s="1046"/>
      <c r="L81" s="1046"/>
      <c r="M81" s="1046"/>
      <c r="N81" s="1046"/>
      <c r="O81" s="1046"/>
      <c r="P81" s="1046"/>
      <c r="Q81" s="1046"/>
      <c r="R81" s="1046"/>
      <c r="S81" s="1047"/>
      <c r="T81" s="178"/>
      <c r="U81" s="179"/>
    </row>
    <row r="82" spans="1:21" s="180" customFormat="1" ht="18" customHeight="1" x14ac:dyDescent="0.3">
      <c r="A82" s="178"/>
      <c r="B82" s="1045"/>
      <c r="C82" s="1046"/>
      <c r="D82" s="1046"/>
      <c r="E82" s="1046"/>
      <c r="F82" s="1046"/>
      <c r="G82" s="1047"/>
      <c r="H82" s="178"/>
      <c r="I82" s="1045"/>
      <c r="J82" s="1046"/>
      <c r="K82" s="1046"/>
      <c r="L82" s="1046"/>
      <c r="M82" s="1046"/>
      <c r="N82" s="1046"/>
      <c r="O82" s="1046"/>
      <c r="P82" s="1046"/>
      <c r="Q82" s="1046"/>
      <c r="R82" s="1046"/>
      <c r="S82" s="1047"/>
      <c r="T82" s="178"/>
      <c r="U82" s="179"/>
    </row>
    <row r="83" spans="1:21" s="180" customFormat="1" ht="18" customHeight="1" x14ac:dyDescent="0.3">
      <c r="A83" s="178"/>
      <c r="B83" s="1045"/>
      <c r="C83" s="1046"/>
      <c r="D83" s="1046"/>
      <c r="E83" s="1046"/>
      <c r="F83" s="1046"/>
      <c r="G83" s="1047"/>
      <c r="H83" s="178"/>
      <c r="I83" s="1045"/>
      <c r="J83" s="1046"/>
      <c r="K83" s="1046"/>
      <c r="L83" s="1046"/>
      <c r="M83" s="1046"/>
      <c r="N83" s="1046"/>
      <c r="O83" s="1046"/>
      <c r="P83" s="1046"/>
      <c r="Q83" s="1046"/>
      <c r="R83" s="1046"/>
      <c r="S83" s="1047"/>
      <c r="T83" s="178"/>
      <c r="U83" s="179"/>
    </row>
    <row r="84" spans="1:21" s="180" customFormat="1" ht="18" customHeight="1" x14ac:dyDescent="0.3">
      <c r="A84" s="178"/>
      <c r="B84" s="1045"/>
      <c r="C84" s="1046"/>
      <c r="D84" s="1046"/>
      <c r="E84" s="1046"/>
      <c r="F84" s="1046"/>
      <c r="G84" s="1047"/>
      <c r="H84" s="178"/>
      <c r="I84" s="1045"/>
      <c r="J84" s="1046"/>
      <c r="K84" s="1046"/>
      <c r="L84" s="1046"/>
      <c r="M84" s="1046"/>
      <c r="N84" s="1046"/>
      <c r="O84" s="1046"/>
      <c r="P84" s="1046"/>
      <c r="Q84" s="1046"/>
      <c r="R84" s="1046"/>
      <c r="S84" s="1047"/>
      <c r="T84" s="178"/>
      <c r="U84" s="179"/>
    </row>
    <row r="85" spans="1:21" s="180" customFormat="1" ht="18" customHeight="1" x14ac:dyDescent="0.3">
      <c r="A85" s="178"/>
      <c r="B85" s="1045"/>
      <c r="C85" s="1046"/>
      <c r="D85" s="1046"/>
      <c r="E85" s="1046"/>
      <c r="F85" s="1046"/>
      <c r="G85" s="1047"/>
      <c r="H85" s="178"/>
      <c r="I85" s="1045"/>
      <c r="J85" s="1046"/>
      <c r="K85" s="1046"/>
      <c r="L85" s="1046"/>
      <c r="M85" s="1046"/>
      <c r="N85" s="1046"/>
      <c r="O85" s="1046"/>
      <c r="P85" s="1046"/>
      <c r="Q85" s="1046"/>
      <c r="R85" s="1046"/>
      <c r="S85" s="1047"/>
      <c r="T85" s="178"/>
      <c r="U85" s="179"/>
    </row>
    <row r="86" spans="1:21" s="180" customFormat="1" ht="18" customHeight="1" x14ac:dyDescent="0.3">
      <c r="A86" s="178"/>
      <c r="B86" s="1045"/>
      <c r="C86" s="1046"/>
      <c r="D86" s="1046"/>
      <c r="E86" s="1046"/>
      <c r="F86" s="1046"/>
      <c r="G86" s="1047"/>
      <c r="H86" s="178"/>
      <c r="I86" s="1045"/>
      <c r="J86" s="1046"/>
      <c r="K86" s="1046"/>
      <c r="L86" s="1046"/>
      <c r="M86" s="1046"/>
      <c r="N86" s="1046"/>
      <c r="O86" s="1046"/>
      <c r="P86" s="1046"/>
      <c r="Q86" s="1046"/>
      <c r="R86" s="1046"/>
      <c r="S86" s="1047"/>
      <c r="T86" s="178"/>
      <c r="U86" s="179"/>
    </row>
    <row r="87" spans="1:21" s="180" customFormat="1" ht="18" customHeight="1" x14ac:dyDescent="0.3">
      <c r="A87" s="178"/>
      <c r="B87" s="1045"/>
      <c r="C87" s="1046"/>
      <c r="D87" s="1046"/>
      <c r="E87" s="1046"/>
      <c r="F87" s="1046"/>
      <c r="G87" s="1047"/>
      <c r="H87" s="178"/>
      <c r="I87" s="1045"/>
      <c r="J87" s="1046"/>
      <c r="K87" s="1046"/>
      <c r="L87" s="1046"/>
      <c r="M87" s="1046"/>
      <c r="N87" s="1046"/>
      <c r="O87" s="1046"/>
      <c r="P87" s="1046"/>
      <c r="Q87" s="1046"/>
      <c r="R87" s="1046"/>
      <c r="S87" s="1047"/>
      <c r="T87" s="178"/>
      <c r="U87" s="179"/>
    </row>
    <row r="88" spans="1:21" s="180" customFormat="1" ht="18" customHeight="1" x14ac:dyDescent="0.3">
      <c r="A88" s="178"/>
      <c r="B88" s="1045"/>
      <c r="C88" s="1046"/>
      <c r="D88" s="1046"/>
      <c r="E88" s="1046"/>
      <c r="F88" s="1046"/>
      <c r="G88" s="1047"/>
      <c r="H88" s="178"/>
      <c r="I88" s="1045"/>
      <c r="J88" s="1046"/>
      <c r="K88" s="1046"/>
      <c r="L88" s="1046"/>
      <c r="M88" s="1046"/>
      <c r="N88" s="1046"/>
      <c r="O88" s="1046"/>
      <c r="P88" s="1046"/>
      <c r="Q88" s="1046"/>
      <c r="R88" s="1046"/>
      <c r="S88" s="1047"/>
      <c r="T88" s="178"/>
      <c r="U88" s="179"/>
    </row>
    <row r="89" spans="1:21" s="180" customFormat="1" ht="18" customHeight="1" x14ac:dyDescent="0.3">
      <c r="A89" s="178"/>
      <c r="B89" s="1045"/>
      <c r="C89" s="1046"/>
      <c r="D89" s="1046"/>
      <c r="E89" s="1046"/>
      <c r="F89" s="1046"/>
      <c r="G89" s="1047"/>
      <c r="H89" s="178"/>
      <c r="I89" s="1045"/>
      <c r="J89" s="1046"/>
      <c r="K89" s="1046"/>
      <c r="L89" s="1046"/>
      <c r="M89" s="1046"/>
      <c r="N89" s="1046"/>
      <c r="O89" s="1046"/>
      <c r="P89" s="1046"/>
      <c r="Q89" s="1046"/>
      <c r="R89" s="1046"/>
      <c r="S89" s="1047"/>
      <c r="T89" s="178"/>
      <c r="U89" s="179"/>
    </row>
    <row r="90" spans="1:21" s="180" customFormat="1" ht="18" customHeight="1" x14ac:dyDescent="0.3">
      <c r="A90" s="178"/>
      <c r="B90" s="1045"/>
      <c r="C90" s="1046"/>
      <c r="D90" s="1046"/>
      <c r="E90" s="1046"/>
      <c r="F90" s="1046"/>
      <c r="G90" s="1047"/>
      <c r="H90" s="178"/>
      <c r="I90" s="1045"/>
      <c r="J90" s="1046"/>
      <c r="K90" s="1046"/>
      <c r="L90" s="1046"/>
      <c r="M90" s="1046"/>
      <c r="N90" s="1046"/>
      <c r="O90" s="1046"/>
      <c r="P90" s="1046"/>
      <c r="Q90" s="1046"/>
      <c r="R90" s="1046"/>
      <c r="S90" s="1047"/>
      <c r="T90" s="178"/>
      <c r="U90" s="179"/>
    </row>
    <row r="91" spans="1:21" s="180" customFormat="1" ht="18" customHeight="1" x14ac:dyDescent="0.3">
      <c r="A91" s="178"/>
      <c r="B91" s="1045"/>
      <c r="C91" s="1046"/>
      <c r="D91" s="1046"/>
      <c r="E91" s="1046"/>
      <c r="F91" s="1046"/>
      <c r="G91" s="1047"/>
      <c r="H91" s="178"/>
      <c r="I91" s="1045"/>
      <c r="J91" s="1046"/>
      <c r="K91" s="1046"/>
      <c r="L91" s="1046"/>
      <c r="M91" s="1046"/>
      <c r="N91" s="1046"/>
      <c r="O91" s="1046"/>
      <c r="P91" s="1046"/>
      <c r="Q91" s="1046"/>
      <c r="R91" s="1046"/>
      <c r="S91" s="1047"/>
      <c r="T91" s="178"/>
      <c r="U91" s="179"/>
    </row>
    <row r="92" spans="1:21" s="180" customFormat="1" ht="18" customHeight="1" x14ac:dyDescent="0.3">
      <c r="A92" s="178"/>
      <c r="B92" s="1045"/>
      <c r="C92" s="1046"/>
      <c r="D92" s="1046"/>
      <c r="E92" s="1046"/>
      <c r="F92" s="1046"/>
      <c r="G92" s="1047"/>
      <c r="H92" s="178"/>
      <c r="I92" s="1045"/>
      <c r="J92" s="1046"/>
      <c r="K92" s="1046"/>
      <c r="L92" s="1046"/>
      <c r="M92" s="1046"/>
      <c r="N92" s="1046"/>
      <c r="O92" s="1046"/>
      <c r="P92" s="1046"/>
      <c r="Q92" s="1046"/>
      <c r="R92" s="1046"/>
      <c r="S92" s="1047"/>
      <c r="T92" s="178"/>
      <c r="U92" s="179"/>
    </row>
    <row r="93" spans="1:21" s="180" customFormat="1" ht="18" customHeight="1" x14ac:dyDescent="0.3">
      <c r="A93" s="178"/>
      <c r="B93" s="1045"/>
      <c r="C93" s="1046"/>
      <c r="D93" s="1046"/>
      <c r="E93" s="1046"/>
      <c r="F93" s="1046"/>
      <c r="G93" s="1047"/>
      <c r="H93" s="178"/>
      <c r="I93" s="1045"/>
      <c r="J93" s="1046"/>
      <c r="K93" s="1046"/>
      <c r="L93" s="1046"/>
      <c r="M93" s="1046"/>
      <c r="N93" s="1046"/>
      <c r="O93" s="1046"/>
      <c r="P93" s="1046"/>
      <c r="Q93" s="1046"/>
      <c r="R93" s="1046"/>
      <c r="S93" s="1047"/>
      <c r="T93" s="178"/>
      <c r="U93" s="179"/>
    </row>
    <row r="94" spans="1:21" s="180" customFormat="1" ht="18" customHeight="1" x14ac:dyDescent="0.3">
      <c r="A94" s="178"/>
      <c r="B94" s="1045"/>
      <c r="C94" s="1046"/>
      <c r="D94" s="1046"/>
      <c r="E94" s="1046"/>
      <c r="F94" s="1046"/>
      <c r="G94" s="1047"/>
      <c r="H94" s="178"/>
      <c r="I94" s="1045"/>
      <c r="J94" s="1046"/>
      <c r="K94" s="1046"/>
      <c r="L94" s="1046"/>
      <c r="M94" s="1046"/>
      <c r="N94" s="1046"/>
      <c r="O94" s="1046"/>
      <c r="P94" s="1046"/>
      <c r="Q94" s="1046"/>
      <c r="R94" s="1046"/>
      <c r="S94" s="1047"/>
      <c r="T94" s="178"/>
      <c r="U94" s="179"/>
    </row>
    <row r="95" spans="1:21" s="180" customFormat="1" ht="18" customHeight="1" x14ac:dyDescent="0.3">
      <c r="A95" s="178"/>
      <c r="B95" s="1045"/>
      <c r="C95" s="1046"/>
      <c r="D95" s="1046"/>
      <c r="E95" s="1046"/>
      <c r="F95" s="1046"/>
      <c r="G95" s="1047"/>
      <c r="H95" s="178"/>
      <c r="I95" s="1045"/>
      <c r="J95" s="1046"/>
      <c r="K95" s="1046"/>
      <c r="L95" s="1046"/>
      <c r="M95" s="1046"/>
      <c r="N95" s="1046"/>
      <c r="O95" s="1046"/>
      <c r="P95" s="1046"/>
      <c r="Q95" s="1046"/>
      <c r="R95" s="1046"/>
      <c r="S95" s="1047"/>
      <c r="T95" s="178"/>
      <c r="U95" s="179"/>
    </row>
    <row r="96" spans="1:21" s="180" customFormat="1" ht="18" customHeight="1" x14ac:dyDescent="0.3">
      <c r="A96" s="178"/>
      <c r="B96" s="1045"/>
      <c r="C96" s="1046"/>
      <c r="D96" s="1046"/>
      <c r="E96" s="1046"/>
      <c r="F96" s="1046"/>
      <c r="G96" s="1047"/>
      <c r="H96" s="178"/>
      <c r="I96" s="1045"/>
      <c r="J96" s="1046"/>
      <c r="K96" s="1046"/>
      <c r="L96" s="1046"/>
      <c r="M96" s="1046"/>
      <c r="N96" s="1046"/>
      <c r="O96" s="1046"/>
      <c r="P96" s="1046"/>
      <c r="Q96" s="1046"/>
      <c r="R96" s="1046"/>
      <c r="S96" s="1047"/>
      <c r="T96" s="178"/>
      <c r="U96" s="179"/>
    </row>
    <row r="97" spans="1:21" s="180" customFormat="1" ht="18" customHeight="1" x14ac:dyDescent="0.3">
      <c r="A97" s="178"/>
      <c r="B97" s="1045"/>
      <c r="C97" s="1046"/>
      <c r="D97" s="1046"/>
      <c r="E97" s="1046"/>
      <c r="F97" s="1046"/>
      <c r="G97" s="1047"/>
      <c r="H97" s="178"/>
      <c r="I97" s="1045"/>
      <c r="J97" s="1046"/>
      <c r="K97" s="1046"/>
      <c r="L97" s="1046"/>
      <c r="M97" s="1046"/>
      <c r="N97" s="1046"/>
      <c r="O97" s="1046"/>
      <c r="P97" s="1046"/>
      <c r="Q97" s="1046"/>
      <c r="R97" s="1046"/>
      <c r="S97" s="1047"/>
      <c r="T97" s="178"/>
      <c r="U97" s="179"/>
    </row>
    <row r="98" spans="1:21" s="180" customFormat="1" ht="18" customHeight="1" x14ac:dyDescent="0.3">
      <c r="A98" s="178"/>
      <c r="B98" s="1045"/>
      <c r="C98" s="1046"/>
      <c r="D98" s="1046"/>
      <c r="E98" s="1046"/>
      <c r="F98" s="1046"/>
      <c r="G98" s="1047"/>
      <c r="H98" s="178"/>
      <c r="I98" s="1045"/>
      <c r="J98" s="1046"/>
      <c r="K98" s="1046"/>
      <c r="L98" s="1046"/>
      <c r="M98" s="1046"/>
      <c r="N98" s="1046"/>
      <c r="O98" s="1046"/>
      <c r="P98" s="1046"/>
      <c r="Q98" s="1046"/>
      <c r="R98" s="1046"/>
      <c r="S98" s="1047"/>
      <c r="T98" s="178"/>
      <c r="U98" s="179"/>
    </row>
    <row r="99" spans="1:21" s="180" customFormat="1" ht="18" customHeight="1" x14ac:dyDescent="0.3">
      <c r="A99" s="178"/>
      <c r="B99" s="1045"/>
      <c r="C99" s="1046"/>
      <c r="D99" s="1046"/>
      <c r="E99" s="1046"/>
      <c r="F99" s="1046"/>
      <c r="G99" s="1047"/>
      <c r="H99" s="178"/>
      <c r="I99" s="1045"/>
      <c r="J99" s="1046"/>
      <c r="K99" s="1046"/>
      <c r="L99" s="1046"/>
      <c r="M99" s="1046"/>
      <c r="N99" s="1046"/>
      <c r="O99" s="1046"/>
      <c r="P99" s="1046"/>
      <c r="Q99" s="1046"/>
      <c r="R99" s="1046"/>
      <c r="S99" s="1047"/>
      <c r="T99" s="178"/>
      <c r="U99" s="179"/>
    </row>
    <row r="100" spans="1:21" s="180" customFormat="1" ht="18" customHeight="1" x14ac:dyDescent="0.3">
      <c r="A100" s="178"/>
      <c r="B100" s="1045"/>
      <c r="C100" s="1046"/>
      <c r="D100" s="1046"/>
      <c r="E100" s="1046"/>
      <c r="F100" s="1046"/>
      <c r="G100" s="1047"/>
      <c r="H100" s="178"/>
      <c r="I100" s="1045"/>
      <c r="J100" s="1046"/>
      <c r="K100" s="1046"/>
      <c r="L100" s="1046"/>
      <c r="M100" s="1046"/>
      <c r="N100" s="1046"/>
      <c r="O100" s="1046"/>
      <c r="P100" s="1046"/>
      <c r="Q100" s="1046"/>
      <c r="R100" s="1046"/>
      <c r="S100" s="1047"/>
      <c r="T100" s="178"/>
      <c r="U100" s="179"/>
    </row>
    <row r="101" spans="1:21" s="180" customFormat="1" ht="18" customHeight="1" x14ac:dyDescent="0.3">
      <c r="A101" s="178"/>
      <c r="B101" s="1045"/>
      <c r="C101" s="1046"/>
      <c r="D101" s="1046"/>
      <c r="E101" s="1046"/>
      <c r="F101" s="1046"/>
      <c r="G101" s="1047"/>
      <c r="H101" s="178"/>
      <c r="I101" s="1045"/>
      <c r="J101" s="1046"/>
      <c r="K101" s="1046"/>
      <c r="L101" s="1046"/>
      <c r="M101" s="1046"/>
      <c r="N101" s="1046"/>
      <c r="O101" s="1046"/>
      <c r="P101" s="1046"/>
      <c r="Q101" s="1046"/>
      <c r="R101" s="1046"/>
      <c r="S101" s="1047"/>
      <c r="T101" s="178"/>
      <c r="U101" s="179"/>
    </row>
    <row r="102" spans="1:21" s="180" customFormat="1" ht="18" customHeight="1" x14ac:dyDescent="0.3">
      <c r="A102" s="178"/>
      <c r="B102" s="1045"/>
      <c r="C102" s="1046"/>
      <c r="D102" s="1046"/>
      <c r="E102" s="1046"/>
      <c r="F102" s="1046"/>
      <c r="G102" s="1047"/>
      <c r="H102" s="178"/>
      <c r="I102" s="1045"/>
      <c r="J102" s="1046"/>
      <c r="K102" s="1046"/>
      <c r="L102" s="1046"/>
      <c r="M102" s="1046"/>
      <c r="N102" s="1046"/>
      <c r="O102" s="1046"/>
      <c r="P102" s="1046"/>
      <c r="Q102" s="1046"/>
      <c r="R102" s="1046"/>
      <c r="S102" s="1047"/>
      <c r="T102" s="178"/>
      <c r="U102" s="179"/>
    </row>
    <row r="103" spans="1:21" s="180" customFormat="1" ht="18" customHeight="1" x14ac:dyDescent="0.3">
      <c r="A103" s="178"/>
      <c r="B103" s="1045"/>
      <c r="C103" s="1046"/>
      <c r="D103" s="1046"/>
      <c r="E103" s="1046"/>
      <c r="F103" s="1046"/>
      <c r="G103" s="1047"/>
      <c r="H103" s="178"/>
      <c r="I103" s="1045"/>
      <c r="J103" s="1046"/>
      <c r="K103" s="1046"/>
      <c r="L103" s="1046"/>
      <c r="M103" s="1046"/>
      <c r="N103" s="1046"/>
      <c r="O103" s="1046"/>
      <c r="P103" s="1046"/>
      <c r="Q103" s="1046"/>
      <c r="R103" s="1046"/>
      <c r="S103" s="1047"/>
      <c r="T103" s="178"/>
      <c r="U103" s="179"/>
    </row>
    <row r="104" spans="1:21" s="180" customFormat="1" ht="18" customHeight="1" x14ac:dyDescent="0.3">
      <c r="A104" s="178"/>
      <c r="B104" s="1045"/>
      <c r="C104" s="1046"/>
      <c r="D104" s="1046"/>
      <c r="E104" s="1046"/>
      <c r="F104" s="1046"/>
      <c r="G104" s="1047"/>
      <c r="H104" s="178"/>
      <c r="I104" s="1045"/>
      <c r="J104" s="1046"/>
      <c r="K104" s="1046"/>
      <c r="L104" s="1046"/>
      <c r="M104" s="1046"/>
      <c r="N104" s="1046"/>
      <c r="O104" s="1046"/>
      <c r="P104" s="1046"/>
      <c r="Q104" s="1046"/>
      <c r="R104" s="1046"/>
      <c r="S104" s="1047"/>
      <c r="T104" s="178"/>
      <c r="U104" s="179"/>
    </row>
    <row r="105" spans="1:21" s="180" customFormat="1" ht="18" customHeight="1" x14ac:dyDescent="0.3">
      <c r="A105" s="178"/>
      <c r="B105" s="1045"/>
      <c r="C105" s="1046"/>
      <c r="D105" s="1046"/>
      <c r="E105" s="1046"/>
      <c r="F105" s="1046"/>
      <c r="G105" s="1047"/>
      <c r="H105" s="178"/>
      <c r="I105" s="1045"/>
      <c r="J105" s="1046"/>
      <c r="K105" s="1046"/>
      <c r="L105" s="1046"/>
      <c r="M105" s="1046"/>
      <c r="N105" s="1046"/>
      <c r="O105" s="1046"/>
      <c r="P105" s="1046"/>
      <c r="Q105" s="1046"/>
      <c r="R105" s="1046"/>
      <c r="S105" s="1047"/>
      <c r="T105" s="178"/>
      <c r="U105" s="179"/>
    </row>
    <row r="106" spans="1:21" s="180" customFormat="1" ht="18" customHeight="1" x14ac:dyDescent="0.3">
      <c r="A106" s="178"/>
      <c r="B106" s="1045"/>
      <c r="C106" s="1046"/>
      <c r="D106" s="1046"/>
      <c r="E106" s="1046"/>
      <c r="F106" s="1046"/>
      <c r="G106" s="1047"/>
      <c r="H106" s="178"/>
      <c r="I106" s="1045"/>
      <c r="J106" s="1046"/>
      <c r="K106" s="1046"/>
      <c r="L106" s="1046"/>
      <c r="M106" s="1046"/>
      <c r="N106" s="1046"/>
      <c r="O106" s="1046"/>
      <c r="P106" s="1046"/>
      <c r="Q106" s="1046"/>
      <c r="R106" s="1046"/>
      <c r="S106" s="1047"/>
      <c r="T106" s="178"/>
      <c r="U106" s="179"/>
    </row>
    <row r="107" spans="1:21" s="180" customFormat="1" ht="18" customHeight="1" x14ac:dyDescent="0.3">
      <c r="A107" s="178"/>
      <c r="B107" s="1045"/>
      <c r="C107" s="1046"/>
      <c r="D107" s="1046"/>
      <c r="E107" s="1046"/>
      <c r="F107" s="1046"/>
      <c r="G107" s="1047"/>
      <c r="H107" s="178"/>
      <c r="I107" s="1045"/>
      <c r="J107" s="1046"/>
      <c r="K107" s="1046"/>
      <c r="L107" s="1046"/>
      <c r="M107" s="1046"/>
      <c r="N107" s="1046"/>
      <c r="O107" s="1046"/>
      <c r="P107" s="1046"/>
      <c r="Q107" s="1046"/>
      <c r="R107" s="1046"/>
      <c r="S107" s="1047"/>
      <c r="T107" s="178"/>
      <c r="U107" s="179"/>
    </row>
    <row r="108" spans="1:21" s="180" customFormat="1" ht="18" customHeight="1" x14ac:dyDescent="0.3">
      <c r="A108" s="178"/>
      <c r="B108" s="1045"/>
      <c r="C108" s="1046"/>
      <c r="D108" s="1046"/>
      <c r="E108" s="1046"/>
      <c r="F108" s="1046"/>
      <c r="G108" s="1047"/>
      <c r="H108" s="178"/>
      <c r="I108" s="1045"/>
      <c r="J108" s="1046"/>
      <c r="K108" s="1046"/>
      <c r="L108" s="1046"/>
      <c r="M108" s="1046"/>
      <c r="N108" s="1046"/>
      <c r="O108" s="1046"/>
      <c r="P108" s="1046"/>
      <c r="Q108" s="1046"/>
      <c r="R108" s="1046"/>
      <c r="S108" s="1047"/>
      <c r="T108" s="178"/>
      <c r="U108" s="179"/>
    </row>
    <row r="109" spans="1:21" s="180" customFormat="1" ht="18" customHeight="1" x14ac:dyDescent="0.3">
      <c r="A109" s="178"/>
      <c r="B109" s="1045"/>
      <c r="C109" s="1046"/>
      <c r="D109" s="1046"/>
      <c r="E109" s="1046"/>
      <c r="F109" s="1046"/>
      <c r="G109" s="1047"/>
      <c r="H109" s="178"/>
      <c r="I109" s="1045"/>
      <c r="J109" s="1046"/>
      <c r="K109" s="1046"/>
      <c r="L109" s="1046"/>
      <c r="M109" s="1046"/>
      <c r="N109" s="1046"/>
      <c r="O109" s="1046"/>
      <c r="P109" s="1046"/>
      <c r="Q109" s="1046"/>
      <c r="R109" s="1046"/>
      <c r="S109" s="1047"/>
      <c r="T109" s="178"/>
      <c r="U109" s="179"/>
    </row>
    <row r="110" spans="1:21" s="180" customFormat="1" ht="18" customHeight="1" thickBot="1" x14ac:dyDescent="0.35">
      <c r="A110" s="178"/>
      <c r="B110" s="1048"/>
      <c r="C110" s="1049"/>
      <c r="D110" s="1049"/>
      <c r="E110" s="1049"/>
      <c r="F110" s="1049"/>
      <c r="G110" s="1050"/>
      <c r="H110" s="178"/>
      <c r="I110" s="1048"/>
      <c r="J110" s="1049"/>
      <c r="K110" s="1049"/>
      <c r="L110" s="1049"/>
      <c r="M110" s="1049"/>
      <c r="N110" s="1049"/>
      <c r="O110" s="1049"/>
      <c r="P110" s="1049"/>
      <c r="Q110" s="1049"/>
      <c r="R110" s="1049"/>
      <c r="S110" s="1050"/>
      <c r="T110" s="178"/>
      <c r="U110" s="179"/>
    </row>
    <row r="111" spans="1:21" s="180" customFormat="1" ht="18" customHeight="1" thickBot="1" x14ac:dyDescent="0.35">
      <c r="A111" s="178"/>
      <c r="B111" s="178"/>
      <c r="C111" s="178"/>
      <c r="D111" s="178"/>
      <c r="E111" s="178"/>
      <c r="F111" s="178"/>
      <c r="G111" s="178"/>
      <c r="H111" s="178"/>
      <c r="I111" s="178"/>
      <c r="J111" s="178"/>
      <c r="K111" s="178"/>
      <c r="L111" s="178"/>
      <c r="M111" s="178"/>
      <c r="N111" s="178"/>
      <c r="O111" s="178"/>
      <c r="P111" s="178"/>
      <c r="Q111" s="178"/>
      <c r="R111" s="178"/>
      <c r="S111" s="178"/>
      <c r="T111" s="178"/>
      <c r="U111" s="179"/>
    </row>
    <row r="112" spans="1:21" s="180" customFormat="1" ht="18" customHeight="1" thickBot="1" x14ac:dyDescent="0.35">
      <c r="A112" s="178"/>
      <c r="B112" s="382" t="s">
        <v>506</v>
      </c>
      <c r="C112" s="383"/>
      <c r="D112" s="383"/>
      <c r="E112" s="383"/>
      <c r="F112" s="383"/>
      <c r="G112" s="384"/>
      <c r="H112" s="178"/>
      <c r="I112" s="382" t="s">
        <v>504</v>
      </c>
      <c r="J112" s="383"/>
      <c r="K112" s="383"/>
      <c r="L112" s="383"/>
      <c r="M112" s="383"/>
      <c r="N112" s="383"/>
      <c r="O112" s="383"/>
      <c r="P112" s="383"/>
      <c r="Q112" s="383"/>
      <c r="R112" s="383"/>
      <c r="S112" s="384"/>
      <c r="T112" s="178"/>
      <c r="U112" s="179"/>
    </row>
    <row r="113" spans="1:21" s="180" customFormat="1" ht="18" customHeight="1" x14ac:dyDescent="0.3">
      <c r="A113" s="178"/>
      <c r="B113" s="1045"/>
      <c r="C113" s="1046"/>
      <c r="D113" s="1046"/>
      <c r="E113" s="1046"/>
      <c r="F113" s="1046"/>
      <c r="G113" s="1047"/>
      <c r="H113" s="178"/>
      <c r="I113" s="1045"/>
      <c r="J113" s="1046"/>
      <c r="K113" s="1046"/>
      <c r="L113" s="1046"/>
      <c r="M113" s="1046"/>
      <c r="N113" s="1046"/>
      <c r="O113" s="1046"/>
      <c r="P113" s="1046"/>
      <c r="Q113" s="1046"/>
      <c r="R113" s="1046"/>
      <c r="S113" s="1047"/>
      <c r="T113" s="178"/>
      <c r="U113" s="179"/>
    </row>
    <row r="114" spans="1:21" s="180" customFormat="1" ht="18" customHeight="1" x14ac:dyDescent="0.3">
      <c r="A114" s="178"/>
      <c r="B114" s="1045"/>
      <c r="C114" s="1046"/>
      <c r="D114" s="1046"/>
      <c r="E114" s="1046"/>
      <c r="F114" s="1046"/>
      <c r="G114" s="1047"/>
      <c r="H114" s="178"/>
      <c r="I114" s="1045"/>
      <c r="J114" s="1046"/>
      <c r="K114" s="1046"/>
      <c r="L114" s="1046"/>
      <c r="M114" s="1046"/>
      <c r="N114" s="1046"/>
      <c r="O114" s="1046"/>
      <c r="P114" s="1046"/>
      <c r="Q114" s="1046"/>
      <c r="R114" s="1046"/>
      <c r="S114" s="1047"/>
      <c r="T114" s="178"/>
      <c r="U114" s="179"/>
    </row>
    <row r="115" spans="1:21" s="180" customFormat="1" ht="18" customHeight="1" x14ac:dyDescent="0.3">
      <c r="A115" s="178"/>
      <c r="B115" s="1045"/>
      <c r="C115" s="1046"/>
      <c r="D115" s="1046"/>
      <c r="E115" s="1046"/>
      <c r="F115" s="1046"/>
      <c r="G115" s="1047"/>
      <c r="H115" s="178"/>
      <c r="I115" s="1045"/>
      <c r="J115" s="1046"/>
      <c r="K115" s="1046"/>
      <c r="L115" s="1046"/>
      <c r="M115" s="1046"/>
      <c r="N115" s="1046"/>
      <c r="O115" s="1046"/>
      <c r="P115" s="1046"/>
      <c r="Q115" s="1046"/>
      <c r="R115" s="1046"/>
      <c r="S115" s="1047"/>
      <c r="T115" s="178"/>
      <c r="U115" s="179"/>
    </row>
    <row r="116" spans="1:21" s="180" customFormat="1" ht="18" customHeight="1" x14ac:dyDescent="0.3">
      <c r="A116" s="178"/>
      <c r="B116" s="1045"/>
      <c r="C116" s="1046"/>
      <c r="D116" s="1046"/>
      <c r="E116" s="1046"/>
      <c r="F116" s="1046"/>
      <c r="G116" s="1047"/>
      <c r="H116" s="178"/>
      <c r="I116" s="1045"/>
      <c r="J116" s="1046"/>
      <c r="K116" s="1046"/>
      <c r="L116" s="1046"/>
      <c r="M116" s="1046"/>
      <c r="N116" s="1046"/>
      <c r="O116" s="1046"/>
      <c r="P116" s="1046"/>
      <c r="Q116" s="1046"/>
      <c r="R116" s="1046"/>
      <c r="S116" s="1047"/>
      <c r="T116" s="178"/>
      <c r="U116" s="179"/>
    </row>
    <row r="117" spans="1:21" s="180" customFormat="1" ht="18" customHeight="1" x14ac:dyDescent="0.3">
      <c r="A117" s="178"/>
      <c r="B117" s="1045"/>
      <c r="C117" s="1046"/>
      <c r="D117" s="1046"/>
      <c r="E117" s="1046"/>
      <c r="F117" s="1046"/>
      <c r="G117" s="1047"/>
      <c r="H117" s="178"/>
      <c r="I117" s="1045"/>
      <c r="J117" s="1046"/>
      <c r="K117" s="1046"/>
      <c r="L117" s="1046"/>
      <c r="M117" s="1046"/>
      <c r="N117" s="1046"/>
      <c r="O117" s="1046"/>
      <c r="P117" s="1046"/>
      <c r="Q117" s="1046"/>
      <c r="R117" s="1046"/>
      <c r="S117" s="1047"/>
      <c r="T117" s="178"/>
      <c r="U117" s="179"/>
    </row>
    <row r="118" spans="1:21" s="180" customFormat="1" ht="18" customHeight="1" x14ac:dyDescent="0.3">
      <c r="A118" s="178"/>
      <c r="B118" s="1045"/>
      <c r="C118" s="1046"/>
      <c r="D118" s="1046"/>
      <c r="E118" s="1046"/>
      <c r="F118" s="1046"/>
      <c r="G118" s="1047"/>
      <c r="H118" s="178"/>
      <c r="I118" s="1045"/>
      <c r="J118" s="1046"/>
      <c r="K118" s="1046"/>
      <c r="L118" s="1046"/>
      <c r="M118" s="1046"/>
      <c r="N118" s="1046"/>
      <c r="O118" s="1046"/>
      <c r="P118" s="1046"/>
      <c r="Q118" s="1046"/>
      <c r="R118" s="1046"/>
      <c r="S118" s="1047"/>
      <c r="T118" s="178"/>
      <c r="U118" s="179"/>
    </row>
    <row r="119" spans="1:21" s="180" customFormat="1" ht="18" customHeight="1" x14ac:dyDescent="0.3">
      <c r="A119" s="178"/>
      <c r="B119" s="1045"/>
      <c r="C119" s="1046"/>
      <c r="D119" s="1046"/>
      <c r="E119" s="1046"/>
      <c r="F119" s="1046"/>
      <c r="G119" s="1047"/>
      <c r="H119" s="178"/>
      <c r="I119" s="1045"/>
      <c r="J119" s="1046"/>
      <c r="K119" s="1046"/>
      <c r="L119" s="1046"/>
      <c r="M119" s="1046"/>
      <c r="N119" s="1046"/>
      <c r="O119" s="1046"/>
      <c r="P119" s="1046"/>
      <c r="Q119" s="1046"/>
      <c r="R119" s="1046"/>
      <c r="S119" s="1047"/>
      <c r="T119" s="178"/>
      <c r="U119" s="179"/>
    </row>
    <row r="120" spans="1:21" s="180" customFormat="1" ht="18" customHeight="1" x14ac:dyDescent="0.3">
      <c r="A120" s="178"/>
      <c r="B120" s="1045"/>
      <c r="C120" s="1046"/>
      <c r="D120" s="1046"/>
      <c r="E120" s="1046"/>
      <c r="F120" s="1046"/>
      <c r="G120" s="1047"/>
      <c r="H120" s="178"/>
      <c r="I120" s="1045"/>
      <c r="J120" s="1046"/>
      <c r="K120" s="1046"/>
      <c r="L120" s="1046"/>
      <c r="M120" s="1046"/>
      <c r="N120" s="1046"/>
      <c r="O120" s="1046"/>
      <c r="P120" s="1046"/>
      <c r="Q120" s="1046"/>
      <c r="R120" s="1046"/>
      <c r="S120" s="1047"/>
      <c r="T120" s="178"/>
      <c r="U120" s="179"/>
    </row>
    <row r="121" spans="1:21" s="180" customFormat="1" ht="18" customHeight="1" x14ac:dyDescent="0.3">
      <c r="A121" s="178"/>
      <c r="B121" s="1045"/>
      <c r="C121" s="1046"/>
      <c r="D121" s="1046"/>
      <c r="E121" s="1046"/>
      <c r="F121" s="1046"/>
      <c r="G121" s="1047"/>
      <c r="H121" s="178"/>
      <c r="I121" s="1045"/>
      <c r="J121" s="1046"/>
      <c r="K121" s="1046"/>
      <c r="L121" s="1046"/>
      <c r="M121" s="1046"/>
      <c r="N121" s="1046"/>
      <c r="O121" s="1046"/>
      <c r="P121" s="1046"/>
      <c r="Q121" s="1046"/>
      <c r="R121" s="1046"/>
      <c r="S121" s="1047"/>
      <c r="T121" s="178"/>
      <c r="U121" s="179"/>
    </row>
    <row r="122" spans="1:21" s="180" customFormat="1" ht="18" customHeight="1" x14ac:dyDescent="0.3">
      <c r="A122" s="178"/>
      <c r="B122" s="1045"/>
      <c r="C122" s="1046"/>
      <c r="D122" s="1046"/>
      <c r="E122" s="1046"/>
      <c r="F122" s="1046"/>
      <c r="G122" s="1047"/>
      <c r="H122" s="178"/>
      <c r="I122" s="1045"/>
      <c r="J122" s="1046"/>
      <c r="K122" s="1046"/>
      <c r="L122" s="1046"/>
      <c r="M122" s="1046"/>
      <c r="N122" s="1046"/>
      <c r="O122" s="1046"/>
      <c r="P122" s="1046"/>
      <c r="Q122" s="1046"/>
      <c r="R122" s="1046"/>
      <c r="S122" s="1047"/>
      <c r="T122" s="178"/>
      <c r="U122" s="179"/>
    </row>
    <row r="123" spans="1:21" s="180" customFormat="1" ht="18" customHeight="1" x14ac:dyDescent="0.3">
      <c r="A123" s="178"/>
      <c r="B123" s="1045"/>
      <c r="C123" s="1046"/>
      <c r="D123" s="1046"/>
      <c r="E123" s="1046"/>
      <c r="F123" s="1046"/>
      <c r="G123" s="1047"/>
      <c r="H123" s="178"/>
      <c r="I123" s="1045"/>
      <c r="J123" s="1046"/>
      <c r="K123" s="1046"/>
      <c r="L123" s="1046"/>
      <c r="M123" s="1046"/>
      <c r="N123" s="1046"/>
      <c r="O123" s="1046"/>
      <c r="P123" s="1046"/>
      <c r="Q123" s="1046"/>
      <c r="R123" s="1046"/>
      <c r="S123" s="1047"/>
      <c r="T123" s="178"/>
      <c r="U123" s="179"/>
    </row>
    <row r="124" spans="1:21" s="180" customFormat="1" ht="18" customHeight="1" x14ac:dyDescent="0.3">
      <c r="A124" s="178"/>
      <c r="B124" s="1045"/>
      <c r="C124" s="1046"/>
      <c r="D124" s="1046"/>
      <c r="E124" s="1046"/>
      <c r="F124" s="1046"/>
      <c r="G124" s="1047"/>
      <c r="H124" s="178"/>
      <c r="I124" s="1045"/>
      <c r="J124" s="1046"/>
      <c r="K124" s="1046"/>
      <c r="L124" s="1046"/>
      <c r="M124" s="1046"/>
      <c r="N124" s="1046"/>
      <c r="O124" s="1046"/>
      <c r="P124" s="1046"/>
      <c r="Q124" s="1046"/>
      <c r="R124" s="1046"/>
      <c r="S124" s="1047"/>
      <c r="T124" s="178"/>
      <c r="U124" s="179"/>
    </row>
    <row r="125" spans="1:21" s="180" customFormat="1" ht="18" customHeight="1" x14ac:dyDescent="0.3">
      <c r="A125" s="178"/>
      <c r="B125" s="1045"/>
      <c r="C125" s="1046"/>
      <c r="D125" s="1046"/>
      <c r="E125" s="1046"/>
      <c r="F125" s="1046"/>
      <c r="G125" s="1047"/>
      <c r="H125" s="178"/>
      <c r="I125" s="1045"/>
      <c r="J125" s="1046"/>
      <c r="K125" s="1046"/>
      <c r="L125" s="1046"/>
      <c r="M125" s="1046"/>
      <c r="N125" s="1046"/>
      <c r="O125" s="1046"/>
      <c r="P125" s="1046"/>
      <c r="Q125" s="1046"/>
      <c r="R125" s="1046"/>
      <c r="S125" s="1047"/>
      <c r="T125" s="178"/>
      <c r="U125" s="179"/>
    </row>
    <row r="126" spans="1:21" s="180" customFormat="1" ht="18" customHeight="1" x14ac:dyDescent="0.3">
      <c r="A126" s="178"/>
      <c r="B126" s="1045"/>
      <c r="C126" s="1046"/>
      <c r="D126" s="1046"/>
      <c r="E126" s="1046"/>
      <c r="F126" s="1046"/>
      <c r="G126" s="1047"/>
      <c r="H126" s="178"/>
      <c r="I126" s="1045"/>
      <c r="J126" s="1046"/>
      <c r="K126" s="1046"/>
      <c r="L126" s="1046"/>
      <c r="M126" s="1046"/>
      <c r="N126" s="1046"/>
      <c r="O126" s="1046"/>
      <c r="P126" s="1046"/>
      <c r="Q126" s="1046"/>
      <c r="R126" s="1046"/>
      <c r="S126" s="1047"/>
      <c r="T126" s="178"/>
      <c r="U126" s="179"/>
    </row>
    <row r="127" spans="1:21" s="180" customFormat="1" ht="18" customHeight="1" x14ac:dyDescent="0.3">
      <c r="A127" s="178"/>
      <c r="B127" s="1045"/>
      <c r="C127" s="1046"/>
      <c r="D127" s="1046"/>
      <c r="E127" s="1046"/>
      <c r="F127" s="1046"/>
      <c r="G127" s="1047"/>
      <c r="H127" s="178"/>
      <c r="I127" s="1045"/>
      <c r="J127" s="1046"/>
      <c r="K127" s="1046"/>
      <c r="L127" s="1046"/>
      <c r="M127" s="1046"/>
      <c r="N127" s="1046"/>
      <c r="O127" s="1046"/>
      <c r="P127" s="1046"/>
      <c r="Q127" s="1046"/>
      <c r="R127" s="1046"/>
      <c r="S127" s="1047"/>
      <c r="T127" s="178"/>
      <c r="U127" s="179"/>
    </row>
    <row r="128" spans="1:21" s="180" customFormat="1" ht="18" customHeight="1" x14ac:dyDescent="0.3">
      <c r="A128" s="178"/>
      <c r="B128" s="1045"/>
      <c r="C128" s="1046"/>
      <c r="D128" s="1046"/>
      <c r="E128" s="1046"/>
      <c r="F128" s="1046"/>
      <c r="G128" s="1047"/>
      <c r="H128" s="178"/>
      <c r="I128" s="1045"/>
      <c r="J128" s="1046"/>
      <c r="K128" s="1046"/>
      <c r="L128" s="1046"/>
      <c r="M128" s="1046"/>
      <c r="N128" s="1046"/>
      <c r="O128" s="1046"/>
      <c r="P128" s="1046"/>
      <c r="Q128" s="1046"/>
      <c r="R128" s="1046"/>
      <c r="S128" s="1047"/>
      <c r="T128" s="178"/>
      <c r="U128" s="179"/>
    </row>
    <row r="129" spans="1:21" s="180" customFormat="1" ht="18" customHeight="1" x14ac:dyDescent="0.3">
      <c r="A129" s="178"/>
      <c r="B129" s="1045"/>
      <c r="C129" s="1046"/>
      <c r="D129" s="1046"/>
      <c r="E129" s="1046"/>
      <c r="F129" s="1046"/>
      <c r="G129" s="1047"/>
      <c r="H129" s="178"/>
      <c r="I129" s="1045"/>
      <c r="J129" s="1046"/>
      <c r="K129" s="1046"/>
      <c r="L129" s="1046"/>
      <c r="M129" s="1046"/>
      <c r="N129" s="1046"/>
      <c r="O129" s="1046"/>
      <c r="P129" s="1046"/>
      <c r="Q129" s="1046"/>
      <c r="R129" s="1046"/>
      <c r="S129" s="1047"/>
      <c r="T129" s="178"/>
      <c r="U129" s="179"/>
    </row>
    <row r="130" spans="1:21" s="180" customFormat="1" ht="18" customHeight="1" x14ac:dyDescent="0.3">
      <c r="A130" s="178"/>
      <c r="B130" s="1045"/>
      <c r="C130" s="1046"/>
      <c r="D130" s="1046"/>
      <c r="E130" s="1046"/>
      <c r="F130" s="1046"/>
      <c r="G130" s="1047"/>
      <c r="H130" s="178"/>
      <c r="I130" s="1045"/>
      <c r="J130" s="1046"/>
      <c r="K130" s="1046"/>
      <c r="L130" s="1046"/>
      <c r="M130" s="1046"/>
      <c r="N130" s="1046"/>
      <c r="O130" s="1046"/>
      <c r="P130" s="1046"/>
      <c r="Q130" s="1046"/>
      <c r="R130" s="1046"/>
      <c r="S130" s="1047"/>
      <c r="T130" s="178"/>
      <c r="U130" s="179"/>
    </row>
    <row r="131" spans="1:21" s="180" customFormat="1" ht="18" customHeight="1" x14ac:dyDescent="0.3">
      <c r="A131" s="178"/>
      <c r="B131" s="1045"/>
      <c r="C131" s="1046"/>
      <c r="D131" s="1046"/>
      <c r="E131" s="1046"/>
      <c r="F131" s="1046"/>
      <c r="G131" s="1047"/>
      <c r="H131" s="178"/>
      <c r="I131" s="1045"/>
      <c r="J131" s="1046"/>
      <c r="K131" s="1046"/>
      <c r="L131" s="1046"/>
      <c r="M131" s="1046"/>
      <c r="N131" s="1046"/>
      <c r="O131" s="1046"/>
      <c r="P131" s="1046"/>
      <c r="Q131" s="1046"/>
      <c r="R131" s="1046"/>
      <c r="S131" s="1047"/>
      <c r="T131" s="178"/>
      <c r="U131" s="179"/>
    </row>
    <row r="132" spans="1:21" s="180" customFormat="1" ht="18" customHeight="1" x14ac:dyDescent="0.3">
      <c r="A132" s="178"/>
      <c r="B132" s="1045"/>
      <c r="C132" s="1046"/>
      <c r="D132" s="1046"/>
      <c r="E132" s="1046"/>
      <c r="F132" s="1046"/>
      <c r="G132" s="1047"/>
      <c r="H132" s="178"/>
      <c r="I132" s="1045"/>
      <c r="J132" s="1046"/>
      <c r="K132" s="1046"/>
      <c r="L132" s="1046"/>
      <c r="M132" s="1046"/>
      <c r="N132" s="1046"/>
      <c r="O132" s="1046"/>
      <c r="P132" s="1046"/>
      <c r="Q132" s="1046"/>
      <c r="R132" s="1046"/>
      <c r="S132" s="1047"/>
      <c r="T132" s="178"/>
      <c r="U132" s="179"/>
    </row>
    <row r="133" spans="1:21" s="180" customFormat="1" ht="18" customHeight="1" x14ac:dyDescent="0.3">
      <c r="A133" s="178"/>
      <c r="B133" s="1045"/>
      <c r="C133" s="1046"/>
      <c r="D133" s="1046"/>
      <c r="E133" s="1046"/>
      <c r="F133" s="1046"/>
      <c r="G133" s="1047"/>
      <c r="H133" s="178"/>
      <c r="I133" s="1045"/>
      <c r="J133" s="1046"/>
      <c r="K133" s="1046"/>
      <c r="L133" s="1046"/>
      <c r="M133" s="1046"/>
      <c r="N133" s="1046"/>
      <c r="O133" s="1046"/>
      <c r="P133" s="1046"/>
      <c r="Q133" s="1046"/>
      <c r="R133" s="1046"/>
      <c r="S133" s="1047"/>
      <c r="T133" s="178"/>
      <c r="U133" s="179"/>
    </row>
    <row r="134" spans="1:21" s="180" customFormat="1" ht="18" customHeight="1" x14ac:dyDescent="0.3">
      <c r="A134" s="178"/>
      <c r="B134" s="1045"/>
      <c r="C134" s="1046"/>
      <c r="D134" s="1046"/>
      <c r="E134" s="1046"/>
      <c r="F134" s="1046"/>
      <c r="G134" s="1047"/>
      <c r="H134" s="178"/>
      <c r="I134" s="1045"/>
      <c r="J134" s="1046"/>
      <c r="K134" s="1046"/>
      <c r="L134" s="1046"/>
      <c r="M134" s="1046"/>
      <c r="N134" s="1046"/>
      <c r="O134" s="1046"/>
      <c r="P134" s="1046"/>
      <c r="Q134" s="1046"/>
      <c r="R134" s="1046"/>
      <c r="S134" s="1047"/>
      <c r="T134" s="178"/>
      <c r="U134" s="179"/>
    </row>
    <row r="135" spans="1:21" s="180" customFormat="1" ht="18" customHeight="1" x14ac:dyDescent="0.3">
      <c r="A135" s="178"/>
      <c r="B135" s="1045"/>
      <c r="C135" s="1046"/>
      <c r="D135" s="1046"/>
      <c r="E135" s="1046"/>
      <c r="F135" s="1046"/>
      <c r="G135" s="1047"/>
      <c r="H135" s="178"/>
      <c r="I135" s="1045"/>
      <c r="J135" s="1046"/>
      <c r="K135" s="1046"/>
      <c r="L135" s="1046"/>
      <c r="M135" s="1046"/>
      <c r="N135" s="1046"/>
      <c r="O135" s="1046"/>
      <c r="P135" s="1046"/>
      <c r="Q135" s="1046"/>
      <c r="R135" s="1046"/>
      <c r="S135" s="1047"/>
      <c r="T135" s="178"/>
      <c r="U135" s="179"/>
    </row>
    <row r="136" spans="1:21" s="180" customFormat="1" ht="18" customHeight="1" x14ac:dyDescent="0.3">
      <c r="A136" s="178"/>
      <c r="B136" s="1045"/>
      <c r="C136" s="1046"/>
      <c r="D136" s="1046"/>
      <c r="E136" s="1046"/>
      <c r="F136" s="1046"/>
      <c r="G136" s="1047"/>
      <c r="H136" s="178"/>
      <c r="I136" s="1045"/>
      <c r="J136" s="1046"/>
      <c r="K136" s="1046"/>
      <c r="L136" s="1046"/>
      <c r="M136" s="1046"/>
      <c r="N136" s="1046"/>
      <c r="O136" s="1046"/>
      <c r="P136" s="1046"/>
      <c r="Q136" s="1046"/>
      <c r="R136" s="1046"/>
      <c r="S136" s="1047"/>
      <c r="T136" s="178"/>
      <c r="U136" s="179"/>
    </row>
    <row r="137" spans="1:21" s="180" customFormat="1" ht="18" customHeight="1" x14ac:dyDescent="0.3">
      <c r="A137" s="178"/>
      <c r="B137" s="1045"/>
      <c r="C137" s="1046"/>
      <c r="D137" s="1046"/>
      <c r="E137" s="1046"/>
      <c r="F137" s="1046"/>
      <c r="G137" s="1047"/>
      <c r="H137" s="178"/>
      <c r="I137" s="1045"/>
      <c r="J137" s="1046"/>
      <c r="K137" s="1046"/>
      <c r="L137" s="1046"/>
      <c r="M137" s="1046"/>
      <c r="N137" s="1046"/>
      <c r="O137" s="1046"/>
      <c r="P137" s="1046"/>
      <c r="Q137" s="1046"/>
      <c r="R137" s="1046"/>
      <c r="S137" s="1047"/>
      <c r="T137" s="178"/>
      <c r="U137" s="179"/>
    </row>
    <row r="138" spans="1:21" s="180" customFormat="1" ht="18" customHeight="1" x14ac:dyDescent="0.3">
      <c r="A138" s="178"/>
      <c r="B138" s="1045"/>
      <c r="C138" s="1046"/>
      <c r="D138" s="1046"/>
      <c r="E138" s="1046"/>
      <c r="F138" s="1046"/>
      <c r="G138" s="1047"/>
      <c r="H138" s="178"/>
      <c r="I138" s="1045"/>
      <c r="J138" s="1046"/>
      <c r="K138" s="1046"/>
      <c r="L138" s="1046"/>
      <c r="M138" s="1046"/>
      <c r="N138" s="1046"/>
      <c r="O138" s="1046"/>
      <c r="P138" s="1046"/>
      <c r="Q138" s="1046"/>
      <c r="R138" s="1046"/>
      <c r="S138" s="1047"/>
      <c r="T138" s="178"/>
      <c r="U138" s="179"/>
    </row>
    <row r="139" spans="1:21" s="180" customFormat="1" ht="18" customHeight="1" x14ac:dyDescent="0.3">
      <c r="A139" s="178"/>
      <c r="B139" s="1045"/>
      <c r="C139" s="1046"/>
      <c r="D139" s="1046"/>
      <c r="E139" s="1046"/>
      <c r="F139" s="1046"/>
      <c r="G139" s="1047"/>
      <c r="H139" s="178"/>
      <c r="I139" s="1045"/>
      <c r="J139" s="1046"/>
      <c r="K139" s="1046"/>
      <c r="L139" s="1046"/>
      <c r="M139" s="1046"/>
      <c r="N139" s="1046"/>
      <c r="O139" s="1046"/>
      <c r="P139" s="1046"/>
      <c r="Q139" s="1046"/>
      <c r="R139" s="1046"/>
      <c r="S139" s="1047"/>
      <c r="T139" s="178"/>
      <c r="U139" s="179"/>
    </row>
    <row r="140" spans="1:21" s="180" customFormat="1" ht="18" customHeight="1" x14ac:dyDescent="0.3">
      <c r="A140" s="178"/>
      <c r="B140" s="1045"/>
      <c r="C140" s="1046"/>
      <c r="D140" s="1046"/>
      <c r="E140" s="1046"/>
      <c r="F140" s="1046"/>
      <c r="G140" s="1047"/>
      <c r="H140" s="178"/>
      <c r="I140" s="1045"/>
      <c r="J140" s="1046"/>
      <c r="K140" s="1046"/>
      <c r="L140" s="1046"/>
      <c r="M140" s="1046"/>
      <c r="N140" s="1046"/>
      <c r="O140" s="1046"/>
      <c r="P140" s="1046"/>
      <c r="Q140" s="1046"/>
      <c r="R140" s="1046"/>
      <c r="S140" s="1047"/>
      <c r="T140" s="178"/>
      <c r="U140" s="179"/>
    </row>
    <row r="141" spans="1:21" s="180" customFormat="1" ht="18" customHeight="1" x14ac:dyDescent="0.3">
      <c r="A141" s="178"/>
      <c r="B141" s="1045"/>
      <c r="C141" s="1046"/>
      <c r="D141" s="1046"/>
      <c r="E141" s="1046"/>
      <c r="F141" s="1046"/>
      <c r="G141" s="1047"/>
      <c r="H141" s="178"/>
      <c r="I141" s="1045"/>
      <c r="J141" s="1046"/>
      <c r="K141" s="1046"/>
      <c r="L141" s="1046"/>
      <c r="M141" s="1046"/>
      <c r="N141" s="1046"/>
      <c r="O141" s="1046"/>
      <c r="P141" s="1046"/>
      <c r="Q141" s="1046"/>
      <c r="R141" s="1046"/>
      <c r="S141" s="1047"/>
      <c r="T141" s="178"/>
      <c r="U141" s="179"/>
    </row>
    <row r="142" spans="1:21" s="180" customFormat="1" ht="18" customHeight="1" x14ac:dyDescent="0.3">
      <c r="A142" s="178"/>
      <c r="B142" s="1045"/>
      <c r="C142" s="1046"/>
      <c r="D142" s="1046"/>
      <c r="E142" s="1046"/>
      <c r="F142" s="1046"/>
      <c r="G142" s="1047"/>
      <c r="H142" s="178"/>
      <c r="I142" s="1045"/>
      <c r="J142" s="1046"/>
      <c r="K142" s="1046"/>
      <c r="L142" s="1046"/>
      <c r="M142" s="1046"/>
      <c r="N142" s="1046"/>
      <c r="O142" s="1046"/>
      <c r="P142" s="1046"/>
      <c r="Q142" s="1046"/>
      <c r="R142" s="1046"/>
      <c r="S142" s="1047"/>
      <c r="T142" s="178"/>
      <c r="U142" s="179"/>
    </row>
    <row r="143" spans="1:21" s="180" customFormat="1" ht="18" customHeight="1" thickBot="1" x14ac:dyDescent="0.35">
      <c r="A143" s="178"/>
      <c r="B143" s="1048"/>
      <c r="C143" s="1049"/>
      <c r="D143" s="1049"/>
      <c r="E143" s="1049"/>
      <c r="F143" s="1049"/>
      <c r="G143" s="1050"/>
      <c r="H143" s="178"/>
      <c r="I143" s="1048"/>
      <c r="J143" s="1049"/>
      <c r="K143" s="1049"/>
      <c r="L143" s="1049"/>
      <c r="M143" s="1049"/>
      <c r="N143" s="1049"/>
      <c r="O143" s="1049"/>
      <c r="P143" s="1049"/>
      <c r="Q143" s="1049"/>
      <c r="R143" s="1049"/>
      <c r="S143" s="1050"/>
      <c r="T143" s="178"/>
      <c r="U143" s="179"/>
    </row>
    <row r="144" spans="1:21" s="180" customFormat="1" ht="18" customHeight="1" thickBot="1" x14ac:dyDescent="0.35">
      <c r="A144" s="178"/>
      <c r="B144" s="178"/>
      <c r="C144" s="178"/>
      <c r="D144" s="178"/>
      <c r="E144" s="178"/>
      <c r="F144" s="178"/>
      <c r="G144" s="178"/>
      <c r="H144" s="178"/>
      <c r="I144" s="178"/>
      <c r="J144" s="178"/>
      <c r="K144" s="178"/>
      <c r="L144" s="178"/>
      <c r="M144" s="178"/>
      <c r="N144" s="178"/>
      <c r="O144" s="178"/>
      <c r="P144" s="178"/>
      <c r="Q144" s="178"/>
      <c r="R144" s="178"/>
      <c r="S144" s="178"/>
      <c r="T144" s="178"/>
      <c r="U144" s="179"/>
    </row>
    <row r="145" spans="1:21" s="180" customFormat="1" ht="18" customHeight="1" thickBot="1" x14ac:dyDescent="0.35">
      <c r="A145" s="178"/>
      <c r="B145" s="382" t="s">
        <v>446</v>
      </c>
      <c r="C145" s="383"/>
      <c r="D145" s="383"/>
      <c r="E145" s="383"/>
      <c r="F145" s="383"/>
      <c r="G145" s="384"/>
      <c r="H145" s="178"/>
      <c r="I145" s="382" t="s">
        <v>447</v>
      </c>
      <c r="J145" s="383"/>
      <c r="K145" s="383"/>
      <c r="L145" s="383"/>
      <c r="M145" s="383"/>
      <c r="N145" s="383"/>
      <c r="O145" s="383"/>
      <c r="P145" s="383"/>
      <c r="Q145" s="383"/>
      <c r="R145" s="383"/>
      <c r="S145" s="384"/>
      <c r="T145" s="178"/>
      <c r="U145" s="179"/>
    </row>
    <row r="146" spans="1:21" s="180" customFormat="1" ht="18" customHeight="1" x14ac:dyDescent="0.3">
      <c r="A146" s="178"/>
      <c r="B146" s="1045"/>
      <c r="C146" s="1046"/>
      <c r="D146" s="1046"/>
      <c r="E146" s="1046"/>
      <c r="F146" s="1046"/>
      <c r="G146" s="1047"/>
      <c r="H146" s="178"/>
      <c r="I146" s="1045"/>
      <c r="J146" s="1046"/>
      <c r="K146" s="1046"/>
      <c r="L146" s="1046"/>
      <c r="M146" s="1046"/>
      <c r="N146" s="1046"/>
      <c r="O146" s="1046"/>
      <c r="P146" s="1046"/>
      <c r="Q146" s="1046"/>
      <c r="R146" s="1046"/>
      <c r="S146" s="1047"/>
      <c r="T146" s="178"/>
      <c r="U146" s="179"/>
    </row>
    <row r="147" spans="1:21" s="180" customFormat="1" ht="18" customHeight="1" x14ac:dyDescent="0.3">
      <c r="A147" s="178"/>
      <c r="B147" s="1045"/>
      <c r="C147" s="1046"/>
      <c r="D147" s="1046"/>
      <c r="E147" s="1046"/>
      <c r="F147" s="1046"/>
      <c r="G147" s="1047"/>
      <c r="H147" s="178"/>
      <c r="I147" s="1045"/>
      <c r="J147" s="1046"/>
      <c r="K147" s="1046"/>
      <c r="L147" s="1046"/>
      <c r="M147" s="1046"/>
      <c r="N147" s="1046"/>
      <c r="O147" s="1046"/>
      <c r="P147" s="1046"/>
      <c r="Q147" s="1046"/>
      <c r="R147" s="1046"/>
      <c r="S147" s="1047"/>
      <c r="T147" s="178"/>
      <c r="U147" s="179"/>
    </row>
    <row r="148" spans="1:21" s="180" customFormat="1" ht="18" customHeight="1" x14ac:dyDescent="0.3">
      <c r="A148" s="178"/>
      <c r="B148" s="1045"/>
      <c r="C148" s="1046"/>
      <c r="D148" s="1046"/>
      <c r="E148" s="1046"/>
      <c r="F148" s="1046"/>
      <c r="G148" s="1047"/>
      <c r="H148" s="178"/>
      <c r="I148" s="1045"/>
      <c r="J148" s="1046"/>
      <c r="K148" s="1046"/>
      <c r="L148" s="1046"/>
      <c r="M148" s="1046"/>
      <c r="N148" s="1046"/>
      <c r="O148" s="1046"/>
      <c r="P148" s="1046"/>
      <c r="Q148" s="1046"/>
      <c r="R148" s="1046"/>
      <c r="S148" s="1047"/>
      <c r="T148" s="178"/>
      <c r="U148" s="179"/>
    </row>
    <row r="149" spans="1:21" s="180" customFormat="1" ht="18" customHeight="1" x14ac:dyDescent="0.3">
      <c r="A149" s="178"/>
      <c r="B149" s="1045"/>
      <c r="C149" s="1046"/>
      <c r="D149" s="1046"/>
      <c r="E149" s="1046"/>
      <c r="F149" s="1046"/>
      <c r="G149" s="1047"/>
      <c r="H149" s="178"/>
      <c r="I149" s="1045"/>
      <c r="J149" s="1046"/>
      <c r="K149" s="1046"/>
      <c r="L149" s="1046"/>
      <c r="M149" s="1046"/>
      <c r="N149" s="1046"/>
      <c r="O149" s="1046"/>
      <c r="P149" s="1046"/>
      <c r="Q149" s="1046"/>
      <c r="R149" s="1046"/>
      <c r="S149" s="1047"/>
      <c r="T149" s="178"/>
      <c r="U149" s="179"/>
    </row>
    <row r="150" spans="1:21" s="180" customFormat="1" ht="18" customHeight="1" x14ac:dyDescent="0.3">
      <c r="A150" s="178"/>
      <c r="B150" s="1045"/>
      <c r="C150" s="1046"/>
      <c r="D150" s="1046"/>
      <c r="E150" s="1046"/>
      <c r="F150" s="1046"/>
      <c r="G150" s="1047"/>
      <c r="H150" s="178"/>
      <c r="I150" s="1045"/>
      <c r="J150" s="1046"/>
      <c r="K150" s="1046"/>
      <c r="L150" s="1046"/>
      <c r="M150" s="1046"/>
      <c r="N150" s="1046"/>
      <c r="O150" s="1046"/>
      <c r="P150" s="1046"/>
      <c r="Q150" s="1046"/>
      <c r="R150" s="1046"/>
      <c r="S150" s="1047"/>
      <c r="T150" s="178"/>
      <c r="U150" s="179"/>
    </row>
    <row r="151" spans="1:21" s="180" customFormat="1" ht="18" customHeight="1" x14ac:dyDescent="0.3">
      <c r="A151" s="178"/>
      <c r="B151" s="1045"/>
      <c r="C151" s="1046"/>
      <c r="D151" s="1046"/>
      <c r="E151" s="1046"/>
      <c r="F151" s="1046"/>
      <c r="G151" s="1047"/>
      <c r="H151" s="178"/>
      <c r="I151" s="1045"/>
      <c r="J151" s="1046"/>
      <c r="K151" s="1046"/>
      <c r="L151" s="1046"/>
      <c r="M151" s="1046"/>
      <c r="N151" s="1046"/>
      <c r="O151" s="1046"/>
      <c r="P151" s="1046"/>
      <c r="Q151" s="1046"/>
      <c r="R151" s="1046"/>
      <c r="S151" s="1047"/>
      <c r="T151" s="178"/>
      <c r="U151" s="179"/>
    </row>
    <row r="152" spans="1:21" s="180" customFormat="1" ht="18" customHeight="1" x14ac:dyDescent="0.3">
      <c r="A152" s="178"/>
      <c r="B152" s="1045"/>
      <c r="C152" s="1046"/>
      <c r="D152" s="1046"/>
      <c r="E152" s="1046"/>
      <c r="F152" s="1046"/>
      <c r="G152" s="1047"/>
      <c r="H152" s="178"/>
      <c r="I152" s="1045"/>
      <c r="J152" s="1046"/>
      <c r="K152" s="1046"/>
      <c r="L152" s="1046"/>
      <c r="M152" s="1046"/>
      <c r="N152" s="1046"/>
      <c r="O152" s="1046"/>
      <c r="P152" s="1046"/>
      <c r="Q152" s="1046"/>
      <c r="R152" s="1046"/>
      <c r="S152" s="1047"/>
      <c r="T152" s="178"/>
      <c r="U152" s="179"/>
    </row>
    <row r="153" spans="1:21" s="180" customFormat="1" ht="18" customHeight="1" x14ac:dyDescent="0.3">
      <c r="A153" s="178"/>
      <c r="B153" s="1045"/>
      <c r="C153" s="1046"/>
      <c r="D153" s="1046"/>
      <c r="E153" s="1046"/>
      <c r="F153" s="1046"/>
      <c r="G153" s="1047"/>
      <c r="H153" s="178"/>
      <c r="I153" s="1045"/>
      <c r="J153" s="1046"/>
      <c r="K153" s="1046"/>
      <c r="L153" s="1046"/>
      <c r="M153" s="1046"/>
      <c r="N153" s="1046"/>
      <c r="O153" s="1046"/>
      <c r="P153" s="1046"/>
      <c r="Q153" s="1046"/>
      <c r="R153" s="1046"/>
      <c r="S153" s="1047"/>
      <c r="T153" s="178"/>
      <c r="U153" s="179"/>
    </row>
    <row r="154" spans="1:21" s="180" customFormat="1" ht="18" customHeight="1" x14ac:dyDescent="0.3">
      <c r="A154" s="178"/>
      <c r="B154" s="1045"/>
      <c r="C154" s="1046"/>
      <c r="D154" s="1046"/>
      <c r="E154" s="1046"/>
      <c r="F154" s="1046"/>
      <c r="G154" s="1047"/>
      <c r="H154" s="178"/>
      <c r="I154" s="1045"/>
      <c r="J154" s="1046"/>
      <c r="K154" s="1046"/>
      <c r="L154" s="1046"/>
      <c r="M154" s="1046"/>
      <c r="N154" s="1046"/>
      <c r="O154" s="1046"/>
      <c r="P154" s="1046"/>
      <c r="Q154" s="1046"/>
      <c r="R154" s="1046"/>
      <c r="S154" s="1047"/>
      <c r="T154" s="178"/>
      <c r="U154" s="179"/>
    </row>
    <row r="155" spans="1:21" s="180" customFormat="1" ht="18" customHeight="1" x14ac:dyDescent="0.3">
      <c r="A155" s="178"/>
      <c r="B155" s="1045"/>
      <c r="C155" s="1046"/>
      <c r="D155" s="1046"/>
      <c r="E155" s="1046"/>
      <c r="F155" s="1046"/>
      <c r="G155" s="1047"/>
      <c r="H155" s="178"/>
      <c r="I155" s="1045"/>
      <c r="J155" s="1046"/>
      <c r="K155" s="1046"/>
      <c r="L155" s="1046"/>
      <c r="M155" s="1046"/>
      <c r="N155" s="1046"/>
      <c r="O155" s="1046"/>
      <c r="P155" s="1046"/>
      <c r="Q155" s="1046"/>
      <c r="R155" s="1046"/>
      <c r="S155" s="1047"/>
      <c r="T155" s="178"/>
      <c r="U155" s="179"/>
    </row>
    <row r="156" spans="1:21" s="180" customFormat="1" ht="18" customHeight="1" x14ac:dyDescent="0.3">
      <c r="A156" s="178"/>
      <c r="B156" s="1045"/>
      <c r="C156" s="1046"/>
      <c r="D156" s="1046"/>
      <c r="E156" s="1046"/>
      <c r="F156" s="1046"/>
      <c r="G156" s="1047"/>
      <c r="H156" s="178"/>
      <c r="I156" s="1045"/>
      <c r="J156" s="1046"/>
      <c r="K156" s="1046"/>
      <c r="L156" s="1046"/>
      <c r="M156" s="1046"/>
      <c r="N156" s="1046"/>
      <c r="O156" s="1046"/>
      <c r="P156" s="1046"/>
      <c r="Q156" s="1046"/>
      <c r="R156" s="1046"/>
      <c r="S156" s="1047"/>
      <c r="T156" s="178"/>
      <c r="U156" s="179"/>
    </row>
    <row r="157" spans="1:21" s="180" customFormat="1" ht="18" customHeight="1" x14ac:dyDescent="0.3">
      <c r="A157" s="178"/>
      <c r="B157" s="1045"/>
      <c r="C157" s="1046"/>
      <c r="D157" s="1046"/>
      <c r="E157" s="1046"/>
      <c r="F157" s="1046"/>
      <c r="G157" s="1047"/>
      <c r="H157" s="178"/>
      <c r="I157" s="1045"/>
      <c r="J157" s="1046"/>
      <c r="K157" s="1046"/>
      <c r="L157" s="1046"/>
      <c r="M157" s="1046"/>
      <c r="N157" s="1046"/>
      <c r="O157" s="1046"/>
      <c r="P157" s="1046"/>
      <c r="Q157" s="1046"/>
      <c r="R157" s="1046"/>
      <c r="S157" s="1047"/>
      <c r="T157" s="178"/>
      <c r="U157" s="179"/>
    </row>
    <row r="158" spans="1:21" s="180" customFormat="1" ht="18" customHeight="1" x14ac:dyDescent="0.3">
      <c r="A158" s="178"/>
      <c r="B158" s="1045"/>
      <c r="C158" s="1046"/>
      <c r="D158" s="1046"/>
      <c r="E158" s="1046"/>
      <c r="F158" s="1046"/>
      <c r="G158" s="1047"/>
      <c r="H158" s="178"/>
      <c r="I158" s="1045"/>
      <c r="J158" s="1046"/>
      <c r="K158" s="1046"/>
      <c r="L158" s="1046"/>
      <c r="M158" s="1046"/>
      <c r="N158" s="1046"/>
      <c r="O158" s="1046"/>
      <c r="P158" s="1046"/>
      <c r="Q158" s="1046"/>
      <c r="R158" s="1046"/>
      <c r="S158" s="1047"/>
      <c r="T158" s="178"/>
      <c r="U158" s="179"/>
    </row>
    <row r="159" spans="1:21" s="180" customFormat="1" ht="18" customHeight="1" x14ac:dyDescent="0.3">
      <c r="A159" s="178"/>
      <c r="B159" s="1045"/>
      <c r="C159" s="1046"/>
      <c r="D159" s="1046"/>
      <c r="E159" s="1046"/>
      <c r="F159" s="1046"/>
      <c r="G159" s="1047"/>
      <c r="H159" s="178"/>
      <c r="I159" s="1045"/>
      <c r="J159" s="1046"/>
      <c r="K159" s="1046"/>
      <c r="L159" s="1046"/>
      <c r="M159" s="1046"/>
      <c r="N159" s="1046"/>
      <c r="O159" s="1046"/>
      <c r="P159" s="1046"/>
      <c r="Q159" s="1046"/>
      <c r="R159" s="1046"/>
      <c r="S159" s="1047"/>
      <c r="T159" s="178"/>
      <c r="U159" s="179"/>
    </row>
    <row r="160" spans="1:21" s="180" customFormat="1" ht="18" customHeight="1" x14ac:dyDescent="0.3">
      <c r="A160" s="178"/>
      <c r="B160" s="1045"/>
      <c r="C160" s="1046"/>
      <c r="D160" s="1046"/>
      <c r="E160" s="1046"/>
      <c r="F160" s="1046"/>
      <c r="G160" s="1047"/>
      <c r="H160" s="178"/>
      <c r="I160" s="1045"/>
      <c r="J160" s="1046"/>
      <c r="K160" s="1046"/>
      <c r="L160" s="1046"/>
      <c r="M160" s="1046"/>
      <c r="N160" s="1046"/>
      <c r="O160" s="1046"/>
      <c r="P160" s="1046"/>
      <c r="Q160" s="1046"/>
      <c r="R160" s="1046"/>
      <c r="S160" s="1047"/>
      <c r="T160" s="178"/>
      <c r="U160" s="179"/>
    </row>
    <row r="161" spans="1:21" s="180" customFormat="1" ht="18" customHeight="1" x14ac:dyDescent="0.3">
      <c r="A161" s="178"/>
      <c r="B161" s="1045"/>
      <c r="C161" s="1046"/>
      <c r="D161" s="1046"/>
      <c r="E161" s="1046"/>
      <c r="F161" s="1046"/>
      <c r="G161" s="1047"/>
      <c r="H161" s="178"/>
      <c r="I161" s="1045"/>
      <c r="J161" s="1046"/>
      <c r="K161" s="1046"/>
      <c r="L161" s="1046"/>
      <c r="M161" s="1046"/>
      <c r="N161" s="1046"/>
      <c r="O161" s="1046"/>
      <c r="P161" s="1046"/>
      <c r="Q161" s="1046"/>
      <c r="R161" s="1046"/>
      <c r="S161" s="1047"/>
      <c r="T161" s="178"/>
      <c r="U161" s="179"/>
    </row>
    <row r="162" spans="1:21" s="180" customFormat="1" ht="18" customHeight="1" x14ac:dyDescent="0.3">
      <c r="A162" s="178"/>
      <c r="B162" s="1045"/>
      <c r="C162" s="1046"/>
      <c r="D162" s="1046"/>
      <c r="E162" s="1046"/>
      <c r="F162" s="1046"/>
      <c r="G162" s="1047"/>
      <c r="H162" s="178"/>
      <c r="I162" s="1045"/>
      <c r="J162" s="1046"/>
      <c r="K162" s="1046"/>
      <c r="L162" s="1046"/>
      <c r="M162" s="1046"/>
      <c r="N162" s="1046"/>
      <c r="O162" s="1046"/>
      <c r="P162" s="1046"/>
      <c r="Q162" s="1046"/>
      <c r="R162" s="1046"/>
      <c r="S162" s="1047"/>
      <c r="T162" s="178"/>
      <c r="U162" s="179"/>
    </row>
    <row r="163" spans="1:21" s="180" customFormat="1" ht="18" customHeight="1" x14ac:dyDescent="0.3">
      <c r="A163" s="178"/>
      <c r="B163" s="1045"/>
      <c r="C163" s="1046"/>
      <c r="D163" s="1046"/>
      <c r="E163" s="1046"/>
      <c r="F163" s="1046"/>
      <c r="G163" s="1047"/>
      <c r="H163" s="178"/>
      <c r="I163" s="1045"/>
      <c r="J163" s="1046"/>
      <c r="K163" s="1046"/>
      <c r="L163" s="1046"/>
      <c r="M163" s="1046"/>
      <c r="N163" s="1046"/>
      <c r="O163" s="1046"/>
      <c r="P163" s="1046"/>
      <c r="Q163" s="1046"/>
      <c r="R163" s="1046"/>
      <c r="S163" s="1047"/>
      <c r="T163" s="178"/>
      <c r="U163" s="179"/>
    </row>
    <row r="164" spans="1:21" s="180" customFormat="1" ht="18" customHeight="1" x14ac:dyDescent="0.3">
      <c r="A164" s="178"/>
      <c r="B164" s="1045"/>
      <c r="C164" s="1046"/>
      <c r="D164" s="1046"/>
      <c r="E164" s="1046"/>
      <c r="F164" s="1046"/>
      <c r="G164" s="1047"/>
      <c r="H164" s="178"/>
      <c r="I164" s="1045"/>
      <c r="J164" s="1046"/>
      <c r="K164" s="1046"/>
      <c r="L164" s="1046"/>
      <c r="M164" s="1046"/>
      <c r="N164" s="1046"/>
      <c r="O164" s="1046"/>
      <c r="P164" s="1046"/>
      <c r="Q164" s="1046"/>
      <c r="R164" s="1046"/>
      <c r="S164" s="1047"/>
      <c r="T164" s="178"/>
      <c r="U164" s="179"/>
    </row>
    <row r="165" spans="1:21" s="180" customFormat="1" ht="18" customHeight="1" x14ac:dyDescent="0.3">
      <c r="A165" s="178"/>
      <c r="B165" s="1045"/>
      <c r="C165" s="1046"/>
      <c r="D165" s="1046"/>
      <c r="E165" s="1046"/>
      <c r="F165" s="1046"/>
      <c r="G165" s="1047"/>
      <c r="H165" s="178"/>
      <c r="I165" s="1045"/>
      <c r="J165" s="1046"/>
      <c r="K165" s="1046"/>
      <c r="L165" s="1046"/>
      <c r="M165" s="1046"/>
      <c r="N165" s="1046"/>
      <c r="O165" s="1046"/>
      <c r="P165" s="1046"/>
      <c r="Q165" s="1046"/>
      <c r="R165" s="1046"/>
      <c r="S165" s="1047"/>
      <c r="T165" s="178"/>
      <c r="U165" s="179"/>
    </row>
    <row r="166" spans="1:21" s="180" customFormat="1" ht="18" customHeight="1" x14ac:dyDescent="0.3">
      <c r="A166" s="178"/>
      <c r="B166" s="1045"/>
      <c r="C166" s="1046"/>
      <c r="D166" s="1046"/>
      <c r="E166" s="1046"/>
      <c r="F166" s="1046"/>
      <c r="G166" s="1047"/>
      <c r="H166" s="178"/>
      <c r="I166" s="1045"/>
      <c r="J166" s="1046"/>
      <c r="K166" s="1046"/>
      <c r="L166" s="1046"/>
      <c r="M166" s="1046"/>
      <c r="N166" s="1046"/>
      <c r="O166" s="1046"/>
      <c r="P166" s="1046"/>
      <c r="Q166" s="1046"/>
      <c r="R166" s="1046"/>
      <c r="S166" s="1047"/>
      <c r="T166" s="178"/>
      <c r="U166" s="179"/>
    </row>
    <row r="167" spans="1:21" s="180" customFormat="1" ht="18" customHeight="1" x14ac:dyDescent="0.3">
      <c r="A167" s="178"/>
      <c r="B167" s="1045"/>
      <c r="C167" s="1046"/>
      <c r="D167" s="1046"/>
      <c r="E167" s="1046"/>
      <c r="F167" s="1046"/>
      <c r="G167" s="1047"/>
      <c r="H167" s="178"/>
      <c r="I167" s="1045"/>
      <c r="J167" s="1046"/>
      <c r="K167" s="1046"/>
      <c r="L167" s="1046"/>
      <c r="M167" s="1046"/>
      <c r="N167" s="1046"/>
      <c r="O167" s="1046"/>
      <c r="P167" s="1046"/>
      <c r="Q167" s="1046"/>
      <c r="R167" s="1046"/>
      <c r="S167" s="1047"/>
      <c r="T167" s="178"/>
      <c r="U167" s="179"/>
    </row>
    <row r="168" spans="1:21" s="180" customFormat="1" ht="18" customHeight="1" x14ac:dyDescent="0.3">
      <c r="A168" s="178"/>
      <c r="B168" s="1045"/>
      <c r="C168" s="1046"/>
      <c r="D168" s="1046"/>
      <c r="E168" s="1046"/>
      <c r="F168" s="1046"/>
      <c r="G168" s="1047"/>
      <c r="H168" s="178"/>
      <c r="I168" s="1045"/>
      <c r="J168" s="1046"/>
      <c r="K168" s="1046"/>
      <c r="L168" s="1046"/>
      <c r="M168" s="1046"/>
      <c r="N168" s="1046"/>
      <c r="O168" s="1046"/>
      <c r="P168" s="1046"/>
      <c r="Q168" s="1046"/>
      <c r="R168" s="1046"/>
      <c r="S168" s="1047"/>
      <c r="T168" s="178"/>
      <c r="U168" s="179"/>
    </row>
    <row r="169" spans="1:21" s="180" customFormat="1" ht="18" customHeight="1" x14ac:dyDescent="0.3">
      <c r="A169" s="178"/>
      <c r="B169" s="1045"/>
      <c r="C169" s="1046"/>
      <c r="D169" s="1046"/>
      <c r="E169" s="1046"/>
      <c r="F169" s="1046"/>
      <c r="G169" s="1047"/>
      <c r="H169" s="178"/>
      <c r="I169" s="1045"/>
      <c r="J169" s="1046"/>
      <c r="K169" s="1046"/>
      <c r="L169" s="1046"/>
      <c r="M169" s="1046"/>
      <c r="N169" s="1046"/>
      <c r="O169" s="1046"/>
      <c r="P169" s="1046"/>
      <c r="Q169" s="1046"/>
      <c r="R169" s="1046"/>
      <c r="S169" s="1047"/>
      <c r="T169" s="178"/>
      <c r="U169" s="179"/>
    </row>
    <row r="170" spans="1:21" s="180" customFormat="1" ht="18" customHeight="1" x14ac:dyDescent="0.3">
      <c r="A170" s="178"/>
      <c r="B170" s="1045"/>
      <c r="C170" s="1046"/>
      <c r="D170" s="1046"/>
      <c r="E170" s="1046"/>
      <c r="F170" s="1046"/>
      <c r="G170" s="1047"/>
      <c r="H170" s="178"/>
      <c r="I170" s="1045"/>
      <c r="J170" s="1046"/>
      <c r="K170" s="1046"/>
      <c r="L170" s="1046"/>
      <c r="M170" s="1046"/>
      <c r="N170" s="1046"/>
      <c r="O170" s="1046"/>
      <c r="P170" s="1046"/>
      <c r="Q170" s="1046"/>
      <c r="R170" s="1046"/>
      <c r="S170" s="1047"/>
      <c r="T170" s="178"/>
      <c r="U170" s="179"/>
    </row>
    <row r="171" spans="1:21" s="180" customFormat="1" ht="18" customHeight="1" x14ac:dyDescent="0.3">
      <c r="A171" s="178"/>
      <c r="B171" s="1045"/>
      <c r="C171" s="1046"/>
      <c r="D171" s="1046"/>
      <c r="E171" s="1046"/>
      <c r="F171" s="1046"/>
      <c r="G171" s="1047"/>
      <c r="H171" s="178"/>
      <c r="I171" s="1045"/>
      <c r="J171" s="1046"/>
      <c r="K171" s="1046"/>
      <c r="L171" s="1046"/>
      <c r="M171" s="1046"/>
      <c r="N171" s="1046"/>
      <c r="O171" s="1046"/>
      <c r="P171" s="1046"/>
      <c r="Q171" s="1046"/>
      <c r="R171" s="1046"/>
      <c r="S171" s="1047"/>
      <c r="T171" s="178"/>
      <c r="U171" s="179"/>
    </row>
    <row r="172" spans="1:21" s="180" customFormat="1" ht="18" customHeight="1" x14ac:dyDescent="0.3">
      <c r="A172" s="178"/>
      <c r="B172" s="1045"/>
      <c r="C172" s="1046"/>
      <c r="D172" s="1046"/>
      <c r="E172" s="1046"/>
      <c r="F172" s="1046"/>
      <c r="G172" s="1047"/>
      <c r="H172" s="178"/>
      <c r="I172" s="1045"/>
      <c r="J172" s="1046"/>
      <c r="K172" s="1046"/>
      <c r="L172" s="1046"/>
      <c r="M172" s="1046"/>
      <c r="N172" s="1046"/>
      <c r="O172" s="1046"/>
      <c r="P172" s="1046"/>
      <c r="Q172" s="1046"/>
      <c r="R172" s="1046"/>
      <c r="S172" s="1047"/>
      <c r="T172" s="178"/>
      <c r="U172" s="179"/>
    </row>
    <row r="173" spans="1:21" s="180" customFormat="1" ht="18" customHeight="1" x14ac:dyDescent="0.3">
      <c r="A173" s="178"/>
      <c r="B173" s="1045"/>
      <c r="C173" s="1046"/>
      <c r="D173" s="1046"/>
      <c r="E173" s="1046"/>
      <c r="F173" s="1046"/>
      <c r="G173" s="1047"/>
      <c r="H173" s="178"/>
      <c r="I173" s="1045"/>
      <c r="J173" s="1046"/>
      <c r="K173" s="1046"/>
      <c r="L173" s="1046"/>
      <c r="M173" s="1046"/>
      <c r="N173" s="1046"/>
      <c r="O173" s="1046"/>
      <c r="P173" s="1046"/>
      <c r="Q173" s="1046"/>
      <c r="R173" s="1046"/>
      <c r="S173" s="1047"/>
      <c r="T173" s="178"/>
      <c r="U173" s="179"/>
    </row>
    <row r="174" spans="1:21" s="180" customFormat="1" ht="18" customHeight="1" x14ac:dyDescent="0.3">
      <c r="A174" s="178"/>
      <c r="B174" s="1045"/>
      <c r="C174" s="1046"/>
      <c r="D174" s="1046"/>
      <c r="E174" s="1046"/>
      <c r="F174" s="1046"/>
      <c r="G174" s="1047"/>
      <c r="H174" s="178"/>
      <c r="I174" s="1045"/>
      <c r="J174" s="1046"/>
      <c r="K174" s="1046"/>
      <c r="L174" s="1046"/>
      <c r="M174" s="1046"/>
      <c r="N174" s="1046"/>
      <c r="O174" s="1046"/>
      <c r="P174" s="1046"/>
      <c r="Q174" s="1046"/>
      <c r="R174" s="1046"/>
      <c r="S174" s="1047"/>
      <c r="T174" s="178"/>
      <c r="U174" s="179"/>
    </row>
    <row r="175" spans="1:21" s="180" customFormat="1" ht="18" customHeight="1" x14ac:dyDescent="0.3">
      <c r="A175" s="178"/>
      <c r="B175" s="1045"/>
      <c r="C175" s="1046"/>
      <c r="D175" s="1046"/>
      <c r="E175" s="1046"/>
      <c r="F175" s="1046"/>
      <c r="G175" s="1047"/>
      <c r="H175" s="178"/>
      <c r="I175" s="1045"/>
      <c r="J175" s="1046"/>
      <c r="K175" s="1046"/>
      <c r="L175" s="1046"/>
      <c r="M175" s="1046"/>
      <c r="N175" s="1046"/>
      <c r="O175" s="1046"/>
      <c r="P175" s="1046"/>
      <c r="Q175" s="1046"/>
      <c r="R175" s="1046"/>
      <c r="S175" s="1047"/>
      <c r="T175" s="178"/>
      <c r="U175" s="179"/>
    </row>
    <row r="176" spans="1:21" s="180" customFormat="1" ht="18" customHeight="1" thickBot="1" x14ac:dyDescent="0.35">
      <c r="A176" s="178"/>
      <c r="B176" s="1048"/>
      <c r="C176" s="1049"/>
      <c r="D176" s="1049"/>
      <c r="E176" s="1049"/>
      <c r="F176" s="1049"/>
      <c r="G176" s="1050"/>
      <c r="H176" s="178"/>
      <c r="I176" s="1048"/>
      <c r="J176" s="1049"/>
      <c r="K176" s="1049"/>
      <c r="L176" s="1049"/>
      <c r="M176" s="1049"/>
      <c r="N176" s="1049"/>
      <c r="O176" s="1049"/>
      <c r="P176" s="1049"/>
      <c r="Q176" s="1049"/>
      <c r="R176" s="1049"/>
      <c r="S176" s="1050"/>
      <c r="T176" s="178"/>
      <c r="U176" s="179"/>
    </row>
    <row r="177" spans="1:21" s="180" customFormat="1" ht="18" customHeight="1" thickBot="1" x14ac:dyDescent="0.35">
      <c r="A177" s="178"/>
      <c r="B177" s="178"/>
      <c r="C177" s="178"/>
      <c r="D177" s="178"/>
      <c r="E177" s="178"/>
      <c r="F177" s="178"/>
      <c r="G177" s="178"/>
      <c r="H177" s="178"/>
      <c r="I177" s="178"/>
      <c r="J177" s="178"/>
      <c r="K177" s="178"/>
      <c r="L177" s="178"/>
      <c r="M177" s="178"/>
      <c r="N177" s="178"/>
      <c r="O177" s="178"/>
      <c r="P177" s="178"/>
      <c r="Q177" s="178"/>
      <c r="R177" s="178"/>
      <c r="S177" s="178"/>
      <c r="T177" s="178"/>
      <c r="U177" s="179"/>
    </row>
    <row r="178" spans="1:21" s="180" customFormat="1" ht="18" customHeight="1" thickBot="1" x14ac:dyDescent="0.35">
      <c r="A178" s="178"/>
      <c r="B178" s="382" t="s">
        <v>448</v>
      </c>
      <c r="C178" s="383"/>
      <c r="D178" s="383"/>
      <c r="E178" s="383"/>
      <c r="F178" s="383"/>
      <c r="G178" s="383"/>
      <c r="H178" s="383"/>
      <c r="I178" s="383"/>
      <c r="J178" s="383"/>
      <c r="K178" s="383"/>
      <c r="L178" s="383"/>
      <c r="M178" s="383"/>
      <c r="N178" s="383"/>
      <c r="O178" s="383"/>
      <c r="P178" s="383"/>
      <c r="Q178" s="383"/>
      <c r="R178" s="383"/>
      <c r="S178" s="384"/>
      <c r="T178" s="178"/>
      <c r="U178" s="179"/>
    </row>
    <row r="179" spans="1:21" s="180" customFormat="1" ht="18" customHeight="1" x14ac:dyDescent="0.3">
      <c r="A179" s="178"/>
      <c r="B179" s="1045"/>
      <c r="C179" s="1046"/>
      <c r="D179" s="1046"/>
      <c r="E179" s="1046"/>
      <c r="F179" s="1046"/>
      <c r="G179" s="1046"/>
      <c r="H179" s="1046"/>
      <c r="I179" s="1046"/>
      <c r="J179" s="1046"/>
      <c r="K179" s="1046"/>
      <c r="L179" s="1046"/>
      <c r="M179" s="1046"/>
      <c r="N179" s="1046"/>
      <c r="O179" s="1046"/>
      <c r="P179" s="1046"/>
      <c r="Q179" s="1046"/>
      <c r="R179" s="1046"/>
      <c r="S179" s="1047"/>
      <c r="T179" s="178"/>
      <c r="U179" s="179"/>
    </row>
    <row r="180" spans="1:21" s="180" customFormat="1" ht="18" customHeight="1" x14ac:dyDescent="0.3">
      <c r="A180" s="178"/>
      <c r="B180" s="1045"/>
      <c r="C180" s="1046"/>
      <c r="D180" s="1046"/>
      <c r="E180" s="1046"/>
      <c r="F180" s="1046"/>
      <c r="G180" s="1046"/>
      <c r="H180" s="1046"/>
      <c r="I180" s="1046"/>
      <c r="J180" s="1046"/>
      <c r="K180" s="1046"/>
      <c r="L180" s="1046"/>
      <c r="M180" s="1046"/>
      <c r="N180" s="1046"/>
      <c r="O180" s="1046"/>
      <c r="P180" s="1046"/>
      <c r="Q180" s="1046"/>
      <c r="R180" s="1046"/>
      <c r="S180" s="1047"/>
      <c r="T180" s="178"/>
      <c r="U180" s="179"/>
    </row>
    <row r="181" spans="1:21" s="180" customFormat="1" ht="18" customHeight="1" x14ac:dyDescent="0.3">
      <c r="A181" s="178"/>
      <c r="B181" s="1045"/>
      <c r="C181" s="1046"/>
      <c r="D181" s="1046"/>
      <c r="E181" s="1046"/>
      <c r="F181" s="1046"/>
      <c r="G181" s="1046"/>
      <c r="H181" s="1046"/>
      <c r="I181" s="1046"/>
      <c r="J181" s="1046"/>
      <c r="K181" s="1046"/>
      <c r="L181" s="1046"/>
      <c r="M181" s="1046"/>
      <c r="N181" s="1046"/>
      <c r="O181" s="1046"/>
      <c r="P181" s="1046"/>
      <c r="Q181" s="1046"/>
      <c r="R181" s="1046"/>
      <c r="S181" s="1047"/>
      <c r="T181" s="178"/>
      <c r="U181" s="179"/>
    </row>
    <row r="182" spans="1:21" s="180" customFormat="1" ht="18" customHeight="1" x14ac:dyDescent="0.3">
      <c r="A182" s="178"/>
      <c r="B182" s="1045"/>
      <c r="C182" s="1046"/>
      <c r="D182" s="1046"/>
      <c r="E182" s="1046"/>
      <c r="F182" s="1046"/>
      <c r="G182" s="1046"/>
      <c r="H182" s="1046"/>
      <c r="I182" s="1046"/>
      <c r="J182" s="1046"/>
      <c r="K182" s="1046"/>
      <c r="L182" s="1046"/>
      <c r="M182" s="1046"/>
      <c r="N182" s="1046"/>
      <c r="O182" s="1046"/>
      <c r="P182" s="1046"/>
      <c r="Q182" s="1046"/>
      <c r="R182" s="1046"/>
      <c r="S182" s="1047"/>
      <c r="T182" s="178"/>
      <c r="U182" s="179"/>
    </row>
    <row r="183" spans="1:21" s="180" customFormat="1" ht="18" customHeight="1" x14ac:dyDescent="0.3">
      <c r="A183" s="178"/>
      <c r="B183" s="1045"/>
      <c r="C183" s="1046"/>
      <c r="D183" s="1046"/>
      <c r="E183" s="1046"/>
      <c r="F183" s="1046"/>
      <c r="G183" s="1046"/>
      <c r="H183" s="1046"/>
      <c r="I183" s="1046"/>
      <c r="J183" s="1046"/>
      <c r="K183" s="1046"/>
      <c r="L183" s="1046"/>
      <c r="M183" s="1046"/>
      <c r="N183" s="1046"/>
      <c r="O183" s="1046"/>
      <c r="P183" s="1046"/>
      <c r="Q183" s="1046"/>
      <c r="R183" s="1046"/>
      <c r="S183" s="1047"/>
      <c r="T183" s="178"/>
      <c r="U183" s="179"/>
    </row>
    <row r="184" spans="1:21" s="180" customFormat="1" ht="18" customHeight="1" x14ac:dyDescent="0.3">
      <c r="A184" s="178"/>
      <c r="B184" s="1045"/>
      <c r="C184" s="1046"/>
      <c r="D184" s="1046"/>
      <c r="E184" s="1046"/>
      <c r="F184" s="1046"/>
      <c r="G184" s="1046"/>
      <c r="H184" s="1046"/>
      <c r="I184" s="1046"/>
      <c r="J184" s="1046"/>
      <c r="K184" s="1046"/>
      <c r="L184" s="1046"/>
      <c r="M184" s="1046"/>
      <c r="N184" s="1046"/>
      <c r="O184" s="1046"/>
      <c r="P184" s="1046"/>
      <c r="Q184" s="1046"/>
      <c r="R184" s="1046"/>
      <c r="S184" s="1047"/>
      <c r="T184" s="178"/>
      <c r="U184" s="179"/>
    </row>
    <row r="185" spans="1:21" s="180" customFormat="1" ht="18" customHeight="1" x14ac:dyDescent="0.3">
      <c r="A185" s="178"/>
      <c r="B185" s="1045"/>
      <c r="C185" s="1046"/>
      <c r="D185" s="1046"/>
      <c r="E185" s="1046"/>
      <c r="F185" s="1046"/>
      <c r="G185" s="1046"/>
      <c r="H185" s="1046"/>
      <c r="I185" s="1046"/>
      <c r="J185" s="1046"/>
      <c r="K185" s="1046"/>
      <c r="L185" s="1046"/>
      <c r="M185" s="1046"/>
      <c r="N185" s="1046"/>
      <c r="O185" s="1046"/>
      <c r="P185" s="1046"/>
      <c r="Q185" s="1046"/>
      <c r="R185" s="1046"/>
      <c r="S185" s="1047"/>
      <c r="T185" s="178"/>
      <c r="U185" s="179"/>
    </row>
    <row r="186" spans="1:21" s="180" customFormat="1" ht="18" customHeight="1" x14ac:dyDescent="0.3">
      <c r="A186" s="178"/>
      <c r="B186" s="1045"/>
      <c r="C186" s="1046"/>
      <c r="D186" s="1046"/>
      <c r="E186" s="1046"/>
      <c r="F186" s="1046"/>
      <c r="G186" s="1046"/>
      <c r="H186" s="1046"/>
      <c r="I186" s="1046"/>
      <c r="J186" s="1046"/>
      <c r="K186" s="1046"/>
      <c r="L186" s="1046"/>
      <c r="M186" s="1046"/>
      <c r="N186" s="1046"/>
      <c r="O186" s="1046"/>
      <c r="P186" s="1046"/>
      <c r="Q186" s="1046"/>
      <c r="R186" s="1046"/>
      <c r="S186" s="1047"/>
      <c r="T186" s="178"/>
      <c r="U186" s="179"/>
    </row>
    <row r="187" spans="1:21" s="180" customFormat="1" ht="18" customHeight="1" x14ac:dyDescent="0.3">
      <c r="A187" s="178"/>
      <c r="B187" s="1045"/>
      <c r="C187" s="1046"/>
      <c r="D187" s="1046"/>
      <c r="E187" s="1046"/>
      <c r="F187" s="1046"/>
      <c r="G187" s="1046"/>
      <c r="H187" s="1046"/>
      <c r="I187" s="1046"/>
      <c r="J187" s="1046"/>
      <c r="K187" s="1046"/>
      <c r="L187" s="1046"/>
      <c r="M187" s="1046"/>
      <c r="N187" s="1046"/>
      <c r="O187" s="1046"/>
      <c r="P187" s="1046"/>
      <c r="Q187" s="1046"/>
      <c r="R187" s="1046"/>
      <c r="S187" s="1047"/>
      <c r="T187" s="178"/>
      <c r="U187" s="179"/>
    </row>
    <row r="188" spans="1:21" s="180" customFormat="1" ht="18" customHeight="1" x14ac:dyDescent="0.3">
      <c r="A188" s="178"/>
      <c r="B188" s="1045"/>
      <c r="C188" s="1046"/>
      <c r="D188" s="1046"/>
      <c r="E188" s="1046"/>
      <c r="F188" s="1046"/>
      <c r="G188" s="1046"/>
      <c r="H188" s="1046"/>
      <c r="I188" s="1046"/>
      <c r="J188" s="1046"/>
      <c r="K188" s="1046"/>
      <c r="L188" s="1046"/>
      <c r="M188" s="1046"/>
      <c r="N188" s="1046"/>
      <c r="O188" s="1046"/>
      <c r="P188" s="1046"/>
      <c r="Q188" s="1046"/>
      <c r="R188" s="1046"/>
      <c r="S188" s="1047"/>
      <c r="T188" s="178"/>
      <c r="U188" s="179"/>
    </row>
    <row r="189" spans="1:21" s="180" customFormat="1" ht="18" customHeight="1" x14ac:dyDescent="0.3">
      <c r="A189" s="178"/>
      <c r="B189" s="1045"/>
      <c r="C189" s="1046"/>
      <c r="D189" s="1046"/>
      <c r="E189" s="1046"/>
      <c r="F189" s="1046"/>
      <c r="G189" s="1046"/>
      <c r="H189" s="1046"/>
      <c r="I189" s="1046"/>
      <c r="J189" s="1046"/>
      <c r="K189" s="1046"/>
      <c r="L189" s="1046"/>
      <c r="M189" s="1046"/>
      <c r="N189" s="1046"/>
      <c r="O189" s="1046"/>
      <c r="P189" s="1046"/>
      <c r="Q189" s="1046"/>
      <c r="R189" s="1046"/>
      <c r="S189" s="1047"/>
      <c r="T189" s="178"/>
      <c r="U189" s="179"/>
    </row>
    <row r="190" spans="1:21" s="180" customFormat="1" ht="18" customHeight="1" x14ac:dyDescent="0.3">
      <c r="A190" s="178"/>
      <c r="B190" s="1045"/>
      <c r="C190" s="1046"/>
      <c r="D190" s="1046"/>
      <c r="E190" s="1046"/>
      <c r="F190" s="1046"/>
      <c r="G190" s="1046"/>
      <c r="H190" s="1046"/>
      <c r="I190" s="1046"/>
      <c r="J190" s="1046"/>
      <c r="K190" s="1046"/>
      <c r="L190" s="1046"/>
      <c r="M190" s="1046"/>
      <c r="N190" s="1046"/>
      <c r="O190" s="1046"/>
      <c r="P190" s="1046"/>
      <c r="Q190" s="1046"/>
      <c r="R190" s="1046"/>
      <c r="S190" s="1047"/>
      <c r="T190" s="178"/>
      <c r="U190" s="179"/>
    </row>
    <row r="191" spans="1:21" s="180" customFormat="1" ht="18" customHeight="1" x14ac:dyDescent="0.3">
      <c r="A191" s="178"/>
      <c r="B191" s="1045"/>
      <c r="C191" s="1046"/>
      <c r="D191" s="1046"/>
      <c r="E191" s="1046"/>
      <c r="F191" s="1046"/>
      <c r="G191" s="1046"/>
      <c r="H191" s="1046"/>
      <c r="I191" s="1046"/>
      <c r="J191" s="1046"/>
      <c r="K191" s="1046"/>
      <c r="L191" s="1046"/>
      <c r="M191" s="1046"/>
      <c r="N191" s="1046"/>
      <c r="O191" s="1046"/>
      <c r="P191" s="1046"/>
      <c r="Q191" s="1046"/>
      <c r="R191" s="1046"/>
      <c r="S191" s="1047"/>
      <c r="T191" s="178"/>
      <c r="U191" s="179"/>
    </row>
    <row r="192" spans="1:21" s="180" customFormat="1" ht="18" customHeight="1" x14ac:dyDescent="0.3">
      <c r="A192" s="178"/>
      <c r="B192" s="1045"/>
      <c r="C192" s="1046"/>
      <c r="D192" s="1046"/>
      <c r="E192" s="1046"/>
      <c r="F192" s="1046"/>
      <c r="G192" s="1046"/>
      <c r="H192" s="1046"/>
      <c r="I192" s="1046"/>
      <c r="J192" s="1046"/>
      <c r="K192" s="1046"/>
      <c r="L192" s="1046"/>
      <c r="M192" s="1046"/>
      <c r="N192" s="1046"/>
      <c r="O192" s="1046"/>
      <c r="P192" s="1046"/>
      <c r="Q192" s="1046"/>
      <c r="R192" s="1046"/>
      <c r="S192" s="1047"/>
      <c r="T192" s="178"/>
      <c r="U192" s="179"/>
    </row>
    <row r="193" spans="1:21" s="180" customFormat="1" ht="18" customHeight="1" x14ac:dyDescent="0.3">
      <c r="A193" s="178"/>
      <c r="B193" s="1045"/>
      <c r="C193" s="1046"/>
      <c r="D193" s="1046"/>
      <c r="E193" s="1046"/>
      <c r="F193" s="1046"/>
      <c r="G193" s="1046"/>
      <c r="H193" s="1046"/>
      <c r="I193" s="1046"/>
      <c r="J193" s="1046"/>
      <c r="K193" s="1046"/>
      <c r="L193" s="1046"/>
      <c r="M193" s="1046"/>
      <c r="N193" s="1046"/>
      <c r="O193" s="1046"/>
      <c r="P193" s="1046"/>
      <c r="Q193" s="1046"/>
      <c r="R193" s="1046"/>
      <c r="S193" s="1047"/>
      <c r="T193" s="178"/>
      <c r="U193" s="179"/>
    </row>
    <row r="194" spans="1:21" s="180" customFormat="1" ht="18" customHeight="1" x14ac:dyDescent="0.3">
      <c r="A194" s="178"/>
      <c r="B194" s="1045"/>
      <c r="C194" s="1046"/>
      <c r="D194" s="1046"/>
      <c r="E194" s="1046"/>
      <c r="F194" s="1046"/>
      <c r="G194" s="1046"/>
      <c r="H194" s="1046"/>
      <c r="I194" s="1046"/>
      <c r="J194" s="1046"/>
      <c r="K194" s="1046"/>
      <c r="L194" s="1046"/>
      <c r="M194" s="1046"/>
      <c r="N194" s="1046"/>
      <c r="O194" s="1046"/>
      <c r="P194" s="1046"/>
      <c r="Q194" s="1046"/>
      <c r="R194" s="1046"/>
      <c r="S194" s="1047"/>
      <c r="T194" s="178"/>
      <c r="U194" s="179"/>
    </row>
    <row r="195" spans="1:21" s="180" customFormat="1" ht="18" customHeight="1" x14ac:dyDescent="0.3">
      <c r="A195" s="178"/>
      <c r="B195" s="1045"/>
      <c r="C195" s="1046"/>
      <c r="D195" s="1046"/>
      <c r="E195" s="1046"/>
      <c r="F195" s="1046"/>
      <c r="G195" s="1046"/>
      <c r="H195" s="1046"/>
      <c r="I195" s="1046"/>
      <c r="J195" s="1046"/>
      <c r="K195" s="1046"/>
      <c r="L195" s="1046"/>
      <c r="M195" s="1046"/>
      <c r="N195" s="1046"/>
      <c r="O195" s="1046"/>
      <c r="P195" s="1046"/>
      <c r="Q195" s="1046"/>
      <c r="R195" s="1046"/>
      <c r="S195" s="1047"/>
      <c r="T195" s="178"/>
      <c r="U195" s="179"/>
    </row>
    <row r="196" spans="1:21" s="180" customFormat="1" ht="18" customHeight="1" x14ac:dyDescent="0.3">
      <c r="A196" s="178"/>
      <c r="B196" s="1045"/>
      <c r="C196" s="1046"/>
      <c r="D196" s="1046"/>
      <c r="E196" s="1046"/>
      <c r="F196" s="1046"/>
      <c r="G196" s="1046"/>
      <c r="H196" s="1046"/>
      <c r="I196" s="1046"/>
      <c r="J196" s="1046"/>
      <c r="K196" s="1046"/>
      <c r="L196" s="1046"/>
      <c r="M196" s="1046"/>
      <c r="N196" s="1046"/>
      <c r="O196" s="1046"/>
      <c r="P196" s="1046"/>
      <c r="Q196" s="1046"/>
      <c r="R196" s="1046"/>
      <c r="S196" s="1047"/>
      <c r="T196" s="178"/>
      <c r="U196" s="179"/>
    </row>
    <row r="197" spans="1:21" s="180" customFormat="1" ht="18" customHeight="1" x14ac:dyDescent="0.3">
      <c r="A197" s="178"/>
      <c r="B197" s="1045"/>
      <c r="C197" s="1046"/>
      <c r="D197" s="1046"/>
      <c r="E197" s="1046"/>
      <c r="F197" s="1046"/>
      <c r="G197" s="1046"/>
      <c r="H197" s="1046"/>
      <c r="I197" s="1046"/>
      <c r="J197" s="1046"/>
      <c r="K197" s="1046"/>
      <c r="L197" s="1046"/>
      <c r="M197" s="1046"/>
      <c r="N197" s="1046"/>
      <c r="O197" s="1046"/>
      <c r="P197" s="1046"/>
      <c r="Q197" s="1046"/>
      <c r="R197" s="1046"/>
      <c r="S197" s="1047"/>
      <c r="T197" s="178"/>
      <c r="U197" s="179"/>
    </row>
    <row r="198" spans="1:21" s="180" customFormat="1" ht="18" customHeight="1" x14ac:dyDescent="0.3">
      <c r="A198" s="178"/>
      <c r="B198" s="1045"/>
      <c r="C198" s="1046"/>
      <c r="D198" s="1046"/>
      <c r="E198" s="1046"/>
      <c r="F198" s="1046"/>
      <c r="G198" s="1046"/>
      <c r="H198" s="1046"/>
      <c r="I198" s="1046"/>
      <c r="J198" s="1046"/>
      <c r="K198" s="1046"/>
      <c r="L198" s="1046"/>
      <c r="M198" s="1046"/>
      <c r="N198" s="1046"/>
      <c r="O198" s="1046"/>
      <c r="P198" s="1046"/>
      <c r="Q198" s="1046"/>
      <c r="R198" s="1046"/>
      <c r="S198" s="1047"/>
      <c r="T198" s="178"/>
      <c r="U198" s="179"/>
    </row>
    <row r="199" spans="1:21" s="180" customFormat="1" ht="18" customHeight="1" x14ac:dyDescent="0.3">
      <c r="A199" s="178"/>
      <c r="B199" s="1045"/>
      <c r="C199" s="1046"/>
      <c r="D199" s="1046"/>
      <c r="E199" s="1046"/>
      <c r="F199" s="1046"/>
      <c r="G199" s="1046"/>
      <c r="H199" s="1046"/>
      <c r="I199" s="1046"/>
      <c r="J199" s="1046"/>
      <c r="K199" s="1046"/>
      <c r="L199" s="1046"/>
      <c r="M199" s="1046"/>
      <c r="N199" s="1046"/>
      <c r="O199" s="1046"/>
      <c r="P199" s="1046"/>
      <c r="Q199" s="1046"/>
      <c r="R199" s="1046"/>
      <c r="S199" s="1047"/>
      <c r="T199" s="178"/>
      <c r="U199" s="179"/>
    </row>
    <row r="200" spans="1:21" s="180" customFormat="1" ht="18" customHeight="1" x14ac:dyDescent="0.3">
      <c r="A200" s="178"/>
      <c r="B200" s="1045"/>
      <c r="C200" s="1046"/>
      <c r="D200" s="1046"/>
      <c r="E200" s="1046"/>
      <c r="F200" s="1046"/>
      <c r="G200" s="1046"/>
      <c r="H200" s="1046"/>
      <c r="I200" s="1046"/>
      <c r="J200" s="1046"/>
      <c r="K200" s="1046"/>
      <c r="L200" s="1046"/>
      <c r="M200" s="1046"/>
      <c r="N200" s="1046"/>
      <c r="O200" s="1046"/>
      <c r="P200" s="1046"/>
      <c r="Q200" s="1046"/>
      <c r="R200" s="1046"/>
      <c r="S200" s="1047"/>
      <c r="T200" s="178"/>
      <c r="U200" s="179"/>
    </row>
    <row r="201" spans="1:21" s="180" customFormat="1" ht="18" customHeight="1" x14ac:dyDescent="0.3">
      <c r="A201" s="178"/>
      <c r="B201" s="1045"/>
      <c r="C201" s="1046"/>
      <c r="D201" s="1046"/>
      <c r="E201" s="1046"/>
      <c r="F201" s="1046"/>
      <c r="G201" s="1046"/>
      <c r="H201" s="1046"/>
      <c r="I201" s="1046"/>
      <c r="J201" s="1046"/>
      <c r="K201" s="1046"/>
      <c r="L201" s="1046"/>
      <c r="M201" s="1046"/>
      <c r="N201" s="1046"/>
      <c r="O201" s="1046"/>
      <c r="P201" s="1046"/>
      <c r="Q201" s="1046"/>
      <c r="R201" s="1046"/>
      <c r="S201" s="1047"/>
      <c r="T201" s="178"/>
      <c r="U201" s="179"/>
    </row>
    <row r="202" spans="1:21" s="180" customFormat="1" ht="18" customHeight="1" x14ac:dyDescent="0.3">
      <c r="A202" s="178"/>
      <c r="B202" s="1045"/>
      <c r="C202" s="1046"/>
      <c r="D202" s="1046"/>
      <c r="E202" s="1046"/>
      <c r="F202" s="1046"/>
      <c r="G202" s="1046"/>
      <c r="H202" s="1046"/>
      <c r="I202" s="1046"/>
      <c r="J202" s="1046"/>
      <c r="K202" s="1046"/>
      <c r="L202" s="1046"/>
      <c r="M202" s="1046"/>
      <c r="N202" s="1046"/>
      <c r="O202" s="1046"/>
      <c r="P202" s="1046"/>
      <c r="Q202" s="1046"/>
      <c r="R202" s="1046"/>
      <c r="S202" s="1047"/>
      <c r="T202" s="178"/>
      <c r="U202" s="179"/>
    </row>
    <row r="203" spans="1:21" s="180" customFormat="1" ht="18" customHeight="1" x14ac:dyDescent="0.3">
      <c r="A203" s="178"/>
      <c r="B203" s="1045"/>
      <c r="C203" s="1046"/>
      <c r="D203" s="1046"/>
      <c r="E203" s="1046"/>
      <c r="F203" s="1046"/>
      <c r="G203" s="1046"/>
      <c r="H203" s="1046"/>
      <c r="I203" s="1046"/>
      <c r="J203" s="1046"/>
      <c r="K203" s="1046"/>
      <c r="L203" s="1046"/>
      <c r="M203" s="1046"/>
      <c r="N203" s="1046"/>
      <c r="O203" s="1046"/>
      <c r="P203" s="1046"/>
      <c r="Q203" s="1046"/>
      <c r="R203" s="1046"/>
      <c r="S203" s="1047"/>
      <c r="T203" s="178"/>
      <c r="U203" s="179"/>
    </row>
    <row r="204" spans="1:21" s="180" customFormat="1" ht="18" customHeight="1" x14ac:dyDescent="0.3">
      <c r="A204" s="178"/>
      <c r="B204" s="1045"/>
      <c r="C204" s="1046"/>
      <c r="D204" s="1046"/>
      <c r="E204" s="1046"/>
      <c r="F204" s="1046"/>
      <c r="G204" s="1046"/>
      <c r="H204" s="1046"/>
      <c r="I204" s="1046"/>
      <c r="J204" s="1046"/>
      <c r="K204" s="1046"/>
      <c r="L204" s="1046"/>
      <c r="M204" s="1046"/>
      <c r="N204" s="1046"/>
      <c r="O204" s="1046"/>
      <c r="P204" s="1046"/>
      <c r="Q204" s="1046"/>
      <c r="R204" s="1046"/>
      <c r="S204" s="1047"/>
      <c r="T204" s="178"/>
      <c r="U204" s="179"/>
    </row>
    <row r="205" spans="1:21" s="180" customFormat="1" ht="18" customHeight="1" x14ac:dyDescent="0.3">
      <c r="A205" s="178"/>
      <c r="B205" s="1045"/>
      <c r="C205" s="1046"/>
      <c r="D205" s="1046"/>
      <c r="E205" s="1046"/>
      <c r="F205" s="1046"/>
      <c r="G205" s="1046"/>
      <c r="H205" s="1046"/>
      <c r="I205" s="1046"/>
      <c r="J205" s="1046"/>
      <c r="K205" s="1046"/>
      <c r="L205" s="1046"/>
      <c r="M205" s="1046"/>
      <c r="N205" s="1046"/>
      <c r="O205" s="1046"/>
      <c r="P205" s="1046"/>
      <c r="Q205" s="1046"/>
      <c r="R205" s="1046"/>
      <c r="S205" s="1047"/>
      <c r="T205" s="178"/>
      <c r="U205" s="179"/>
    </row>
    <row r="206" spans="1:21" s="180" customFormat="1" ht="18" customHeight="1" x14ac:dyDescent="0.3">
      <c r="A206" s="178"/>
      <c r="B206" s="1045"/>
      <c r="C206" s="1046"/>
      <c r="D206" s="1046"/>
      <c r="E206" s="1046"/>
      <c r="F206" s="1046"/>
      <c r="G206" s="1046"/>
      <c r="H206" s="1046"/>
      <c r="I206" s="1046"/>
      <c r="J206" s="1046"/>
      <c r="K206" s="1046"/>
      <c r="L206" s="1046"/>
      <c r="M206" s="1046"/>
      <c r="N206" s="1046"/>
      <c r="O206" s="1046"/>
      <c r="P206" s="1046"/>
      <c r="Q206" s="1046"/>
      <c r="R206" s="1046"/>
      <c r="S206" s="1047"/>
      <c r="T206" s="178"/>
      <c r="U206" s="179"/>
    </row>
    <row r="207" spans="1:21" s="180" customFormat="1" ht="18" customHeight="1" x14ac:dyDescent="0.3">
      <c r="A207" s="178"/>
      <c r="B207" s="1045"/>
      <c r="C207" s="1046"/>
      <c r="D207" s="1046"/>
      <c r="E207" s="1046"/>
      <c r="F207" s="1046"/>
      <c r="G207" s="1046"/>
      <c r="H207" s="1046"/>
      <c r="I207" s="1046"/>
      <c r="J207" s="1046"/>
      <c r="K207" s="1046"/>
      <c r="L207" s="1046"/>
      <c r="M207" s="1046"/>
      <c r="N207" s="1046"/>
      <c r="O207" s="1046"/>
      <c r="P207" s="1046"/>
      <c r="Q207" s="1046"/>
      <c r="R207" s="1046"/>
      <c r="S207" s="1047"/>
      <c r="T207" s="178"/>
      <c r="U207" s="179"/>
    </row>
    <row r="208" spans="1:21" s="180" customFormat="1" ht="18" customHeight="1" x14ac:dyDescent="0.3">
      <c r="A208" s="178"/>
      <c r="B208" s="1045"/>
      <c r="C208" s="1046"/>
      <c r="D208" s="1046"/>
      <c r="E208" s="1046"/>
      <c r="F208" s="1046"/>
      <c r="G208" s="1046"/>
      <c r="H208" s="1046"/>
      <c r="I208" s="1046"/>
      <c r="J208" s="1046"/>
      <c r="K208" s="1046"/>
      <c r="L208" s="1046"/>
      <c r="M208" s="1046"/>
      <c r="N208" s="1046"/>
      <c r="O208" s="1046"/>
      <c r="P208" s="1046"/>
      <c r="Q208" s="1046"/>
      <c r="R208" s="1046"/>
      <c r="S208" s="1047"/>
      <c r="T208" s="178"/>
      <c r="U208" s="179"/>
    </row>
    <row r="209" spans="1:21" s="180" customFormat="1" ht="18" customHeight="1" x14ac:dyDescent="0.3">
      <c r="A209" s="178"/>
      <c r="B209" s="1045"/>
      <c r="C209" s="1046"/>
      <c r="D209" s="1046"/>
      <c r="E209" s="1046"/>
      <c r="F209" s="1046"/>
      <c r="G209" s="1046"/>
      <c r="H209" s="1046"/>
      <c r="I209" s="1046"/>
      <c r="J209" s="1046"/>
      <c r="K209" s="1046"/>
      <c r="L209" s="1046"/>
      <c r="M209" s="1046"/>
      <c r="N209" s="1046"/>
      <c r="O209" s="1046"/>
      <c r="P209" s="1046"/>
      <c r="Q209" s="1046"/>
      <c r="R209" s="1046"/>
      <c r="S209" s="1047"/>
      <c r="T209" s="178"/>
      <c r="U209" s="179"/>
    </row>
    <row r="210" spans="1:21" s="180" customFormat="1" ht="18" customHeight="1" thickBot="1" x14ac:dyDescent="0.35">
      <c r="A210" s="178"/>
      <c r="B210" s="1048"/>
      <c r="C210" s="1049"/>
      <c r="D210" s="1049"/>
      <c r="E210" s="1049"/>
      <c r="F210" s="1049"/>
      <c r="G210" s="1049"/>
      <c r="H210" s="1049"/>
      <c r="I210" s="1049"/>
      <c r="J210" s="1049"/>
      <c r="K210" s="1049"/>
      <c r="L210" s="1049"/>
      <c r="M210" s="1049"/>
      <c r="N210" s="1049"/>
      <c r="O210" s="1049"/>
      <c r="P210" s="1049"/>
      <c r="Q210" s="1049"/>
      <c r="R210" s="1049"/>
      <c r="S210" s="1050"/>
      <c r="T210" s="178"/>
      <c r="U210" s="179"/>
    </row>
    <row r="211" spans="1:21" s="180" customFormat="1" ht="18" customHeight="1" thickBot="1" x14ac:dyDescent="0.35">
      <c r="A211" s="178"/>
      <c r="B211" s="178"/>
      <c r="C211" s="178"/>
      <c r="D211" s="178"/>
      <c r="E211" s="178"/>
      <c r="F211" s="178"/>
      <c r="G211" s="178"/>
      <c r="H211" s="178"/>
      <c r="I211" s="178"/>
      <c r="J211" s="178"/>
      <c r="K211" s="178"/>
      <c r="L211" s="178"/>
      <c r="M211" s="178"/>
      <c r="N211" s="178"/>
      <c r="O211" s="178"/>
      <c r="P211" s="178"/>
      <c r="Q211" s="178"/>
      <c r="R211" s="178"/>
      <c r="S211" s="178"/>
      <c r="T211" s="178"/>
      <c r="U211" s="179"/>
    </row>
    <row r="212" spans="1:21" s="180" customFormat="1" ht="18" customHeight="1" thickBot="1" x14ac:dyDescent="0.35">
      <c r="A212" s="178"/>
      <c r="B212" s="382" t="s">
        <v>441</v>
      </c>
      <c r="C212" s="383"/>
      <c r="D212" s="383"/>
      <c r="E212" s="383"/>
      <c r="F212" s="383"/>
      <c r="G212" s="384"/>
      <c r="H212" s="178"/>
      <c r="I212" s="382" t="s">
        <v>442</v>
      </c>
      <c r="J212" s="383"/>
      <c r="K212" s="383"/>
      <c r="L212" s="383"/>
      <c r="M212" s="383"/>
      <c r="N212" s="383"/>
      <c r="O212" s="383"/>
      <c r="P212" s="383"/>
      <c r="Q212" s="383"/>
      <c r="R212" s="383"/>
      <c r="S212" s="384"/>
      <c r="T212" s="178"/>
      <c r="U212" s="179"/>
    </row>
    <row r="213" spans="1:21" s="180" customFormat="1" ht="18" customHeight="1" x14ac:dyDescent="0.3">
      <c r="A213" s="178"/>
      <c r="B213" s="1051"/>
      <c r="C213" s="1052"/>
      <c r="D213" s="1052"/>
      <c r="E213" s="1052"/>
      <c r="F213" s="1052"/>
      <c r="G213" s="1053"/>
      <c r="H213" s="178"/>
      <c r="I213" s="1051"/>
      <c r="J213" s="1052"/>
      <c r="K213" s="1052"/>
      <c r="L213" s="1052"/>
      <c r="M213" s="1052"/>
      <c r="N213" s="1052"/>
      <c r="O213" s="1052"/>
      <c r="P213" s="1052"/>
      <c r="Q213" s="1052"/>
      <c r="R213" s="1052"/>
      <c r="S213" s="1053"/>
      <c r="T213" s="178"/>
      <c r="U213" s="179"/>
    </row>
    <row r="214" spans="1:21" s="180" customFormat="1" ht="18" customHeight="1" x14ac:dyDescent="0.3">
      <c r="A214" s="178"/>
      <c r="B214" s="1045"/>
      <c r="C214" s="1046"/>
      <c r="D214" s="1046"/>
      <c r="E214" s="1046"/>
      <c r="F214" s="1046"/>
      <c r="G214" s="1047"/>
      <c r="H214" s="178"/>
      <c r="I214" s="1045"/>
      <c r="J214" s="1046"/>
      <c r="K214" s="1046"/>
      <c r="L214" s="1046"/>
      <c r="M214" s="1046"/>
      <c r="N214" s="1046"/>
      <c r="O214" s="1046"/>
      <c r="P214" s="1046"/>
      <c r="Q214" s="1046"/>
      <c r="R214" s="1046"/>
      <c r="S214" s="1047"/>
      <c r="T214" s="178"/>
      <c r="U214" s="179"/>
    </row>
    <row r="215" spans="1:21" s="180" customFormat="1" ht="18" customHeight="1" x14ac:dyDescent="0.3">
      <c r="A215" s="178"/>
      <c r="B215" s="1045"/>
      <c r="C215" s="1046"/>
      <c r="D215" s="1046"/>
      <c r="E215" s="1046"/>
      <c r="F215" s="1046"/>
      <c r="G215" s="1047"/>
      <c r="H215" s="178"/>
      <c r="I215" s="1045"/>
      <c r="J215" s="1046"/>
      <c r="K215" s="1046"/>
      <c r="L215" s="1046"/>
      <c r="M215" s="1046"/>
      <c r="N215" s="1046"/>
      <c r="O215" s="1046"/>
      <c r="P215" s="1046"/>
      <c r="Q215" s="1046"/>
      <c r="R215" s="1046"/>
      <c r="S215" s="1047"/>
      <c r="T215" s="178"/>
      <c r="U215" s="179"/>
    </row>
    <row r="216" spans="1:21" s="180" customFormat="1" ht="18" customHeight="1" x14ac:dyDescent="0.3">
      <c r="A216" s="178"/>
      <c r="B216" s="1045"/>
      <c r="C216" s="1046"/>
      <c r="D216" s="1046"/>
      <c r="E216" s="1046"/>
      <c r="F216" s="1046"/>
      <c r="G216" s="1047"/>
      <c r="H216" s="178"/>
      <c r="I216" s="1045"/>
      <c r="J216" s="1046"/>
      <c r="K216" s="1046"/>
      <c r="L216" s="1046"/>
      <c r="M216" s="1046"/>
      <c r="N216" s="1046"/>
      <c r="O216" s="1046"/>
      <c r="P216" s="1046"/>
      <c r="Q216" s="1046"/>
      <c r="R216" s="1046"/>
      <c r="S216" s="1047"/>
      <c r="T216" s="178"/>
      <c r="U216" s="179"/>
    </row>
    <row r="217" spans="1:21" s="180" customFormat="1" ht="18" customHeight="1" x14ac:dyDescent="0.3">
      <c r="A217" s="178"/>
      <c r="B217" s="1045"/>
      <c r="C217" s="1046"/>
      <c r="D217" s="1046"/>
      <c r="E217" s="1046"/>
      <c r="F217" s="1046"/>
      <c r="G217" s="1047"/>
      <c r="H217" s="178"/>
      <c r="I217" s="1045"/>
      <c r="J217" s="1046"/>
      <c r="K217" s="1046"/>
      <c r="L217" s="1046"/>
      <c r="M217" s="1046"/>
      <c r="N217" s="1046"/>
      <c r="O217" s="1046"/>
      <c r="P217" s="1046"/>
      <c r="Q217" s="1046"/>
      <c r="R217" s="1046"/>
      <c r="S217" s="1047"/>
      <c r="T217" s="178"/>
      <c r="U217" s="179"/>
    </row>
    <row r="218" spans="1:21" s="180" customFormat="1" ht="18" customHeight="1" x14ac:dyDescent="0.3">
      <c r="A218" s="178"/>
      <c r="B218" s="1045"/>
      <c r="C218" s="1046"/>
      <c r="D218" s="1046"/>
      <c r="E218" s="1046"/>
      <c r="F218" s="1046"/>
      <c r="G218" s="1047"/>
      <c r="H218" s="178"/>
      <c r="I218" s="1045"/>
      <c r="J218" s="1046"/>
      <c r="K218" s="1046"/>
      <c r="L218" s="1046"/>
      <c r="M218" s="1046"/>
      <c r="N218" s="1046"/>
      <c r="O218" s="1046"/>
      <c r="P218" s="1046"/>
      <c r="Q218" s="1046"/>
      <c r="R218" s="1046"/>
      <c r="S218" s="1047"/>
      <c r="T218" s="178"/>
      <c r="U218" s="179"/>
    </row>
    <row r="219" spans="1:21" s="180" customFormat="1" ht="18" customHeight="1" x14ac:dyDescent="0.3">
      <c r="A219" s="178"/>
      <c r="B219" s="1045"/>
      <c r="C219" s="1046"/>
      <c r="D219" s="1046"/>
      <c r="E219" s="1046"/>
      <c r="F219" s="1046"/>
      <c r="G219" s="1047"/>
      <c r="H219" s="178"/>
      <c r="I219" s="1045"/>
      <c r="J219" s="1046"/>
      <c r="K219" s="1046"/>
      <c r="L219" s="1046"/>
      <c r="M219" s="1046"/>
      <c r="N219" s="1046"/>
      <c r="O219" s="1046"/>
      <c r="P219" s="1046"/>
      <c r="Q219" s="1046"/>
      <c r="R219" s="1046"/>
      <c r="S219" s="1047"/>
      <c r="T219" s="178"/>
      <c r="U219" s="179"/>
    </row>
    <row r="220" spans="1:21" s="180" customFormat="1" ht="18" customHeight="1" x14ac:dyDescent="0.3">
      <c r="A220" s="178"/>
      <c r="B220" s="1045"/>
      <c r="C220" s="1046"/>
      <c r="D220" s="1046"/>
      <c r="E220" s="1046"/>
      <c r="F220" s="1046"/>
      <c r="G220" s="1047"/>
      <c r="H220" s="178"/>
      <c r="I220" s="1045"/>
      <c r="J220" s="1046"/>
      <c r="K220" s="1046"/>
      <c r="L220" s="1046"/>
      <c r="M220" s="1046"/>
      <c r="N220" s="1046"/>
      <c r="O220" s="1046"/>
      <c r="P220" s="1046"/>
      <c r="Q220" s="1046"/>
      <c r="R220" s="1046"/>
      <c r="S220" s="1047"/>
      <c r="T220" s="178"/>
      <c r="U220" s="179"/>
    </row>
    <row r="221" spans="1:21" s="180" customFormat="1" ht="18" customHeight="1" x14ac:dyDescent="0.3">
      <c r="A221" s="178"/>
      <c r="B221" s="1045"/>
      <c r="C221" s="1046"/>
      <c r="D221" s="1046"/>
      <c r="E221" s="1046"/>
      <c r="F221" s="1046"/>
      <c r="G221" s="1047"/>
      <c r="H221" s="178"/>
      <c r="I221" s="1045"/>
      <c r="J221" s="1046"/>
      <c r="K221" s="1046"/>
      <c r="L221" s="1046"/>
      <c r="M221" s="1046"/>
      <c r="N221" s="1046"/>
      <c r="O221" s="1046"/>
      <c r="P221" s="1046"/>
      <c r="Q221" s="1046"/>
      <c r="R221" s="1046"/>
      <c r="S221" s="1047"/>
      <c r="T221" s="178"/>
      <c r="U221" s="179"/>
    </row>
    <row r="222" spans="1:21" s="180" customFormat="1" ht="18" customHeight="1" x14ac:dyDescent="0.3">
      <c r="A222" s="178"/>
      <c r="B222" s="1045"/>
      <c r="C222" s="1046"/>
      <c r="D222" s="1046"/>
      <c r="E222" s="1046"/>
      <c r="F222" s="1046"/>
      <c r="G222" s="1047"/>
      <c r="H222" s="178"/>
      <c r="I222" s="1045"/>
      <c r="J222" s="1046"/>
      <c r="K222" s="1046"/>
      <c r="L222" s="1046"/>
      <c r="M222" s="1046"/>
      <c r="N222" s="1046"/>
      <c r="O222" s="1046"/>
      <c r="P222" s="1046"/>
      <c r="Q222" s="1046"/>
      <c r="R222" s="1046"/>
      <c r="S222" s="1047"/>
      <c r="T222" s="178"/>
      <c r="U222" s="179"/>
    </row>
    <row r="223" spans="1:21" s="180" customFormat="1" ht="18" customHeight="1" x14ac:dyDescent="0.3">
      <c r="A223" s="178"/>
      <c r="B223" s="1045"/>
      <c r="C223" s="1046"/>
      <c r="D223" s="1046"/>
      <c r="E223" s="1046"/>
      <c r="F223" s="1046"/>
      <c r="G223" s="1047"/>
      <c r="H223" s="178"/>
      <c r="I223" s="1045"/>
      <c r="J223" s="1046"/>
      <c r="K223" s="1046"/>
      <c r="L223" s="1046"/>
      <c r="M223" s="1046"/>
      <c r="N223" s="1046"/>
      <c r="O223" s="1046"/>
      <c r="P223" s="1046"/>
      <c r="Q223" s="1046"/>
      <c r="R223" s="1046"/>
      <c r="S223" s="1047"/>
      <c r="T223" s="178"/>
      <c r="U223" s="179"/>
    </row>
    <row r="224" spans="1:21" s="180" customFormat="1" ht="18" customHeight="1" x14ac:dyDescent="0.3">
      <c r="A224" s="178"/>
      <c r="B224" s="1045"/>
      <c r="C224" s="1046"/>
      <c r="D224" s="1046"/>
      <c r="E224" s="1046"/>
      <c r="F224" s="1046"/>
      <c r="G224" s="1047"/>
      <c r="H224" s="178"/>
      <c r="I224" s="1045"/>
      <c r="J224" s="1046"/>
      <c r="K224" s="1046"/>
      <c r="L224" s="1046"/>
      <c r="M224" s="1046"/>
      <c r="N224" s="1046"/>
      <c r="O224" s="1046"/>
      <c r="P224" s="1046"/>
      <c r="Q224" s="1046"/>
      <c r="R224" s="1046"/>
      <c r="S224" s="1047"/>
      <c r="T224" s="178"/>
      <c r="U224" s="179"/>
    </row>
    <row r="225" spans="1:21" s="180" customFormat="1" ht="18" customHeight="1" x14ac:dyDescent="0.3">
      <c r="A225" s="178"/>
      <c r="B225" s="1045"/>
      <c r="C225" s="1046"/>
      <c r="D225" s="1046"/>
      <c r="E225" s="1046"/>
      <c r="F225" s="1046"/>
      <c r="G225" s="1047"/>
      <c r="H225" s="178"/>
      <c r="I225" s="1045"/>
      <c r="J225" s="1046"/>
      <c r="K225" s="1046"/>
      <c r="L225" s="1046"/>
      <c r="M225" s="1046"/>
      <c r="N225" s="1046"/>
      <c r="O225" s="1046"/>
      <c r="P225" s="1046"/>
      <c r="Q225" s="1046"/>
      <c r="R225" s="1046"/>
      <c r="S225" s="1047"/>
      <c r="T225" s="178"/>
      <c r="U225" s="179"/>
    </row>
    <row r="226" spans="1:21" s="180" customFormat="1" ht="18" customHeight="1" x14ac:dyDescent="0.3">
      <c r="A226" s="178"/>
      <c r="B226" s="1045"/>
      <c r="C226" s="1046"/>
      <c r="D226" s="1046"/>
      <c r="E226" s="1046"/>
      <c r="F226" s="1046"/>
      <c r="G226" s="1047"/>
      <c r="H226" s="178"/>
      <c r="I226" s="1045"/>
      <c r="J226" s="1046"/>
      <c r="K226" s="1046"/>
      <c r="L226" s="1046"/>
      <c r="M226" s="1046"/>
      <c r="N226" s="1046"/>
      <c r="O226" s="1046"/>
      <c r="P226" s="1046"/>
      <c r="Q226" s="1046"/>
      <c r="R226" s="1046"/>
      <c r="S226" s="1047"/>
      <c r="T226" s="178"/>
      <c r="U226" s="179"/>
    </row>
    <row r="227" spans="1:21" s="180" customFormat="1" ht="18" customHeight="1" x14ac:dyDescent="0.3">
      <c r="A227" s="178"/>
      <c r="B227" s="1045"/>
      <c r="C227" s="1046"/>
      <c r="D227" s="1046"/>
      <c r="E227" s="1046"/>
      <c r="F227" s="1046"/>
      <c r="G227" s="1047"/>
      <c r="H227" s="178"/>
      <c r="I227" s="1045"/>
      <c r="J227" s="1046"/>
      <c r="K227" s="1046"/>
      <c r="L227" s="1046"/>
      <c r="M227" s="1046"/>
      <c r="N227" s="1046"/>
      <c r="O227" s="1046"/>
      <c r="P227" s="1046"/>
      <c r="Q227" s="1046"/>
      <c r="R227" s="1046"/>
      <c r="S227" s="1047"/>
      <c r="T227" s="178"/>
      <c r="U227" s="179"/>
    </row>
    <row r="228" spans="1:21" s="180" customFormat="1" ht="18" customHeight="1" x14ac:dyDescent="0.3">
      <c r="A228" s="178"/>
      <c r="B228" s="1045"/>
      <c r="C228" s="1046"/>
      <c r="D228" s="1046"/>
      <c r="E228" s="1046"/>
      <c r="F228" s="1046"/>
      <c r="G228" s="1047"/>
      <c r="H228" s="178"/>
      <c r="I228" s="1045"/>
      <c r="J228" s="1046"/>
      <c r="K228" s="1046"/>
      <c r="L228" s="1046"/>
      <c r="M228" s="1046"/>
      <c r="N228" s="1046"/>
      <c r="O228" s="1046"/>
      <c r="P228" s="1046"/>
      <c r="Q228" s="1046"/>
      <c r="R228" s="1046"/>
      <c r="S228" s="1047"/>
      <c r="T228" s="178"/>
      <c r="U228" s="179"/>
    </row>
    <row r="229" spans="1:21" s="180" customFormat="1" ht="18" customHeight="1" x14ac:dyDescent="0.3">
      <c r="A229" s="178"/>
      <c r="B229" s="1045"/>
      <c r="C229" s="1046"/>
      <c r="D229" s="1046"/>
      <c r="E229" s="1046"/>
      <c r="F229" s="1046"/>
      <c r="G229" s="1047"/>
      <c r="H229" s="178"/>
      <c r="I229" s="1045"/>
      <c r="J229" s="1046"/>
      <c r="K229" s="1046"/>
      <c r="L229" s="1046"/>
      <c r="M229" s="1046"/>
      <c r="N229" s="1046"/>
      <c r="O229" s="1046"/>
      <c r="P229" s="1046"/>
      <c r="Q229" s="1046"/>
      <c r="R229" s="1046"/>
      <c r="S229" s="1047"/>
      <c r="T229" s="178"/>
      <c r="U229" s="179"/>
    </row>
    <row r="230" spans="1:21" s="180" customFormat="1" ht="18" customHeight="1" x14ac:dyDescent="0.3">
      <c r="A230" s="178"/>
      <c r="B230" s="1045"/>
      <c r="C230" s="1046"/>
      <c r="D230" s="1046"/>
      <c r="E230" s="1046"/>
      <c r="F230" s="1046"/>
      <c r="G230" s="1047"/>
      <c r="H230" s="178"/>
      <c r="I230" s="1045"/>
      <c r="J230" s="1046"/>
      <c r="K230" s="1046"/>
      <c r="L230" s="1046"/>
      <c r="M230" s="1046"/>
      <c r="N230" s="1046"/>
      <c r="O230" s="1046"/>
      <c r="P230" s="1046"/>
      <c r="Q230" s="1046"/>
      <c r="R230" s="1046"/>
      <c r="S230" s="1047"/>
      <c r="T230" s="178"/>
      <c r="U230" s="179"/>
    </row>
    <row r="231" spans="1:21" s="180" customFormat="1" ht="18" customHeight="1" x14ac:dyDescent="0.3">
      <c r="A231" s="178"/>
      <c r="B231" s="1045"/>
      <c r="C231" s="1046"/>
      <c r="D231" s="1046"/>
      <c r="E231" s="1046"/>
      <c r="F231" s="1046"/>
      <c r="G231" s="1047"/>
      <c r="H231" s="178"/>
      <c r="I231" s="1045"/>
      <c r="J231" s="1046"/>
      <c r="K231" s="1046"/>
      <c r="L231" s="1046"/>
      <c r="M231" s="1046"/>
      <c r="N231" s="1046"/>
      <c r="O231" s="1046"/>
      <c r="P231" s="1046"/>
      <c r="Q231" s="1046"/>
      <c r="R231" s="1046"/>
      <c r="S231" s="1047"/>
      <c r="T231" s="178"/>
      <c r="U231" s="179"/>
    </row>
    <row r="232" spans="1:21" s="180" customFormat="1" ht="18" customHeight="1" x14ac:dyDescent="0.3">
      <c r="A232" s="178"/>
      <c r="B232" s="1045"/>
      <c r="C232" s="1046"/>
      <c r="D232" s="1046"/>
      <c r="E232" s="1046"/>
      <c r="F232" s="1046"/>
      <c r="G232" s="1047"/>
      <c r="H232" s="178"/>
      <c r="I232" s="1045"/>
      <c r="J232" s="1046"/>
      <c r="K232" s="1046"/>
      <c r="L232" s="1046"/>
      <c r="M232" s="1046"/>
      <c r="N232" s="1046"/>
      <c r="O232" s="1046"/>
      <c r="P232" s="1046"/>
      <c r="Q232" s="1046"/>
      <c r="R232" s="1046"/>
      <c r="S232" s="1047"/>
      <c r="T232" s="178"/>
      <c r="U232" s="179"/>
    </row>
    <row r="233" spans="1:21" s="180" customFormat="1" ht="18" customHeight="1" x14ac:dyDescent="0.3">
      <c r="A233" s="178"/>
      <c r="B233" s="1045"/>
      <c r="C233" s="1046"/>
      <c r="D233" s="1046"/>
      <c r="E233" s="1046"/>
      <c r="F233" s="1046"/>
      <c r="G233" s="1047"/>
      <c r="H233" s="178"/>
      <c r="I233" s="1045"/>
      <c r="J233" s="1046"/>
      <c r="K233" s="1046"/>
      <c r="L233" s="1046"/>
      <c r="M233" s="1046"/>
      <c r="N233" s="1046"/>
      <c r="O233" s="1046"/>
      <c r="P233" s="1046"/>
      <c r="Q233" s="1046"/>
      <c r="R233" s="1046"/>
      <c r="S233" s="1047"/>
      <c r="T233" s="178"/>
      <c r="U233" s="179"/>
    </row>
    <row r="234" spans="1:21" s="180" customFormat="1" ht="18" customHeight="1" x14ac:dyDescent="0.3">
      <c r="A234" s="178"/>
      <c r="B234" s="1045"/>
      <c r="C234" s="1046"/>
      <c r="D234" s="1046"/>
      <c r="E234" s="1046"/>
      <c r="F234" s="1046"/>
      <c r="G234" s="1047"/>
      <c r="H234" s="178"/>
      <c r="I234" s="1045"/>
      <c r="J234" s="1046"/>
      <c r="K234" s="1046"/>
      <c r="L234" s="1046"/>
      <c r="M234" s="1046"/>
      <c r="N234" s="1046"/>
      <c r="O234" s="1046"/>
      <c r="P234" s="1046"/>
      <c r="Q234" s="1046"/>
      <c r="R234" s="1046"/>
      <c r="S234" s="1047"/>
      <c r="T234" s="178"/>
      <c r="U234" s="179"/>
    </row>
    <row r="235" spans="1:21" s="180" customFormat="1" ht="18" customHeight="1" x14ac:dyDescent="0.3">
      <c r="A235" s="178"/>
      <c r="B235" s="1045"/>
      <c r="C235" s="1046"/>
      <c r="D235" s="1046"/>
      <c r="E235" s="1046"/>
      <c r="F235" s="1046"/>
      <c r="G235" s="1047"/>
      <c r="H235" s="178"/>
      <c r="I235" s="1045"/>
      <c r="J235" s="1046"/>
      <c r="K235" s="1046"/>
      <c r="L235" s="1046"/>
      <c r="M235" s="1046"/>
      <c r="N235" s="1046"/>
      <c r="O235" s="1046"/>
      <c r="P235" s="1046"/>
      <c r="Q235" s="1046"/>
      <c r="R235" s="1046"/>
      <c r="S235" s="1047"/>
      <c r="T235" s="178"/>
      <c r="U235" s="179"/>
    </row>
    <row r="236" spans="1:21" s="180" customFormat="1" ht="18" customHeight="1" x14ac:dyDescent="0.3">
      <c r="A236" s="178"/>
      <c r="B236" s="1045"/>
      <c r="C236" s="1046"/>
      <c r="D236" s="1046"/>
      <c r="E236" s="1046"/>
      <c r="F236" s="1046"/>
      <c r="G236" s="1047"/>
      <c r="H236" s="178"/>
      <c r="I236" s="1045"/>
      <c r="J236" s="1046"/>
      <c r="K236" s="1046"/>
      <c r="L236" s="1046"/>
      <c r="M236" s="1046"/>
      <c r="N236" s="1046"/>
      <c r="O236" s="1046"/>
      <c r="P236" s="1046"/>
      <c r="Q236" s="1046"/>
      <c r="R236" s="1046"/>
      <c r="S236" s="1047"/>
      <c r="T236" s="178"/>
      <c r="U236" s="179"/>
    </row>
    <row r="237" spans="1:21" s="180" customFormat="1" ht="18" customHeight="1" x14ac:dyDescent="0.3">
      <c r="A237" s="178"/>
      <c r="B237" s="1045"/>
      <c r="C237" s="1046"/>
      <c r="D237" s="1046"/>
      <c r="E237" s="1046"/>
      <c r="F237" s="1046"/>
      <c r="G237" s="1047"/>
      <c r="H237" s="178"/>
      <c r="I237" s="1045"/>
      <c r="J237" s="1046"/>
      <c r="K237" s="1046"/>
      <c r="L237" s="1046"/>
      <c r="M237" s="1046"/>
      <c r="N237" s="1046"/>
      <c r="O237" s="1046"/>
      <c r="P237" s="1046"/>
      <c r="Q237" s="1046"/>
      <c r="R237" s="1046"/>
      <c r="S237" s="1047"/>
      <c r="T237" s="178"/>
      <c r="U237" s="179"/>
    </row>
    <row r="238" spans="1:21" s="180" customFormat="1" ht="18" customHeight="1" x14ac:dyDescent="0.3">
      <c r="A238" s="178"/>
      <c r="B238" s="1045"/>
      <c r="C238" s="1046"/>
      <c r="D238" s="1046"/>
      <c r="E238" s="1046"/>
      <c r="F238" s="1046"/>
      <c r="G238" s="1047"/>
      <c r="H238" s="178"/>
      <c r="I238" s="1045"/>
      <c r="J238" s="1046"/>
      <c r="K238" s="1046"/>
      <c r="L238" s="1046"/>
      <c r="M238" s="1046"/>
      <c r="N238" s="1046"/>
      <c r="O238" s="1046"/>
      <c r="P238" s="1046"/>
      <c r="Q238" s="1046"/>
      <c r="R238" s="1046"/>
      <c r="S238" s="1047"/>
      <c r="T238" s="178"/>
      <c r="U238" s="179"/>
    </row>
    <row r="239" spans="1:21" s="180" customFormat="1" ht="18" customHeight="1" x14ac:dyDescent="0.3">
      <c r="A239" s="178"/>
      <c r="B239" s="1045"/>
      <c r="C239" s="1046"/>
      <c r="D239" s="1046"/>
      <c r="E239" s="1046"/>
      <c r="F239" s="1046"/>
      <c r="G239" s="1047"/>
      <c r="H239" s="178"/>
      <c r="I239" s="1045"/>
      <c r="J239" s="1046"/>
      <c r="K239" s="1046"/>
      <c r="L239" s="1046"/>
      <c r="M239" s="1046"/>
      <c r="N239" s="1046"/>
      <c r="O239" s="1046"/>
      <c r="P239" s="1046"/>
      <c r="Q239" s="1046"/>
      <c r="R239" s="1046"/>
      <c r="S239" s="1047"/>
      <c r="T239" s="178"/>
      <c r="U239" s="179"/>
    </row>
    <row r="240" spans="1:21" s="180" customFormat="1" ht="18" customHeight="1" x14ac:dyDescent="0.3">
      <c r="A240" s="178"/>
      <c r="B240" s="1045"/>
      <c r="C240" s="1046"/>
      <c r="D240" s="1046"/>
      <c r="E240" s="1046"/>
      <c r="F240" s="1046"/>
      <c r="G240" s="1047"/>
      <c r="H240" s="178"/>
      <c r="I240" s="1045"/>
      <c r="J240" s="1046"/>
      <c r="K240" s="1046"/>
      <c r="L240" s="1046"/>
      <c r="M240" s="1046"/>
      <c r="N240" s="1046"/>
      <c r="O240" s="1046"/>
      <c r="P240" s="1046"/>
      <c r="Q240" s="1046"/>
      <c r="R240" s="1046"/>
      <c r="S240" s="1047"/>
      <c r="T240" s="178"/>
      <c r="U240" s="179"/>
    </row>
    <row r="241" spans="1:21" s="180" customFormat="1" ht="18" customHeight="1" x14ac:dyDescent="0.3">
      <c r="A241" s="178"/>
      <c r="B241" s="1045"/>
      <c r="C241" s="1046"/>
      <c r="D241" s="1046"/>
      <c r="E241" s="1046"/>
      <c r="F241" s="1046"/>
      <c r="G241" s="1047"/>
      <c r="H241" s="178"/>
      <c r="I241" s="1045"/>
      <c r="J241" s="1046"/>
      <c r="K241" s="1046"/>
      <c r="L241" s="1046"/>
      <c r="M241" s="1046"/>
      <c r="N241" s="1046"/>
      <c r="O241" s="1046"/>
      <c r="P241" s="1046"/>
      <c r="Q241" s="1046"/>
      <c r="R241" s="1046"/>
      <c r="S241" s="1047"/>
      <c r="T241" s="178"/>
      <c r="U241" s="179"/>
    </row>
    <row r="242" spans="1:21" s="180" customFormat="1" ht="18" customHeight="1" x14ac:dyDescent="0.3">
      <c r="A242" s="178"/>
      <c r="B242" s="1045"/>
      <c r="C242" s="1046"/>
      <c r="D242" s="1046"/>
      <c r="E242" s="1046"/>
      <c r="F242" s="1046"/>
      <c r="G242" s="1047"/>
      <c r="H242" s="178"/>
      <c r="I242" s="1045"/>
      <c r="J242" s="1046"/>
      <c r="K242" s="1046"/>
      <c r="L242" s="1046"/>
      <c r="M242" s="1046"/>
      <c r="N242" s="1046"/>
      <c r="O242" s="1046"/>
      <c r="P242" s="1046"/>
      <c r="Q242" s="1046"/>
      <c r="R242" s="1046"/>
      <c r="S242" s="1047"/>
      <c r="T242" s="178"/>
      <c r="U242" s="179"/>
    </row>
    <row r="243" spans="1:21" s="180" customFormat="1" ht="18" customHeight="1" x14ac:dyDescent="0.3">
      <c r="A243" s="178"/>
      <c r="B243" s="1045"/>
      <c r="C243" s="1046"/>
      <c r="D243" s="1046"/>
      <c r="E243" s="1046"/>
      <c r="F243" s="1046"/>
      <c r="G243" s="1047"/>
      <c r="H243" s="178"/>
      <c r="I243" s="1045"/>
      <c r="J243" s="1046"/>
      <c r="K243" s="1046"/>
      <c r="L243" s="1046"/>
      <c r="M243" s="1046"/>
      <c r="N243" s="1046"/>
      <c r="O243" s="1046"/>
      <c r="P243" s="1046"/>
      <c r="Q243" s="1046"/>
      <c r="R243" s="1046"/>
      <c r="S243" s="1047"/>
      <c r="T243" s="178"/>
      <c r="U243" s="179"/>
    </row>
    <row r="244" spans="1:21" s="180" customFormat="1" ht="18" customHeight="1" thickBot="1" x14ac:dyDescent="0.35">
      <c r="A244" s="178"/>
      <c r="B244" s="1048"/>
      <c r="C244" s="1049"/>
      <c r="D244" s="1049"/>
      <c r="E244" s="1049"/>
      <c r="F244" s="1049"/>
      <c r="G244" s="1050"/>
      <c r="H244" s="178"/>
      <c r="I244" s="1048"/>
      <c r="J244" s="1049"/>
      <c r="K244" s="1049"/>
      <c r="L244" s="1049"/>
      <c r="M244" s="1049"/>
      <c r="N244" s="1049"/>
      <c r="O244" s="1049"/>
      <c r="P244" s="1049"/>
      <c r="Q244" s="1049"/>
      <c r="R244" s="1049"/>
      <c r="S244" s="1050"/>
      <c r="T244" s="178"/>
      <c r="U244" s="179"/>
    </row>
    <row r="245" spans="1:21" s="180" customFormat="1" ht="18" customHeight="1" thickBot="1" x14ac:dyDescent="0.35">
      <c r="A245" s="178"/>
      <c r="B245" s="181"/>
      <c r="C245" s="181"/>
      <c r="D245" s="181"/>
      <c r="E245" s="181"/>
      <c r="F245" s="181"/>
      <c r="G245" s="181"/>
      <c r="H245" s="178"/>
      <c r="I245" s="178"/>
      <c r="J245" s="178"/>
      <c r="K245" s="178"/>
      <c r="L245" s="178"/>
      <c r="M245" s="178"/>
      <c r="N245" s="178"/>
      <c r="O245" s="178"/>
      <c r="P245" s="178"/>
      <c r="Q245" s="178"/>
      <c r="R245" s="178"/>
      <c r="S245" s="178"/>
      <c r="T245" s="178"/>
      <c r="U245" s="179"/>
    </row>
    <row r="246" spans="1:21" s="180" customFormat="1" ht="18" customHeight="1" thickBot="1" x14ac:dyDescent="0.35">
      <c r="A246" s="178"/>
      <c r="B246" s="382" t="s">
        <v>443</v>
      </c>
      <c r="C246" s="383"/>
      <c r="D246" s="383"/>
      <c r="E246" s="383"/>
      <c r="F246" s="383"/>
      <c r="G246" s="384"/>
      <c r="H246" s="178"/>
      <c r="I246" s="382" t="s">
        <v>444</v>
      </c>
      <c r="J246" s="383"/>
      <c r="K246" s="383"/>
      <c r="L246" s="383"/>
      <c r="M246" s="383"/>
      <c r="N246" s="383"/>
      <c r="O246" s="383"/>
      <c r="P246" s="383"/>
      <c r="Q246" s="383"/>
      <c r="R246" s="383"/>
      <c r="S246" s="384"/>
      <c r="T246" s="178"/>
      <c r="U246" s="179"/>
    </row>
    <row r="247" spans="1:21" s="180" customFormat="1" ht="18" customHeight="1" x14ac:dyDescent="0.3">
      <c r="A247" s="178"/>
      <c r="B247" s="1051"/>
      <c r="C247" s="1052"/>
      <c r="D247" s="1052"/>
      <c r="E247" s="1052"/>
      <c r="F247" s="1052"/>
      <c r="G247" s="1053"/>
      <c r="H247" s="178"/>
      <c r="I247" s="1051"/>
      <c r="J247" s="1052"/>
      <c r="K247" s="1052"/>
      <c r="L247" s="1052"/>
      <c r="M247" s="1052"/>
      <c r="N247" s="1052"/>
      <c r="O247" s="1052"/>
      <c r="P247" s="1052"/>
      <c r="Q247" s="1052"/>
      <c r="R247" s="1052"/>
      <c r="S247" s="1053"/>
      <c r="T247" s="178"/>
      <c r="U247" s="179"/>
    </row>
    <row r="248" spans="1:21" s="180" customFormat="1" ht="18" customHeight="1" x14ac:dyDescent="0.3">
      <c r="A248" s="178"/>
      <c r="B248" s="1045"/>
      <c r="C248" s="1046"/>
      <c r="D248" s="1046"/>
      <c r="E248" s="1046"/>
      <c r="F248" s="1046"/>
      <c r="G248" s="1047"/>
      <c r="H248" s="178"/>
      <c r="I248" s="1045"/>
      <c r="J248" s="1046"/>
      <c r="K248" s="1046"/>
      <c r="L248" s="1046"/>
      <c r="M248" s="1046"/>
      <c r="N248" s="1046"/>
      <c r="O248" s="1046"/>
      <c r="P248" s="1046"/>
      <c r="Q248" s="1046"/>
      <c r="R248" s="1046"/>
      <c r="S248" s="1047"/>
      <c r="T248" s="178"/>
      <c r="U248" s="179"/>
    </row>
    <row r="249" spans="1:21" s="180" customFormat="1" ht="18" customHeight="1" x14ac:dyDescent="0.3">
      <c r="A249" s="178"/>
      <c r="B249" s="1045"/>
      <c r="C249" s="1046"/>
      <c r="D249" s="1046"/>
      <c r="E249" s="1046"/>
      <c r="F249" s="1046"/>
      <c r="G249" s="1047"/>
      <c r="H249" s="178"/>
      <c r="I249" s="1045"/>
      <c r="J249" s="1046"/>
      <c r="K249" s="1046"/>
      <c r="L249" s="1046"/>
      <c r="M249" s="1046"/>
      <c r="N249" s="1046"/>
      <c r="O249" s="1046"/>
      <c r="P249" s="1046"/>
      <c r="Q249" s="1046"/>
      <c r="R249" s="1046"/>
      <c r="S249" s="1047"/>
      <c r="T249" s="178"/>
      <c r="U249" s="179"/>
    </row>
    <row r="250" spans="1:21" s="180" customFormat="1" ht="18" customHeight="1" x14ac:dyDescent="0.3">
      <c r="A250" s="178"/>
      <c r="B250" s="1045"/>
      <c r="C250" s="1046"/>
      <c r="D250" s="1046"/>
      <c r="E250" s="1046"/>
      <c r="F250" s="1046"/>
      <c r="G250" s="1047"/>
      <c r="H250" s="178"/>
      <c r="I250" s="1045"/>
      <c r="J250" s="1046"/>
      <c r="K250" s="1046"/>
      <c r="L250" s="1046"/>
      <c r="M250" s="1046"/>
      <c r="N250" s="1046"/>
      <c r="O250" s="1046"/>
      <c r="P250" s="1046"/>
      <c r="Q250" s="1046"/>
      <c r="R250" s="1046"/>
      <c r="S250" s="1047"/>
      <c r="T250" s="178"/>
      <c r="U250" s="179"/>
    </row>
    <row r="251" spans="1:21" s="180" customFormat="1" ht="18" customHeight="1" x14ac:dyDescent="0.3">
      <c r="A251" s="178"/>
      <c r="B251" s="1045"/>
      <c r="C251" s="1046"/>
      <c r="D251" s="1046"/>
      <c r="E251" s="1046"/>
      <c r="F251" s="1046"/>
      <c r="G251" s="1047"/>
      <c r="H251" s="178"/>
      <c r="I251" s="1045"/>
      <c r="J251" s="1046"/>
      <c r="K251" s="1046"/>
      <c r="L251" s="1046"/>
      <c r="M251" s="1046"/>
      <c r="N251" s="1046"/>
      <c r="O251" s="1046"/>
      <c r="P251" s="1046"/>
      <c r="Q251" s="1046"/>
      <c r="R251" s="1046"/>
      <c r="S251" s="1047"/>
      <c r="T251" s="178"/>
      <c r="U251" s="179"/>
    </row>
    <row r="252" spans="1:21" s="180" customFormat="1" ht="18" customHeight="1" x14ac:dyDescent="0.3">
      <c r="A252" s="178"/>
      <c r="B252" s="1045"/>
      <c r="C252" s="1046"/>
      <c r="D252" s="1046"/>
      <c r="E252" s="1046"/>
      <c r="F252" s="1046"/>
      <c r="G252" s="1047"/>
      <c r="H252" s="178"/>
      <c r="I252" s="1045"/>
      <c r="J252" s="1046"/>
      <c r="K252" s="1046"/>
      <c r="L252" s="1046"/>
      <c r="M252" s="1046"/>
      <c r="N252" s="1046"/>
      <c r="O252" s="1046"/>
      <c r="P252" s="1046"/>
      <c r="Q252" s="1046"/>
      <c r="R252" s="1046"/>
      <c r="S252" s="1047"/>
      <c r="T252" s="178"/>
      <c r="U252" s="179"/>
    </row>
    <row r="253" spans="1:21" s="180" customFormat="1" ht="18" customHeight="1" x14ac:dyDescent="0.3">
      <c r="A253" s="178"/>
      <c r="B253" s="1045"/>
      <c r="C253" s="1046"/>
      <c r="D253" s="1046"/>
      <c r="E253" s="1046"/>
      <c r="F253" s="1046"/>
      <c r="G253" s="1047"/>
      <c r="H253" s="178"/>
      <c r="I253" s="1045"/>
      <c r="J253" s="1046"/>
      <c r="K253" s="1046"/>
      <c r="L253" s="1046"/>
      <c r="M253" s="1046"/>
      <c r="N253" s="1046"/>
      <c r="O253" s="1046"/>
      <c r="P253" s="1046"/>
      <c r="Q253" s="1046"/>
      <c r="R253" s="1046"/>
      <c r="S253" s="1047"/>
      <c r="T253" s="178"/>
      <c r="U253" s="179"/>
    </row>
    <row r="254" spans="1:21" s="180" customFormat="1" ht="18" customHeight="1" x14ac:dyDescent="0.3">
      <c r="A254" s="178"/>
      <c r="B254" s="1045"/>
      <c r="C254" s="1046"/>
      <c r="D254" s="1046"/>
      <c r="E254" s="1046"/>
      <c r="F254" s="1046"/>
      <c r="G254" s="1047"/>
      <c r="H254" s="178"/>
      <c r="I254" s="1045"/>
      <c r="J254" s="1046"/>
      <c r="K254" s="1046"/>
      <c r="L254" s="1046"/>
      <c r="M254" s="1046"/>
      <c r="N254" s="1046"/>
      <c r="O254" s="1046"/>
      <c r="P254" s="1046"/>
      <c r="Q254" s="1046"/>
      <c r="R254" s="1046"/>
      <c r="S254" s="1047"/>
      <c r="T254" s="178"/>
      <c r="U254" s="179"/>
    </row>
    <row r="255" spans="1:21" s="180" customFormat="1" ht="18" customHeight="1" x14ac:dyDescent="0.3">
      <c r="A255" s="178"/>
      <c r="B255" s="1045"/>
      <c r="C255" s="1046"/>
      <c r="D255" s="1046"/>
      <c r="E255" s="1046"/>
      <c r="F255" s="1046"/>
      <c r="G255" s="1047"/>
      <c r="H255" s="178"/>
      <c r="I255" s="1045"/>
      <c r="J255" s="1046"/>
      <c r="K255" s="1046"/>
      <c r="L255" s="1046"/>
      <c r="M255" s="1046"/>
      <c r="N255" s="1046"/>
      <c r="O255" s="1046"/>
      <c r="P255" s="1046"/>
      <c r="Q255" s="1046"/>
      <c r="R255" s="1046"/>
      <c r="S255" s="1047"/>
      <c r="T255" s="178"/>
      <c r="U255" s="179"/>
    </row>
    <row r="256" spans="1:21" s="180" customFormat="1" ht="18" customHeight="1" x14ac:dyDescent="0.3">
      <c r="A256" s="178"/>
      <c r="B256" s="1045"/>
      <c r="C256" s="1046"/>
      <c r="D256" s="1046"/>
      <c r="E256" s="1046"/>
      <c r="F256" s="1046"/>
      <c r="G256" s="1047"/>
      <c r="H256" s="178"/>
      <c r="I256" s="1045"/>
      <c r="J256" s="1046"/>
      <c r="K256" s="1046"/>
      <c r="L256" s="1046"/>
      <c r="M256" s="1046"/>
      <c r="N256" s="1046"/>
      <c r="O256" s="1046"/>
      <c r="P256" s="1046"/>
      <c r="Q256" s="1046"/>
      <c r="R256" s="1046"/>
      <c r="S256" s="1047"/>
      <c r="T256" s="178"/>
      <c r="U256" s="179"/>
    </row>
    <row r="257" spans="1:21" s="180" customFormat="1" ht="18" customHeight="1" x14ac:dyDescent="0.3">
      <c r="A257" s="178"/>
      <c r="B257" s="1045"/>
      <c r="C257" s="1046"/>
      <c r="D257" s="1046"/>
      <c r="E257" s="1046"/>
      <c r="F257" s="1046"/>
      <c r="G257" s="1047"/>
      <c r="H257" s="178"/>
      <c r="I257" s="1045"/>
      <c r="J257" s="1046"/>
      <c r="K257" s="1046"/>
      <c r="L257" s="1046"/>
      <c r="M257" s="1046"/>
      <c r="N257" s="1046"/>
      <c r="O257" s="1046"/>
      <c r="P257" s="1046"/>
      <c r="Q257" s="1046"/>
      <c r="R257" s="1046"/>
      <c r="S257" s="1047"/>
      <c r="T257" s="178"/>
      <c r="U257" s="179"/>
    </row>
    <row r="258" spans="1:21" s="180" customFormat="1" ht="18" customHeight="1" x14ac:dyDescent="0.3">
      <c r="A258" s="178"/>
      <c r="B258" s="1045"/>
      <c r="C258" s="1046"/>
      <c r="D258" s="1046"/>
      <c r="E258" s="1046"/>
      <c r="F258" s="1046"/>
      <c r="G258" s="1047"/>
      <c r="H258" s="178"/>
      <c r="I258" s="1045"/>
      <c r="J258" s="1046"/>
      <c r="K258" s="1046"/>
      <c r="L258" s="1046"/>
      <c r="M258" s="1046"/>
      <c r="N258" s="1046"/>
      <c r="O258" s="1046"/>
      <c r="P258" s="1046"/>
      <c r="Q258" s="1046"/>
      <c r="R258" s="1046"/>
      <c r="S258" s="1047"/>
      <c r="T258" s="178"/>
      <c r="U258" s="179"/>
    </row>
    <row r="259" spans="1:21" s="180" customFormat="1" ht="18" customHeight="1" x14ac:dyDescent="0.3">
      <c r="A259" s="178"/>
      <c r="B259" s="1045"/>
      <c r="C259" s="1046"/>
      <c r="D259" s="1046"/>
      <c r="E259" s="1046"/>
      <c r="F259" s="1046"/>
      <c r="G259" s="1047"/>
      <c r="H259" s="178"/>
      <c r="I259" s="1045"/>
      <c r="J259" s="1046"/>
      <c r="K259" s="1046"/>
      <c r="L259" s="1046"/>
      <c r="M259" s="1046"/>
      <c r="N259" s="1046"/>
      <c r="O259" s="1046"/>
      <c r="P259" s="1046"/>
      <c r="Q259" s="1046"/>
      <c r="R259" s="1046"/>
      <c r="S259" s="1047"/>
      <c r="T259" s="178"/>
      <c r="U259" s="179"/>
    </row>
    <row r="260" spans="1:21" s="180" customFormat="1" ht="18" customHeight="1" x14ac:dyDescent="0.3">
      <c r="A260" s="178"/>
      <c r="B260" s="1045"/>
      <c r="C260" s="1046"/>
      <c r="D260" s="1046"/>
      <c r="E260" s="1046"/>
      <c r="F260" s="1046"/>
      <c r="G260" s="1047"/>
      <c r="H260" s="178"/>
      <c r="I260" s="1045"/>
      <c r="J260" s="1046"/>
      <c r="K260" s="1046"/>
      <c r="L260" s="1046"/>
      <c r="M260" s="1046"/>
      <c r="N260" s="1046"/>
      <c r="O260" s="1046"/>
      <c r="P260" s="1046"/>
      <c r="Q260" s="1046"/>
      <c r="R260" s="1046"/>
      <c r="S260" s="1047"/>
      <c r="T260" s="178"/>
      <c r="U260" s="179"/>
    </row>
    <row r="261" spans="1:21" s="180" customFormat="1" ht="18" customHeight="1" x14ac:dyDescent="0.3">
      <c r="A261" s="178"/>
      <c r="B261" s="1045"/>
      <c r="C261" s="1046"/>
      <c r="D261" s="1046"/>
      <c r="E261" s="1046"/>
      <c r="F261" s="1046"/>
      <c r="G261" s="1047"/>
      <c r="H261" s="178"/>
      <c r="I261" s="1045"/>
      <c r="J261" s="1046"/>
      <c r="K261" s="1046"/>
      <c r="L261" s="1046"/>
      <c r="M261" s="1046"/>
      <c r="N261" s="1046"/>
      <c r="O261" s="1046"/>
      <c r="P261" s="1046"/>
      <c r="Q261" s="1046"/>
      <c r="R261" s="1046"/>
      <c r="S261" s="1047"/>
      <c r="T261" s="178"/>
      <c r="U261" s="179"/>
    </row>
    <row r="262" spans="1:21" s="180" customFormat="1" ht="18" customHeight="1" x14ac:dyDescent="0.3">
      <c r="A262" s="178"/>
      <c r="B262" s="1045"/>
      <c r="C262" s="1046"/>
      <c r="D262" s="1046"/>
      <c r="E262" s="1046"/>
      <c r="F262" s="1046"/>
      <c r="G262" s="1047"/>
      <c r="H262" s="178"/>
      <c r="I262" s="1045"/>
      <c r="J262" s="1046"/>
      <c r="K262" s="1046"/>
      <c r="L262" s="1046"/>
      <c r="M262" s="1046"/>
      <c r="N262" s="1046"/>
      <c r="O262" s="1046"/>
      <c r="P262" s="1046"/>
      <c r="Q262" s="1046"/>
      <c r="R262" s="1046"/>
      <c r="S262" s="1047"/>
      <c r="T262" s="178"/>
      <c r="U262" s="179"/>
    </row>
    <row r="263" spans="1:21" s="180" customFormat="1" ht="18" customHeight="1" x14ac:dyDescent="0.3">
      <c r="A263" s="178"/>
      <c r="B263" s="1045"/>
      <c r="C263" s="1046"/>
      <c r="D263" s="1046"/>
      <c r="E263" s="1046"/>
      <c r="F263" s="1046"/>
      <c r="G263" s="1047"/>
      <c r="H263" s="178"/>
      <c r="I263" s="1045"/>
      <c r="J263" s="1046"/>
      <c r="K263" s="1046"/>
      <c r="L263" s="1046"/>
      <c r="M263" s="1046"/>
      <c r="N263" s="1046"/>
      <c r="O263" s="1046"/>
      <c r="P263" s="1046"/>
      <c r="Q263" s="1046"/>
      <c r="R263" s="1046"/>
      <c r="S263" s="1047"/>
      <c r="T263" s="178"/>
      <c r="U263" s="179"/>
    </row>
    <row r="264" spans="1:21" s="180" customFormat="1" ht="18" customHeight="1" x14ac:dyDescent="0.3">
      <c r="A264" s="178"/>
      <c r="B264" s="1045"/>
      <c r="C264" s="1046"/>
      <c r="D264" s="1046"/>
      <c r="E264" s="1046"/>
      <c r="F264" s="1046"/>
      <c r="G264" s="1047"/>
      <c r="H264" s="178"/>
      <c r="I264" s="1045"/>
      <c r="J264" s="1046"/>
      <c r="K264" s="1046"/>
      <c r="L264" s="1046"/>
      <c r="M264" s="1046"/>
      <c r="N264" s="1046"/>
      <c r="O264" s="1046"/>
      <c r="P264" s="1046"/>
      <c r="Q264" s="1046"/>
      <c r="R264" s="1046"/>
      <c r="S264" s="1047"/>
      <c r="T264" s="178"/>
      <c r="U264" s="179"/>
    </row>
    <row r="265" spans="1:21" s="180" customFormat="1" ht="18" customHeight="1" x14ac:dyDescent="0.3">
      <c r="A265" s="178"/>
      <c r="B265" s="1045"/>
      <c r="C265" s="1046"/>
      <c r="D265" s="1046"/>
      <c r="E265" s="1046"/>
      <c r="F265" s="1046"/>
      <c r="G265" s="1047"/>
      <c r="H265" s="178"/>
      <c r="I265" s="1045"/>
      <c r="J265" s="1046"/>
      <c r="K265" s="1046"/>
      <c r="L265" s="1046"/>
      <c r="M265" s="1046"/>
      <c r="N265" s="1046"/>
      <c r="O265" s="1046"/>
      <c r="P265" s="1046"/>
      <c r="Q265" s="1046"/>
      <c r="R265" s="1046"/>
      <c r="S265" s="1047"/>
      <c r="T265" s="178"/>
      <c r="U265" s="179"/>
    </row>
    <row r="266" spans="1:21" s="180" customFormat="1" ht="18" customHeight="1" x14ac:dyDescent="0.3">
      <c r="A266" s="178"/>
      <c r="B266" s="1045"/>
      <c r="C266" s="1046"/>
      <c r="D266" s="1046"/>
      <c r="E266" s="1046"/>
      <c r="F266" s="1046"/>
      <c r="G266" s="1047"/>
      <c r="H266" s="178"/>
      <c r="I266" s="1045"/>
      <c r="J266" s="1046"/>
      <c r="K266" s="1046"/>
      <c r="L266" s="1046"/>
      <c r="M266" s="1046"/>
      <c r="N266" s="1046"/>
      <c r="O266" s="1046"/>
      <c r="P266" s="1046"/>
      <c r="Q266" s="1046"/>
      <c r="R266" s="1046"/>
      <c r="S266" s="1047"/>
      <c r="T266" s="178"/>
      <c r="U266" s="179"/>
    </row>
    <row r="267" spans="1:21" s="180" customFormat="1" ht="18" customHeight="1" x14ac:dyDescent="0.3">
      <c r="A267" s="178"/>
      <c r="B267" s="1045"/>
      <c r="C267" s="1046"/>
      <c r="D267" s="1046"/>
      <c r="E267" s="1046"/>
      <c r="F267" s="1046"/>
      <c r="G267" s="1047"/>
      <c r="H267" s="178"/>
      <c r="I267" s="1045"/>
      <c r="J267" s="1046"/>
      <c r="K267" s="1046"/>
      <c r="L267" s="1046"/>
      <c r="M267" s="1046"/>
      <c r="N267" s="1046"/>
      <c r="O267" s="1046"/>
      <c r="P267" s="1046"/>
      <c r="Q267" s="1046"/>
      <c r="R267" s="1046"/>
      <c r="S267" s="1047"/>
      <c r="T267" s="178"/>
      <c r="U267" s="179"/>
    </row>
    <row r="268" spans="1:21" s="180" customFormat="1" ht="18" customHeight="1" x14ac:dyDescent="0.3">
      <c r="A268" s="178"/>
      <c r="B268" s="1045"/>
      <c r="C268" s="1046"/>
      <c r="D268" s="1046"/>
      <c r="E268" s="1046"/>
      <c r="F268" s="1046"/>
      <c r="G268" s="1047"/>
      <c r="H268" s="178"/>
      <c r="I268" s="1045"/>
      <c r="J268" s="1046"/>
      <c r="K268" s="1046"/>
      <c r="L268" s="1046"/>
      <c r="M268" s="1046"/>
      <c r="N268" s="1046"/>
      <c r="O268" s="1046"/>
      <c r="P268" s="1046"/>
      <c r="Q268" s="1046"/>
      <c r="R268" s="1046"/>
      <c r="S268" s="1047"/>
      <c r="T268" s="178"/>
      <c r="U268" s="179"/>
    </row>
    <row r="269" spans="1:21" s="180" customFormat="1" ht="18" customHeight="1" x14ac:dyDescent="0.3">
      <c r="A269" s="178"/>
      <c r="B269" s="1045"/>
      <c r="C269" s="1046"/>
      <c r="D269" s="1046"/>
      <c r="E269" s="1046"/>
      <c r="F269" s="1046"/>
      <c r="G269" s="1047"/>
      <c r="H269" s="178"/>
      <c r="I269" s="1045"/>
      <c r="J269" s="1046"/>
      <c r="K269" s="1046"/>
      <c r="L269" s="1046"/>
      <c r="M269" s="1046"/>
      <c r="N269" s="1046"/>
      <c r="O269" s="1046"/>
      <c r="P269" s="1046"/>
      <c r="Q269" s="1046"/>
      <c r="R269" s="1046"/>
      <c r="S269" s="1047"/>
      <c r="T269" s="178"/>
      <c r="U269" s="179"/>
    </row>
    <row r="270" spans="1:21" s="180" customFormat="1" ht="18" customHeight="1" x14ac:dyDescent="0.3">
      <c r="A270" s="178"/>
      <c r="B270" s="1045"/>
      <c r="C270" s="1046"/>
      <c r="D270" s="1046"/>
      <c r="E270" s="1046"/>
      <c r="F270" s="1046"/>
      <c r="G270" s="1047"/>
      <c r="H270" s="178"/>
      <c r="I270" s="1045"/>
      <c r="J270" s="1046"/>
      <c r="K270" s="1046"/>
      <c r="L270" s="1046"/>
      <c r="M270" s="1046"/>
      <c r="N270" s="1046"/>
      <c r="O270" s="1046"/>
      <c r="P270" s="1046"/>
      <c r="Q270" s="1046"/>
      <c r="R270" s="1046"/>
      <c r="S270" s="1047"/>
      <c r="T270" s="178"/>
      <c r="U270" s="179"/>
    </row>
    <row r="271" spans="1:21" s="180" customFormat="1" ht="18" customHeight="1" x14ac:dyDescent="0.3">
      <c r="A271" s="178"/>
      <c r="B271" s="1045"/>
      <c r="C271" s="1046"/>
      <c r="D271" s="1046"/>
      <c r="E271" s="1046"/>
      <c r="F271" s="1046"/>
      <c r="G271" s="1047"/>
      <c r="H271" s="178"/>
      <c r="I271" s="1045"/>
      <c r="J271" s="1046"/>
      <c r="K271" s="1046"/>
      <c r="L271" s="1046"/>
      <c r="M271" s="1046"/>
      <c r="N271" s="1046"/>
      <c r="O271" s="1046"/>
      <c r="P271" s="1046"/>
      <c r="Q271" s="1046"/>
      <c r="R271" s="1046"/>
      <c r="S271" s="1047"/>
      <c r="T271" s="178"/>
      <c r="U271" s="179"/>
    </row>
    <row r="272" spans="1:21" s="180" customFormat="1" ht="18" customHeight="1" x14ac:dyDescent="0.3">
      <c r="A272" s="178"/>
      <c r="B272" s="1045"/>
      <c r="C272" s="1046"/>
      <c r="D272" s="1046"/>
      <c r="E272" s="1046"/>
      <c r="F272" s="1046"/>
      <c r="G272" s="1047"/>
      <c r="H272" s="178"/>
      <c r="I272" s="1045"/>
      <c r="J272" s="1046"/>
      <c r="K272" s="1046"/>
      <c r="L272" s="1046"/>
      <c r="M272" s="1046"/>
      <c r="N272" s="1046"/>
      <c r="O272" s="1046"/>
      <c r="P272" s="1046"/>
      <c r="Q272" s="1046"/>
      <c r="R272" s="1046"/>
      <c r="S272" s="1047"/>
      <c r="T272" s="178"/>
      <c r="U272" s="179"/>
    </row>
    <row r="273" spans="1:21" s="180" customFormat="1" ht="18" customHeight="1" x14ac:dyDescent="0.3">
      <c r="A273" s="178"/>
      <c r="B273" s="1045"/>
      <c r="C273" s="1046"/>
      <c r="D273" s="1046"/>
      <c r="E273" s="1046"/>
      <c r="F273" s="1046"/>
      <c r="G273" s="1047"/>
      <c r="H273" s="178"/>
      <c r="I273" s="1045"/>
      <c r="J273" s="1046"/>
      <c r="K273" s="1046"/>
      <c r="L273" s="1046"/>
      <c r="M273" s="1046"/>
      <c r="N273" s="1046"/>
      <c r="O273" s="1046"/>
      <c r="P273" s="1046"/>
      <c r="Q273" s="1046"/>
      <c r="R273" s="1046"/>
      <c r="S273" s="1047"/>
      <c r="T273" s="178"/>
      <c r="U273" s="179"/>
    </row>
    <row r="274" spans="1:21" s="180" customFormat="1" ht="18" customHeight="1" x14ac:dyDescent="0.3">
      <c r="A274" s="178"/>
      <c r="B274" s="1045"/>
      <c r="C274" s="1046"/>
      <c r="D274" s="1046"/>
      <c r="E274" s="1046"/>
      <c r="F274" s="1046"/>
      <c r="G274" s="1047"/>
      <c r="H274" s="178"/>
      <c r="I274" s="1045"/>
      <c r="J274" s="1046"/>
      <c r="K274" s="1046"/>
      <c r="L274" s="1046"/>
      <c r="M274" s="1046"/>
      <c r="N274" s="1046"/>
      <c r="O274" s="1046"/>
      <c r="P274" s="1046"/>
      <c r="Q274" s="1046"/>
      <c r="R274" s="1046"/>
      <c r="S274" s="1047"/>
      <c r="T274" s="178"/>
      <c r="U274" s="179"/>
    </row>
    <row r="275" spans="1:21" s="180" customFormat="1" ht="18" customHeight="1" x14ac:dyDescent="0.3">
      <c r="A275" s="178"/>
      <c r="B275" s="1045"/>
      <c r="C275" s="1046"/>
      <c r="D275" s="1046"/>
      <c r="E275" s="1046"/>
      <c r="F275" s="1046"/>
      <c r="G275" s="1047"/>
      <c r="H275" s="178"/>
      <c r="I275" s="1045"/>
      <c r="J275" s="1046"/>
      <c r="K275" s="1046"/>
      <c r="L275" s="1046"/>
      <c r="M275" s="1046"/>
      <c r="N275" s="1046"/>
      <c r="O275" s="1046"/>
      <c r="P275" s="1046"/>
      <c r="Q275" s="1046"/>
      <c r="R275" s="1046"/>
      <c r="S275" s="1047"/>
      <c r="T275" s="178"/>
      <c r="U275" s="179"/>
    </row>
    <row r="276" spans="1:21" s="180" customFormat="1" ht="18" customHeight="1" x14ac:dyDescent="0.3">
      <c r="A276" s="178"/>
      <c r="B276" s="1045"/>
      <c r="C276" s="1046"/>
      <c r="D276" s="1046"/>
      <c r="E276" s="1046"/>
      <c r="F276" s="1046"/>
      <c r="G276" s="1047"/>
      <c r="H276" s="178"/>
      <c r="I276" s="1045"/>
      <c r="J276" s="1046"/>
      <c r="K276" s="1046"/>
      <c r="L276" s="1046"/>
      <c r="M276" s="1046"/>
      <c r="N276" s="1046"/>
      <c r="O276" s="1046"/>
      <c r="P276" s="1046"/>
      <c r="Q276" s="1046"/>
      <c r="R276" s="1046"/>
      <c r="S276" s="1047"/>
      <c r="T276" s="178"/>
      <c r="U276" s="179"/>
    </row>
    <row r="277" spans="1:21" s="180" customFormat="1" ht="18" customHeight="1" thickBot="1" x14ac:dyDescent="0.35">
      <c r="A277" s="178"/>
      <c r="B277" s="1048"/>
      <c r="C277" s="1049"/>
      <c r="D277" s="1049"/>
      <c r="E277" s="1049"/>
      <c r="F277" s="1049"/>
      <c r="G277" s="1050"/>
      <c r="H277" s="178"/>
      <c r="I277" s="1048"/>
      <c r="J277" s="1049"/>
      <c r="K277" s="1049"/>
      <c r="L277" s="1049"/>
      <c r="M277" s="1049"/>
      <c r="N277" s="1049"/>
      <c r="O277" s="1049"/>
      <c r="P277" s="1049"/>
      <c r="Q277" s="1049"/>
      <c r="R277" s="1049"/>
      <c r="S277" s="1050"/>
      <c r="T277" s="178"/>
      <c r="U277" s="179"/>
    </row>
    <row r="278" spans="1:21" s="180" customFormat="1" ht="18" customHeight="1" thickBot="1" x14ac:dyDescent="0.35">
      <c r="A278" s="178"/>
      <c r="B278" s="178"/>
      <c r="C278" s="178"/>
      <c r="D278" s="178"/>
      <c r="E278" s="178"/>
      <c r="F278" s="178"/>
      <c r="G278" s="178"/>
      <c r="H278" s="178"/>
      <c r="I278" s="178"/>
      <c r="J278" s="178"/>
      <c r="K278" s="178"/>
      <c r="L278" s="178"/>
      <c r="M278" s="178"/>
      <c r="N278" s="178"/>
      <c r="O278" s="178"/>
      <c r="P278" s="178"/>
      <c r="Q278" s="178"/>
      <c r="R278" s="178"/>
      <c r="S278" s="178"/>
      <c r="T278" s="178"/>
      <c r="U278" s="179"/>
    </row>
    <row r="279" spans="1:21" s="180" customFormat="1" ht="18" customHeight="1" thickBot="1" x14ac:dyDescent="0.35">
      <c r="A279" s="178"/>
      <c r="B279" s="382" t="s">
        <v>445</v>
      </c>
      <c r="C279" s="383"/>
      <c r="D279" s="383"/>
      <c r="E279" s="383"/>
      <c r="F279" s="383"/>
      <c r="G279" s="383"/>
      <c r="H279" s="383"/>
      <c r="I279" s="383"/>
      <c r="J279" s="383"/>
      <c r="K279" s="383"/>
      <c r="L279" s="383"/>
      <c r="M279" s="383"/>
      <c r="N279" s="383"/>
      <c r="O279" s="383"/>
      <c r="P279" s="383"/>
      <c r="Q279" s="383"/>
      <c r="R279" s="383"/>
      <c r="S279" s="384"/>
      <c r="T279" s="178"/>
      <c r="U279" s="179"/>
    </row>
    <row r="280" spans="1:21" s="180" customFormat="1" ht="18" customHeight="1" x14ac:dyDescent="0.3">
      <c r="A280" s="178"/>
      <c r="B280" s="1045"/>
      <c r="C280" s="1046"/>
      <c r="D280" s="1046"/>
      <c r="E280" s="1046"/>
      <c r="F280" s="1046"/>
      <c r="G280" s="1046"/>
      <c r="H280" s="1046"/>
      <c r="I280" s="1046"/>
      <c r="J280" s="1046"/>
      <c r="K280" s="1046"/>
      <c r="L280" s="1046"/>
      <c r="M280" s="1046"/>
      <c r="N280" s="1046"/>
      <c r="O280" s="1046"/>
      <c r="P280" s="1046"/>
      <c r="Q280" s="1046"/>
      <c r="R280" s="1046"/>
      <c r="S280" s="1047"/>
      <c r="T280" s="178"/>
      <c r="U280" s="179"/>
    </row>
    <row r="281" spans="1:21" s="180" customFormat="1" ht="18" customHeight="1" x14ac:dyDescent="0.3">
      <c r="A281" s="178"/>
      <c r="B281" s="1045"/>
      <c r="C281" s="1046"/>
      <c r="D281" s="1046"/>
      <c r="E281" s="1046"/>
      <c r="F281" s="1046"/>
      <c r="G281" s="1046"/>
      <c r="H281" s="1046"/>
      <c r="I281" s="1046"/>
      <c r="J281" s="1046"/>
      <c r="K281" s="1046"/>
      <c r="L281" s="1046"/>
      <c r="M281" s="1046"/>
      <c r="N281" s="1046"/>
      <c r="O281" s="1046"/>
      <c r="P281" s="1046"/>
      <c r="Q281" s="1046"/>
      <c r="R281" s="1046"/>
      <c r="S281" s="1047"/>
      <c r="T281" s="178"/>
      <c r="U281" s="179"/>
    </row>
    <row r="282" spans="1:21" s="180" customFormat="1" ht="18" customHeight="1" x14ac:dyDescent="0.3">
      <c r="A282" s="178"/>
      <c r="B282" s="1045"/>
      <c r="C282" s="1046"/>
      <c r="D282" s="1046"/>
      <c r="E282" s="1046"/>
      <c r="F282" s="1046"/>
      <c r="G282" s="1046"/>
      <c r="H282" s="1046"/>
      <c r="I282" s="1046"/>
      <c r="J282" s="1046"/>
      <c r="K282" s="1046"/>
      <c r="L282" s="1046"/>
      <c r="M282" s="1046"/>
      <c r="N282" s="1046"/>
      <c r="O282" s="1046"/>
      <c r="P282" s="1046"/>
      <c r="Q282" s="1046"/>
      <c r="R282" s="1046"/>
      <c r="S282" s="1047"/>
      <c r="T282" s="178"/>
      <c r="U282" s="179"/>
    </row>
    <row r="283" spans="1:21" s="180" customFormat="1" ht="18" customHeight="1" x14ac:dyDescent="0.3">
      <c r="A283" s="178"/>
      <c r="B283" s="1045"/>
      <c r="C283" s="1046"/>
      <c r="D283" s="1046"/>
      <c r="E283" s="1046"/>
      <c r="F283" s="1046"/>
      <c r="G283" s="1046"/>
      <c r="H283" s="1046"/>
      <c r="I283" s="1046"/>
      <c r="J283" s="1046"/>
      <c r="K283" s="1046"/>
      <c r="L283" s="1046"/>
      <c r="M283" s="1046"/>
      <c r="N283" s="1046"/>
      <c r="O283" s="1046"/>
      <c r="P283" s="1046"/>
      <c r="Q283" s="1046"/>
      <c r="R283" s="1046"/>
      <c r="S283" s="1047"/>
      <c r="T283" s="178"/>
      <c r="U283" s="179"/>
    </row>
    <row r="284" spans="1:21" s="180" customFormat="1" ht="18" customHeight="1" x14ac:dyDescent="0.3">
      <c r="A284" s="178"/>
      <c r="B284" s="1045"/>
      <c r="C284" s="1046"/>
      <c r="D284" s="1046"/>
      <c r="E284" s="1046"/>
      <c r="F284" s="1046"/>
      <c r="G284" s="1046"/>
      <c r="H284" s="1046"/>
      <c r="I284" s="1046"/>
      <c r="J284" s="1046"/>
      <c r="K284" s="1046"/>
      <c r="L284" s="1046"/>
      <c r="M284" s="1046"/>
      <c r="N284" s="1046"/>
      <c r="O284" s="1046"/>
      <c r="P284" s="1046"/>
      <c r="Q284" s="1046"/>
      <c r="R284" s="1046"/>
      <c r="S284" s="1047"/>
      <c r="T284" s="178"/>
      <c r="U284" s="179"/>
    </row>
    <row r="285" spans="1:21" s="180" customFormat="1" ht="18" customHeight="1" x14ac:dyDescent="0.3">
      <c r="A285" s="178"/>
      <c r="B285" s="1045"/>
      <c r="C285" s="1046"/>
      <c r="D285" s="1046"/>
      <c r="E285" s="1046"/>
      <c r="F285" s="1046"/>
      <c r="G285" s="1046"/>
      <c r="H285" s="1046"/>
      <c r="I285" s="1046"/>
      <c r="J285" s="1046"/>
      <c r="K285" s="1046"/>
      <c r="L285" s="1046"/>
      <c r="M285" s="1046"/>
      <c r="N285" s="1046"/>
      <c r="O285" s="1046"/>
      <c r="P285" s="1046"/>
      <c r="Q285" s="1046"/>
      <c r="R285" s="1046"/>
      <c r="S285" s="1047"/>
      <c r="T285" s="178"/>
      <c r="U285" s="179"/>
    </row>
    <row r="286" spans="1:21" s="180" customFormat="1" ht="18" customHeight="1" x14ac:dyDescent="0.3">
      <c r="A286" s="178"/>
      <c r="B286" s="1045"/>
      <c r="C286" s="1046"/>
      <c r="D286" s="1046"/>
      <c r="E286" s="1046"/>
      <c r="F286" s="1046"/>
      <c r="G286" s="1046"/>
      <c r="H286" s="1046"/>
      <c r="I286" s="1046"/>
      <c r="J286" s="1046"/>
      <c r="K286" s="1046"/>
      <c r="L286" s="1046"/>
      <c r="M286" s="1046"/>
      <c r="N286" s="1046"/>
      <c r="O286" s="1046"/>
      <c r="P286" s="1046"/>
      <c r="Q286" s="1046"/>
      <c r="R286" s="1046"/>
      <c r="S286" s="1047"/>
      <c r="T286" s="178"/>
      <c r="U286" s="179"/>
    </row>
    <row r="287" spans="1:21" s="180" customFormat="1" ht="18" customHeight="1" x14ac:dyDescent="0.3">
      <c r="A287" s="178"/>
      <c r="B287" s="1045"/>
      <c r="C287" s="1046"/>
      <c r="D287" s="1046"/>
      <c r="E287" s="1046"/>
      <c r="F287" s="1046"/>
      <c r="G287" s="1046"/>
      <c r="H287" s="1046"/>
      <c r="I287" s="1046"/>
      <c r="J287" s="1046"/>
      <c r="K287" s="1046"/>
      <c r="L287" s="1046"/>
      <c r="M287" s="1046"/>
      <c r="N287" s="1046"/>
      <c r="O287" s="1046"/>
      <c r="P287" s="1046"/>
      <c r="Q287" s="1046"/>
      <c r="R287" s="1046"/>
      <c r="S287" s="1047"/>
      <c r="T287" s="178"/>
      <c r="U287" s="179"/>
    </row>
    <row r="288" spans="1:21" s="180" customFormat="1" ht="18" customHeight="1" x14ac:dyDescent="0.3">
      <c r="A288" s="178"/>
      <c r="B288" s="1045"/>
      <c r="C288" s="1046"/>
      <c r="D288" s="1046"/>
      <c r="E288" s="1046"/>
      <c r="F288" s="1046"/>
      <c r="G288" s="1046"/>
      <c r="H288" s="1046"/>
      <c r="I288" s="1046"/>
      <c r="J288" s="1046"/>
      <c r="K288" s="1046"/>
      <c r="L288" s="1046"/>
      <c r="M288" s="1046"/>
      <c r="N288" s="1046"/>
      <c r="O288" s="1046"/>
      <c r="P288" s="1046"/>
      <c r="Q288" s="1046"/>
      <c r="R288" s="1046"/>
      <c r="S288" s="1047"/>
      <c r="T288" s="178"/>
      <c r="U288" s="179"/>
    </row>
    <row r="289" spans="1:21" s="180" customFormat="1" ht="18" customHeight="1" x14ac:dyDescent="0.3">
      <c r="A289" s="178"/>
      <c r="B289" s="1045"/>
      <c r="C289" s="1046"/>
      <c r="D289" s="1046"/>
      <c r="E289" s="1046"/>
      <c r="F289" s="1046"/>
      <c r="G289" s="1046"/>
      <c r="H289" s="1046"/>
      <c r="I289" s="1046"/>
      <c r="J289" s="1046"/>
      <c r="K289" s="1046"/>
      <c r="L289" s="1046"/>
      <c r="M289" s="1046"/>
      <c r="N289" s="1046"/>
      <c r="O289" s="1046"/>
      <c r="P289" s="1046"/>
      <c r="Q289" s="1046"/>
      <c r="R289" s="1046"/>
      <c r="S289" s="1047"/>
      <c r="T289" s="178"/>
      <c r="U289" s="179"/>
    </row>
    <row r="290" spans="1:21" s="180" customFormat="1" ht="18" customHeight="1" x14ac:dyDescent="0.3">
      <c r="A290" s="178"/>
      <c r="B290" s="1045"/>
      <c r="C290" s="1046"/>
      <c r="D290" s="1046"/>
      <c r="E290" s="1046"/>
      <c r="F290" s="1046"/>
      <c r="G290" s="1046"/>
      <c r="H290" s="1046"/>
      <c r="I290" s="1046"/>
      <c r="J290" s="1046"/>
      <c r="K290" s="1046"/>
      <c r="L290" s="1046"/>
      <c r="M290" s="1046"/>
      <c r="N290" s="1046"/>
      <c r="O290" s="1046"/>
      <c r="P290" s="1046"/>
      <c r="Q290" s="1046"/>
      <c r="R290" s="1046"/>
      <c r="S290" s="1047"/>
      <c r="T290" s="178"/>
      <c r="U290" s="179"/>
    </row>
    <row r="291" spans="1:21" s="180" customFormat="1" ht="18" customHeight="1" x14ac:dyDescent="0.3">
      <c r="A291" s="178"/>
      <c r="B291" s="1045"/>
      <c r="C291" s="1046"/>
      <c r="D291" s="1046"/>
      <c r="E291" s="1046"/>
      <c r="F291" s="1046"/>
      <c r="G291" s="1046"/>
      <c r="H291" s="1046"/>
      <c r="I291" s="1046"/>
      <c r="J291" s="1046"/>
      <c r="K291" s="1046"/>
      <c r="L291" s="1046"/>
      <c r="M291" s="1046"/>
      <c r="N291" s="1046"/>
      <c r="O291" s="1046"/>
      <c r="P291" s="1046"/>
      <c r="Q291" s="1046"/>
      <c r="R291" s="1046"/>
      <c r="S291" s="1047"/>
      <c r="T291" s="178"/>
      <c r="U291" s="179"/>
    </row>
    <row r="292" spans="1:21" s="180" customFormat="1" ht="18" customHeight="1" x14ac:dyDescent="0.3">
      <c r="A292" s="178"/>
      <c r="B292" s="1045"/>
      <c r="C292" s="1046"/>
      <c r="D292" s="1046"/>
      <c r="E292" s="1046"/>
      <c r="F292" s="1046"/>
      <c r="G292" s="1046"/>
      <c r="H292" s="1046"/>
      <c r="I292" s="1046"/>
      <c r="J292" s="1046"/>
      <c r="K292" s="1046"/>
      <c r="L292" s="1046"/>
      <c r="M292" s="1046"/>
      <c r="N292" s="1046"/>
      <c r="O292" s="1046"/>
      <c r="P292" s="1046"/>
      <c r="Q292" s="1046"/>
      <c r="R292" s="1046"/>
      <c r="S292" s="1047"/>
      <c r="T292" s="178"/>
      <c r="U292" s="179"/>
    </row>
    <row r="293" spans="1:21" s="180" customFormat="1" ht="18" customHeight="1" x14ac:dyDescent="0.3">
      <c r="A293" s="178"/>
      <c r="B293" s="1045"/>
      <c r="C293" s="1046"/>
      <c r="D293" s="1046"/>
      <c r="E293" s="1046"/>
      <c r="F293" s="1046"/>
      <c r="G293" s="1046"/>
      <c r="H293" s="1046"/>
      <c r="I293" s="1046"/>
      <c r="J293" s="1046"/>
      <c r="K293" s="1046"/>
      <c r="L293" s="1046"/>
      <c r="M293" s="1046"/>
      <c r="N293" s="1046"/>
      <c r="O293" s="1046"/>
      <c r="P293" s="1046"/>
      <c r="Q293" s="1046"/>
      <c r="R293" s="1046"/>
      <c r="S293" s="1047"/>
      <c r="T293" s="178"/>
      <c r="U293" s="179"/>
    </row>
    <row r="294" spans="1:21" s="180" customFormat="1" ht="18" customHeight="1" x14ac:dyDescent="0.3">
      <c r="A294" s="178"/>
      <c r="B294" s="1045"/>
      <c r="C294" s="1046"/>
      <c r="D294" s="1046"/>
      <c r="E294" s="1046"/>
      <c r="F294" s="1046"/>
      <c r="G294" s="1046"/>
      <c r="H294" s="1046"/>
      <c r="I294" s="1046"/>
      <c r="J294" s="1046"/>
      <c r="K294" s="1046"/>
      <c r="L294" s="1046"/>
      <c r="M294" s="1046"/>
      <c r="N294" s="1046"/>
      <c r="O294" s="1046"/>
      <c r="P294" s="1046"/>
      <c r="Q294" s="1046"/>
      <c r="R294" s="1046"/>
      <c r="S294" s="1047"/>
      <c r="T294" s="178"/>
      <c r="U294" s="179"/>
    </row>
    <row r="295" spans="1:21" s="180" customFormat="1" ht="18" customHeight="1" x14ac:dyDescent="0.3">
      <c r="A295" s="178"/>
      <c r="B295" s="1045"/>
      <c r="C295" s="1046"/>
      <c r="D295" s="1046"/>
      <c r="E295" s="1046"/>
      <c r="F295" s="1046"/>
      <c r="G295" s="1046"/>
      <c r="H295" s="1046"/>
      <c r="I295" s="1046"/>
      <c r="J295" s="1046"/>
      <c r="K295" s="1046"/>
      <c r="L295" s="1046"/>
      <c r="M295" s="1046"/>
      <c r="N295" s="1046"/>
      <c r="O295" s="1046"/>
      <c r="P295" s="1046"/>
      <c r="Q295" s="1046"/>
      <c r="R295" s="1046"/>
      <c r="S295" s="1047"/>
      <c r="T295" s="178"/>
      <c r="U295" s="179"/>
    </row>
    <row r="296" spans="1:21" s="180" customFormat="1" ht="18" customHeight="1" x14ac:dyDescent="0.3">
      <c r="A296" s="178"/>
      <c r="B296" s="1045"/>
      <c r="C296" s="1046"/>
      <c r="D296" s="1046"/>
      <c r="E296" s="1046"/>
      <c r="F296" s="1046"/>
      <c r="G296" s="1046"/>
      <c r="H296" s="1046"/>
      <c r="I296" s="1046"/>
      <c r="J296" s="1046"/>
      <c r="K296" s="1046"/>
      <c r="L296" s="1046"/>
      <c r="M296" s="1046"/>
      <c r="N296" s="1046"/>
      <c r="O296" s="1046"/>
      <c r="P296" s="1046"/>
      <c r="Q296" s="1046"/>
      <c r="R296" s="1046"/>
      <c r="S296" s="1047"/>
      <c r="T296" s="178"/>
      <c r="U296" s="179"/>
    </row>
    <row r="297" spans="1:21" s="180" customFormat="1" ht="18" customHeight="1" x14ac:dyDescent="0.3">
      <c r="A297" s="178"/>
      <c r="B297" s="1045"/>
      <c r="C297" s="1046"/>
      <c r="D297" s="1046"/>
      <c r="E297" s="1046"/>
      <c r="F297" s="1046"/>
      <c r="G297" s="1046"/>
      <c r="H297" s="1046"/>
      <c r="I297" s="1046"/>
      <c r="J297" s="1046"/>
      <c r="K297" s="1046"/>
      <c r="L297" s="1046"/>
      <c r="M297" s="1046"/>
      <c r="N297" s="1046"/>
      <c r="O297" s="1046"/>
      <c r="P297" s="1046"/>
      <c r="Q297" s="1046"/>
      <c r="R297" s="1046"/>
      <c r="S297" s="1047"/>
      <c r="T297" s="178"/>
      <c r="U297" s="179"/>
    </row>
    <row r="298" spans="1:21" s="180" customFormat="1" ht="18" customHeight="1" x14ac:dyDescent="0.3">
      <c r="A298" s="178"/>
      <c r="B298" s="1045"/>
      <c r="C298" s="1046"/>
      <c r="D298" s="1046"/>
      <c r="E298" s="1046"/>
      <c r="F298" s="1046"/>
      <c r="G298" s="1046"/>
      <c r="H298" s="1046"/>
      <c r="I298" s="1046"/>
      <c r="J298" s="1046"/>
      <c r="K298" s="1046"/>
      <c r="L298" s="1046"/>
      <c r="M298" s="1046"/>
      <c r="N298" s="1046"/>
      <c r="O298" s="1046"/>
      <c r="P298" s="1046"/>
      <c r="Q298" s="1046"/>
      <c r="R298" s="1046"/>
      <c r="S298" s="1047"/>
      <c r="T298" s="178"/>
      <c r="U298" s="179"/>
    </row>
    <row r="299" spans="1:21" s="180" customFormat="1" ht="18" customHeight="1" x14ac:dyDescent="0.3">
      <c r="A299" s="178"/>
      <c r="B299" s="1045"/>
      <c r="C299" s="1046"/>
      <c r="D299" s="1046"/>
      <c r="E299" s="1046"/>
      <c r="F299" s="1046"/>
      <c r="G299" s="1046"/>
      <c r="H299" s="1046"/>
      <c r="I299" s="1046"/>
      <c r="J299" s="1046"/>
      <c r="K299" s="1046"/>
      <c r="L299" s="1046"/>
      <c r="M299" s="1046"/>
      <c r="N299" s="1046"/>
      <c r="O299" s="1046"/>
      <c r="P299" s="1046"/>
      <c r="Q299" s="1046"/>
      <c r="R299" s="1046"/>
      <c r="S299" s="1047"/>
      <c r="T299" s="178"/>
      <c r="U299" s="179"/>
    </row>
    <row r="300" spans="1:21" s="180" customFormat="1" ht="18" customHeight="1" x14ac:dyDescent="0.3">
      <c r="A300" s="178"/>
      <c r="B300" s="1045"/>
      <c r="C300" s="1046"/>
      <c r="D300" s="1046"/>
      <c r="E300" s="1046"/>
      <c r="F300" s="1046"/>
      <c r="G300" s="1046"/>
      <c r="H300" s="1046"/>
      <c r="I300" s="1046"/>
      <c r="J300" s="1046"/>
      <c r="K300" s="1046"/>
      <c r="L300" s="1046"/>
      <c r="M300" s="1046"/>
      <c r="N300" s="1046"/>
      <c r="O300" s="1046"/>
      <c r="P300" s="1046"/>
      <c r="Q300" s="1046"/>
      <c r="R300" s="1046"/>
      <c r="S300" s="1047"/>
      <c r="T300" s="178"/>
      <c r="U300" s="179"/>
    </row>
    <row r="301" spans="1:21" s="180" customFormat="1" ht="18" customHeight="1" x14ac:dyDescent="0.3">
      <c r="A301" s="178"/>
      <c r="B301" s="1045"/>
      <c r="C301" s="1046"/>
      <c r="D301" s="1046"/>
      <c r="E301" s="1046"/>
      <c r="F301" s="1046"/>
      <c r="G301" s="1046"/>
      <c r="H301" s="1046"/>
      <c r="I301" s="1046"/>
      <c r="J301" s="1046"/>
      <c r="K301" s="1046"/>
      <c r="L301" s="1046"/>
      <c r="M301" s="1046"/>
      <c r="N301" s="1046"/>
      <c r="O301" s="1046"/>
      <c r="P301" s="1046"/>
      <c r="Q301" s="1046"/>
      <c r="R301" s="1046"/>
      <c r="S301" s="1047"/>
      <c r="T301" s="178"/>
      <c r="U301" s="179"/>
    </row>
    <row r="302" spans="1:21" s="180" customFormat="1" ht="18" customHeight="1" x14ac:dyDescent="0.3">
      <c r="A302" s="178"/>
      <c r="B302" s="1045"/>
      <c r="C302" s="1046"/>
      <c r="D302" s="1046"/>
      <c r="E302" s="1046"/>
      <c r="F302" s="1046"/>
      <c r="G302" s="1046"/>
      <c r="H302" s="1046"/>
      <c r="I302" s="1046"/>
      <c r="J302" s="1046"/>
      <c r="K302" s="1046"/>
      <c r="L302" s="1046"/>
      <c r="M302" s="1046"/>
      <c r="N302" s="1046"/>
      <c r="O302" s="1046"/>
      <c r="P302" s="1046"/>
      <c r="Q302" s="1046"/>
      <c r="R302" s="1046"/>
      <c r="S302" s="1047"/>
      <c r="T302" s="178"/>
      <c r="U302" s="179"/>
    </row>
    <row r="303" spans="1:21" s="180" customFormat="1" ht="18" customHeight="1" x14ac:dyDescent="0.3">
      <c r="A303" s="178"/>
      <c r="B303" s="1045"/>
      <c r="C303" s="1046"/>
      <c r="D303" s="1046"/>
      <c r="E303" s="1046"/>
      <c r="F303" s="1046"/>
      <c r="G303" s="1046"/>
      <c r="H303" s="1046"/>
      <c r="I303" s="1046"/>
      <c r="J303" s="1046"/>
      <c r="K303" s="1046"/>
      <c r="L303" s="1046"/>
      <c r="M303" s="1046"/>
      <c r="N303" s="1046"/>
      <c r="O303" s="1046"/>
      <c r="P303" s="1046"/>
      <c r="Q303" s="1046"/>
      <c r="R303" s="1046"/>
      <c r="S303" s="1047"/>
      <c r="T303" s="178"/>
      <c r="U303" s="179"/>
    </row>
    <row r="304" spans="1:21" s="180" customFormat="1" ht="18" customHeight="1" x14ac:dyDescent="0.3">
      <c r="A304" s="178"/>
      <c r="B304" s="1045"/>
      <c r="C304" s="1046"/>
      <c r="D304" s="1046"/>
      <c r="E304" s="1046"/>
      <c r="F304" s="1046"/>
      <c r="G304" s="1046"/>
      <c r="H304" s="1046"/>
      <c r="I304" s="1046"/>
      <c r="J304" s="1046"/>
      <c r="K304" s="1046"/>
      <c r="L304" s="1046"/>
      <c r="M304" s="1046"/>
      <c r="N304" s="1046"/>
      <c r="O304" s="1046"/>
      <c r="P304" s="1046"/>
      <c r="Q304" s="1046"/>
      <c r="R304" s="1046"/>
      <c r="S304" s="1047"/>
      <c r="T304" s="178"/>
      <c r="U304" s="179"/>
    </row>
    <row r="305" spans="1:21" s="180" customFormat="1" ht="18" customHeight="1" x14ac:dyDescent="0.3">
      <c r="A305" s="178"/>
      <c r="B305" s="1045"/>
      <c r="C305" s="1046"/>
      <c r="D305" s="1046"/>
      <c r="E305" s="1046"/>
      <c r="F305" s="1046"/>
      <c r="G305" s="1046"/>
      <c r="H305" s="1046"/>
      <c r="I305" s="1046"/>
      <c r="J305" s="1046"/>
      <c r="K305" s="1046"/>
      <c r="L305" s="1046"/>
      <c r="M305" s="1046"/>
      <c r="N305" s="1046"/>
      <c r="O305" s="1046"/>
      <c r="P305" s="1046"/>
      <c r="Q305" s="1046"/>
      <c r="R305" s="1046"/>
      <c r="S305" s="1047"/>
      <c r="T305" s="178"/>
      <c r="U305" s="179"/>
    </row>
    <row r="306" spans="1:21" s="180" customFormat="1" ht="18" customHeight="1" x14ac:dyDescent="0.3">
      <c r="A306" s="178"/>
      <c r="B306" s="1045"/>
      <c r="C306" s="1046"/>
      <c r="D306" s="1046"/>
      <c r="E306" s="1046"/>
      <c r="F306" s="1046"/>
      <c r="G306" s="1046"/>
      <c r="H306" s="1046"/>
      <c r="I306" s="1046"/>
      <c r="J306" s="1046"/>
      <c r="K306" s="1046"/>
      <c r="L306" s="1046"/>
      <c r="M306" s="1046"/>
      <c r="N306" s="1046"/>
      <c r="O306" s="1046"/>
      <c r="P306" s="1046"/>
      <c r="Q306" s="1046"/>
      <c r="R306" s="1046"/>
      <c r="S306" s="1047"/>
      <c r="T306" s="178"/>
      <c r="U306" s="179"/>
    </row>
    <row r="307" spans="1:21" s="180" customFormat="1" ht="18" customHeight="1" x14ac:dyDescent="0.3">
      <c r="A307" s="178"/>
      <c r="B307" s="1045"/>
      <c r="C307" s="1046"/>
      <c r="D307" s="1046"/>
      <c r="E307" s="1046"/>
      <c r="F307" s="1046"/>
      <c r="G307" s="1046"/>
      <c r="H307" s="1046"/>
      <c r="I307" s="1046"/>
      <c r="J307" s="1046"/>
      <c r="K307" s="1046"/>
      <c r="L307" s="1046"/>
      <c r="M307" s="1046"/>
      <c r="N307" s="1046"/>
      <c r="O307" s="1046"/>
      <c r="P307" s="1046"/>
      <c r="Q307" s="1046"/>
      <c r="R307" s="1046"/>
      <c r="S307" s="1047"/>
      <c r="T307" s="178"/>
      <c r="U307" s="179"/>
    </row>
    <row r="308" spans="1:21" s="180" customFormat="1" ht="18" customHeight="1" x14ac:dyDescent="0.3">
      <c r="A308" s="178"/>
      <c r="B308" s="1045"/>
      <c r="C308" s="1046"/>
      <c r="D308" s="1046"/>
      <c r="E308" s="1046"/>
      <c r="F308" s="1046"/>
      <c r="G308" s="1046"/>
      <c r="H308" s="1046"/>
      <c r="I308" s="1046"/>
      <c r="J308" s="1046"/>
      <c r="K308" s="1046"/>
      <c r="L308" s="1046"/>
      <c r="M308" s="1046"/>
      <c r="N308" s="1046"/>
      <c r="O308" s="1046"/>
      <c r="P308" s="1046"/>
      <c r="Q308" s="1046"/>
      <c r="R308" s="1046"/>
      <c r="S308" s="1047"/>
      <c r="T308" s="178"/>
      <c r="U308" s="179"/>
    </row>
    <row r="309" spans="1:21" s="180" customFormat="1" ht="18" customHeight="1" x14ac:dyDescent="0.3">
      <c r="A309" s="178"/>
      <c r="B309" s="1045"/>
      <c r="C309" s="1046"/>
      <c r="D309" s="1046"/>
      <c r="E309" s="1046"/>
      <c r="F309" s="1046"/>
      <c r="G309" s="1046"/>
      <c r="H309" s="1046"/>
      <c r="I309" s="1046"/>
      <c r="J309" s="1046"/>
      <c r="K309" s="1046"/>
      <c r="L309" s="1046"/>
      <c r="M309" s="1046"/>
      <c r="N309" s="1046"/>
      <c r="O309" s="1046"/>
      <c r="P309" s="1046"/>
      <c r="Q309" s="1046"/>
      <c r="R309" s="1046"/>
      <c r="S309" s="1047"/>
      <c r="T309" s="178"/>
      <c r="U309" s="179"/>
    </row>
    <row r="310" spans="1:21" s="180" customFormat="1" ht="18" customHeight="1" x14ac:dyDescent="0.3">
      <c r="A310" s="178"/>
      <c r="B310" s="1045"/>
      <c r="C310" s="1046"/>
      <c r="D310" s="1046"/>
      <c r="E310" s="1046"/>
      <c r="F310" s="1046"/>
      <c r="G310" s="1046"/>
      <c r="H310" s="1046"/>
      <c r="I310" s="1046"/>
      <c r="J310" s="1046"/>
      <c r="K310" s="1046"/>
      <c r="L310" s="1046"/>
      <c r="M310" s="1046"/>
      <c r="N310" s="1046"/>
      <c r="O310" s="1046"/>
      <c r="P310" s="1046"/>
      <c r="Q310" s="1046"/>
      <c r="R310" s="1046"/>
      <c r="S310" s="1047"/>
      <c r="T310" s="178"/>
      <c r="U310" s="179"/>
    </row>
    <row r="311" spans="1:21" s="180" customFormat="1" ht="18" customHeight="1" thickBot="1" x14ac:dyDescent="0.35">
      <c r="A311" s="178"/>
      <c r="B311" s="1048"/>
      <c r="C311" s="1049"/>
      <c r="D311" s="1049"/>
      <c r="E311" s="1049"/>
      <c r="F311" s="1049"/>
      <c r="G311" s="1049"/>
      <c r="H311" s="1049"/>
      <c r="I311" s="1049"/>
      <c r="J311" s="1049"/>
      <c r="K311" s="1049"/>
      <c r="L311" s="1049"/>
      <c r="M311" s="1049"/>
      <c r="N311" s="1049"/>
      <c r="O311" s="1049"/>
      <c r="P311" s="1049"/>
      <c r="Q311" s="1049"/>
      <c r="R311" s="1049"/>
      <c r="S311" s="1050"/>
      <c r="T311" s="178"/>
      <c r="U311" s="179"/>
    </row>
    <row r="312" spans="1:21" s="180" customFormat="1" ht="18" customHeight="1" x14ac:dyDescent="0.3">
      <c r="A312" s="178"/>
      <c r="B312" s="178"/>
      <c r="C312" s="178"/>
      <c r="D312" s="178"/>
      <c r="E312" s="178"/>
      <c r="F312" s="178"/>
      <c r="G312" s="178"/>
      <c r="H312" s="178"/>
      <c r="I312" s="178"/>
      <c r="J312" s="178"/>
      <c r="K312" s="178"/>
      <c r="L312" s="178"/>
      <c r="M312" s="178"/>
      <c r="N312" s="178"/>
      <c r="O312" s="178"/>
      <c r="P312" s="178"/>
      <c r="Q312" s="178"/>
      <c r="R312" s="178"/>
      <c r="S312" s="178"/>
      <c r="T312" s="178"/>
      <c r="U312" s="179"/>
    </row>
    <row r="313" spans="1:21" s="180" customFormat="1" ht="18" customHeight="1" x14ac:dyDescent="0.3">
      <c r="A313" s="179"/>
      <c r="B313" s="179"/>
      <c r="C313" s="179"/>
      <c r="D313" s="179"/>
      <c r="E313" s="179"/>
      <c r="F313" s="179"/>
      <c r="G313" s="179"/>
      <c r="H313" s="179"/>
      <c r="I313" s="179"/>
      <c r="J313" s="179"/>
      <c r="K313" s="179"/>
      <c r="L313" s="179"/>
      <c r="M313" s="179"/>
      <c r="N313" s="179"/>
      <c r="O313" s="179"/>
      <c r="P313" s="179"/>
      <c r="Q313" s="179"/>
      <c r="R313" s="179"/>
      <c r="S313" s="179"/>
      <c r="T313" s="179"/>
      <c r="U313" s="179"/>
    </row>
    <row r="314" spans="1:21" s="180" customFormat="1" ht="18" customHeight="1" x14ac:dyDescent="0.3"/>
    <row r="315" spans="1:21" s="180" customFormat="1" ht="18" customHeight="1" x14ac:dyDescent="0.3"/>
    <row r="316" spans="1:21" s="180" customFormat="1" ht="18" customHeight="1" x14ac:dyDescent="0.3"/>
    <row r="317" spans="1:21" s="180" customFormat="1" ht="18" customHeight="1" x14ac:dyDescent="0.3"/>
    <row r="318" spans="1:21" s="180" customFormat="1" ht="18" customHeight="1" x14ac:dyDescent="0.3"/>
    <row r="319" spans="1:21" s="180" customFormat="1" ht="18" customHeight="1" x14ac:dyDescent="0.3"/>
    <row r="320" spans="1:21" s="180" customFormat="1" ht="18" customHeight="1" x14ac:dyDescent="0.3"/>
  </sheetData>
  <sheetProtection password="CAAA" sheet="1" scenarios="1" selectLockedCells="1"/>
  <mergeCells count="15">
    <mergeCell ref="B280:S311"/>
    <mergeCell ref="B13:G43"/>
    <mergeCell ref="I13:S43"/>
    <mergeCell ref="B46:S77"/>
    <mergeCell ref="B247:G277"/>
    <mergeCell ref="I247:S277"/>
    <mergeCell ref="B80:G110"/>
    <mergeCell ref="I80:S110"/>
    <mergeCell ref="B113:G143"/>
    <mergeCell ref="I113:S143"/>
    <mergeCell ref="B179:S210"/>
    <mergeCell ref="B213:G244"/>
    <mergeCell ref="I213:S244"/>
    <mergeCell ref="B146:G176"/>
    <mergeCell ref="I146:S176"/>
  </mergeCells>
  <conditionalFormatting sqref="B2 B3:C9">
    <cfRule type="expression" dxfId="52" priority="1" stopIfTrue="1">
      <formula>CELL("Protect",B2)=0</formula>
    </cfRule>
  </conditionalFormatting>
  <hyperlinks>
    <hyperlink ref="E2" location="Instructions!C33" display="Back to Instructions tab" xr:uid="{21AEC47B-93C5-4E8D-9882-4759C86695B1}"/>
  </hyperlinks>
  <printOptions horizontalCentered="1"/>
  <pageMargins left="0.25" right="0.25" top="0.75" bottom="0.25" header="0.3" footer="0.3"/>
  <pageSetup scale="75" fitToHeight="3"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0066CC"/>
  </sheetPr>
  <dimension ref="A1:L62"/>
  <sheetViews>
    <sheetView showGridLines="0" zoomScaleNormal="100" workbookViewId="0">
      <selection activeCell="E2" sqref="E2"/>
    </sheetView>
  </sheetViews>
  <sheetFormatPr defaultColWidth="9.140625" defaultRowHeight="18" customHeight="1" x14ac:dyDescent="0.3"/>
  <cols>
    <col min="1" max="1" width="4.42578125" style="11" customWidth="1"/>
    <col min="2" max="2" width="27.7109375" style="11" customWidth="1"/>
    <col min="3" max="3" width="54.7109375" style="11" customWidth="1"/>
    <col min="4" max="4" width="9.140625" style="11"/>
    <col min="5" max="5" width="24.140625" style="11" bestFit="1" customWidth="1"/>
    <col min="6" max="6" width="9.140625" style="11"/>
    <col min="7" max="7" width="69.28515625" style="11" customWidth="1"/>
    <col min="8" max="9" width="4.42578125" style="11" customWidth="1"/>
    <col min="10" max="16384" width="9.140625" style="11"/>
  </cols>
  <sheetData>
    <row r="1" spans="1:9" ht="24" customHeight="1" thickBot="1" x14ac:dyDescent="0.35">
      <c r="A1" s="145"/>
      <c r="B1" s="151"/>
      <c r="C1" s="151"/>
      <c r="D1" s="145"/>
      <c r="E1" s="145"/>
      <c r="F1" s="145"/>
      <c r="G1" s="145"/>
      <c r="H1" s="145"/>
      <c r="I1" s="12"/>
    </row>
    <row r="2" spans="1:9" ht="18" customHeight="1" thickBot="1" x14ac:dyDescent="0.35">
      <c r="A2" s="145"/>
      <c r="B2" s="382" t="str">
        <f>'Version Control'!$B$2</f>
        <v>Title</v>
      </c>
      <c r="C2" s="384"/>
      <c r="D2" s="145"/>
      <c r="E2" s="39" t="s">
        <v>158</v>
      </c>
      <c r="F2" s="145"/>
      <c r="G2" s="145"/>
      <c r="H2" s="145"/>
      <c r="I2" s="12"/>
    </row>
    <row r="3" spans="1:9" ht="18" customHeight="1" x14ac:dyDescent="0.3">
      <c r="A3" s="145"/>
      <c r="B3" s="24" t="str">
        <f>'Version Control'!$B$3</f>
        <v>Test Report Template Name:</v>
      </c>
      <c r="C3" s="524" t="str">
        <f>'Version Control'!$C$3</f>
        <v>Consumer Freezer</v>
      </c>
      <c r="D3" s="145"/>
      <c r="E3" s="145"/>
      <c r="F3" s="145"/>
      <c r="G3" s="145"/>
      <c r="H3" s="145"/>
      <c r="I3" s="12"/>
    </row>
    <row r="4" spans="1:9" ht="18" customHeight="1" x14ac:dyDescent="0.3">
      <c r="A4" s="145"/>
      <c r="B4" s="25" t="str">
        <f>'Version Control'!$B$4</f>
        <v>Version Number:</v>
      </c>
      <c r="C4" s="525" t="str">
        <f>'Version Control'!$C$4</f>
        <v>v3.1</v>
      </c>
      <c r="D4" s="145"/>
      <c r="E4" s="580"/>
      <c r="F4" s="145"/>
      <c r="G4" s="145"/>
      <c r="H4" s="145"/>
      <c r="I4" s="12"/>
    </row>
    <row r="5" spans="1:9" ht="18" customHeight="1" x14ac:dyDescent="0.3">
      <c r="A5" s="145"/>
      <c r="B5" s="23" t="str">
        <f>'Version Control'!$B$5</f>
        <v xml:space="preserve">Latest Template Revision: </v>
      </c>
      <c r="C5" s="526">
        <f>'Version Control'!$C$5</f>
        <v>43787</v>
      </c>
      <c r="D5" s="145"/>
      <c r="E5" s="145"/>
      <c r="F5" s="145"/>
      <c r="G5" s="145"/>
      <c r="H5" s="145"/>
      <c r="I5" s="12"/>
    </row>
    <row r="6" spans="1:9" ht="18" customHeight="1" x14ac:dyDescent="0.3">
      <c r="A6" s="145"/>
      <c r="B6" s="23" t="str">
        <f>'Version Control'!$B$6</f>
        <v>Tab Name:</v>
      </c>
      <c r="C6" s="525" t="str">
        <f ca="1">MID(CELL("filename",B1), FIND("]", CELL("filename", B1))+ 1, 255)</f>
        <v>Comments</v>
      </c>
      <c r="D6" s="145"/>
      <c r="E6" s="145"/>
      <c r="F6" s="145"/>
      <c r="G6" s="145"/>
      <c r="H6" s="145"/>
      <c r="I6" s="12"/>
    </row>
    <row r="7" spans="1:9" ht="36" customHeight="1" x14ac:dyDescent="0.3">
      <c r="A7" s="145"/>
      <c r="B7" s="31" t="str">
        <f>'Version Control'!$B$7</f>
        <v>File Name:</v>
      </c>
      <c r="C7" s="527" t="str">
        <f ca="1">'Version Control'!$C$7</f>
        <v>Consumer Freezer v3.1.xlsx</v>
      </c>
      <c r="D7" s="145"/>
      <c r="E7" s="145"/>
      <c r="F7" s="145"/>
      <c r="G7" s="145"/>
      <c r="H7" s="145"/>
      <c r="I7" s="12"/>
    </row>
    <row r="8" spans="1:9" ht="18" customHeight="1" x14ac:dyDescent="0.3">
      <c r="A8" s="145"/>
      <c r="B8" s="528" t="str">
        <f>'Version Control'!$B$8</f>
        <v>Test Start Date:</v>
      </c>
      <c r="C8" s="529" t="str">
        <f>'Version Control'!$C$8</f>
        <v>[MM/DD/YYYY]</v>
      </c>
      <c r="D8" s="145"/>
      <c r="E8" s="145"/>
      <c r="F8" s="145"/>
      <c r="G8" s="145"/>
      <c r="H8" s="145"/>
      <c r="I8" s="12"/>
    </row>
    <row r="9" spans="1:9" ht="18" customHeight="1" thickBot="1" x14ac:dyDescent="0.35">
      <c r="A9" s="145"/>
      <c r="B9" s="26" t="str">
        <f>'Version Control'!$B$9</f>
        <v xml:space="preserve">Test Completion Date: </v>
      </c>
      <c r="C9" s="530" t="str">
        <f>'Version Control'!$C$9</f>
        <v>[MM/DD/YYYY]</v>
      </c>
      <c r="D9" s="145"/>
      <c r="E9" s="145"/>
      <c r="F9" s="145"/>
      <c r="G9" s="145"/>
      <c r="H9" s="145"/>
      <c r="I9" s="12"/>
    </row>
    <row r="10" spans="1:9" ht="18" customHeight="1" x14ac:dyDescent="0.3">
      <c r="A10" s="145"/>
      <c r="B10" s="145"/>
      <c r="C10" s="145"/>
      <c r="D10" s="145"/>
      <c r="E10" s="145"/>
      <c r="F10" s="145"/>
      <c r="G10" s="145"/>
      <c r="H10" s="145"/>
      <c r="I10" s="12"/>
    </row>
    <row r="11" spans="1:9" ht="18" customHeight="1" thickBot="1" x14ac:dyDescent="0.35">
      <c r="A11" s="145"/>
      <c r="B11" s="145"/>
      <c r="C11" s="145"/>
      <c r="D11" s="145"/>
      <c r="E11" s="145"/>
      <c r="F11" s="145"/>
      <c r="G11" s="145"/>
      <c r="H11" s="145"/>
      <c r="I11" s="12"/>
    </row>
    <row r="12" spans="1:9" ht="18" customHeight="1" thickBot="1" x14ac:dyDescent="0.35">
      <c r="A12" s="145"/>
      <c r="B12" s="395" t="s">
        <v>287</v>
      </c>
      <c r="C12" s="396"/>
      <c r="D12" s="396"/>
      <c r="E12" s="396"/>
      <c r="F12" s="396"/>
      <c r="G12" s="397"/>
      <c r="H12" s="145"/>
      <c r="I12" s="12"/>
    </row>
    <row r="13" spans="1:9" ht="18" customHeight="1" x14ac:dyDescent="0.3">
      <c r="A13" s="145"/>
      <c r="B13" s="1063" t="s">
        <v>288</v>
      </c>
      <c r="C13" s="1064"/>
      <c r="D13" s="1064"/>
      <c r="E13" s="1064"/>
      <c r="F13" s="1064"/>
      <c r="G13" s="1065"/>
      <c r="H13" s="145"/>
      <c r="I13" s="12"/>
    </row>
    <row r="14" spans="1:9" ht="18" customHeight="1" x14ac:dyDescent="0.3">
      <c r="A14" s="145"/>
      <c r="B14" s="1069"/>
      <c r="C14" s="819"/>
      <c r="D14" s="819"/>
      <c r="E14" s="819"/>
      <c r="F14" s="819"/>
      <c r="G14" s="820"/>
      <c r="H14" s="145"/>
      <c r="I14" s="12"/>
    </row>
    <row r="15" spans="1:9" ht="18" customHeight="1" x14ac:dyDescent="0.3">
      <c r="A15" s="145"/>
      <c r="B15" s="799"/>
      <c r="C15" s="800"/>
      <c r="D15" s="800"/>
      <c r="E15" s="800"/>
      <c r="F15" s="800"/>
      <c r="G15" s="801"/>
      <c r="H15" s="145"/>
      <c r="I15" s="12"/>
    </row>
    <row r="16" spans="1:9" ht="18" customHeight="1" x14ac:dyDescent="0.3">
      <c r="A16" s="145"/>
      <c r="B16" s="799"/>
      <c r="C16" s="800"/>
      <c r="D16" s="800"/>
      <c r="E16" s="800"/>
      <c r="F16" s="800"/>
      <c r="G16" s="801"/>
      <c r="H16" s="145"/>
      <c r="I16" s="12"/>
    </row>
    <row r="17" spans="1:9" ht="18" customHeight="1" x14ac:dyDescent="0.3">
      <c r="A17" s="145"/>
      <c r="B17" s="1070"/>
      <c r="C17" s="1071"/>
      <c r="D17" s="1071"/>
      <c r="E17" s="1071"/>
      <c r="F17" s="1071"/>
      <c r="G17" s="1072"/>
      <c r="H17" s="145"/>
      <c r="I17" s="12"/>
    </row>
    <row r="18" spans="1:9" ht="18" customHeight="1" x14ac:dyDescent="0.3">
      <c r="A18" s="145"/>
      <c r="B18" s="1066" t="s">
        <v>289</v>
      </c>
      <c r="C18" s="1067"/>
      <c r="D18" s="1067"/>
      <c r="E18" s="1067"/>
      <c r="F18" s="1067"/>
      <c r="G18" s="1068"/>
      <c r="H18" s="145"/>
      <c r="I18" s="12"/>
    </row>
    <row r="19" spans="1:9" ht="18" customHeight="1" x14ac:dyDescent="0.3">
      <c r="A19" s="145"/>
      <c r="B19" s="1069"/>
      <c r="C19" s="819"/>
      <c r="D19" s="819"/>
      <c r="E19" s="819"/>
      <c r="F19" s="819"/>
      <c r="G19" s="820"/>
      <c r="H19" s="145"/>
      <c r="I19" s="12"/>
    </row>
    <row r="20" spans="1:9" ht="18" customHeight="1" x14ac:dyDescent="0.3">
      <c r="A20" s="145"/>
      <c r="B20" s="799"/>
      <c r="C20" s="800"/>
      <c r="D20" s="800"/>
      <c r="E20" s="800"/>
      <c r="F20" s="800"/>
      <c r="G20" s="801"/>
      <c r="H20" s="145"/>
      <c r="I20" s="12"/>
    </row>
    <row r="21" spans="1:9" ht="18" customHeight="1" x14ac:dyDescent="0.3">
      <c r="A21" s="145"/>
      <c r="B21" s="799"/>
      <c r="C21" s="800"/>
      <c r="D21" s="800"/>
      <c r="E21" s="800"/>
      <c r="F21" s="800"/>
      <c r="G21" s="801"/>
      <c r="H21" s="145"/>
      <c r="I21" s="12"/>
    </row>
    <row r="22" spans="1:9" ht="18" customHeight="1" x14ac:dyDescent="0.3">
      <c r="A22" s="145"/>
      <c r="B22" s="1070"/>
      <c r="C22" s="1071"/>
      <c r="D22" s="1071"/>
      <c r="E22" s="1071"/>
      <c r="F22" s="1071"/>
      <c r="G22" s="1072"/>
      <c r="H22" s="145"/>
      <c r="I22" s="12"/>
    </row>
    <row r="23" spans="1:9" ht="18" customHeight="1" x14ac:dyDescent="0.3">
      <c r="A23" s="145"/>
      <c r="B23" s="1066" t="s">
        <v>290</v>
      </c>
      <c r="C23" s="1067"/>
      <c r="D23" s="1067"/>
      <c r="E23" s="1067"/>
      <c r="F23" s="1067"/>
      <c r="G23" s="1068"/>
      <c r="H23" s="145"/>
      <c r="I23" s="12"/>
    </row>
    <row r="24" spans="1:9" ht="18" customHeight="1" x14ac:dyDescent="0.3">
      <c r="A24" s="145"/>
      <c r="B24" s="1069"/>
      <c r="C24" s="819"/>
      <c r="D24" s="819"/>
      <c r="E24" s="819"/>
      <c r="F24" s="819"/>
      <c r="G24" s="820"/>
      <c r="H24" s="145"/>
      <c r="I24" s="12"/>
    </row>
    <row r="25" spans="1:9" ht="18" customHeight="1" x14ac:dyDescent="0.3">
      <c r="A25" s="145"/>
      <c r="B25" s="799"/>
      <c r="C25" s="800"/>
      <c r="D25" s="800"/>
      <c r="E25" s="800"/>
      <c r="F25" s="800"/>
      <c r="G25" s="801"/>
      <c r="H25" s="145"/>
      <c r="I25" s="12"/>
    </row>
    <row r="26" spans="1:9" ht="18" customHeight="1" x14ac:dyDescent="0.3">
      <c r="A26" s="145"/>
      <c r="B26" s="799"/>
      <c r="C26" s="800"/>
      <c r="D26" s="800"/>
      <c r="E26" s="800"/>
      <c r="F26" s="800"/>
      <c r="G26" s="801"/>
      <c r="H26" s="145"/>
      <c r="I26" s="12"/>
    </row>
    <row r="27" spans="1:9" ht="18" customHeight="1" x14ac:dyDescent="0.3">
      <c r="A27" s="145"/>
      <c r="B27" s="1070"/>
      <c r="C27" s="1071"/>
      <c r="D27" s="1071"/>
      <c r="E27" s="1071"/>
      <c r="F27" s="1071"/>
      <c r="G27" s="1072"/>
      <c r="H27" s="145"/>
      <c r="I27" s="12"/>
    </row>
    <row r="28" spans="1:9" ht="18" customHeight="1" x14ac:dyDescent="0.3">
      <c r="A28" s="145"/>
      <c r="B28" s="1066" t="s">
        <v>291</v>
      </c>
      <c r="C28" s="1067"/>
      <c r="D28" s="1067"/>
      <c r="E28" s="1067"/>
      <c r="F28" s="1067"/>
      <c r="G28" s="1068"/>
      <c r="H28" s="145"/>
      <c r="I28" s="12"/>
    </row>
    <row r="29" spans="1:9" ht="18" customHeight="1" x14ac:dyDescent="0.3">
      <c r="A29" s="145"/>
      <c r="B29" s="1069"/>
      <c r="C29" s="819"/>
      <c r="D29" s="819"/>
      <c r="E29" s="819"/>
      <c r="F29" s="819"/>
      <c r="G29" s="820"/>
      <c r="H29" s="145"/>
      <c r="I29" s="12"/>
    </row>
    <row r="30" spans="1:9" ht="18" customHeight="1" x14ac:dyDescent="0.3">
      <c r="A30" s="145"/>
      <c r="B30" s="799"/>
      <c r="C30" s="800"/>
      <c r="D30" s="800"/>
      <c r="E30" s="800"/>
      <c r="F30" s="800"/>
      <c r="G30" s="801"/>
      <c r="H30" s="145"/>
      <c r="I30" s="12"/>
    </row>
    <row r="31" spans="1:9" ht="18" customHeight="1" x14ac:dyDescent="0.3">
      <c r="A31" s="145"/>
      <c r="B31" s="799"/>
      <c r="C31" s="800"/>
      <c r="D31" s="800"/>
      <c r="E31" s="800"/>
      <c r="F31" s="800"/>
      <c r="G31" s="801"/>
      <c r="H31" s="145"/>
      <c r="I31" s="12"/>
    </row>
    <row r="32" spans="1:9" ht="18" customHeight="1" x14ac:dyDescent="0.3">
      <c r="A32" s="145"/>
      <c r="B32" s="1070"/>
      <c r="C32" s="1071"/>
      <c r="D32" s="1071"/>
      <c r="E32" s="1071"/>
      <c r="F32" s="1071"/>
      <c r="G32" s="1072"/>
      <c r="H32" s="145"/>
      <c r="I32" s="12"/>
    </row>
    <row r="33" spans="1:9" ht="18" customHeight="1" x14ac:dyDescent="0.3">
      <c r="A33" s="145"/>
      <c r="B33" s="1066" t="s">
        <v>292</v>
      </c>
      <c r="C33" s="1067"/>
      <c r="D33" s="1067"/>
      <c r="E33" s="1067"/>
      <c r="F33" s="1067"/>
      <c r="G33" s="1068"/>
      <c r="H33" s="145"/>
      <c r="I33" s="12"/>
    </row>
    <row r="34" spans="1:9" ht="18" customHeight="1" x14ac:dyDescent="0.3">
      <c r="A34" s="145"/>
      <c r="B34" s="1069"/>
      <c r="C34" s="819"/>
      <c r="D34" s="819"/>
      <c r="E34" s="819"/>
      <c r="F34" s="819"/>
      <c r="G34" s="820"/>
      <c r="H34" s="145"/>
      <c r="I34" s="12"/>
    </row>
    <row r="35" spans="1:9" ht="18" customHeight="1" x14ac:dyDescent="0.3">
      <c r="A35" s="145"/>
      <c r="B35" s="799"/>
      <c r="C35" s="800"/>
      <c r="D35" s="800"/>
      <c r="E35" s="800"/>
      <c r="F35" s="800"/>
      <c r="G35" s="801"/>
      <c r="H35" s="145"/>
      <c r="I35" s="12"/>
    </row>
    <row r="36" spans="1:9" ht="18" customHeight="1" x14ac:dyDescent="0.3">
      <c r="A36" s="145"/>
      <c r="B36" s="799"/>
      <c r="C36" s="800"/>
      <c r="D36" s="800"/>
      <c r="E36" s="800"/>
      <c r="F36" s="800"/>
      <c r="G36" s="801"/>
      <c r="H36" s="145"/>
      <c r="I36" s="12"/>
    </row>
    <row r="37" spans="1:9" ht="18" customHeight="1" x14ac:dyDescent="0.3">
      <c r="A37" s="145"/>
      <c r="B37" s="1070"/>
      <c r="C37" s="1071"/>
      <c r="D37" s="1071"/>
      <c r="E37" s="1071"/>
      <c r="F37" s="1071"/>
      <c r="G37" s="1072"/>
      <c r="H37" s="145"/>
      <c r="I37" s="12"/>
    </row>
    <row r="38" spans="1:9" ht="18" customHeight="1" x14ac:dyDescent="0.3">
      <c r="A38" s="145"/>
      <c r="B38" s="1066" t="s">
        <v>293</v>
      </c>
      <c r="C38" s="1067"/>
      <c r="D38" s="1067"/>
      <c r="E38" s="1067"/>
      <c r="F38" s="1067"/>
      <c r="G38" s="1068"/>
      <c r="H38" s="145"/>
      <c r="I38" s="12"/>
    </row>
    <row r="39" spans="1:9" ht="18" customHeight="1" x14ac:dyDescent="0.3">
      <c r="A39" s="145"/>
      <c r="B39" s="1069"/>
      <c r="C39" s="819"/>
      <c r="D39" s="819"/>
      <c r="E39" s="819"/>
      <c r="F39" s="819"/>
      <c r="G39" s="820"/>
      <c r="H39" s="145"/>
      <c r="I39" s="12"/>
    </row>
    <row r="40" spans="1:9" ht="18" customHeight="1" x14ac:dyDescent="0.3">
      <c r="A40" s="145"/>
      <c r="B40" s="799"/>
      <c r="C40" s="800"/>
      <c r="D40" s="800"/>
      <c r="E40" s="800"/>
      <c r="F40" s="800"/>
      <c r="G40" s="801"/>
      <c r="H40" s="145"/>
      <c r="I40" s="12"/>
    </row>
    <row r="41" spans="1:9" ht="18" customHeight="1" x14ac:dyDescent="0.3">
      <c r="A41" s="145"/>
      <c r="B41" s="799"/>
      <c r="C41" s="800"/>
      <c r="D41" s="800"/>
      <c r="E41" s="800"/>
      <c r="F41" s="800"/>
      <c r="G41" s="801"/>
      <c r="H41" s="145"/>
      <c r="I41" s="12"/>
    </row>
    <row r="42" spans="1:9" ht="18" customHeight="1" x14ac:dyDescent="0.3">
      <c r="A42" s="145"/>
      <c r="B42" s="1070"/>
      <c r="C42" s="1071"/>
      <c r="D42" s="1071"/>
      <c r="E42" s="1071"/>
      <c r="F42" s="1071"/>
      <c r="G42" s="1072"/>
      <c r="H42" s="145"/>
      <c r="I42" s="12"/>
    </row>
    <row r="43" spans="1:9" ht="18" customHeight="1" x14ac:dyDescent="0.3">
      <c r="A43" s="145"/>
      <c r="B43" s="1066" t="s">
        <v>294</v>
      </c>
      <c r="C43" s="1067"/>
      <c r="D43" s="1067"/>
      <c r="E43" s="1067"/>
      <c r="F43" s="1067"/>
      <c r="G43" s="1068"/>
      <c r="H43" s="145"/>
      <c r="I43" s="12"/>
    </row>
    <row r="44" spans="1:9" ht="18" customHeight="1" x14ac:dyDescent="0.3">
      <c r="A44" s="145"/>
      <c r="B44" s="1069"/>
      <c r="C44" s="819"/>
      <c r="D44" s="819"/>
      <c r="E44" s="819"/>
      <c r="F44" s="819"/>
      <c r="G44" s="820"/>
      <c r="H44" s="145"/>
      <c r="I44" s="12"/>
    </row>
    <row r="45" spans="1:9" ht="18" customHeight="1" x14ac:dyDescent="0.3">
      <c r="A45" s="145"/>
      <c r="B45" s="799"/>
      <c r="C45" s="800"/>
      <c r="D45" s="800"/>
      <c r="E45" s="800"/>
      <c r="F45" s="800"/>
      <c r="G45" s="801"/>
      <c r="H45" s="145"/>
      <c r="I45" s="12"/>
    </row>
    <row r="46" spans="1:9" ht="18" customHeight="1" x14ac:dyDescent="0.3">
      <c r="A46" s="145"/>
      <c r="B46" s="799"/>
      <c r="C46" s="800"/>
      <c r="D46" s="800"/>
      <c r="E46" s="800"/>
      <c r="F46" s="800"/>
      <c r="G46" s="801"/>
      <c r="H46" s="145"/>
      <c r="I46" s="12"/>
    </row>
    <row r="47" spans="1:9" ht="18" customHeight="1" x14ac:dyDescent="0.3">
      <c r="A47" s="145"/>
      <c r="B47" s="1070"/>
      <c r="C47" s="1071"/>
      <c r="D47" s="1071"/>
      <c r="E47" s="1071"/>
      <c r="F47" s="1071"/>
      <c r="G47" s="1072"/>
      <c r="H47" s="145"/>
      <c r="I47" s="12"/>
    </row>
    <row r="48" spans="1:9" ht="18" customHeight="1" x14ac:dyDescent="0.3">
      <c r="A48" s="145"/>
      <c r="B48" s="1066" t="s">
        <v>295</v>
      </c>
      <c r="C48" s="1067"/>
      <c r="D48" s="1067"/>
      <c r="E48" s="1067"/>
      <c r="F48" s="1067"/>
      <c r="G48" s="1068"/>
      <c r="H48" s="145"/>
      <c r="I48" s="12"/>
    </row>
    <row r="49" spans="1:12" ht="18" customHeight="1" x14ac:dyDescent="0.3">
      <c r="A49" s="145"/>
      <c r="B49" s="1069"/>
      <c r="C49" s="819"/>
      <c r="D49" s="819"/>
      <c r="E49" s="819"/>
      <c r="F49" s="819"/>
      <c r="G49" s="820"/>
      <c r="H49" s="145"/>
      <c r="I49" s="12"/>
    </row>
    <row r="50" spans="1:12" ht="18" customHeight="1" x14ac:dyDescent="0.3">
      <c r="A50" s="145"/>
      <c r="B50" s="799"/>
      <c r="C50" s="800"/>
      <c r="D50" s="800"/>
      <c r="E50" s="800"/>
      <c r="F50" s="800"/>
      <c r="G50" s="801"/>
      <c r="H50" s="145"/>
      <c r="I50" s="12"/>
    </row>
    <row r="51" spans="1:12" ht="18" customHeight="1" x14ac:dyDescent="0.3">
      <c r="A51" s="145"/>
      <c r="B51" s="799"/>
      <c r="C51" s="800"/>
      <c r="D51" s="800"/>
      <c r="E51" s="800"/>
      <c r="F51" s="800"/>
      <c r="G51" s="801"/>
      <c r="H51" s="145"/>
      <c r="I51" s="12"/>
    </row>
    <row r="52" spans="1:12" ht="18" customHeight="1" thickBot="1" x14ac:dyDescent="0.35">
      <c r="A52" s="145"/>
      <c r="B52" s="802"/>
      <c r="C52" s="803"/>
      <c r="D52" s="803"/>
      <c r="E52" s="803"/>
      <c r="F52" s="803"/>
      <c r="G52" s="804"/>
      <c r="H52" s="145"/>
      <c r="I52" s="12"/>
    </row>
    <row r="53" spans="1:12" ht="18" customHeight="1" thickBot="1" x14ac:dyDescent="0.35">
      <c r="A53" s="145"/>
      <c r="B53" s="145"/>
      <c r="C53" s="145"/>
      <c r="D53" s="145"/>
      <c r="E53" s="145"/>
      <c r="F53" s="145"/>
      <c r="G53" s="145"/>
      <c r="H53" s="145"/>
      <c r="I53" s="12"/>
    </row>
    <row r="54" spans="1:12" ht="18" customHeight="1" thickBot="1" x14ac:dyDescent="0.35">
      <c r="A54" s="145"/>
      <c r="B54" s="313" t="s">
        <v>419</v>
      </c>
      <c r="C54" s="314"/>
      <c r="D54" s="314"/>
      <c r="E54" s="314"/>
      <c r="F54" s="314"/>
      <c r="G54" s="315"/>
      <c r="H54" s="589"/>
      <c r="I54" s="12"/>
      <c r="J54" s="135"/>
      <c r="K54" s="135"/>
      <c r="L54" s="135"/>
    </row>
    <row r="55" spans="1:12" ht="18" customHeight="1" x14ac:dyDescent="0.3">
      <c r="A55" s="145"/>
      <c r="B55" s="1054"/>
      <c r="C55" s="1055"/>
      <c r="D55" s="1055"/>
      <c r="E55" s="1055"/>
      <c r="F55" s="1055"/>
      <c r="G55" s="1056"/>
      <c r="H55" s="634"/>
      <c r="I55" s="12"/>
      <c r="J55" s="581"/>
      <c r="K55" s="581"/>
      <c r="L55" s="135"/>
    </row>
    <row r="56" spans="1:12" ht="18" customHeight="1" x14ac:dyDescent="0.3">
      <c r="A56" s="145"/>
      <c r="B56" s="1057"/>
      <c r="C56" s="1058"/>
      <c r="D56" s="1058"/>
      <c r="E56" s="1058"/>
      <c r="F56" s="1058"/>
      <c r="G56" s="1059"/>
      <c r="H56" s="634"/>
      <c r="I56" s="12"/>
      <c r="J56" s="581"/>
      <c r="K56" s="581"/>
      <c r="L56" s="135"/>
    </row>
    <row r="57" spans="1:12" ht="18" customHeight="1" x14ac:dyDescent="0.3">
      <c r="A57" s="145"/>
      <c r="B57" s="1057"/>
      <c r="C57" s="1058"/>
      <c r="D57" s="1058"/>
      <c r="E57" s="1058"/>
      <c r="F57" s="1058"/>
      <c r="G57" s="1059"/>
      <c r="H57" s="634"/>
      <c r="I57" s="12"/>
      <c r="J57" s="581"/>
      <c r="K57" s="581"/>
      <c r="L57" s="135"/>
    </row>
    <row r="58" spans="1:12" ht="18" customHeight="1" x14ac:dyDescent="0.3">
      <c r="A58" s="145"/>
      <c r="B58" s="1057"/>
      <c r="C58" s="1058"/>
      <c r="D58" s="1058"/>
      <c r="E58" s="1058"/>
      <c r="F58" s="1058"/>
      <c r="G58" s="1059"/>
      <c r="H58" s="634"/>
      <c r="I58" s="12"/>
      <c r="J58" s="581"/>
      <c r="K58" s="581"/>
      <c r="L58" s="135"/>
    </row>
    <row r="59" spans="1:12" ht="18" customHeight="1" x14ac:dyDescent="0.3">
      <c r="A59" s="145"/>
      <c r="B59" s="1057"/>
      <c r="C59" s="1058"/>
      <c r="D59" s="1058"/>
      <c r="E59" s="1058"/>
      <c r="F59" s="1058"/>
      <c r="G59" s="1059"/>
      <c r="H59" s="634"/>
      <c r="I59" s="12"/>
      <c r="J59" s="581"/>
      <c r="K59" s="581"/>
      <c r="L59" s="135"/>
    </row>
    <row r="60" spans="1:12" ht="18" customHeight="1" thickBot="1" x14ac:dyDescent="0.35">
      <c r="A60" s="145"/>
      <c r="B60" s="1060"/>
      <c r="C60" s="1061"/>
      <c r="D60" s="1061"/>
      <c r="E60" s="1061"/>
      <c r="F60" s="1061"/>
      <c r="G60" s="1062"/>
      <c r="H60" s="634"/>
      <c r="I60" s="12"/>
      <c r="J60" s="581"/>
      <c r="K60" s="581"/>
      <c r="L60" s="135"/>
    </row>
    <row r="61" spans="1:12" ht="18" customHeight="1" x14ac:dyDescent="0.3">
      <c r="A61" s="145"/>
      <c r="B61" s="145"/>
      <c r="C61" s="145"/>
      <c r="D61" s="145"/>
      <c r="E61" s="145"/>
      <c r="F61" s="145"/>
      <c r="G61" s="145"/>
      <c r="H61" s="145"/>
      <c r="I61" s="12"/>
      <c r="J61" s="135"/>
      <c r="K61" s="135"/>
      <c r="L61" s="135"/>
    </row>
    <row r="62" spans="1:12" ht="18" customHeight="1" x14ac:dyDescent="0.3">
      <c r="A62" s="12"/>
      <c r="B62" s="12"/>
      <c r="C62" s="12"/>
      <c r="D62" s="12"/>
      <c r="E62" s="12"/>
      <c r="F62" s="12"/>
      <c r="G62" s="12"/>
      <c r="H62" s="12"/>
      <c r="I62" s="12"/>
    </row>
  </sheetData>
  <sheetProtection algorithmName="SHA-512" hashValue="xfT7S3ZxjpCGUL3O5ZVEdiONr/p3OFQTm3eftya5Y4qu0ZF497alavlVvqvwjuWTjM28PSidjg44rpqwaJ+eBQ==" saltValue="l60UCYndQgf1su3zV/RN+w==" spinCount="100000" sheet="1" objects="1" scenarios="1" selectLockedCells="1"/>
  <mergeCells count="17">
    <mergeCell ref="B29:G32"/>
    <mergeCell ref="B55:G60"/>
    <mergeCell ref="B13:G13"/>
    <mergeCell ref="B18:G18"/>
    <mergeCell ref="B23:G23"/>
    <mergeCell ref="B28:G28"/>
    <mergeCell ref="B49:G52"/>
    <mergeCell ref="B34:G37"/>
    <mergeCell ref="B39:G42"/>
    <mergeCell ref="B44:G47"/>
    <mergeCell ref="B33:G33"/>
    <mergeCell ref="B38:G38"/>
    <mergeCell ref="B43:G43"/>
    <mergeCell ref="B48:G48"/>
    <mergeCell ref="B14:G17"/>
    <mergeCell ref="B19:G22"/>
    <mergeCell ref="B24:G27"/>
  </mergeCells>
  <conditionalFormatting sqref="B2 B3:C9">
    <cfRule type="expression" dxfId="51" priority="1" stopIfTrue="1">
      <formula>CELL("Protect",B2)=0</formula>
    </cfRule>
  </conditionalFormatting>
  <hyperlinks>
    <hyperlink ref="E2" location="Instructions!C33" display="Back to Instructions tab" xr:uid="{3F7D906B-0875-4941-A95E-D5789E3A8D81}"/>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66CC"/>
  </sheetPr>
  <dimension ref="A1:H20"/>
  <sheetViews>
    <sheetView showGridLines="0" zoomScaleNormal="100" workbookViewId="0">
      <selection activeCell="E2" sqref="E2"/>
    </sheetView>
  </sheetViews>
  <sheetFormatPr defaultColWidth="9.140625" defaultRowHeight="18" customHeight="1" x14ac:dyDescent="0.3"/>
  <cols>
    <col min="1" max="1" width="4.42578125" style="21" customWidth="1"/>
    <col min="2" max="2" width="27.7109375" style="21" customWidth="1"/>
    <col min="3" max="3" width="54.7109375" style="21" customWidth="1"/>
    <col min="4" max="4" width="34.7109375" style="21" customWidth="1"/>
    <col min="5" max="5" width="48" style="21" customWidth="1"/>
    <col min="6" max="6" width="4.42578125" style="21" customWidth="1"/>
    <col min="7" max="7" width="4.140625" style="21" customWidth="1"/>
    <col min="8" max="8" width="4.140625" style="516" customWidth="1"/>
    <col min="9" max="16384" width="9.140625" style="21"/>
  </cols>
  <sheetData>
    <row r="1" spans="1:7" ht="24" customHeight="1" thickBot="1" x14ac:dyDescent="0.35">
      <c r="A1" s="143"/>
      <c r="B1" s="151"/>
      <c r="C1" s="151"/>
      <c r="D1" s="143"/>
      <c r="E1" s="143"/>
      <c r="F1" s="143"/>
      <c r="G1" s="84"/>
    </row>
    <row r="2" spans="1:7" ht="18" customHeight="1" thickBot="1" x14ac:dyDescent="0.35">
      <c r="A2" s="143"/>
      <c r="B2" s="382" t="str">
        <f>'Version Control'!$B$2</f>
        <v>Title</v>
      </c>
      <c r="C2" s="384"/>
      <c r="D2" s="143"/>
      <c r="E2" s="39" t="s">
        <v>158</v>
      </c>
      <c r="F2" s="143"/>
      <c r="G2" s="84"/>
    </row>
    <row r="3" spans="1:7" ht="18" customHeight="1" x14ac:dyDescent="0.3">
      <c r="A3" s="143"/>
      <c r="B3" s="24" t="str">
        <f>'Version Control'!$B$3</f>
        <v>Test Report Template Name:</v>
      </c>
      <c r="C3" s="524" t="str">
        <f>'Version Control'!$C$3</f>
        <v>Consumer Freezer</v>
      </c>
      <c r="D3" s="143"/>
      <c r="E3" s="143"/>
      <c r="F3" s="143"/>
      <c r="G3" s="84"/>
    </row>
    <row r="4" spans="1:7" ht="18" customHeight="1" x14ac:dyDescent="0.35">
      <c r="A4" s="143"/>
      <c r="B4" s="25" t="str">
        <f>'Version Control'!$B$4</f>
        <v>Version Number:</v>
      </c>
      <c r="C4" s="525" t="str">
        <f>'Version Control'!$C$4</f>
        <v>v3.1</v>
      </c>
      <c r="D4" s="143"/>
      <c r="E4" s="146"/>
      <c r="F4" s="143"/>
      <c r="G4" s="84"/>
    </row>
    <row r="5" spans="1:7" ht="18" customHeight="1" x14ac:dyDescent="0.3">
      <c r="A5" s="143"/>
      <c r="B5" s="23" t="str">
        <f>'Version Control'!$B$5</f>
        <v xml:space="preserve">Latest Template Revision: </v>
      </c>
      <c r="C5" s="526">
        <f>'Version Control'!$C$5</f>
        <v>43787</v>
      </c>
      <c r="D5" s="143"/>
      <c r="E5" s="143"/>
      <c r="F5" s="143"/>
      <c r="G5" s="84"/>
    </row>
    <row r="6" spans="1:7" ht="18" customHeight="1" x14ac:dyDescent="0.3">
      <c r="A6" s="143"/>
      <c r="B6" s="23" t="str">
        <f>'Version Control'!$B$6</f>
        <v>Tab Name:</v>
      </c>
      <c r="C6" s="525" t="str">
        <f ca="1">MID(CELL("filename",B1), FIND("]", CELL("filename", B1))+ 1, 255)</f>
        <v>Report Sign-Off Block</v>
      </c>
      <c r="D6" s="143"/>
      <c r="E6" s="143"/>
      <c r="F6" s="143"/>
      <c r="G6" s="84"/>
    </row>
    <row r="7" spans="1:7" ht="36" customHeight="1" x14ac:dyDescent="0.3">
      <c r="A7" s="143"/>
      <c r="B7" s="31" t="str">
        <f>'Version Control'!$B$7</f>
        <v>File Name:</v>
      </c>
      <c r="C7" s="527" t="str">
        <f ca="1">'Version Control'!$C$7</f>
        <v>Consumer Freezer v3.1.xlsx</v>
      </c>
      <c r="D7" s="143"/>
      <c r="E7" s="143"/>
      <c r="F7" s="143"/>
      <c r="G7" s="84"/>
    </row>
    <row r="8" spans="1:7" ht="18" customHeight="1" x14ac:dyDescent="0.3">
      <c r="A8" s="143"/>
      <c r="B8" s="528" t="str">
        <f>'Version Control'!$B$8</f>
        <v>Test Start Date:</v>
      </c>
      <c r="C8" s="529" t="str">
        <f>'Version Control'!$C$8</f>
        <v>[MM/DD/YYYY]</v>
      </c>
      <c r="D8" s="143"/>
      <c r="E8" s="143"/>
      <c r="F8" s="143"/>
      <c r="G8" s="84"/>
    </row>
    <row r="9" spans="1:7" ht="18" customHeight="1" thickBot="1" x14ac:dyDescent="0.35">
      <c r="A9" s="143"/>
      <c r="B9" s="26" t="str">
        <f>'Version Control'!$B$9</f>
        <v xml:space="preserve">Test Completion Date: </v>
      </c>
      <c r="C9" s="530" t="str">
        <f>'Version Control'!$C$9</f>
        <v>[MM/DD/YYYY]</v>
      </c>
      <c r="D9" s="143"/>
      <c r="E9" s="143"/>
      <c r="F9" s="143"/>
      <c r="G9" s="84"/>
    </row>
    <row r="10" spans="1:7" ht="18" customHeight="1" x14ac:dyDescent="0.3">
      <c r="A10" s="143"/>
      <c r="B10" s="143"/>
      <c r="C10" s="143"/>
      <c r="D10" s="143"/>
      <c r="E10" s="143"/>
      <c r="F10" s="143"/>
      <c r="G10" s="84"/>
    </row>
    <row r="11" spans="1:7" ht="18" customHeight="1" thickBot="1" x14ac:dyDescent="0.35">
      <c r="A11" s="143"/>
      <c r="B11" s="143"/>
      <c r="C11" s="143"/>
      <c r="D11" s="143"/>
      <c r="E11" s="143"/>
      <c r="F11" s="143"/>
      <c r="G11" s="84"/>
    </row>
    <row r="12" spans="1:7" ht="18" customHeight="1" thickBot="1" x14ac:dyDescent="0.35">
      <c r="A12" s="144"/>
      <c r="B12" s="398" t="s">
        <v>467</v>
      </c>
      <c r="C12" s="399"/>
      <c r="D12" s="399"/>
      <c r="E12" s="400"/>
      <c r="F12" s="143"/>
      <c r="G12" s="84"/>
    </row>
    <row r="13" spans="1:7" ht="36" customHeight="1" thickBot="1" x14ac:dyDescent="0.35">
      <c r="A13" s="144"/>
      <c r="B13" s="1073" t="s">
        <v>217</v>
      </c>
      <c r="C13" s="1074"/>
      <c r="D13" s="1074"/>
      <c r="E13" s="1075"/>
      <c r="F13" s="143"/>
      <c r="G13" s="84"/>
    </row>
    <row r="14" spans="1:7" ht="18" customHeight="1" x14ac:dyDescent="0.35">
      <c r="A14" s="144"/>
      <c r="B14" s="757" t="s">
        <v>122</v>
      </c>
      <c r="C14" s="758"/>
      <c r="D14" s="113" t="s">
        <v>121</v>
      </c>
      <c r="E14" s="114" t="s">
        <v>123</v>
      </c>
      <c r="F14" s="143"/>
      <c r="G14" s="84"/>
    </row>
    <row r="15" spans="1:7" ht="18" customHeight="1" x14ac:dyDescent="0.3">
      <c r="A15" s="144"/>
      <c r="B15" s="1076" t="s">
        <v>124</v>
      </c>
      <c r="C15" s="1077"/>
      <c r="D15" s="462" t="str">
        <f>'Version Control'!$C$9</f>
        <v>[MM/DD/YYYY]</v>
      </c>
      <c r="E15" s="654" t="s">
        <v>218</v>
      </c>
      <c r="F15" s="143"/>
      <c r="G15" s="84"/>
    </row>
    <row r="16" spans="1:7" ht="18" customHeight="1" x14ac:dyDescent="0.3">
      <c r="A16" s="144"/>
      <c r="B16" s="1076" t="s">
        <v>194</v>
      </c>
      <c r="C16" s="1077"/>
      <c r="D16" s="7" t="s">
        <v>144</v>
      </c>
      <c r="E16" s="654" t="s">
        <v>218</v>
      </c>
      <c r="F16" s="143"/>
      <c r="G16" s="84"/>
    </row>
    <row r="17" spans="1:7" ht="18" customHeight="1" x14ac:dyDescent="0.3">
      <c r="A17" s="144"/>
      <c r="B17" s="1076" t="s">
        <v>220</v>
      </c>
      <c r="C17" s="1077"/>
      <c r="D17" s="7" t="s">
        <v>144</v>
      </c>
      <c r="E17" s="654" t="s">
        <v>218</v>
      </c>
      <c r="F17" s="143"/>
      <c r="G17" s="84"/>
    </row>
    <row r="18" spans="1:7" ht="18" customHeight="1" thickBot="1" x14ac:dyDescent="0.35">
      <c r="A18" s="144"/>
      <c r="B18" s="1078" t="s">
        <v>220</v>
      </c>
      <c r="C18" s="1079"/>
      <c r="D18" s="115" t="s">
        <v>144</v>
      </c>
      <c r="E18" s="655" t="s">
        <v>218</v>
      </c>
      <c r="F18" s="143"/>
      <c r="G18" s="84"/>
    </row>
    <row r="19" spans="1:7" ht="18" customHeight="1" x14ac:dyDescent="0.3">
      <c r="A19" s="143"/>
      <c r="B19" s="155"/>
      <c r="C19" s="143"/>
      <c r="D19" s="143"/>
      <c r="E19" s="143"/>
      <c r="F19" s="143"/>
      <c r="G19" s="84"/>
    </row>
    <row r="20" spans="1:7" ht="18" customHeight="1" x14ac:dyDescent="0.3">
      <c r="A20" s="84"/>
      <c r="B20" s="84"/>
      <c r="C20" s="84"/>
      <c r="D20" s="84"/>
      <c r="E20" s="84"/>
      <c r="F20" s="84"/>
      <c r="G20" s="84"/>
    </row>
  </sheetData>
  <sheetProtection algorithmName="SHA-512" hashValue="q0j4CwVdgGTrx/ugTU8frwvU9WVBz0dwt5a8jvGpM7uzo7UNFNQsYj1SUAUJZph0WBJsp3WnhgrTBj/EOSAppQ==" saltValue="Q/8pQaPYLavw2fPF4/fbVQ==" spinCount="100000" sheet="1" objects="1" scenarios="1" selectLockedCells="1"/>
  <mergeCells count="6">
    <mergeCell ref="B13:E13"/>
    <mergeCell ref="B17:C17"/>
    <mergeCell ref="B18:C18"/>
    <mergeCell ref="B14:C14"/>
    <mergeCell ref="B15:C15"/>
    <mergeCell ref="B16:C16"/>
  </mergeCells>
  <conditionalFormatting sqref="B2 B3:C9">
    <cfRule type="expression" dxfId="50" priority="8" stopIfTrue="1">
      <formula>CELL("Protect",B2)=0</formula>
    </cfRule>
  </conditionalFormatting>
  <hyperlinks>
    <hyperlink ref="E2" location="Instructions!C33" display="Back to Instructions tab" xr:uid="{0EE53004-2577-4DA1-BF5F-0B3D4B0EFB52}"/>
  </hyperlinks>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55"/>
  <sheetViews>
    <sheetView showGridLines="0" zoomScale="60" zoomScaleNormal="60" workbookViewId="0">
      <selection activeCell="G48" sqref="G48"/>
    </sheetView>
  </sheetViews>
  <sheetFormatPr defaultColWidth="9.140625" defaultRowHeight="18" customHeight="1" x14ac:dyDescent="0.3"/>
  <cols>
    <col min="1" max="1" width="4.42578125" style="664" customWidth="1"/>
    <col min="2" max="2" width="27.7109375" style="664" customWidth="1"/>
    <col min="3" max="3" width="54.7109375" style="664" customWidth="1"/>
    <col min="4" max="13" width="32" style="664" customWidth="1"/>
    <col min="14" max="14" width="5.7109375" style="664" customWidth="1"/>
    <col min="15" max="15" width="3.42578125" style="664" customWidth="1"/>
    <col min="16" max="16384" width="9.140625" style="664"/>
  </cols>
  <sheetData>
    <row r="1" spans="1:15" ht="24" customHeight="1" thickBot="1" x14ac:dyDescent="0.35">
      <c r="A1" s="661"/>
      <c r="B1" s="168"/>
      <c r="C1" s="662"/>
      <c r="D1" s="661"/>
      <c r="E1" s="661"/>
      <c r="F1" s="661"/>
      <c r="G1" s="661"/>
      <c r="H1" s="661"/>
      <c r="I1" s="661"/>
      <c r="J1" s="661"/>
      <c r="K1" s="661"/>
      <c r="L1" s="661"/>
      <c r="M1" s="661"/>
      <c r="N1" s="661"/>
      <c r="O1" s="663"/>
    </row>
    <row r="2" spans="1:15" ht="18" customHeight="1" thickBot="1" x14ac:dyDescent="0.35">
      <c r="A2" s="665"/>
      <c r="B2" s="666" t="str">
        <f>'Version Control'!$B$2</f>
        <v>Title</v>
      </c>
      <c r="C2" s="667"/>
      <c r="D2" s="661"/>
      <c r="E2" s="661"/>
      <c r="F2" s="668"/>
      <c r="G2" s="661"/>
      <c r="H2" s="661"/>
      <c r="I2" s="661"/>
      <c r="J2" s="661"/>
      <c r="K2" s="661"/>
      <c r="L2" s="661"/>
      <c r="M2" s="661"/>
      <c r="N2" s="661"/>
      <c r="O2" s="663"/>
    </row>
    <row r="3" spans="1:15" ht="18" customHeight="1" x14ac:dyDescent="0.3">
      <c r="A3" s="665"/>
      <c r="B3" s="669" t="str">
        <f>'Version Control'!$B$3</f>
        <v>Test Report Template Name:</v>
      </c>
      <c r="C3" s="670" t="str">
        <f>'Version Control'!$C$3</f>
        <v>Consumer Freezer</v>
      </c>
      <c r="D3" s="661"/>
      <c r="E3" s="661"/>
      <c r="F3" s="671"/>
      <c r="G3" s="661"/>
      <c r="H3" s="661"/>
      <c r="I3" s="661"/>
      <c r="J3" s="661"/>
      <c r="K3" s="661"/>
      <c r="L3" s="661"/>
      <c r="M3" s="661"/>
      <c r="N3" s="661"/>
      <c r="O3" s="663"/>
    </row>
    <row r="4" spans="1:15" ht="18" customHeight="1" x14ac:dyDescent="0.3">
      <c r="A4" s="665"/>
      <c r="B4" s="672" t="str">
        <f>'Version Control'!$B$4</f>
        <v>Version Number:</v>
      </c>
      <c r="C4" s="471" t="str">
        <f>'Version Control'!$C$4</f>
        <v>v3.1</v>
      </c>
      <c r="D4" s="661"/>
      <c r="E4" s="661"/>
      <c r="F4" s="671"/>
      <c r="G4" s="661"/>
      <c r="H4" s="661"/>
      <c r="I4" s="661"/>
      <c r="J4" s="661"/>
      <c r="K4" s="661"/>
      <c r="L4" s="661"/>
      <c r="M4" s="661"/>
      <c r="N4" s="661"/>
      <c r="O4" s="663"/>
    </row>
    <row r="5" spans="1:15" ht="18" customHeight="1" x14ac:dyDescent="0.3">
      <c r="A5" s="665"/>
      <c r="B5" s="673" t="str">
        <f>'Version Control'!$B$5</f>
        <v xml:space="preserve">Latest Template Revision: </v>
      </c>
      <c r="C5" s="472">
        <f>'Version Control'!$C$5</f>
        <v>43787</v>
      </c>
      <c r="D5" s="661"/>
      <c r="E5" s="661"/>
      <c r="F5" s="671"/>
      <c r="G5" s="661"/>
      <c r="H5" s="661"/>
      <c r="I5" s="661"/>
      <c r="J5" s="661"/>
      <c r="K5" s="661"/>
      <c r="L5" s="661"/>
      <c r="M5" s="661"/>
      <c r="N5" s="661"/>
      <c r="O5" s="663"/>
    </row>
    <row r="6" spans="1:15" ht="18" customHeight="1" x14ac:dyDescent="0.3">
      <c r="A6" s="665"/>
      <c r="B6" s="673" t="str">
        <f>'Version Control'!$B$6</f>
        <v>Tab Name:</v>
      </c>
      <c r="C6" s="471" t="str">
        <f ca="1">MID(CELL("filename",B1), FIND("]", CELL("filename", B1))+ 1, 255)</f>
        <v>Back-End</v>
      </c>
      <c r="D6" s="661"/>
      <c r="E6" s="661"/>
      <c r="F6" s="671"/>
      <c r="G6" s="661"/>
      <c r="H6" s="661"/>
      <c r="I6" s="661"/>
      <c r="J6" s="661"/>
      <c r="K6" s="661"/>
      <c r="L6" s="661"/>
      <c r="M6" s="661"/>
      <c r="N6" s="661"/>
      <c r="O6" s="663"/>
    </row>
    <row r="7" spans="1:15" ht="36" customHeight="1" x14ac:dyDescent="0.3">
      <c r="A7" s="665"/>
      <c r="B7" s="674" t="str">
        <f>'Version Control'!$B$7</f>
        <v>File Name:</v>
      </c>
      <c r="C7" s="473" t="str">
        <f ca="1">'Version Control'!$C$7</f>
        <v>Consumer Freezer v3.1.xlsx</v>
      </c>
      <c r="D7" s="661"/>
      <c r="E7" s="661"/>
      <c r="F7" s="671"/>
      <c r="G7" s="661"/>
      <c r="H7" s="661"/>
      <c r="I7" s="661"/>
      <c r="J7" s="661"/>
      <c r="K7" s="661"/>
      <c r="L7" s="661"/>
      <c r="M7" s="661"/>
      <c r="N7" s="661"/>
      <c r="O7" s="663"/>
    </row>
    <row r="8" spans="1:15" ht="18" customHeight="1" x14ac:dyDescent="0.3">
      <c r="A8" s="665"/>
      <c r="B8" s="674" t="str">
        <f>'Version Control'!$B$8</f>
        <v>Test Start Date:</v>
      </c>
      <c r="C8" s="474" t="str">
        <f>'Version Control'!$C$8</f>
        <v>[MM/DD/YYYY]</v>
      </c>
      <c r="D8" s="661"/>
      <c r="E8" s="661"/>
      <c r="F8" s="671"/>
      <c r="G8" s="661"/>
      <c r="H8" s="661"/>
      <c r="I8" s="661"/>
      <c r="J8" s="661"/>
      <c r="K8" s="661"/>
      <c r="L8" s="661"/>
      <c r="M8" s="661"/>
      <c r="N8" s="661"/>
      <c r="O8" s="663"/>
    </row>
    <row r="9" spans="1:15" ht="18" customHeight="1" thickBot="1" x14ac:dyDescent="0.35">
      <c r="A9" s="665"/>
      <c r="B9" s="676" t="str">
        <f>'Version Control'!$B$9</f>
        <v xml:space="preserve">Test Completion Date: </v>
      </c>
      <c r="C9" s="475" t="str">
        <f>'Version Control'!$C$9</f>
        <v>[MM/DD/YYYY]</v>
      </c>
      <c r="D9" s="661"/>
      <c r="E9" s="661"/>
      <c r="F9" s="671"/>
      <c r="G9" s="661"/>
      <c r="H9" s="661"/>
      <c r="I9" s="661"/>
      <c r="J9" s="661"/>
      <c r="K9" s="661"/>
      <c r="L9" s="661"/>
      <c r="M9" s="661"/>
      <c r="N9" s="661"/>
      <c r="O9" s="663"/>
    </row>
    <row r="10" spans="1:15" ht="18" customHeight="1" x14ac:dyDescent="0.3">
      <c r="A10" s="661"/>
      <c r="B10" s="677"/>
      <c r="C10" s="476"/>
      <c r="D10" s="675"/>
      <c r="E10" s="675"/>
      <c r="F10" s="675"/>
      <c r="G10" s="661"/>
      <c r="H10" s="675"/>
      <c r="I10" s="675"/>
      <c r="J10" s="675"/>
      <c r="K10" s="675"/>
      <c r="L10" s="675"/>
      <c r="M10" s="675"/>
      <c r="N10" s="661"/>
      <c r="O10" s="663"/>
    </row>
    <row r="11" spans="1:15" ht="18" customHeight="1" x14ac:dyDescent="0.3">
      <c r="A11" s="661"/>
      <c r="B11" s="661"/>
      <c r="C11" s="661"/>
      <c r="D11" s="675"/>
      <c r="E11" s="675"/>
      <c r="F11" s="675"/>
      <c r="G11" s="661"/>
      <c r="H11" s="675"/>
      <c r="I11" s="675"/>
      <c r="J11" s="675"/>
      <c r="K11" s="675"/>
      <c r="L11" s="675"/>
      <c r="M11" s="675"/>
      <c r="N11" s="661"/>
      <c r="O11" s="663"/>
    </row>
    <row r="12" spans="1:15" ht="18" customHeight="1" x14ac:dyDescent="0.3">
      <c r="A12" s="661"/>
      <c r="B12" s="662"/>
      <c r="C12" s="661"/>
      <c r="D12" s="660" t="s">
        <v>62</v>
      </c>
      <c r="E12" s="661"/>
      <c r="F12" s="681" t="s">
        <v>160</v>
      </c>
      <c r="G12" s="661"/>
      <c r="H12" s="680" t="s">
        <v>77</v>
      </c>
      <c r="I12" s="661"/>
      <c r="J12" s="675"/>
      <c r="K12" s="661"/>
      <c r="L12" s="660" t="s">
        <v>278</v>
      </c>
      <c r="M12" s="675"/>
      <c r="N12" s="661"/>
      <c r="O12" s="663"/>
    </row>
    <row r="13" spans="1:15" ht="18" customHeight="1" x14ac:dyDescent="0.3">
      <c r="A13" s="665"/>
      <c r="B13" s="675"/>
      <c r="C13" s="678"/>
      <c r="D13" s="659" t="s">
        <v>46</v>
      </c>
      <c r="E13" s="679"/>
      <c r="F13" s="683">
        <v>0</v>
      </c>
      <c r="G13" s="661"/>
      <c r="H13" s="659">
        <v>0</v>
      </c>
      <c r="I13" s="679"/>
      <c r="J13" s="675"/>
      <c r="K13" s="679"/>
      <c r="L13" s="659" t="s">
        <v>69</v>
      </c>
      <c r="M13" s="675"/>
      <c r="N13" s="678"/>
      <c r="O13" s="663"/>
    </row>
    <row r="14" spans="1:15" ht="18" customHeight="1" x14ac:dyDescent="0.3">
      <c r="A14" s="665"/>
      <c r="B14" s="675"/>
      <c r="C14" s="682"/>
      <c r="D14" s="675"/>
      <c r="E14" s="679"/>
      <c r="F14" s="683">
        <v>1</v>
      </c>
      <c r="G14" s="675"/>
      <c r="H14" s="659">
        <v>15</v>
      </c>
      <c r="I14" s="679"/>
      <c r="J14" s="675"/>
      <c r="K14" s="679"/>
      <c r="L14" s="675"/>
      <c r="M14" s="675"/>
      <c r="N14" s="678"/>
      <c r="O14" s="663"/>
    </row>
    <row r="15" spans="1:15" ht="18" customHeight="1" x14ac:dyDescent="0.3">
      <c r="A15" s="665"/>
      <c r="B15" s="675"/>
      <c r="C15" s="682"/>
      <c r="D15" s="660" t="s">
        <v>311</v>
      </c>
      <c r="E15" s="679"/>
      <c r="F15" s="683">
        <v>2</v>
      </c>
      <c r="G15" s="675"/>
      <c r="H15" s="675"/>
      <c r="I15" s="679"/>
      <c r="J15" s="675"/>
      <c r="K15" s="679"/>
      <c r="L15" s="675"/>
      <c r="M15" s="675"/>
      <c r="N15" s="678"/>
      <c r="O15" s="663"/>
    </row>
    <row r="16" spans="1:15" ht="18" customHeight="1" x14ac:dyDescent="0.3">
      <c r="A16" s="665"/>
      <c r="B16" s="675"/>
      <c r="C16" s="682"/>
      <c r="D16" s="659" t="s">
        <v>46</v>
      </c>
      <c r="E16" s="661"/>
      <c r="F16" s="683" t="s">
        <v>161</v>
      </c>
      <c r="G16" s="675"/>
      <c r="H16" s="660" t="s">
        <v>277</v>
      </c>
      <c r="I16" s="661"/>
      <c r="J16" s="675"/>
      <c r="K16" s="661"/>
      <c r="L16" s="675"/>
      <c r="M16" s="675"/>
      <c r="N16" s="661"/>
      <c r="O16" s="663"/>
    </row>
    <row r="17" spans="1:15" ht="18" customHeight="1" x14ac:dyDescent="0.3">
      <c r="A17" s="665"/>
      <c r="B17" s="675"/>
      <c r="C17" s="682"/>
      <c r="D17" s="675"/>
      <c r="E17" s="675"/>
      <c r="F17" s="675"/>
      <c r="G17" s="661"/>
      <c r="H17" s="659">
        <v>0</v>
      </c>
      <c r="I17" s="675"/>
      <c r="J17" s="675"/>
      <c r="K17" s="675"/>
      <c r="L17" s="675"/>
      <c r="M17" s="675"/>
      <c r="N17" s="661"/>
      <c r="O17" s="663"/>
    </row>
    <row r="18" spans="1:15" ht="18" customHeight="1" x14ac:dyDescent="0.3">
      <c r="A18" s="665"/>
      <c r="B18" s="675"/>
      <c r="C18" s="682"/>
      <c r="D18" s="660" t="s">
        <v>314</v>
      </c>
      <c r="E18" s="675"/>
      <c r="F18" s="660" t="s">
        <v>285</v>
      </c>
      <c r="G18" s="679"/>
      <c r="H18" s="659">
        <v>0.23</v>
      </c>
      <c r="I18" s="675"/>
      <c r="J18" s="675"/>
      <c r="K18" s="675"/>
      <c r="L18" s="675"/>
      <c r="M18" s="675"/>
      <c r="N18" s="661"/>
      <c r="O18" s="663"/>
    </row>
    <row r="19" spans="1:15" ht="18" customHeight="1" x14ac:dyDescent="0.3">
      <c r="A19" s="665"/>
      <c r="B19" s="675"/>
      <c r="C19" s="682"/>
      <c r="D19" s="659" t="s">
        <v>309</v>
      </c>
      <c r="E19" s="675"/>
      <c r="F19" s="659" t="s">
        <v>279</v>
      </c>
      <c r="G19" s="679"/>
      <c r="H19" s="675"/>
      <c r="I19" s="675"/>
      <c r="J19" s="675"/>
      <c r="K19" s="675"/>
      <c r="L19" s="661"/>
      <c r="M19" s="675"/>
      <c r="N19" s="661"/>
      <c r="O19" s="663"/>
    </row>
    <row r="20" spans="1:15" ht="18" customHeight="1" x14ac:dyDescent="0.3">
      <c r="A20" s="665"/>
      <c r="B20" s="675"/>
      <c r="C20" s="682"/>
      <c r="D20" s="659" t="s">
        <v>310</v>
      </c>
      <c r="E20" s="661"/>
      <c r="F20" s="659" t="s">
        <v>280</v>
      </c>
      <c r="G20" s="679"/>
      <c r="H20" s="685" t="s">
        <v>450</v>
      </c>
      <c r="I20" s="679"/>
      <c r="J20" s="675"/>
      <c r="K20" s="679"/>
      <c r="L20" s="675"/>
      <c r="M20" s="675"/>
      <c r="N20" s="661"/>
      <c r="O20" s="663"/>
    </row>
    <row r="21" spans="1:15" ht="18" customHeight="1" x14ac:dyDescent="0.3">
      <c r="A21" s="665"/>
      <c r="B21" s="675"/>
      <c r="C21" s="682"/>
      <c r="D21" s="662"/>
      <c r="E21" s="661"/>
      <c r="F21" s="659" t="s">
        <v>394</v>
      </c>
      <c r="G21" s="661"/>
      <c r="H21" s="659">
        <v>12</v>
      </c>
      <c r="I21" s="679"/>
      <c r="J21" s="675"/>
      <c r="K21" s="679"/>
      <c r="L21" s="675"/>
      <c r="M21" s="675"/>
      <c r="N21" s="661"/>
      <c r="O21" s="663"/>
    </row>
    <row r="22" spans="1:15" ht="18" customHeight="1" x14ac:dyDescent="0.3">
      <c r="A22" s="665"/>
      <c r="B22" s="675"/>
      <c r="C22" s="682"/>
      <c r="D22" s="660" t="s">
        <v>97</v>
      </c>
      <c r="E22" s="661"/>
      <c r="F22" s="659" t="s">
        <v>281</v>
      </c>
      <c r="G22" s="675"/>
      <c r="H22" s="675"/>
      <c r="I22" s="679"/>
      <c r="J22" s="675"/>
      <c r="K22" s="679"/>
      <c r="L22" s="675"/>
      <c r="M22" s="675"/>
      <c r="N22" s="661"/>
      <c r="O22" s="663"/>
    </row>
    <row r="23" spans="1:15" ht="18" customHeight="1" x14ac:dyDescent="0.3">
      <c r="A23" s="665"/>
      <c r="B23" s="675"/>
      <c r="C23" s="682"/>
      <c r="D23" s="659" t="s">
        <v>112</v>
      </c>
      <c r="E23" s="661"/>
      <c r="F23" s="659" t="s">
        <v>282</v>
      </c>
      <c r="G23" s="675"/>
      <c r="H23" s="660" t="s">
        <v>438</v>
      </c>
      <c r="I23" s="660" t="s">
        <v>50</v>
      </c>
      <c r="J23" s="660" t="s">
        <v>52</v>
      </c>
      <c r="K23" s="660" t="s">
        <v>474</v>
      </c>
      <c r="L23" s="660" t="s">
        <v>475</v>
      </c>
      <c r="M23" s="675"/>
      <c r="N23" s="661"/>
      <c r="O23" s="663"/>
    </row>
    <row r="24" spans="1:15" ht="18" customHeight="1" x14ac:dyDescent="0.3">
      <c r="A24" s="661"/>
      <c r="B24" s="675"/>
      <c r="C24" s="661"/>
      <c r="D24" s="659" t="s">
        <v>111</v>
      </c>
      <c r="E24" s="661"/>
      <c r="F24" s="659" t="s">
        <v>283</v>
      </c>
      <c r="G24" s="675"/>
      <c r="H24" s="659" t="s">
        <v>211</v>
      </c>
      <c r="I24" s="659" t="s">
        <v>477</v>
      </c>
      <c r="J24" s="659" t="s">
        <v>477</v>
      </c>
      <c r="K24" s="659" t="s">
        <v>481</v>
      </c>
      <c r="L24" s="659" t="s">
        <v>481</v>
      </c>
      <c r="M24" s="675"/>
      <c r="N24" s="661"/>
      <c r="O24" s="663"/>
    </row>
    <row r="25" spans="1:15" ht="18" customHeight="1" x14ac:dyDescent="0.3">
      <c r="A25" s="661"/>
      <c r="B25" s="675"/>
      <c r="C25" s="661"/>
      <c r="D25" s="659" t="s">
        <v>403</v>
      </c>
      <c r="E25" s="661"/>
      <c r="F25" s="659" t="s">
        <v>284</v>
      </c>
      <c r="G25" s="661"/>
      <c r="H25" s="659" t="s">
        <v>212</v>
      </c>
      <c r="I25" s="659" t="s">
        <v>476</v>
      </c>
      <c r="J25" s="659" t="s">
        <v>477</v>
      </c>
      <c r="K25" s="659" t="s">
        <v>480</v>
      </c>
      <c r="L25" s="659" t="s">
        <v>481</v>
      </c>
      <c r="M25" s="675"/>
      <c r="N25" s="661"/>
      <c r="O25" s="663"/>
    </row>
    <row r="26" spans="1:15" ht="18" customHeight="1" x14ac:dyDescent="0.3">
      <c r="A26" s="661"/>
      <c r="B26" s="675"/>
      <c r="C26" s="661"/>
      <c r="D26" s="659" t="s">
        <v>98</v>
      </c>
      <c r="E26" s="661"/>
      <c r="F26" s="659" t="s">
        <v>161</v>
      </c>
      <c r="G26" s="661"/>
      <c r="H26" s="659" t="s">
        <v>213</v>
      </c>
      <c r="I26" s="659" t="s">
        <v>476</v>
      </c>
      <c r="J26" s="659" t="s">
        <v>479</v>
      </c>
      <c r="K26" s="659" t="s">
        <v>480</v>
      </c>
      <c r="L26" s="659" t="s">
        <v>482</v>
      </c>
      <c r="M26" s="675"/>
      <c r="N26" s="661"/>
      <c r="O26" s="663"/>
    </row>
    <row r="27" spans="1:15" ht="18" customHeight="1" x14ac:dyDescent="0.3">
      <c r="A27" s="661"/>
      <c r="B27" s="675"/>
      <c r="C27" s="661"/>
      <c r="D27" s="662"/>
      <c r="E27" s="661"/>
      <c r="F27" s="675"/>
      <c r="G27" s="679"/>
      <c r="H27" s="659" t="s">
        <v>231</v>
      </c>
      <c r="I27" s="659" t="s">
        <v>477</v>
      </c>
      <c r="J27" s="659" t="s">
        <v>479</v>
      </c>
      <c r="K27" s="659" t="s">
        <v>481</v>
      </c>
      <c r="L27" s="659" t="s">
        <v>482</v>
      </c>
      <c r="M27" s="675"/>
      <c r="N27" s="661"/>
      <c r="O27" s="663"/>
    </row>
    <row r="28" spans="1:15" ht="18" customHeight="1" x14ac:dyDescent="0.3">
      <c r="A28" s="661"/>
      <c r="B28" s="675"/>
      <c r="C28" s="661"/>
      <c r="D28" s="685" t="s">
        <v>422</v>
      </c>
      <c r="E28" s="661"/>
      <c r="F28" s="660" t="s">
        <v>417</v>
      </c>
      <c r="G28" s="679"/>
      <c r="H28" s="659" t="s">
        <v>214</v>
      </c>
      <c r="I28" s="659" t="s">
        <v>478</v>
      </c>
      <c r="J28" s="659" t="s">
        <v>479</v>
      </c>
      <c r="K28" s="659" t="s">
        <v>483</v>
      </c>
      <c r="L28" s="659" t="s">
        <v>482</v>
      </c>
      <c r="M28" s="675"/>
      <c r="N28" s="661"/>
      <c r="O28" s="663"/>
    </row>
    <row r="29" spans="1:15" ht="18" customHeight="1" x14ac:dyDescent="0.3">
      <c r="A29" s="661"/>
      <c r="B29" s="675"/>
      <c r="C29" s="661"/>
      <c r="D29" s="659" t="s">
        <v>78</v>
      </c>
      <c r="E29" s="661"/>
      <c r="F29" s="659" t="s">
        <v>418</v>
      </c>
      <c r="G29" s="679"/>
      <c r="H29" s="675"/>
      <c r="I29" s="675"/>
      <c r="J29" s="675"/>
      <c r="K29" s="675"/>
      <c r="L29" s="675"/>
      <c r="M29" s="675"/>
      <c r="N29" s="661"/>
      <c r="O29" s="663"/>
    </row>
    <row r="30" spans="1:15" ht="18" customHeight="1" x14ac:dyDescent="0.3">
      <c r="A30" s="661"/>
      <c r="B30" s="675"/>
      <c r="C30" s="661"/>
      <c r="D30" s="659" t="s">
        <v>79</v>
      </c>
      <c r="E30" s="661"/>
      <c r="F30" s="659" t="s">
        <v>161</v>
      </c>
      <c r="G30" s="679"/>
      <c r="H30" s="660" t="s">
        <v>439</v>
      </c>
      <c r="I30" s="660" t="s">
        <v>50</v>
      </c>
      <c r="J30" s="660" t="s">
        <v>52</v>
      </c>
      <c r="K30" s="660" t="s">
        <v>474</v>
      </c>
      <c r="L30" s="660" t="s">
        <v>475</v>
      </c>
      <c r="M30" s="675"/>
      <c r="N30" s="661"/>
      <c r="O30" s="663"/>
    </row>
    <row r="31" spans="1:15" ht="18" customHeight="1" x14ac:dyDescent="0.3">
      <c r="A31" s="661"/>
      <c r="B31" s="675"/>
      <c r="C31" s="661"/>
      <c r="D31" s="659" t="s">
        <v>304</v>
      </c>
      <c r="E31" s="661"/>
      <c r="F31" s="675"/>
      <c r="G31" s="679"/>
      <c r="H31" s="659" t="s">
        <v>211</v>
      </c>
      <c r="I31" s="659" t="s">
        <v>485</v>
      </c>
      <c r="J31" s="659" t="s">
        <v>485</v>
      </c>
      <c r="K31" s="659" t="s">
        <v>487</v>
      </c>
      <c r="L31" s="659" t="s">
        <v>487</v>
      </c>
      <c r="M31" s="675"/>
      <c r="N31" s="661"/>
      <c r="O31" s="663"/>
    </row>
    <row r="32" spans="1:15" ht="18" customHeight="1" x14ac:dyDescent="0.3">
      <c r="A32" s="661"/>
      <c r="B32" s="675"/>
      <c r="C32" s="661"/>
      <c r="D32" s="659" t="s">
        <v>161</v>
      </c>
      <c r="E32" s="675"/>
      <c r="F32" s="660" t="s">
        <v>66</v>
      </c>
      <c r="G32" s="679"/>
      <c r="H32" s="659" t="s">
        <v>212</v>
      </c>
      <c r="I32" s="659" t="s">
        <v>484</v>
      </c>
      <c r="J32" s="659" t="s">
        <v>485</v>
      </c>
      <c r="K32" s="659" t="s">
        <v>486</v>
      </c>
      <c r="L32" s="659" t="s">
        <v>487</v>
      </c>
      <c r="M32" s="675"/>
      <c r="N32" s="661"/>
      <c r="O32" s="663"/>
    </row>
    <row r="33" spans="1:15" ht="18" customHeight="1" x14ac:dyDescent="0.3">
      <c r="A33" s="675"/>
      <c r="B33" s="675"/>
      <c r="C33" s="675"/>
      <c r="D33" s="675"/>
      <c r="E33" s="675"/>
      <c r="F33" s="659" t="s">
        <v>67</v>
      </c>
      <c r="G33" s="678"/>
      <c r="H33" s="659" t="s">
        <v>213</v>
      </c>
      <c r="I33" s="659" t="s">
        <v>484</v>
      </c>
      <c r="J33" s="659" t="s">
        <v>488</v>
      </c>
      <c r="K33" s="659" t="s">
        <v>486</v>
      </c>
      <c r="L33" s="659" t="s">
        <v>489</v>
      </c>
      <c r="M33" s="675"/>
      <c r="N33" s="675"/>
      <c r="O33" s="663"/>
    </row>
    <row r="34" spans="1:15" ht="18" customHeight="1" x14ac:dyDescent="0.3">
      <c r="A34" s="675"/>
      <c r="B34" s="675"/>
      <c r="C34" s="675"/>
      <c r="D34" s="685" t="s">
        <v>449</v>
      </c>
      <c r="E34" s="675"/>
      <c r="F34" s="659" t="s">
        <v>68</v>
      </c>
      <c r="G34" s="678"/>
      <c r="H34" s="659" t="s">
        <v>231</v>
      </c>
      <c r="I34" s="659" t="s">
        <v>485</v>
      </c>
      <c r="J34" s="659" t="s">
        <v>488</v>
      </c>
      <c r="K34" s="659" t="s">
        <v>487</v>
      </c>
      <c r="L34" s="659" t="s">
        <v>489</v>
      </c>
      <c r="M34" s="675"/>
      <c r="N34" s="675"/>
      <c r="O34" s="663"/>
    </row>
    <row r="35" spans="1:15" ht="18" customHeight="1" x14ac:dyDescent="0.3">
      <c r="A35" s="675"/>
      <c r="B35" s="675"/>
      <c r="C35" s="675"/>
      <c r="D35" s="659" t="s">
        <v>78</v>
      </c>
      <c r="E35" s="675"/>
      <c r="F35" s="675"/>
      <c r="G35" s="678"/>
      <c r="H35" s="659" t="s">
        <v>214</v>
      </c>
      <c r="I35" s="659" t="s">
        <v>490</v>
      </c>
      <c r="J35" s="659" t="s">
        <v>488</v>
      </c>
      <c r="K35" s="659" t="s">
        <v>491</v>
      </c>
      <c r="L35" s="659" t="s">
        <v>489</v>
      </c>
      <c r="M35" s="675"/>
      <c r="N35" s="675"/>
      <c r="O35" s="663"/>
    </row>
    <row r="36" spans="1:15" ht="18" customHeight="1" x14ac:dyDescent="0.3">
      <c r="A36" s="675"/>
      <c r="B36" s="675"/>
      <c r="C36" s="675"/>
      <c r="D36" s="659" t="s">
        <v>79</v>
      </c>
      <c r="E36" s="675"/>
      <c r="F36" s="660" t="s">
        <v>210</v>
      </c>
      <c r="G36" s="678"/>
      <c r="H36" s="675"/>
      <c r="I36" s="675"/>
      <c r="J36" s="675"/>
      <c r="K36" s="675"/>
      <c r="L36" s="675"/>
      <c r="M36" s="675"/>
      <c r="N36" s="675"/>
      <c r="O36" s="663"/>
    </row>
    <row r="37" spans="1:15" ht="18" customHeight="1" x14ac:dyDescent="0.3">
      <c r="A37" s="675"/>
      <c r="B37" s="675"/>
      <c r="C37" s="675"/>
      <c r="D37" s="686" t="s">
        <v>304</v>
      </c>
      <c r="E37" s="675"/>
      <c r="F37" s="659" t="s">
        <v>211</v>
      </c>
      <c r="G37" s="678"/>
      <c r="H37" s="660" t="s">
        <v>63</v>
      </c>
      <c r="I37" s="660" t="s">
        <v>62</v>
      </c>
      <c r="J37" s="660" t="s">
        <v>205</v>
      </c>
      <c r="K37" s="660" t="s">
        <v>434</v>
      </c>
      <c r="L37" s="660" t="s">
        <v>435</v>
      </c>
      <c r="M37" s="675"/>
      <c r="N37" s="675"/>
      <c r="O37" s="663"/>
    </row>
    <row r="38" spans="1:15" ht="18" customHeight="1" x14ac:dyDescent="0.3">
      <c r="A38" s="675"/>
      <c r="B38" s="675"/>
      <c r="C38" s="675"/>
      <c r="D38" s="675"/>
      <c r="E38" s="675"/>
      <c r="F38" s="659" t="s">
        <v>212</v>
      </c>
      <c r="G38" s="675"/>
      <c r="H38" s="659">
        <v>8</v>
      </c>
      <c r="I38" s="659" t="s">
        <v>46</v>
      </c>
      <c r="J38" s="659" t="s">
        <v>209</v>
      </c>
      <c r="K38" s="659" t="s">
        <v>64</v>
      </c>
      <c r="L38" s="659" t="s">
        <v>70</v>
      </c>
      <c r="M38" s="675"/>
      <c r="N38" s="675"/>
      <c r="O38" s="663"/>
    </row>
    <row r="39" spans="1:15" ht="18" customHeight="1" x14ac:dyDescent="0.3">
      <c r="A39" s="675"/>
      <c r="B39" s="675"/>
      <c r="C39" s="675"/>
      <c r="D39" s="660" t="s">
        <v>94</v>
      </c>
      <c r="E39" s="675"/>
      <c r="F39" s="659" t="s">
        <v>213</v>
      </c>
      <c r="G39" s="675"/>
      <c r="H39" s="659">
        <v>9</v>
      </c>
      <c r="I39" s="659" t="s">
        <v>46</v>
      </c>
      <c r="J39" s="659" t="s">
        <v>209</v>
      </c>
      <c r="K39" s="659" t="s">
        <v>64</v>
      </c>
      <c r="L39" s="659" t="s">
        <v>70</v>
      </c>
      <c r="M39" s="675"/>
      <c r="N39" s="675"/>
      <c r="O39" s="663"/>
    </row>
    <row r="40" spans="1:15" ht="18" customHeight="1" x14ac:dyDescent="0.3">
      <c r="A40" s="675"/>
      <c r="B40" s="675"/>
      <c r="C40" s="675"/>
      <c r="D40" s="659" t="s">
        <v>69</v>
      </c>
      <c r="E40" s="675"/>
      <c r="F40" s="659" t="s">
        <v>231</v>
      </c>
      <c r="G40" s="675"/>
      <c r="H40" s="659" t="s">
        <v>257</v>
      </c>
      <c r="I40" s="659" t="s">
        <v>46</v>
      </c>
      <c r="J40" s="659" t="s">
        <v>209</v>
      </c>
      <c r="K40" s="659" t="s">
        <v>64</v>
      </c>
      <c r="L40" s="659" t="s">
        <v>69</v>
      </c>
      <c r="M40" s="675"/>
      <c r="N40" s="675"/>
      <c r="O40" s="663"/>
    </row>
    <row r="41" spans="1:15" ht="18" customHeight="1" x14ac:dyDescent="0.3">
      <c r="A41" s="675"/>
      <c r="B41" s="675"/>
      <c r="C41" s="675"/>
      <c r="D41" s="659" t="s">
        <v>70</v>
      </c>
      <c r="E41" s="675"/>
      <c r="F41" s="659" t="s">
        <v>214</v>
      </c>
      <c r="G41" s="675"/>
      <c r="H41" s="659" t="s">
        <v>258</v>
      </c>
      <c r="I41" s="659" t="s">
        <v>46</v>
      </c>
      <c r="J41" s="659" t="s">
        <v>209</v>
      </c>
      <c r="K41" s="659" t="s">
        <v>64</v>
      </c>
      <c r="L41" s="659" t="s">
        <v>70</v>
      </c>
      <c r="M41" s="675"/>
      <c r="N41" s="675"/>
      <c r="O41" s="663"/>
    </row>
    <row r="42" spans="1:15" ht="18" customHeight="1" x14ac:dyDescent="0.3">
      <c r="A42" s="675"/>
      <c r="B42" s="675"/>
      <c r="C42" s="675"/>
      <c r="E42" s="675"/>
      <c r="F42" s="675"/>
      <c r="G42" s="675"/>
      <c r="H42" s="659" t="s">
        <v>259</v>
      </c>
      <c r="I42" s="659" t="s">
        <v>46</v>
      </c>
      <c r="J42" s="659" t="s">
        <v>209</v>
      </c>
      <c r="K42" s="659" t="s">
        <v>64</v>
      </c>
      <c r="L42" s="659" t="s">
        <v>69</v>
      </c>
      <c r="M42" s="675"/>
      <c r="N42" s="675"/>
      <c r="O42" s="663"/>
    </row>
    <row r="43" spans="1:15" ht="18" customHeight="1" x14ac:dyDescent="0.3">
      <c r="A43" s="675"/>
      <c r="B43" s="675"/>
      <c r="C43" s="675"/>
      <c r="D43" s="685" t="s">
        <v>524</v>
      </c>
      <c r="E43" s="675"/>
      <c r="F43" s="675"/>
      <c r="G43" s="675"/>
      <c r="H43" s="659">
        <v>10</v>
      </c>
      <c r="I43" s="659" t="s">
        <v>46</v>
      </c>
      <c r="J43" s="659" t="s">
        <v>208</v>
      </c>
      <c r="K43" s="659" t="s">
        <v>64</v>
      </c>
      <c r="L43" s="659" t="s">
        <v>70</v>
      </c>
      <c r="M43" s="675"/>
      <c r="N43" s="675"/>
      <c r="O43" s="663"/>
    </row>
    <row r="44" spans="1:15" ht="18" customHeight="1" x14ac:dyDescent="0.3">
      <c r="A44" s="675"/>
      <c r="B44" s="675"/>
      <c r="C44" s="675"/>
      <c r="D44" s="659" t="str">
        <f>""</f>
        <v/>
      </c>
      <c r="E44" s="675"/>
      <c r="F44" s="675"/>
      <c r="G44" s="675"/>
      <c r="H44" s="659" t="s">
        <v>260</v>
      </c>
      <c r="I44" s="659" t="s">
        <v>46</v>
      </c>
      <c r="J44" s="659" t="s">
        <v>208</v>
      </c>
      <c r="K44" s="659" t="s">
        <v>64</v>
      </c>
      <c r="L44" s="659" t="s">
        <v>70</v>
      </c>
      <c r="M44" s="675"/>
      <c r="N44" s="675"/>
      <c r="O44" s="663"/>
    </row>
    <row r="45" spans="1:15" ht="18" customHeight="1" x14ac:dyDescent="0.3">
      <c r="A45" s="675"/>
      <c r="B45" s="675"/>
      <c r="C45" s="675"/>
      <c r="D45" s="659" t="s">
        <v>161</v>
      </c>
      <c r="E45" s="675"/>
      <c r="F45" s="675"/>
      <c r="G45" s="675"/>
      <c r="H45" s="659">
        <v>16</v>
      </c>
      <c r="I45" s="659" t="s">
        <v>46</v>
      </c>
      <c r="J45" s="659" t="s">
        <v>209</v>
      </c>
      <c r="K45" s="659" t="s">
        <v>65</v>
      </c>
      <c r="L45" s="659" t="s">
        <v>70</v>
      </c>
      <c r="M45" s="675"/>
      <c r="N45" s="675"/>
      <c r="O45" s="663"/>
    </row>
    <row r="46" spans="1:15" ht="18" customHeight="1" x14ac:dyDescent="0.3">
      <c r="A46" s="675"/>
      <c r="B46" s="675"/>
      <c r="C46" s="675"/>
      <c r="D46" s="675"/>
      <c r="E46" s="675"/>
      <c r="F46" s="675"/>
      <c r="G46" s="675"/>
      <c r="H46" s="659">
        <v>17</v>
      </c>
      <c r="I46" s="659" t="s">
        <v>46</v>
      </c>
      <c r="J46" s="659" t="s">
        <v>209</v>
      </c>
      <c r="K46" s="659" t="s">
        <v>65</v>
      </c>
      <c r="L46" s="659" t="s">
        <v>70</v>
      </c>
      <c r="M46" s="675"/>
      <c r="N46" s="675"/>
      <c r="O46" s="663"/>
    </row>
    <row r="47" spans="1:15" ht="18" customHeight="1" x14ac:dyDescent="0.3">
      <c r="A47" s="675"/>
      <c r="B47" s="675"/>
      <c r="C47" s="675"/>
      <c r="D47" s="660" t="s">
        <v>207</v>
      </c>
      <c r="E47" s="660" t="s">
        <v>473</v>
      </c>
      <c r="F47" s="675"/>
      <c r="G47" s="675"/>
      <c r="H47" s="659">
        <v>18</v>
      </c>
      <c r="I47" s="659" t="s">
        <v>46</v>
      </c>
      <c r="J47" s="659" t="s">
        <v>208</v>
      </c>
      <c r="K47" s="659" t="s">
        <v>65</v>
      </c>
      <c r="L47" s="659" t="s">
        <v>70</v>
      </c>
      <c r="M47" s="675"/>
      <c r="N47" s="675"/>
      <c r="O47" s="663"/>
    </row>
    <row r="48" spans="1:15" ht="18" customHeight="1" x14ac:dyDescent="0.3">
      <c r="A48" s="675"/>
      <c r="B48" s="675"/>
      <c r="C48" s="675"/>
      <c r="D48" s="659" t="s">
        <v>208</v>
      </c>
      <c r="E48" s="659">
        <v>0.7</v>
      </c>
      <c r="F48" s="675"/>
      <c r="G48" s="675"/>
      <c r="H48" s="675"/>
      <c r="I48" s="675"/>
      <c r="J48" s="675"/>
      <c r="K48" s="675"/>
      <c r="L48" s="675"/>
      <c r="M48" s="675"/>
      <c r="N48" s="675"/>
      <c r="O48" s="663"/>
    </row>
    <row r="49" spans="1:15" ht="18" customHeight="1" x14ac:dyDescent="0.3">
      <c r="A49" s="675"/>
      <c r="B49" s="675"/>
      <c r="C49" s="675"/>
      <c r="D49" s="659" t="s">
        <v>209</v>
      </c>
      <c r="E49" s="659">
        <v>0.85</v>
      </c>
      <c r="F49" s="675"/>
      <c r="G49" s="675"/>
      <c r="H49" s="675"/>
      <c r="I49" s="675"/>
      <c r="J49" s="675"/>
      <c r="K49" s="675"/>
      <c r="L49" s="675"/>
      <c r="M49" s="675"/>
      <c r="N49" s="675"/>
      <c r="O49" s="663"/>
    </row>
    <row r="50" spans="1:15" ht="18" customHeight="1" x14ac:dyDescent="0.3">
      <c r="A50" s="675"/>
      <c r="B50" s="675"/>
      <c r="C50" s="675"/>
      <c r="D50" s="675"/>
      <c r="E50" s="675"/>
      <c r="F50" s="675"/>
      <c r="G50" s="675"/>
      <c r="H50" s="675"/>
      <c r="I50" s="675"/>
      <c r="J50" s="675"/>
      <c r="K50" s="675"/>
      <c r="L50" s="675"/>
      <c r="M50" s="675"/>
      <c r="N50" s="675"/>
      <c r="O50" s="663"/>
    </row>
    <row r="51" spans="1:15" ht="18" customHeight="1" x14ac:dyDescent="0.3">
      <c r="A51" s="675"/>
      <c r="B51" s="675"/>
      <c r="C51" s="675"/>
      <c r="D51" s="675"/>
      <c r="E51" s="675"/>
      <c r="F51" s="675"/>
      <c r="G51" s="675"/>
      <c r="H51" s="675"/>
      <c r="I51" s="675"/>
      <c r="J51" s="675"/>
      <c r="K51" s="675"/>
      <c r="L51" s="675"/>
      <c r="M51" s="675"/>
      <c r="N51" s="675"/>
      <c r="O51" s="663"/>
    </row>
    <row r="52" spans="1:15" ht="18" customHeight="1" x14ac:dyDescent="0.3">
      <c r="A52" s="675"/>
      <c r="B52" s="675"/>
      <c r="C52" s="675"/>
      <c r="D52" s="675"/>
      <c r="E52" s="675"/>
      <c r="F52" s="675"/>
      <c r="G52" s="675"/>
      <c r="H52" s="675"/>
      <c r="I52" s="675"/>
      <c r="J52" s="675"/>
      <c r="K52" s="675"/>
      <c r="L52" s="675"/>
      <c r="M52" s="675"/>
      <c r="N52" s="675"/>
      <c r="O52" s="663"/>
    </row>
    <row r="53" spans="1:15" ht="18" customHeight="1" x14ac:dyDescent="0.3">
      <c r="A53" s="675"/>
      <c r="B53" s="675"/>
      <c r="C53" s="675"/>
      <c r="D53" s="675"/>
      <c r="E53" s="675"/>
      <c r="F53" s="675"/>
      <c r="G53" s="675"/>
      <c r="H53" s="675"/>
      <c r="I53" s="675"/>
      <c r="J53" s="675"/>
      <c r="K53" s="675"/>
      <c r="L53" s="675"/>
      <c r="M53" s="675"/>
      <c r="N53" s="675"/>
      <c r="O53" s="663"/>
    </row>
    <row r="54" spans="1:15" ht="18" customHeight="1" x14ac:dyDescent="0.3">
      <c r="A54" s="661"/>
      <c r="B54" s="661"/>
      <c r="C54" s="661"/>
      <c r="D54" s="684"/>
      <c r="E54" s="678"/>
      <c r="F54" s="684"/>
      <c r="G54" s="678"/>
      <c r="H54" s="684"/>
      <c r="I54" s="678"/>
      <c r="J54" s="684"/>
      <c r="K54" s="678"/>
      <c r="L54" s="661"/>
      <c r="M54" s="678"/>
      <c r="N54" s="661"/>
      <c r="O54" s="663"/>
    </row>
    <row r="55" spans="1:15" ht="18" customHeight="1" x14ac:dyDescent="0.3">
      <c r="A55" s="663"/>
      <c r="B55" s="663"/>
      <c r="C55" s="663"/>
      <c r="D55" s="663"/>
      <c r="E55" s="663"/>
      <c r="F55" s="663"/>
      <c r="G55" s="663"/>
      <c r="H55" s="663"/>
      <c r="I55" s="663"/>
      <c r="J55" s="663"/>
      <c r="K55" s="663"/>
      <c r="L55" s="663"/>
      <c r="M55" s="663"/>
      <c r="N55" s="663"/>
      <c r="O55" s="663"/>
    </row>
  </sheetData>
  <sheetProtection algorithmName="SHA-512" hashValue="ul7UiycrpCYE2BLQooTCLi5NWHHr4spYQKYivaPeQ5e2YAHrC70MZijY6dFPU3T6fbnXMxQedkO9QuRKqPDc3A==" saltValue="HbBJgDVAPD8CIlSfkMWW7A==" spinCount="100000" sheet="1" objects="1" scenarios="1" selectLockedCells="1"/>
  <conditionalFormatting sqref="A2:B2 A1 C1 H16:H18 F18:F20 D34:D37 A3:C12 C13 A55:D1048576 K54:L54 A13:A32 A54 H55:H1048576 F55:F1048576 C29:C32 C54:D54 O33:XFD54 H23:H35 D15:D16 E51:E1048576 F51:F53 G51:G1048576 J62:K72 K23:L23 K29:L30 L19 G25:G37 F36:F41 A50:D53 A35:C49 H37:L47 K35:L35 I12:I16 K12:K16 G17:G21 H12:H14 D18:D27 E20:E31 D47:E49 F22:F26 F32:F34 E12:F16 D39:D41 D1:M9 K12:L13 G10:G11 D12:I13 AC20:XFD30 N1:XFD19 J55:M61 N55:XFD1048576 J73:M1048576 N31:XFD32 M49:M54 N35:N54 N20:U30 I20:I22 K20:K22 J48:L53 H48:H53 I48:I1048576">
    <cfRule type="expression" dxfId="49" priority="60" stopIfTrue="1">
      <formula>CELL("Protect",A1)=0</formula>
    </cfRule>
  </conditionalFormatting>
  <conditionalFormatting sqref="C24:C28">
    <cfRule type="expression" dxfId="48" priority="57" stopIfTrue="1">
      <formula>CELL("Protect",C24)=0</formula>
    </cfRule>
  </conditionalFormatting>
  <conditionalFormatting sqref="F21">
    <cfRule type="expression" dxfId="47" priority="54" stopIfTrue="1">
      <formula>CELL("Protect",F21)=0</formula>
    </cfRule>
  </conditionalFormatting>
  <conditionalFormatting sqref="F28">
    <cfRule type="expression" dxfId="46" priority="48" stopIfTrue="1">
      <formula>CELL("Protect",F28)=0</formula>
    </cfRule>
  </conditionalFormatting>
  <conditionalFormatting sqref="F29">
    <cfRule type="expression" dxfId="45" priority="47" stopIfTrue="1">
      <formula>CELL("Protect",F29)=0</formula>
    </cfRule>
  </conditionalFormatting>
  <conditionalFormatting sqref="F30">
    <cfRule type="expression" dxfId="44" priority="46" stopIfTrue="1">
      <formula>CELL("Protect",F30)=0</formula>
    </cfRule>
  </conditionalFormatting>
  <conditionalFormatting sqref="D29:D32">
    <cfRule type="expression" dxfId="43" priority="45" stopIfTrue="1">
      <formula>CELL("Protect",D29)=0</formula>
    </cfRule>
  </conditionalFormatting>
  <conditionalFormatting sqref="D28">
    <cfRule type="expression" dxfId="42" priority="44" stopIfTrue="1">
      <formula>CELL("Protect",D28)=0</formula>
    </cfRule>
  </conditionalFormatting>
  <conditionalFormatting sqref="D43">
    <cfRule type="expression" dxfId="41" priority="43" stopIfTrue="1">
      <formula>CELL("Protect",D43)=0</formula>
    </cfRule>
  </conditionalFormatting>
  <conditionalFormatting sqref="D44">
    <cfRule type="expression" dxfId="40" priority="42" stopIfTrue="1">
      <formula>CELL("Protect",D44)=0</formula>
    </cfRule>
  </conditionalFormatting>
  <conditionalFormatting sqref="H20">
    <cfRule type="expression" dxfId="39" priority="41" stopIfTrue="1">
      <formula>CELL("Protect",H20)=0</formula>
    </cfRule>
  </conditionalFormatting>
  <conditionalFormatting sqref="H21">
    <cfRule type="expression" dxfId="38" priority="40" stopIfTrue="1">
      <formula>CELL("Protect",H21)=0</formula>
    </cfRule>
  </conditionalFormatting>
  <conditionalFormatting sqref="E47">
    <cfRule type="expression" dxfId="37" priority="39" stopIfTrue="1">
      <formula>CELL("Protect",E47)=0</formula>
    </cfRule>
  </conditionalFormatting>
  <conditionalFormatting sqref="E48:E49">
    <cfRule type="expression" dxfId="36" priority="38" stopIfTrue="1">
      <formula>CELL("Protect",E48)=0</formula>
    </cfRule>
  </conditionalFormatting>
  <conditionalFormatting sqref="I23">
    <cfRule type="expression" dxfId="35" priority="37" stopIfTrue="1">
      <formula>CELL("Protect",I23)=0</formula>
    </cfRule>
  </conditionalFormatting>
  <conditionalFormatting sqref="J34">
    <cfRule type="expression" dxfId="34" priority="15" stopIfTrue="1">
      <formula>CELL("Protect",J34)=0</formula>
    </cfRule>
  </conditionalFormatting>
  <conditionalFormatting sqref="I24:I28">
    <cfRule type="expression" dxfId="33" priority="35" stopIfTrue="1">
      <formula>CELL("Protect",I24)=0</formula>
    </cfRule>
  </conditionalFormatting>
  <conditionalFormatting sqref="J23">
    <cfRule type="expression" dxfId="32" priority="33" stopIfTrue="1">
      <formula>CELL("Protect",J23)=0</formula>
    </cfRule>
  </conditionalFormatting>
  <conditionalFormatting sqref="L33">
    <cfRule type="expression" dxfId="31" priority="11" stopIfTrue="1">
      <formula>CELL("Protect",L33)=0</formula>
    </cfRule>
  </conditionalFormatting>
  <conditionalFormatting sqref="J28">
    <cfRule type="expression" dxfId="30" priority="24" stopIfTrue="1">
      <formula>CELL("Protect",J28)=0</formula>
    </cfRule>
  </conditionalFormatting>
  <conditionalFormatting sqref="J25">
    <cfRule type="expression" dxfId="29" priority="27" stopIfTrue="1">
      <formula>CELL("Protect",J25)=0</formula>
    </cfRule>
  </conditionalFormatting>
  <conditionalFormatting sqref="I30">
    <cfRule type="expression" dxfId="28" priority="29" stopIfTrue="1">
      <formula>CELL("Protect",I30)=0</formula>
    </cfRule>
  </conditionalFormatting>
  <conditionalFormatting sqref="J30">
    <cfRule type="expression" dxfId="27" priority="28" stopIfTrue="1">
      <formula>CELL("Protect",J30)=0</formula>
    </cfRule>
  </conditionalFormatting>
  <conditionalFormatting sqref="J26">
    <cfRule type="expression" dxfId="26" priority="26" stopIfTrue="1">
      <formula>CELL("Protect",J26)=0</formula>
    </cfRule>
  </conditionalFormatting>
  <conditionalFormatting sqref="J27">
    <cfRule type="expression" dxfId="25" priority="25" stopIfTrue="1">
      <formula>CELL("Protect",J27)=0</formula>
    </cfRule>
  </conditionalFormatting>
  <conditionalFormatting sqref="K25:K28">
    <cfRule type="expression" dxfId="24" priority="23" stopIfTrue="1">
      <formula>CELL("Protect",K25)=0</formula>
    </cfRule>
  </conditionalFormatting>
  <conditionalFormatting sqref="L25">
    <cfRule type="expression" dxfId="23" priority="22" stopIfTrue="1">
      <formula>CELL("Protect",L25)=0</formula>
    </cfRule>
  </conditionalFormatting>
  <conditionalFormatting sqref="L26">
    <cfRule type="expression" dxfId="22" priority="21" stopIfTrue="1">
      <formula>CELL("Protect",L26)=0</formula>
    </cfRule>
  </conditionalFormatting>
  <conditionalFormatting sqref="L27">
    <cfRule type="expression" dxfId="21" priority="20" stopIfTrue="1">
      <formula>CELL("Protect",L27)=0</formula>
    </cfRule>
  </conditionalFormatting>
  <conditionalFormatting sqref="L28">
    <cfRule type="expression" dxfId="20" priority="19" stopIfTrue="1">
      <formula>CELL("Protect",L28)=0</formula>
    </cfRule>
  </conditionalFormatting>
  <conditionalFormatting sqref="I32:I35">
    <cfRule type="expression" dxfId="19" priority="18" stopIfTrue="1">
      <formula>CELL("Protect",I32)=0</formula>
    </cfRule>
  </conditionalFormatting>
  <conditionalFormatting sqref="J32">
    <cfRule type="expression" dxfId="18" priority="17" stopIfTrue="1">
      <formula>CELL("Protect",J32)=0</formula>
    </cfRule>
  </conditionalFormatting>
  <conditionalFormatting sqref="J33">
    <cfRule type="expression" dxfId="17" priority="16" stopIfTrue="1">
      <formula>CELL("Protect",J33)=0</formula>
    </cfRule>
  </conditionalFormatting>
  <conditionalFormatting sqref="J35">
    <cfRule type="expression" dxfId="16" priority="14" stopIfTrue="1">
      <formula>CELL("Protect",J35)=0</formula>
    </cfRule>
  </conditionalFormatting>
  <conditionalFormatting sqref="K32:K35">
    <cfRule type="expression" dxfId="15" priority="13" stopIfTrue="1">
      <formula>CELL("Protect",K32)=0</formula>
    </cfRule>
  </conditionalFormatting>
  <conditionalFormatting sqref="L32">
    <cfRule type="expression" dxfId="14" priority="12" stopIfTrue="1">
      <formula>CELL("Protect",L32)=0</formula>
    </cfRule>
  </conditionalFormatting>
  <conditionalFormatting sqref="L34">
    <cfRule type="expression" dxfId="13" priority="10" stopIfTrue="1">
      <formula>CELL("Protect",L34)=0</formula>
    </cfRule>
  </conditionalFormatting>
  <conditionalFormatting sqref="L35">
    <cfRule type="expression" dxfId="12" priority="9" stopIfTrue="1">
      <formula>CELL("Protect",L35)=0</formula>
    </cfRule>
  </conditionalFormatting>
  <conditionalFormatting sqref="J24">
    <cfRule type="expression" dxfId="11" priority="8" stopIfTrue="1">
      <formula>CELL("Protect",J24)=0</formula>
    </cfRule>
  </conditionalFormatting>
  <conditionalFormatting sqref="K24">
    <cfRule type="expression" dxfId="10" priority="7" stopIfTrue="1">
      <formula>CELL("Protect",K24)=0</formula>
    </cfRule>
  </conditionalFormatting>
  <conditionalFormatting sqref="L24">
    <cfRule type="expression" dxfId="9" priority="6" stopIfTrue="1">
      <formula>CELL("Protect",L24)=0</formula>
    </cfRule>
  </conditionalFormatting>
  <conditionalFormatting sqref="I31">
    <cfRule type="expression" dxfId="8" priority="5" stopIfTrue="1">
      <formula>CELL("Protect",I31)=0</formula>
    </cfRule>
  </conditionalFormatting>
  <conditionalFormatting sqref="J31">
    <cfRule type="expression" dxfId="7" priority="4" stopIfTrue="1">
      <formula>CELL("Protect",J31)=0</formula>
    </cfRule>
  </conditionalFormatting>
  <conditionalFormatting sqref="K31">
    <cfRule type="expression" dxfId="6" priority="3" stopIfTrue="1">
      <formula>CELL("Protect",K31)=0</formula>
    </cfRule>
  </conditionalFormatting>
  <conditionalFormatting sqref="L31">
    <cfRule type="expression" dxfId="5" priority="2" stopIfTrue="1">
      <formula>CELL("Protect",L31)=0</formula>
    </cfRule>
  </conditionalFormatting>
  <conditionalFormatting sqref="D45">
    <cfRule type="expression" dxfId="4" priority="1" stopIfTrue="1">
      <formula>CELL("Protect",D45)=0</formula>
    </cfRule>
  </conditionalFormatting>
  <dataValidations count="1">
    <dataValidation type="list" allowBlank="1" showInputMessage="1" showErrorMessage="1" sqref="L13" xr:uid="{00000000-0002-0000-1000-000000000000}">
      <formula1>Yes_No</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K34"/>
  <sheetViews>
    <sheetView showGridLines="0" zoomScaleNormal="100" workbookViewId="0"/>
  </sheetViews>
  <sheetFormatPr defaultColWidth="9.140625" defaultRowHeight="18" customHeight="1" x14ac:dyDescent="0.3"/>
  <cols>
    <col min="1" max="1" width="4.42578125" style="2" customWidth="1"/>
    <col min="2" max="2" width="29" style="3" customWidth="1"/>
    <col min="3" max="3" width="54.7109375" style="1" customWidth="1"/>
    <col min="4" max="4" width="4.42578125" style="2" customWidth="1"/>
    <col min="5" max="5" width="3.7109375" style="2" customWidth="1"/>
    <col min="6" max="16384" width="9.140625" style="2"/>
  </cols>
  <sheetData>
    <row r="1" spans="1:11" ht="24" customHeight="1" thickBot="1" x14ac:dyDescent="0.35">
      <c r="A1" s="142"/>
      <c r="B1" s="151"/>
      <c r="C1" s="206"/>
      <c r="D1" s="142"/>
      <c r="E1" s="85"/>
    </row>
    <row r="2" spans="1:11" ht="18" customHeight="1" thickBot="1" x14ac:dyDescent="0.35">
      <c r="A2" s="142"/>
      <c r="B2" s="401" t="s">
        <v>329</v>
      </c>
      <c r="C2" s="402"/>
      <c r="D2" s="142"/>
      <c r="E2" s="85"/>
    </row>
    <row r="3" spans="1:11" ht="18" customHeight="1" x14ac:dyDescent="0.3">
      <c r="A3" s="142"/>
      <c r="B3" s="140" t="s">
        <v>255</v>
      </c>
      <c r="C3" s="463" t="s">
        <v>525</v>
      </c>
      <c r="D3" s="142"/>
      <c r="E3" s="85"/>
    </row>
    <row r="4" spans="1:11" ht="18" customHeight="1" x14ac:dyDescent="0.3">
      <c r="A4" s="142"/>
      <c r="B4" s="88" t="s">
        <v>118</v>
      </c>
      <c r="C4" s="464" t="str">
        <f>INDEX(B14:B60,COUNTA(B14:B60),1)</f>
        <v>v3.1</v>
      </c>
      <c r="D4" s="142"/>
      <c r="E4" s="85"/>
    </row>
    <row r="5" spans="1:11" ht="18" customHeight="1" x14ac:dyDescent="0.3">
      <c r="A5" s="142"/>
      <c r="B5" s="88" t="s">
        <v>256</v>
      </c>
      <c r="C5" s="465">
        <f>IF(MAX(B14:C100)=0,"No Revisions Dates Entered",MAX(C14:C100))</f>
        <v>43787</v>
      </c>
      <c r="D5" s="142"/>
      <c r="E5" s="85"/>
    </row>
    <row r="6" spans="1:11" ht="18" customHeight="1" x14ac:dyDescent="0.3">
      <c r="A6" s="142"/>
      <c r="B6" s="89" t="s">
        <v>117</v>
      </c>
      <c r="C6" s="466" t="str">
        <f ca="1">MID(CELL("filename",A1), FIND("]", CELL("filename", A1))+ 1, 255)</f>
        <v>Version Control</v>
      </c>
      <c r="D6" s="142"/>
      <c r="E6" s="85"/>
    </row>
    <row r="7" spans="1:11" ht="36" customHeight="1" x14ac:dyDescent="0.3">
      <c r="A7" s="142"/>
      <c r="B7" s="132" t="s">
        <v>116</v>
      </c>
      <c r="C7" s="467" t="str">
        <f ca="1">MID(CELL("FILENAME",A1),FIND("[",CELL("FILENAME",A1))+1,FIND("]",CELL("FILENAME",A1))-FIND("[",CELL("FILENAME",A1))-1)</f>
        <v>Consumer Freezer v3.1.xlsx</v>
      </c>
      <c r="D7" s="142"/>
      <c r="E7" s="85"/>
    </row>
    <row r="8" spans="1:11" ht="18" customHeight="1" x14ac:dyDescent="0.3">
      <c r="A8" s="142"/>
      <c r="B8" s="132" t="s">
        <v>82</v>
      </c>
      <c r="C8" s="465" t="str">
        <f>'General Info &amp; Test Results'!C17</f>
        <v>[MM/DD/YYYY]</v>
      </c>
      <c r="D8" s="142"/>
      <c r="E8" s="85"/>
    </row>
    <row r="9" spans="1:11" ht="18" customHeight="1" thickBot="1" x14ac:dyDescent="0.35">
      <c r="A9" s="142"/>
      <c r="B9" s="90" t="s">
        <v>119</v>
      </c>
      <c r="C9" s="468" t="str">
        <f>'General Info &amp; Test Results'!C18</f>
        <v>[MM/DD/YYYY]</v>
      </c>
      <c r="D9" s="142"/>
      <c r="E9" s="85"/>
    </row>
    <row r="10" spans="1:11" ht="18" customHeight="1" x14ac:dyDescent="0.3">
      <c r="A10" s="142"/>
      <c r="B10" s="142"/>
      <c r="C10" s="142"/>
      <c r="D10" s="142"/>
      <c r="E10" s="85"/>
    </row>
    <row r="11" spans="1:11" ht="18" customHeight="1" thickBot="1" x14ac:dyDescent="0.35">
      <c r="A11" s="142"/>
      <c r="B11" s="142"/>
      <c r="C11" s="142"/>
      <c r="D11" s="142"/>
      <c r="E11" s="85"/>
    </row>
    <row r="12" spans="1:11" ht="18" customHeight="1" thickBot="1" x14ac:dyDescent="0.35">
      <c r="A12" s="142"/>
      <c r="B12" s="401" t="s">
        <v>492</v>
      </c>
      <c r="C12" s="402"/>
      <c r="D12" s="142"/>
      <c r="E12" s="85"/>
      <c r="H12" s="139"/>
      <c r="I12" s="139"/>
      <c r="J12" s="139"/>
      <c r="K12" s="139"/>
    </row>
    <row r="13" spans="1:11" ht="18" customHeight="1" x14ac:dyDescent="0.35">
      <c r="A13" s="142"/>
      <c r="B13" s="120" t="s">
        <v>120</v>
      </c>
      <c r="C13" s="121" t="s">
        <v>121</v>
      </c>
      <c r="D13" s="142"/>
      <c r="E13" s="85"/>
      <c r="H13" s="139"/>
      <c r="I13" s="139"/>
      <c r="J13" s="139"/>
      <c r="K13" s="139"/>
    </row>
    <row r="14" spans="1:11" ht="18" customHeight="1" x14ac:dyDescent="0.3">
      <c r="A14" s="142"/>
      <c r="B14" s="118" t="s">
        <v>261</v>
      </c>
      <c r="C14" s="119">
        <v>41869</v>
      </c>
      <c r="D14" s="142"/>
      <c r="E14" s="85"/>
      <c r="H14" s="139"/>
      <c r="I14" s="139"/>
      <c r="J14" s="139"/>
      <c r="K14" s="139"/>
    </row>
    <row r="15" spans="1:11" ht="18" customHeight="1" x14ac:dyDescent="0.3">
      <c r="A15" s="142"/>
      <c r="B15" s="116" t="s">
        <v>286</v>
      </c>
      <c r="C15" s="117">
        <v>42115</v>
      </c>
      <c r="D15" s="142"/>
      <c r="E15" s="85"/>
      <c r="H15" s="139"/>
      <c r="I15" s="139"/>
      <c r="J15" s="139"/>
      <c r="K15" s="139"/>
    </row>
    <row r="16" spans="1:11" ht="18" customHeight="1" x14ac:dyDescent="0.3">
      <c r="A16" s="142"/>
      <c r="B16" s="116" t="s">
        <v>317</v>
      </c>
      <c r="C16" s="117">
        <v>42160</v>
      </c>
      <c r="D16" s="142"/>
      <c r="E16" s="85"/>
      <c r="H16" s="139"/>
      <c r="I16" s="139"/>
      <c r="J16" s="139"/>
      <c r="K16" s="139"/>
    </row>
    <row r="17" spans="1:5" ht="18" customHeight="1" x14ac:dyDescent="0.3">
      <c r="A17" s="142"/>
      <c r="B17" s="116" t="s">
        <v>318</v>
      </c>
      <c r="C17" s="117">
        <v>42177</v>
      </c>
      <c r="D17" s="142"/>
      <c r="E17" s="85"/>
    </row>
    <row r="18" spans="1:5" ht="18" customHeight="1" x14ac:dyDescent="0.3">
      <c r="A18" s="142"/>
      <c r="B18" s="116" t="s">
        <v>319</v>
      </c>
      <c r="C18" s="117">
        <v>42236</v>
      </c>
      <c r="D18" s="142"/>
      <c r="E18" s="85"/>
    </row>
    <row r="19" spans="1:5" ht="18" customHeight="1" x14ac:dyDescent="0.3">
      <c r="A19" s="142"/>
      <c r="B19" s="116" t="s">
        <v>326</v>
      </c>
      <c r="C19" s="117">
        <v>42374</v>
      </c>
      <c r="D19" s="142"/>
      <c r="E19" s="85"/>
    </row>
    <row r="20" spans="1:5" ht="18" customHeight="1" x14ac:dyDescent="0.3">
      <c r="A20" s="142"/>
      <c r="B20" s="116" t="s">
        <v>328</v>
      </c>
      <c r="C20" s="117">
        <v>42922</v>
      </c>
      <c r="D20" s="142"/>
      <c r="E20" s="85"/>
    </row>
    <row r="21" spans="1:5" ht="18" customHeight="1" x14ac:dyDescent="0.3">
      <c r="A21" s="142"/>
      <c r="B21" s="116" t="s">
        <v>514</v>
      </c>
      <c r="C21" s="117">
        <v>43756</v>
      </c>
      <c r="D21" s="142"/>
      <c r="E21" s="85"/>
    </row>
    <row r="22" spans="1:5" ht="18" customHeight="1" x14ac:dyDescent="0.3">
      <c r="A22" s="142"/>
      <c r="B22" s="116" t="s">
        <v>526</v>
      </c>
      <c r="C22" s="117">
        <v>43787</v>
      </c>
      <c r="D22" s="142"/>
      <c r="E22" s="85"/>
    </row>
    <row r="23" spans="1:5" ht="18" customHeight="1" x14ac:dyDescent="0.3">
      <c r="A23" s="142"/>
      <c r="B23" s="116"/>
      <c r="C23" s="117"/>
      <c r="D23" s="142"/>
      <c r="E23" s="85"/>
    </row>
    <row r="24" spans="1:5" ht="18" customHeight="1" x14ac:dyDescent="0.3">
      <c r="A24" s="142"/>
      <c r="B24" s="116"/>
      <c r="C24" s="117"/>
      <c r="D24" s="142"/>
      <c r="E24" s="85"/>
    </row>
    <row r="25" spans="1:5" ht="18" customHeight="1" x14ac:dyDescent="0.3">
      <c r="A25" s="142"/>
      <c r="B25" s="116"/>
      <c r="C25" s="117"/>
      <c r="D25" s="142"/>
      <c r="E25" s="85"/>
    </row>
    <row r="26" spans="1:5" ht="18" customHeight="1" x14ac:dyDescent="0.3">
      <c r="A26" s="142"/>
      <c r="B26" s="116"/>
      <c r="C26" s="117"/>
      <c r="D26" s="142"/>
      <c r="E26" s="85"/>
    </row>
    <row r="27" spans="1:5" ht="18" customHeight="1" x14ac:dyDescent="0.3">
      <c r="A27" s="142"/>
      <c r="B27" s="116"/>
      <c r="C27" s="117"/>
      <c r="D27" s="142"/>
      <c r="E27" s="85"/>
    </row>
    <row r="28" spans="1:5" ht="18" customHeight="1" x14ac:dyDescent="0.3">
      <c r="A28" s="142"/>
      <c r="B28" s="116"/>
      <c r="C28" s="117"/>
      <c r="D28" s="142"/>
      <c r="E28" s="85"/>
    </row>
    <row r="29" spans="1:5" ht="18" customHeight="1" x14ac:dyDescent="0.3">
      <c r="A29" s="142"/>
      <c r="B29" s="116"/>
      <c r="C29" s="117"/>
      <c r="D29" s="142"/>
      <c r="E29" s="85"/>
    </row>
    <row r="30" spans="1:5" ht="18" customHeight="1" x14ac:dyDescent="0.3">
      <c r="A30" s="142"/>
      <c r="B30" s="116"/>
      <c r="C30" s="117"/>
      <c r="D30" s="142"/>
      <c r="E30" s="85"/>
    </row>
    <row r="31" spans="1:5" ht="18" customHeight="1" x14ac:dyDescent="0.3">
      <c r="A31" s="142"/>
      <c r="B31" s="116"/>
      <c r="C31" s="117"/>
      <c r="D31" s="142"/>
      <c r="E31" s="85"/>
    </row>
    <row r="32" spans="1:5" ht="18" customHeight="1" thickBot="1" x14ac:dyDescent="0.35">
      <c r="A32" s="142"/>
      <c r="B32" s="228"/>
      <c r="C32" s="229"/>
      <c r="D32" s="142"/>
      <c r="E32" s="85"/>
    </row>
    <row r="33" spans="1:5" ht="18" customHeight="1" x14ac:dyDescent="0.3">
      <c r="A33" s="142"/>
      <c r="B33" s="469"/>
      <c r="C33" s="470"/>
      <c r="D33" s="142"/>
      <c r="E33" s="85"/>
    </row>
    <row r="34" spans="1:5" ht="18" customHeight="1" x14ac:dyDescent="0.3">
      <c r="A34" s="85"/>
      <c r="B34" s="86"/>
      <c r="C34" s="87"/>
      <c r="D34" s="85"/>
      <c r="E34" s="85"/>
    </row>
  </sheetData>
  <sheetProtection password="CAAA" sheet="1" objects="1" scenarios="1" selectLockedCells="1"/>
  <conditionalFormatting sqref="A12:B12 D12:XFD12 A2:XFD11 A1 D1:XFD1 F33:XFD33 A34:XFD1048576 A13:XFD20 D21:XFD25 A21:A25 A26:XFD32">
    <cfRule type="expression" dxfId="3" priority="6" stopIfTrue="1">
      <formula>CELL("Protect",A1)=0</formula>
    </cfRule>
  </conditionalFormatting>
  <conditionalFormatting sqref="C1">
    <cfRule type="expression" dxfId="2" priority="5" stopIfTrue="1">
      <formula>CELL("Protect",C1)=0</formula>
    </cfRule>
  </conditionalFormatting>
  <conditionalFormatting sqref="E33">
    <cfRule type="expression" dxfId="1" priority="4" stopIfTrue="1">
      <formula>CELL("Protect",E33)=0</formula>
    </cfRule>
  </conditionalFormatting>
  <conditionalFormatting sqref="B21:C25">
    <cfRule type="expression" dxfId="0" priority="3" stopIfTrue="1">
      <formula>CELL("Protect",B21)=0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FF00"/>
  </sheetPr>
  <dimension ref="A1:R22"/>
  <sheetViews>
    <sheetView showGridLines="0" zoomScaleNormal="100" workbookViewId="0">
      <selection activeCell="A11" sqref="A11"/>
    </sheetView>
  </sheetViews>
  <sheetFormatPr defaultColWidth="9.7109375" defaultRowHeight="18" customHeight="1" x14ac:dyDescent="0.25"/>
  <cols>
    <col min="1" max="1" width="4.42578125" style="92" customWidth="1"/>
    <col min="2" max="4" width="9.7109375" style="92"/>
    <col min="5" max="5" width="9.7109375" style="92" customWidth="1"/>
    <col min="6" max="16384" width="9.7109375" style="92"/>
  </cols>
  <sheetData>
    <row r="1" spans="1:18" s="135" customFormat="1" ht="24" customHeight="1" thickBot="1" x14ac:dyDescent="0.3"/>
    <row r="2" spans="1:18" s="135" customFormat="1" ht="18" customHeight="1" thickBot="1" x14ac:dyDescent="0.3">
      <c r="B2" s="313" t="str">
        <f>'Version Control'!$B$2</f>
        <v>Title</v>
      </c>
      <c r="C2" s="314"/>
      <c r="D2" s="314"/>
      <c r="E2" s="314"/>
      <c r="F2" s="314"/>
      <c r="G2" s="314"/>
      <c r="H2" s="314"/>
      <c r="I2" s="314"/>
      <c r="J2" s="315"/>
      <c r="L2" s="220" t="s">
        <v>88</v>
      </c>
      <c r="M2" s="221"/>
      <c r="N2" s="221"/>
      <c r="O2" s="221"/>
      <c r="P2" s="221"/>
      <c r="Q2" s="221"/>
      <c r="R2" s="222"/>
    </row>
    <row r="3" spans="1:18" s="135" customFormat="1" ht="18" customHeight="1" x14ac:dyDescent="0.25">
      <c r="B3" s="533" t="str">
        <f>'Version Control'!$B$3</f>
        <v>Test Report Template Name:</v>
      </c>
      <c r="C3" s="534"/>
      <c r="D3" s="535"/>
      <c r="E3" s="722" t="str">
        <f>'Version Control'!$C$3</f>
        <v>Consumer Freezer</v>
      </c>
      <c r="F3" s="723"/>
      <c r="G3" s="723"/>
      <c r="H3" s="723"/>
      <c r="I3" s="723"/>
      <c r="J3" s="724"/>
      <c r="L3" s="710" t="s">
        <v>296</v>
      </c>
      <c r="M3" s="711"/>
      <c r="N3" s="711"/>
      <c r="O3" s="711"/>
      <c r="P3" s="711"/>
      <c r="Q3" s="711"/>
      <c r="R3" s="712"/>
    </row>
    <row r="4" spans="1:18" s="135" customFormat="1" ht="18" customHeight="1" x14ac:dyDescent="0.25">
      <c r="B4" s="536" t="str">
        <f>'Version Control'!$B$4</f>
        <v>Version Number:</v>
      </c>
      <c r="C4" s="537"/>
      <c r="D4" s="538"/>
      <c r="E4" s="725" t="str">
        <f>'Version Control'!$C$4</f>
        <v>v3.1</v>
      </c>
      <c r="F4" s="726"/>
      <c r="G4" s="726"/>
      <c r="H4" s="726"/>
      <c r="I4" s="726"/>
      <c r="J4" s="727"/>
      <c r="L4" s="704"/>
      <c r="M4" s="705"/>
      <c r="N4" s="705"/>
      <c r="O4" s="705"/>
      <c r="P4" s="705"/>
      <c r="Q4" s="705"/>
      <c r="R4" s="706"/>
    </row>
    <row r="5" spans="1:18" s="135" customFormat="1" ht="18" customHeight="1" x14ac:dyDescent="0.25">
      <c r="B5" s="536" t="str">
        <f>'Version Control'!$B$5</f>
        <v xml:space="preserve">Latest Template Revision: </v>
      </c>
      <c r="C5" s="537"/>
      <c r="D5" s="538"/>
      <c r="E5" s="716">
        <f>'Version Control'!$C$5</f>
        <v>43787</v>
      </c>
      <c r="F5" s="717"/>
      <c r="G5" s="717"/>
      <c r="H5" s="717"/>
      <c r="I5" s="717"/>
      <c r="J5" s="718"/>
      <c r="L5" s="713"/>
      <c r="M5" s="714"/>
      <c r="N5" s="714"/>
      <c r="O5" s="714"/>
      <c r="P5" s="714"/>
      <c r="Q5" s="714"/>
      <c r="R5" s="715"/>
    </row>
    <row r="6" spans="1:18" s="135" customFormat="1" ht="18" customHeight="1" x14ac:dyDescent="0.25">
      <c r="B6" s="536" t="str">
        <f>'Version Control'!$B$6</f>
        <v>Tab Name:</v>
      </c>
      <c r="C6" s="537"/>
      <c r="D6" s="538"/>
      <c r="E6" s="725" t="str">
        <f ca="1">MID(CELL("filename",A1), FIND("]", CELL("filename", A1))+ 1, 255)</f>
        <v>Volume Data</v>
      </c>
      <c r="F6" s="726"/>
      <c r="G6" s="726"/>
      <c r="H6" s="726"/>
      <c r="I6" s="726"/>
      <c r="J6" s="727"/>
      <c r="L6" s="701" t="s">
        <v>330</v>
      </c>
      <c r="M6" s="702"/>
      <c r="N6" s="702"/>
      <c r="O6" s="702"/>
      <c r="P6" s="702"/>
      <c r="Q6" s="702"/>
      <c r="R6" s="703"/>
    </row>
    <row r="7" spans="1:18" s="135" customFormat="1" ht="36" customHeight="1" x14ac:dyDescent="0.25">
      <c r="B7" s="536" t="str">
        <f>'Version Control'!$B$7</f>
        <v>File Name:</v>
      </c>
      <c r="C7" s="537"/>
      <c r="D7" s="538"/>
      <c r="E7" s="728" t="str">
        <f ca="1">'Version Control'!$C$7</f>
        <v>Consumer Freezer v3.1.xlsx</v>
      </c>
      <c r="F7" s="729"/>
      <c r="G7" s="729"/>
      <c r="H7" s="729"/>
      <c r="I7" s="729"/>
      <c r="J7" s="730"/>
      <c r="L7" s="704"/>
      <c r="M7" s="705"/>
      <c r="N7" s="705"/>
      <c r="O7" s="705"/>
      <c r="P7" s="705"/>
      <c r="Q7" s="705"/>
      <c r="R7" s="706"/>
    </row>
    <row r="8" spans="1:18" s="135" customFormat="1" ht="18" customHeight="1" thickBot="1" x14ac:dyDescent="0.3">
      <c r="B8" s="536" t="str">
        <f>'Version Control'!$B$8</f>
        <v>Test Start Date:</v>
      </c>
      <c r="C8" s="537"/>
      <c r="D8" s="538"/>
      <c r="E8" s="716" t="str">
        <f>'Version Control'!$C$8</f>
        <v>[MM/DD/YYYY]</v>
      </c>
      <c r="F8" s="717"/>
      <c r="G8" s="717"/>
      <c r="H8" s="717"/>
      <c r="I8" s="717"/>
      <c r="J8" s="718"/>
      <c r="L8" s="707"/>
      <c r="M8" s="708"/>
      <c r="N8" s="708"/>
      <c r="O8" s="708"/>
      <c r="P8" s="708"/>
      <c r="Q8" s="708"/>
      <c r="R8" s="709"/>
    </row>
    <row r="9" spans="1:18" s="135" customFormat="1" ht="18" customHeight="1" thickBot="1" x14ac:dyDescent="0.3">
      <c r="A9" s="5"/>
      <c r="B9" s="539" t="str">
        <f>'Version Control'!$B$9</f>
        <v xml:space="preserve">Test Completion Date: </v>
      </c>
      <c r="C9" s="540"/>
      <c r="D9" s="541"/>
      <c r="E9" s="719" t="str">
        <f>'Version Control'!$C$9</f>
        <v>[MM/DD/YYYY]</v>
      </c>
      <c r="F9" s="720"/>
      <c r="G9" s="720"/>
      <c r="H9" s="720"/>
      <c r="I9" s="720"/>
      <c r="J9" s="721"/>
    </row>
    <row r="10" spans="1:18" s="135" customFormat="1" ht="18" customHeight="1" x14ac:dyDescent="0.25"/>
    <row r="17" spans="8:10" ht="18" customHeight="1" x14ac:dyDescent="0.25">
      <c r="H17" s="226"/>
      <c r="I17" s="226"/>
      <c r="J17" s="226"/>
    </row>
    <row r="18" spans="8:10" ht="18" customHeight="1" x14ac:dyDescent="0.25">
      <c r="H18" s="226"/>
      <c r="I18" s="226"/>
      <c r="J18" s="226"/>
    </row>
    <row r="19" spans="8:10" ht="18" customHeight="1" x14ac:dyDescent="0.25">
      <c r="H19" s="532"/>
      <c r="I19" s="226"/>
      <c r="J19" s="226"/>
    </row>
    <row r="20" spans="8:10" ht="18" customHeight="1" x14ac:dyDescent="0.25">
      <c r="H20" s="532"/>
      <c r="I20" s="226"/>
      <c r="J20" s="226"/>
    </row>
    <row r="21" spans="8:10" ht="18" customHeight="1" x14ac:dyDescent="0.25">
      <c r="H21" s="312"/>
      <c r="I21" s="226"/>
      <c r="J21" s="226"/>
    </row>
    <row r="22" spans="8:10" ht="18" customHeight="1" x14ac:dyDescent="0.25">
      <c r="H22" s="226"/>
      <c r="I22" s="226"/>
      <c r="J22" s="226"/>
    </row>
  </sheetData>
  <sheetProtection algorithmName="SHA-512" hashValue="Feqb4BkMu1Dl/ud9Ue93yRqw7u6vHNKXMEuWIETP9+17agfO/uMNAZ+4E6+/a2e1cBSSp6balXSrGXP14QoMgA==" saltValue="B11U+2GT9QlFJ9UNTty8Xg==" spinCount="100000" sheet="1" objects="1" scenarios="1" selectLockedCells="1"/>
  <mergeCells count="9">
    <mergeCell ref="L6:R8"/>
    <mergeCell ref="L3:R5"/>
    <mergeCell ref="E8:J8"/>
    <mergeCell ref="E9:J9"/>
    <mergeCell ref="E3:J3"/>
    <mergeCell ref="E4:J4"/>
    <mergeCell ref="E5:J5"/>
    <mergeCell ref="E6:J6"/>
    <mergeCell ref="E7:J7"/>
  </mergeCells>
  <pageMargins left="0.7" right="0.7" top="0.75" bottom="0.75" header="0.3" footer="0.3"/>
  <pageSetup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FF00"/>
  </sheetPr>
  <dimension ref="A1:AD32"/>
  <sheetViews>
    <sheetView showGridLines="0" zoomScaleNormal="100" workbookViewId="0">
      <selection activeCell="A14" sqref="A14"/>
    </sheetView>
  </sheetViews>
  <sheetFormatPr defaultColWidth="9.7109375" defaultRowHeight="18" customHeight="1" x14ac:dyDescent="0.25"/>
  <cols>
    <col min="1" max="1" width="4.42578125" style="92" customWidth="1"/>
    <col min="2" max="16384" width="9.7109375" style="92"/>
  </cols>
  <sheetData>
    <row r="1" spans="1:25" s="135" customFormat="1" ht="24" customHeight="1" thickBot="1" x14ac:dyDescent="0.3"/>
    <row r="2" spans="1:25" s="135" customFormat="1" ht="18" customHeight="1" thickBot="1" x14ac:dyDescent="0.3">
      <c r="B2" s="313" t="str">
        <f>'Version Control'!$B$2</f>
        <v>Title</v>
      </c>
      <c r="C2" s="314"/>
      <c r="D2" s="314"/>
      <c r="E2" s="314"/>
      <c r="F2" s="314"/>
      <c r="G2" s="314"/>
      <c r="H2" s="314"/>
      <c r="I2" s="314"/>
      <c r="J2" s="315"/>
      <c r="L2" s="313" t="s">
        <v>88</v>
      </c>
      <c r="M2" s="314"/>
      <c r="N2" s="262"/>
      <c r="O2" s="262"/>
      <c r="P2" s="262"/>
      <c r="Q2" s="262"/>
      <c r="R2" s="262"/>
      <c r="S2" s="262"/>
      <c r="T2" s="262"/>
      <c r="U2" s="262"/>
      <c r="V2" s="262"/>
      <c r="W2" s="262"/>
      <c r="X2" s="262"/>
      <c r="Y2" s="261"/>
    </row>
    <row r="3" spans="1:25" s="135" customFormat="1" ht="18" customHeight="1" x14ac:dyDescent="0.25">
      <c r="B3" s="544" t="str">
        <f>'Version Control'!$B$3</f>
        <v>Test Report Template Name:</v>
      </c>
      <c r="C3" s="545"/>
      <c r="D3" s="545"/>
      <c r="E3" s="733" t="str">
        <f>'Version Control'!$C$3</f>
        <v>Consumer Freezer</v>
      </c>
      <c r="F3" s="733"/>
      <c r="G3" s="733"/>
      <c r="H3" s="733"/>
      <c r="I3" s="733"/>
      <c r="J3" s="734"/>
      <c r="L3" s="249" t="s">
        <v>365</v>
      </c>
      <c r="M3" s="304"/>
      <c r="N3" s="546"/>
      <c r="O3" s="546"/>
      <c r="P3" s="546"/>
      <c r="Q3" s="546"/>
      <c r="R3" s="546"/>
      <c r="S3" s="546"/>
      <c r="T3" s="546"/>
      <c r="U3" s="546"/>
      <c r="V3" s="546"/>
      <c r="W3" s="546"/>
      <c r="X3" s="546"/>
      <c r="Y3" s="547"/>
    </row>
    <row r="4" spans="1:25" s="135" customFormat="1" ht="18" customHeight="1" x14ac:dyDescent="0.25">
      <c r="B4" s="548" t="str">
        <f>'Version Control'!$B$4</f>
        <v>Version Number:</v>
      </c>
      <c r="C4" s="549"/>
      <c r="D4" s="550"/>
      <c r="E4" s="735" t="str">
        <f>'Version Control'!$C$4</f>
        <v>v3.1</v>
      </c>
      <c r="F4" s="735"/>
      <c r="G4" s="735"/>
      <c r="H4" s="735"/>
      <c r="I4" s="735"/>
      <c r="J4" s="736"/>
      <c r="L4" s="305" t="s">
        <v>505</v>
      </c>
      <c r="M4" s="301"/>
      <c r="N4" s="551"/>
      <c r="O4" s="551"/>
      <c r="P4" s="551"/>
      <c r="Q4" s="551"/>
      <c r="R4" s="551"/>
      <c r="S4" s="551"/>
      <c r="T4" s="551"/>
      <c r="U4" s="551"/>
      <c r="V4" s="551"/>
      <c r="W4" s="551"/>
      <c r="X4" s="551"/>
      <c r="Y4" s="552"/>
    </row>
    <row r="5" spans="1:25" s="135" customFormat="1" ht="18" customHeight="1" x14ac:dyDescent="0.25">
      <c r="B5" s="548" t="str">
        <f>'Version Control'!$B$5</f>
        <v xml:space="preserve">Latest Template Revision: </v>
      </c>
      <c r="C5" s="553"/>
      <c r="D5" s="553"/>
      <c r="E5" s="737">
        <f>'Version Control'!$C$5</f>
        <v>43787</v>
      </c>
      <c r="F5" s="737"/>
      <c r="G5" s="737"/>
      <c r="H5" s="737"/>
      <c r="I5" s="737"/>
      <c r="J5" s="738"/>
      <c r="L5" s="306" t="s">
        <v>366</v>
      </c>
      <c r="M5" s="302"/>
      <c r="N5" s="554"/>
      <c r="O5" s="554"/>
      <c r="P5" s="554"/>
      <c r="Q5" s="554"/>
      <c r="R5" s="554"/>
      <c r="S5" s="554"/>
      <c r="T5" s="554"/>
      <c r="U5" s="554"/>
      <c r="V5" s="554"/>
      <c r="W5" s="554"/>
      <c r="X5" s="554"/>
      <c r="Y5" s="555"/>
    </row>
    <row r="6" spans="1:25" s="135" customFormat="1" ht="18" customHeight="1" x14ac:dyDescent="0.25">
      <c r="B6" s="548" t="str">
        <f>'Version Control'!$B$6</f>
        <v>Tab Name:</v>
      </c>
      <c r="C6" s="549"/>
      <c r="D6" s="550"/>
      <c r="E6" s="735" t="str">
        <f ca="1">MID(CELL("filename",A1), FIND("]", CELL("filename", A1))+ 1, 255)</f>
        <v>ASH-OFF Data 1</v>
      </c>
      <c r="F6" s="735"/>
      <c r="G6" s="735"/>
      <c r="H6" s="735"/>
      <c r="I6" s="735"/>
      <c r="J6" s="736"/>
      <c r="L6" s="255" t="s">
        <v>367</v>
      </c>
      <c r="M6" s="300"/>
      <c r="N6" s="556"/>
      <c r="O6" s="556"/>
      <c r="P6" s="556"/>
      <c r="Q6" s="556"/>
      <c r="R6" s="556"/>
      <c r="S6" s="556"/>
      <c r="T6" s="556"/>
      <c r="U6" s="556"/>
      <c r="V6" s="556"/>
      <c r="W6" s="556"/>
      <c r="X6" s="556"/>
      <c r="Y6" s="557"/>
    </row>
    <row r="7" spans="1:25" s="135" customFormat="1" ht="36" customHeight="1" x14ac:dyDescent="0.25">
      <c r="B7" s="548" t="str">
        <f>'Version Control'!$B$7</f>
        <v>File Name:</v>
      </c>
      <c r="C7" s="549"/>
      <c r="D7" s="550"/>
      <c r="E7" s="735" t="str">
        <f ca="1">'Version Control'!$C$7</f>
        <v>Consumer Freezer v3.1.xlsx</v>
      </c>
      <c r="F7" s="735"/>
      <c r="G7" s="735"/>
      <c r="H7" s="735"/>
      <c r="I7" s="735"/>
      <c r="J7" s="736"/>
      <c r="L7" s="255" t="s">
        <v>368</v>
      </c>
      <c r="M7" s="300"/>
      <c r="N7" s="556"/>
      <c r="O7" s="556"/>
      <c r="P7" s="556"/>
      <c r="Q7" s="556"/>
      <c r="R7" s="556"/>
      <c r="S7" s="556"/>
      <c r="T7" s="556"/>
      <c r="U7" s="556"/>
      <c r="V7" s="556"/>
      <c r="W7" s="556"/>
      <c r="X7" s="556"/>
      <c r="Y7" s="557"/>
    </row>
    <row r="8" spans="1:25" s="135" customFormat="1" ht="18" customHeight="1" x14ac:dyDescent="0.25">
      <c r="B8" s="548" t="str">
        <f>'Version Control'!$B$8</f>
        <v>Test Start Date:</v>
      </c>
      <c r="C8" s="549"/>
      <c r="D8" s="550"/>
      <c r="E8" s="737" t="str">
        <f>'Version Control'!$C$8</f>
        <v>[MM/DD/YYYY]</v>
      </c>
      <c r="F8" s="737"/>
      <c r="G8" s="737"/>
      <c r="H8" s="737"/>
      <c r="I8" s="737"/>
      <c r="J8" s="738"/>
      <c r="L8" s="255" t="s">
        <v>369</v>
      </c>
      <c r="M8" s="300"/>
      <c r="N8" s="556"/>
      <c r="O8" s="556"/>
      <c r="P8" s="556"/>
      <c r="Q8" s="556"/>
      <c r="R8" s="556"/>
      <c r="S8" s="556"/>
      <c r="T8" s="556"/>
      <c r="U8" s="556"/>
      <c r="V8" s="556"/>
      <c r="W8" s="556"/>
      <c r="X8" s="556"/>
      <c r="Y8" s="557"/>
    </row>
    <row r="9" spans="1:25" s="135" customFormat="1" ht="18" customHeight="1" thickBot="1" x14ac:dyDescent="0.3">
      <c r="A9" s="5"/>
      <c r="B9" s="558" t="str">
        <f>'Version Control'!$B$9</f>
        <v xml:space="preserve">Test Completion Date: </v>
      </c>
      <c r="C9" s="559"/>
      <c r="D9" s="559"/>
      <c r="E9" s="731" t="str">
        <f>'Version Control'!$C$9</f>
        <v>[MM/DD/YYYY]</v>
      </c>
      <c r="F9" s="731"/>
      <c r="G9" s="731"/>
      <c r="H9" s="731"/>
      <c r="I9" s="731"/>
      <c r="J9" s="732"/>
      <c r="L9" s="255" t="s">
        <v>370</v>
      </c>
      <c r="M9" s="300"/>
      <c r="N9" s="556"/>
      <c r="O9" s="556"/>
      <c r="P9" s="556"/>
      <c r="Q9" s="556"/>
      <c r="R9" s="556"/>
      <c r="S9" s="556"/>
      <c r="T9" s="556"/>
      <c r="U9" s="556"/>
      <c r="V9" s="556"/>
      <c r="W9" s="556"/>
      <c r="X9" s="556"/>
      <c r="Y9" s="557"/>
    </row>
    <row r="10" spans="1:25" s="135" customFormat="1" ht="18" customHeight="1" x14ac:dyDescent="0.25">
      <c r="L10" s="255" t="s">
        <v>371</v>
      </c>
      <c r="M10" s="300"/>
      <c r="N10" s="556"/>
      <c r="O10" s="556"/>
      <c r="P10" s="556"/>
      <c r="Q10" s="556"/>
      <c r="R10" s="556"/>
      <c r="S10" s="556"/>
      <c r="T10" s="556"/>
      <c r="U10" s="556"/>
      <c r="V10" s="556"/>
      <c r="W10" s="556"/>
      <c r="X10" s="556"/>
      <c r="Y10" s="557"/>
    </row>
    <row r="11" spans="1:25" s="135" customFormat="1" ht="18" customHeight="1" x14ac:dyDescent="0.25">
      <c r="L11" s="305" t="s">
        <v>372</v>
      </c>
      <c r="M11" s="303"/>
      <c r="N11" s="551"/>
      <c r="O11" s="551"/>
      <c r="P11" s="551"/>
      <c r="Q11" s="551"/>
      <c r="R11" s="551"/>
      <c r="S11" s="551"/>
      <c r="T11" s="551"/>
      <c r="U11" s="551"/>
      <c r="V11" s="551"/>
      <c r="W11" s="551"/>
      <c r="X11" s="551"/>
      <c r="Y11" s="552"/>
    </row>
    <row r="12" spans="1:25" s="135" customFormat="1" ht="18" customHeight="1" thickBot="1" x14ac:dyDescent="0.3">
      <c r="L12" s="307" t="s">
        <v>202</v>
      </c>
      <c r="M12" s="308"/>
      <c r="N12" s="560"/>
      <c r="O12" s="560"/>
      <c r="P12" s="560"/>
      <c r="Q12" s="560"/>
      <c r="R12" s="560"/>
      <c r="S12" s="560"/>
      <c r="T12" s="560"/>
      <c r="U12" s="560"/>
      <c r="V12" s="560"/>
      <c r="W12" s="560"/>
      <c r="X12" s="560"/>
      <c r="Y12" s="561"/>
    </row>
    <row r="13" spans="1:25" s="135" customFormat="1" ht="18" customHeight="1" x14ac:dyDescent="0.25"/>
    <row r="19" spans="15:30" ht="18" customHeight="1" x14ac:dyDescent="0.25">
      <c r="O19" s="542"/>
      <c r="P19" s="542"/>
      <c r="Q19" s="542"/>
      <c r="R19" s="542"/>
      <c r="S19" s="542"/>
      <c r="T19" s="542"/>
      <c r="U19" s="542"/>
      <c r="V19" s="542"/>
      <c r="W19" s="542"/>
      <c r="X19" s="542"/>
      <c r="Y19" s="542"/>
      <c r="Z19" s="542"/>
      <c r="AA19" s="542"/>
      <c r="AB19" s="542"/>
      <c r="AC19" s="542"/>
      <c r="AD19" s="542"/>
    </row>
    <row r="20" spans="15:30" ht="18" customHeight="1" x14ac:dyDescent="0.25">
      <c r="O20" s="542"/>
      <c r="P20" s="542"/>
      <c r="Q20" s="542"/>
      <c r="R20" s="542"/>
      <c r="S20" s="542"/>
      <c r="T20" s="542"/>
      <c r="U20" s="542"/>
      <c r="V20" s="542"/>
      <c r="W20" s="542"/>
      <c r="X20" s="542"/>
      <c r="Y20" s="542"/>
      <c r="Z20" s="542"/>
      <c r="AA20" s="542"/>
      <c r="AB20" s="542"/>
      <c r="AC20" s="542"/>
      <c r="AD20" s="542"/>
    </row>
    <row r="21" spans="15:30" ht="18" customHeight="1" x14ac:dyDescent="0.25">
      <c r="O21" s="542"/>
      <c r="P21" s="543"/>
      <c r="Q21" s="543"/>
      <c r="R21" s="543"/>
      <c r="S21" s="543"/>
      <c r="T21" s="543"/>
      <c r="U21" s="543"/>
      <c r="V21" s="543"/>
      <c r="W21" s="543"/>
      <c r="X21" s="543"/>
      <c r="Y21" s="543"/>
      <c r="Z21" s="543"/>
      <c r="AA21" s="543"/>
      <c r="AB21" s="543"/>
      <c r="AC21" s="543"/>
      <c r="AD21" s="542"/>
    </row>
    <row r="22" spans="15:30" ht="18" customHeight="1" x14ac:dyDescent="0.25">
      <c r="O22" s="542"/>
      <c r="P22" s="543"/>
      <c r="Q22" s="543"/>
      <c r="R22" s="543"/>
      <c r="S22" s="543"/>
      <c r="T22" s="543"/>
      <c r="U22" s="543"/>
      <c r="V22" s="543"/>
      <c r="W22" s="543"/>
      <c r="X22" s="543"/>
      <c r="Y22" s="543"/>
      <c r="Z22" s="543"/>
      <c r="AA22" s="543"/>
      <c r="AB22" s="543"/>
      <c r="AC22" s="543"/>
      <c r="AD22" s="542"/>
    </row>
    <row r="23" spans="15:30" ht="18" customHeight="1" x14ac:dyDescent="0.25">
      <c r="O23" s="542"/>
      <c r="P23" s="542"/>
      <c r="Q23" s="542"/>
      <c r="R23" s="542"/>
      <c r="S23" s="542"/>
      <c r="T23" s="542"/>
      <c r="U23" s="542"/>
      <c r="V23" s="542"/>
      <c r="W23" s="542"/>
      <c r="X23" s="542"/>
      <c r="Y23" s="542"/>
      <c r="Z23" s="542"/>
      <c r="AA23" s="542"/>
      <c r="AB23" s="542"/>
      <c r="AC23" s="542"/>
      <c r="AD23" s="542"/>
    </row>
    <row r="24" spans="15:30" ht="18" customHeight="1" x14ac:dyDescent="0.25">
      <c r="O24" s="542"/>
      <c r="P24" s="542"/>
      <c r="Q24" s="542"/>
      <c r="R24" s="542"/>
      <c r="S24" s="542"/>
      <c r="T24" s="542"/>
      <c r="U24" s="542"/>
      <c r="V24" s="542"/>
      <c r="W24" s="542"/>
      <c r="X24" s="542"/>
      <c r="Y24" s="542"/>
      <c r="Z24" s="542"/>
      <c r="AA24" s="542"/>
      <c r="AB24" s="542"/>
      <c r="AC24" s="542"/>
      <c r="AD24" s="542"/>
    </row>
    <row r="25" spans="15:30" ht="18" customHeight="1" x14ac:dyDescent="0.25">
      <c r="O25" s="542"/>
      <c r="P25" s="542"/>
      <c r="Q25" s="542"/>
      <c r="R25" s="542"/>
      <c r="S25" s="542"/>
      <c r="T25" s="542"/>
      <c r="U25" s="542"/>
      <c r="V25" s="542"/>
      <c r="W25" s="542"/>
      <c r="X25" s="542"/>
      <c r="Y25" s="542"/>
      <c r="Z25" s="542"/>
      <c r="AA25" s="542"/>
      <c r="AB25" s="542"/>
      <c r="AC25" s="542"/>
      <c r="AD25" s="542"/>
    </row>
    <row r="26" spans="15:30" ht="18" customHeight="1" x14ac:dyDescent="0.25">
      <c r="O26" s="542"/>
      <c r="P26" s="542"/>
      <c r="Q26" s="542"/>
      <c r="R26" s="542"/>
      <c r="S26" s="542"/>
      <c r="T26" s="542"/>
      <c r="U26" s="542"/>
      <c r="V26" s="542"/>
      <c r="W26" s="542"/>
      <c r="X26" s="542"/>
      <c r="Y26" s="542"/>
      <c r="Z26" s="542"/>
      <c r="AA26" s="542"/>
      <c r="AB26" s="542"/>
      <c r="AC26" s="542"/>
      <c r="AD26" s="542"/>
    </row>
    <row r="27" spans="15:30" ht="18" customHeight="1" x14ac:dyDescent="0.25">
      <c r="O27" s="542"/>
      <c r="P27" s="542"/>
      <c r="Q27" s="542"/>
      <c r="R27" s="542"/>
      <c r="S27" s="542"/>
      <c r="T27" s="542"/>
      <c r="U27" s="542"/>
      <c r="V27" s="542"/>
      <c r="W27" s="542"/>
      <c r="X27" s="542"/>
      <c r="Y27" s="542"/>
      <c r="Z27" s="542"/>
      <c r="AA27" s="542"/>
      <c r="AB27" s="542"/>
      <c r="AC27" s="542"/>
      <c r="AD27" s="542"/>
    </row>
    <row r="28" spans="15:30" ht="18" customHeight="1" x14ac:dyDescent="0.25">
      <c r="O28" s="542"/>
      <c r="P28" s="542"/>
      <c r="Q28" s="542"/>
      <c r="R28" s="542"/>
      <c r="S28" s="542"/>
      <c r="T28" s="542"/>
      <c r="U28" s="542"/>
      <c r="V28" s="542"/>
      <c r="W28" s="542"/>
      <c r="X28" s="542"/>
      <c r="Y28" s="542"/>
      <c r="Z28" s="542"/>
      <c r="AA28" s="542"/>
      <c r="AB28" s="542"/>
      <c r="AC28" s="542"/>
      <c r="AD28" s="542"/>
    </row>
    <row r="29" spans="15:30" ht="18" customHeight="1" x14ac:dyDescent="0.25">
      <c r="O29" s="542"/>
      <c r="P29" s="542"/>
      <c r="Q29" s="542"/>
      <c r="R29" s="542"/>
      <c r="S29" s="542"/>
      <c r="T29" s="542"/>
      <c r="U29" s="542"/>
      <c r="V29" s="542"/>
      <c r="W29" s="542"/>
      <c r="X29" s="542"/>
      <c r="Y29" s="542"/>
      <c r="Z29" s="542"/>
      <c r="AA29" s="542"/>
      <c r="AB29" s="542"/>
      <c r="AC29" s="542"/>
      <c r="AD29" s="542"/>
    </row>
    <row r="30" spans="15:30" ht="18" customHeight="1" x14ac:dyDescent="0.25">
      <c r="O30" s="542"/>
      <c r="P30" s="542"/>
      <c r="Q30" s="542"/>
      <c r="R30" s="542"/>
      <c r="S30" s="542"/>
      <c r="T30" s="542"/>
      <c r="U30" s="542"/>
      <c r="V30" s="542"/>
      <c r="W30" s="542"/>
      <c r="X30" s="542"/>
      <c r="Y30" s="542"/>
      <c r="Z30" s="542"/>
      <c r="AA30" s="542"/>
      <c r="AB30" s="542"/>
      <c r="AC30" s="542"/>
      <c r="AD30" s="542"/>
    </row>
    <row r="31" spans="15:30" ht="18" customHeight="1" x14ac:dyDescent="0.25">
      <c r="O31" s="542"/>
      <c r="P31" s="542"/>
      <c r="Q31" s="542"/>
      <c r="R31" s="542"/>
      <c r="S31" s="542"/>
      <c r="T31" s="542"/>
      <c r="U31" s="542"/>
      <c r="V31" s="542"/>
      <c r="W31" s="542"/>
      <c r="X31" s="542"/>
      <c r="Y31" s="542"/>
      <c r="Z31" s="542"/>
      <c r="AA31" s="542"/>
      <c r="AB31" s="542"/>
      <c r="AC31" s="542"/>
      <c r="AD31" s="542"/>
    </row>
    <row r="32" spans="15:30" ht="18" customHeight="1" x14ac:dyDescent="0.25">
      <c r="O32" s="542"/>
      <c r="P32" s="542"/>
      <c r="Q32" s="542"/>
      <c r="R32" s="542"/>
      <c r="S32" s="542"/>
      <c r="T32" s="542"/>
      <c r="U32" s="542"/>
      <c r="V32" s="542"/>
      <c r="W32" s="542"/>
      <c r="X32" s="542"/>
      <c r="Y32" s="542"/>
      <c r="Z32" s="542"/>
      <c r="AA32" s="542"/>
      <c r="AB32" s="542"/>
      <c r="AC32" s="542"/>
      <c r="AD32" s="542"/>
    </row>
  </sheetData>
  <sheetProtection algorithmName="SHA-512" hashValue="amh+/Z/DD1exjfyx7g0chfYv8lsmNkAuHg06ndhVqjHTX6/3KFRN/aXns3ZLCTbGRBTL6PzHcJfJrDRjryIxyA==" saltValue="cBlw71A/Uo48HMN7Mw3ltw==" spinCount="100000" sheet="1" objects="1" scenarios="1" selectLockedCells="1"/>
  <mergeCells count="7">
    <mergeCell ref="E9:J9"/>
    <mergeCell ref="E3:J3"/>
    <mergeCell ref="E4:J4"/>
    <mergeCell ref="E6:J6"/>
    <mergeCell ref="E8:J8"/>
    <mergeCell ref="E5:J5"/>
    <mergeCell ref="E7:J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FFFF00"/>
  </sheetPr>
  <dimension ref="A1:Y29"/>
  <sheetViews>
    <sheetView showGridLines="0" zoomScaleNormal="100" workbookViewId="0">
      <selection activeCell="A14" sqref="A14"/>
    </sheetView>
  </sheetViews>
  <sheetFormatPr defaultColWidth="9.7109375" defaultRowHeight="18" customHeight="1" x14ac:dyDescent="0.25"/>
  <cols>
    <col min="1" max="1" width="4.42578125" style="227" customWidth="1"/>
    <col min="2" max="16384" width="9.7109375" style="227"/>
  </cols>
  <sheetData>
    <row r="1" spans="1:25" s="224" customFormat="1" ht="24" customHeight="1" thickBot="1" x14ac:dyDescent="0.3">
      <c r="J1" s="135"/>
    </row>
    <row r="2" spans="1:25" s="224" customFormat="1" ht="18" customHeight="1" thickBot="1" x14ac:dyDescent="0.3">
      <c r="B2" s="313" t="str">
        <f>'Version Control'!$B$2</f>
        <v>Title</v>
      </c>
      <c r="C2" s="314"/>
      <c r="D2" s="314"/>
      <c r="E2" s="314"/>
      <c r="F2" s="314"/>
      <c r="G2" s="314"/>
      <c r="H2" s="314"/>
      <c r="I2" s="314"/>
      <c r="J2" s="315"/>
      <c r="K2" s="135"/>
      <c r="L2" s="313" t="s">
        <v>88</v>
      </c>
      <c r="M2" s="314"/>
      <c r="N2" s="262"/>
      <c r="O2" s="262"/>
      <c r="P2" s="262"/>
      <c r="Q2" s="262"/>
      <c r="R2" s="262"/>
      <c r="S2" s="262"/>
      <c r="T2" s="262"/>
      <c r="U2" s="262"/>
      <c r="V2" s="262"/>
      <c r="W2" s="262"/>
      <c r="X2" s="262"/>
      <c r="Y2" s="261"/>
    </row>
    <row r="3" spans="1:25" s="224" customFormat="1" ht="18" customHeight="1" x14ac:dyDescent="0.25">
      <c r="B3" s="544" t="str">
        <f>'Version Control'!$B$3</f>
        <v>Test Report Template Name:</v>
      </c>
      <c r="C3" s="562"/>
      <c r="D3" s="562"/>
      <c r="E3" s="733" t="str">
        <f>'Version Control'!$C$3</f>
        <v>Consumer Freezer</v>
      </c>
      <c r="F3" s="733"/>
      <c r="G3" s="733"/>
      <c r="H3" s="733"/>
      <c r="I3" s="733"/>
      <c r="J3" s="734"/>
      <c r="K3" s="135"/>
      <c r="L3" s="249" t="s">
        <v>365</v>
      </c>
      <c r="M3" s="304"/>
      <c r="N3" s="546"/>
      <c r="O3" s="546"/>
      <c r="P3" s="546"/>
      <c r="Q3" s="546"/>
      <c r="R3" s="546"/>
      <c r="S3" s="546"/>
      <c r="T3" s="546"/>
      <c r="U3" s="546"/>
      <c r="V3" s="546"/>
      <c r="W3" s="546"/>
      <c r="X3" s="546"/>
      <c r="Y3" s="547"/>
    </row>
    <row r="4" spans="1:25" s="224" customFormat="1" ht="18" customHeight="1" x14ac:dyDescent="0.25">
      <c r="B4" s="548" t="str">
        <f>'Version Control'!$B$4</f>
        <v>Version Number:</v>
      </c>
      <c r="C4" s="563"/>
      <c r="D4" s="564"/>
      <c r="E4" s="735" t="str">
        <f>'Version Control'!$C$4</f>
        <v>v3.1</v>
      </c>
      <c r="F4" s="735"/>
      <c r="G4" s="735"/>
      <c r="H4" s="735"/>
      <c r="I4" s="735"/>
      <c r="J4" s="736"/>
      <c r="K4" s="135"/>
      <c r="L4" s="305" t="s">
        <v>505</v>
      </c>
      <c r="M4" s="301"/>
      <c r="N4" s="551"/>
      <c r="O4" s="551"/>
      <c r="P4" s="551"/>
      <c r="Q4" s="551"/>
      <c r="R4" s="551"/>
      <c r="S4" s="551"/>
      <c r="T4" s="551"/>
      <c r="U4" s="551"/>
      <c r="V4" s="551"/>
      <c r="W4" s="551"/>
      <c r="X4" s="551"/>
      <c r="Y4" s="552"/>
    </row>
    <row r="5" spans="1:25" s="224" customFormat="1" ht="18" customHeight="1" x14ac:dyDescent="0.25">
      <c r="B5" s="548" t="str">
        <f>'Version Control'!$B$5</f>
        <v xml:space="preserve">Latest Template Revision: </v>
      </c>
      <c r="C5" s="565"/>
      <c r="D5" s="565"/>
      <c r="E5" s="737">
        <f>'Version Control'!$C$5</f>
        <v>43787</v>
      </c>
      <c r="F5" s="737"/>
      <c r="G5" s="737"/>
      <c r="H5" s="737"/>
      <c r="I5" s="737"/>
      <c r="J5" s="738"/>
      <c r="K5" s="135"/>
      <c r="L5" s="306" t="s">
        <v>366</v>
      </c>
      <c r="M5" s="302"/>
      <c r="N5" s="554"/>
      <c r="O5" s="554"/>
      <c r="P5" s="554"/>
      <c r="Q5" s="554"/>
      <c r="R5" s="554"/>
      <c r="S5" s="554"/>
      <c r="T5" s="554"/>
      <c r="U5" s="554"/>
      <c r="V5" s="554"/>
      <c r="W5" s="554"/>
      <c r="X5" s="554"/>
      <c r="Y5" s="555"/>
    </row>
    <row r="6" spans="1:25" s="224" customFormat="1" ht="18" customHeight="1" x14ac:dyDescent="0.25">
      <c r="B6" s="548" t="str">
        <f>'Version Control'!$B$6</f>
        <v>Tab Name:</v>
      </c>
      <c r="C6" s="563"/>
      <c r="D6" s="564"/>
      <c r="E6" s="735" t="str">
        <f ca="1">MID(CELL("filename",A1), FIND("]", CELL("filename", A1))+ 1, 255)</f>
        <v>ASH-OFF Data 2</v>
      </c>
      <c r="F6" s="735"/>
      <c r="G6" s="735"/>
      <c r="H6" s="735"/>
      <c r="I6" s="735"/>
      <c r="J6" s="736"/>
      <c r="K6" s="135"/>
      <c r="L6" s="255" t="s">
        <v>367</v>
      </c>
      <c r="M6" s="300"/>
      <c r="N6" s="556"/>
      <c r="O6" s="556"/>
      <c r="P6" s="556"/>
      <c r="Q6" s="556"/>
      <c r="R6" s="556"/>
      <c r="S6" s="556"/>
      <c r="T6" s="556"/>
      <c r="U6" s="556"/>
      <c r="V6" s="556"/>
      <c r="W6" s="556"/>
      <c r="X6" s="556"/>
      <c r="Y6" s="557"/>
    </row>
    <row r="7" spans="1:25" s="224" customFormat="1" ht="36" customHeight="1" x14ac:dyDescent="0.25">
      <c r="B7" s="548" t="str">
        <f>'Version Control'!$B$7</f>
        <v>File Name:</v>
      </c>
      <c r="C7" s="563"/>
      <c r="D7" s="564"/>
      <c r="E7" s="735" t="str">
        <f ca="1">'Version Control'!$C$7</f>
        <v>Consumer Freezer v3.1.xlsx</v>
      </c>
      <c r="F7" s="735"/>
      <c r="G7" s="735"/>
      <c r="H7" s="735"/>
      <c r="I7" s="735"/>
      <c r="J7" s="736"/>
      <c r="K7" s="135"/>
      <c r="L7" s="255" t="s">
        <v>368</v>
      </c>
      <c r="M7" s="300"/>
      <c r="N7" s="556"/>
      <c r="O7" s="556"/>
      <c r="P7" s="556"/>
      <c r="Q7" s="556"/>
      <c r="R7" s="556"/>
      <c r="S7" s="556"/>
      <c r="T7" s="556"/>
      <c r="U7" s="556"/>
      <c r="V7" s="556"/>
      <c r="W7" s="556"/>
      <c r="X7" s="556"/>
      <c r="Y7" s="557"/>
    </row>
    <row r="8" spans="1:25" s="224" customFormat="1" ht="18" customHeight="1" x14ac:dyDescent="0.25">
      <c r="B8" s="548" t="str">
        <f>'Version Control'!$B$8</f>
        <v>Test Start Date:</v>
      </c>
      <c r="C8" s="563"/>
      <c r="D8" s="564"/>
      <c r="E8" s="737" t="str">
        <f>'Version Control'!$C$8</f>
        <v>[MM/DD/YYYY]</v>
      </c>
      <c r="F8" s="737"/>
      <c r="G8" s="737"/>
      <c r="H8" s="737"/>
      <c r="I8" s="737"/>
      <c r="J8" s="738"/>
      <c r="K8" s="135"/>
      <c r="L8" s="255" t="s">
        <v>369</v>
      </c>
      <c r="M8" s="300"/>
      <c r="N8" s="556"/>
      <c r="O8" s="556"/>
      <c r="P8" s="556"/>
      <c r="Q8" s="556"/>
      <c r="R8" s="556"/>
      <c r="S8" s="556"/>
      <c r="T8" s="556"/>
      <c r="U8" s="556"/>
      <c r="V8" s="556"/>
      <c r="W8" s="556"/>
      <c r="X8" s="556"/>
      <c r="Y8" s="557"/>
    </row>
    <row r="9" spans="1:25" s="224" customFormat="1" ht="18" customHeight="1" thickBot="1" x14ac:dyDescent="0.3">
      <c r="A9" s="225"/>
      <c r="B9" s="558" t="str">
        <f>'Version Control'!$B$9</f>
        <v xml:space="preserve">Test Completion Date: </v>
      </c>
      <c r="C9" s="566"/>
      <c r="D9" s="566"/>
      <c r="E9" s="731" t="str">
        <f>'Version Control'!$C$9</f>
        <v>[MM/DD/YYYY]</v>
      </c>
      <c r="F9" s="731"/>
      <c r="G9" s="731"/>
      <c r="H9" s="731"/>
      <c r="I9" s="731"/>
      <c r="J9" s="732"/>
      <c r="K9" s="135"/>
      <c r="L9" s="255" t="s">
        <v>370</v>
      </c>
      <c r="M9" s="300"/>
      <c r="N9" s="556"/>
      <c r="O9" s="556"/>
      <c r="P9" s="556"/>
      <c r="Q9" s="556"/>
      <c r="R9" s="556"/>
      <c r="S9" s="556"/>
      <c r="T9" s="556"/>
      <c r="U9" s="556"/>
      <c r="V9" s="556"/>
      <c r="W9" s="556"/>
      <c r="X9" s="556"/>
      <c r="Y9" s="557"/>
    </row>
    <row r="10" spans="1:25" s="224" customFormat="1" ht="18" customHeight="1" x14ac:dyDescent="0.25">
      <c r="B10" s="135"/>
      <c r="C10" s="135"/>
      <c r="D10" s="135"/>
      <c r="E10" s="135"/>
      <c r="F10" s="135"/>
      <c r="G10" s="135"/>
      <c r="H10" s="135"/>
      <c r="I10" s="135"/>
      <c r="J10" s="135"/>
      <c r="K10" s="135"/>
      <c r="L10" s="255" t="s">
        <v>371</v>
      </c>
      <c r="M10" s="300"/>
      <c r="N10" s="556"/>
      <c r="O10" s="556"/>
      <c r="P10" s="556"/>
      <c r="Q10" s="556"/>
      <c r="R10" s="556"/>
      <c r="S10" s="556"/>
      <c r="T10" s="556"/>
      <c r="U10" s="556"/>
      <c r="V10" s="556"/>
      <c r="W10" s="556"/>
      <c r="X10" s="556"/>
      <c r="Y10" s="557"/>
    </row>
    <row r="11" spans="1:25" s="224" customFormat="1" ht="18" customHeight="1" x14ac:dyDescent="0.25">
      <c r="B11" s="135"/>
      <c r="C11" s="135"/>
      <c r="D11" s="135"/>
      <c r="E11" s="135"/>
      <c r="F11" s="135"/>
      <c r="G11" s="135"/>
      <c r="H11" s="135"/>
      <c r="I11" s="135"/>
      <c r="J11" s="135"/>
      <c r="K11" s="135"/>
      <c r="L11" s="305" t="s">
        <v>372</v>
      </c>
      <c r="M11" s="303"/>
      <c r="N11" s="551"/>
      <c r="O11" s="551"/>
      <c r="P11" s="551"/>
      <c r="Q11" s="551"/>
      <c r="R11" s="551"/>
      <c r="S11" s="551"/>
      <c r="T11" s="551"/>
      <c r="U11" s="551"/>
      <c r="V11" s="551"/>
      <c r="W11" s="551"/>
      <c r="X11" s="551"/>
      <c r="Y11" s="552"/>
    </row>
    <row r="12" spans="1:25" s="224" customFormat="1" ht="18" customHeight="1" thickBot="1" x14ac:dyDescent="0.3">
      <c r="B12" s="135"/>
      <c r="C12" s="135"/>
      <c r="D12" s="135"/>
      <c r="E12" s="135"/>
      <c r="F12" s="135"/>
      <c r="G12" s="135"/>
      <c r="H12" s="135"/>
      <c r="I12" s="135"/>
      <c r="J12" s="135"/>
      <c r="K12" s="135"/>
      <c r="L12" s="307" t="s">
        <v>202</v>
      </c>
      <c r="M12" s="308"/>
      <c r="N12" s="560"/>
      <c r="O12" s="560"/>
      <c r="P12" s="560"/>
      <c r="Q12" s="560"/>
      <c r="R12" s="560"/>
      <c r="S12" s="560"/>
      <c r="T12" s="560"/>
      <c r="U12" s="560"/>
      <c r="V12" s="560"/>
      <c r="W12" s="560"/>
      <c r="X12" s="560"/>
      <c r="Y12" s="561"/>
    </row>
    <row r="13" spans="1:25" s="224" customFormat="1" ht="18" customHeight="1" x14ac:dyDescent="0.25">
      <c r="A13" s="567"/>
      <c r="B13" s="567"/>
      <c r="C13" s="567"/>
      <c r="D13" s="567"/>
      <c r="E13" s="567"/>
      <c r="F13" s="567"/>
      <c r="G13" s="567"/>
      <c r="H13" s="567"/>
      <c r="I13" s="567"/>
    </row>
    <row r="14" spans="1:25" ht="18" customHeight="1" x14ac:dyDescent="0.25">
      <c r="A14" s="226"/>
      <c r="B14" s="226"/>
      <c r="C14" s="226"/>
      <c r="D14" s="226"/>
      <c r="E14" s="226"/>
      <c r="F14" s="226"/>
      <c r="G14" s="226"/>
      <c r="H14" s="226"/>
      <c r="I14" s="226"/>
    </row>
    <row r="15" spans="1:25" ht="18" customHeight="1" x14ac:dyDescent="0.25">
      <c r="A15" s="226"/>
      <c r="B15" s="226"/>
      <c r="C15" s="226"/>
      <c r="D15" s="226"/>
      <c r="E15" s="226"/>
      <c r="F15" s="226"/>
      <c r="G15" s="226"/>
      <c r="H15" s="226"/>
      <c r="I15" s="226"/>
    </row>
    <row r="16" spans="1:25" ht="18" customHeight="1" x14ac:dyDescent="0.25">
      <c r="A16" s="226"/>
      <c r="B16" s="226"/>
      <c r="C16" s="226"/>
      <c r="D16" s="226"/>
      <c r="E16" s="226"/>
      <c r="F16" s="226"/>
      <c r="G16" s="226"/>
      <c r="H16" s="226"/>
      <c r="I16" s="226"/>
    </row>
    <row r="17" spans="1:9" ht="18" customHeight="1" x14ac:dyDescent="0.25">
      <c r="A17" s="226"/>
      <c r="B17" s="226"/>
      <c r="C17" s="226"/>
      <c r="D17" s="226"/>
      <c r="E17" s="226"/>
      <c r="F17" s="226"/>
      <c r="G17" s="226"/>
      <c r="H17" s="226"/>
      <c r="I17" s="226"/>
    </row>
    <row r="18" spans="1:9" ht="18" customHeight="1" x14ac:dyDescent="0.25">
      <c r="A18" s="226"/>
      <c r="B18" s="226"/>
      <c r="C18" s="226"/>
      <c r="D18" s="226"/>
      <c r="E18" s="226"/>
      <c r="F18" s="226"/>
      <c r="G18" s="226"/>
      <c r="H18" s="226"/>
      <c r="I18" s="226"/>
    </row>
    <row r="19" spans="1:9" ht="18" customHeight="1" x14ac:dyDescent="0.25">
      <c r="A19" s="226"/>
      <c r="B19" s="226"/>
      <c r="C19" s="226"/>
      <c r="D19" s="226"/>
      <c r="E19" s="226"/>
      <c r="F19" s="226"/>
      <c r="G19" s="226"/>
      <c r="H19" s="226"/>
      <c r="I19" s="226"/>
    </row>
    <row r="20" spans="1:9" ht="18" customHeight="1" x14ac:dyDescent="0.25">
      <c r="A20" s="226"/>
      <c r="B20" s="226"/>
      <c r="C20" s="226"/>
      <c r="D20" s="226"/>
      <c r="E20" s="226"/>
      <c r="F20" s="226"/>
      <c r="G20" s="226"/>
      <c r="H20" s="226"/>
      <c r="I20" s="226"/>
    </row>
    <row r="21" spans="1:9" ht="18" customHeight="1" x14ac:dyDescent="0.25">
      <c r="A21" s="226"/>
      <c r="B21" s="226"/>
      <c r="C21" s="226"/>
      <c r="D21" s="226"/>
      <c r="E21" s="226"/>
      <c r="F21" s="226"/>
      <c r="G21" s="226"/>
      <c r="H21" s="226"/>
      <c r="I21" s="226"/>
    </row>
    <row r="22" spans="1:9" ht="18" customHeight="1" x14ac:dyDescent="0.25">
      <c r="A22" s="226"/>
      <c r="B22" s="226"/>
      <c r="C22" s="226"/>
      <c r="D22" s="226"/>
      <c r="E22" s="226"/>
      <c r="F22" s="226"/>
      <c r="G22" s="226"/>
      <c r="H22" s="226"/>
      <c r="I22" s="226"/>
    </row>
    <row r="23" spans="1:9" ht="18" customHeight="1" x14ac:dyDescent="0.25">
      <c r="A23" s="226"/>
      <c r="B23" s="226"/>
      <c r="C23" s="226"/>
      <c r="D23" s="226"/>
      <c r="E23" s="226"/>
      <c r="F23" s="226"/>
      <c r="G23" s="226"/>
      <c r="H23" s="226"/>
      <c r="I23" s="226"/>
    </row>
    <row r="24" spans="1:9" ht="18" customHeight="1" x14ac:dyDescent="0.25">
      <c r="A24" s="226"/>
      <c r="B24" s="226"/>
      <c r="C24" s="226"/>
      <c r="D24" s="226"/>
      <c r="E24" s="226"/>
      <c r="F24" s="226"/>
      <c r="G24" s="226"/>
      <c r="H24" s="226"/>
      <c r="I24" s="226"/>
    </row>
    <row r="25" spans="1:9" ht="18" customHeight="1" x14ac:dyDescent="0.25">
      <c r="A25" s="226"/>
      <c r="B25" s="226"/>
      <c r="C25" s="226"/>
      <c r="D25" s="226"/>
      <c r="E25" s="226"/>
      <c r="F25" s="226"/>
      <c r="G25" s="226"/>
      <c r="H25" s="226"/>
      <c r="I25" s="226"/>
    </row>
    <row r="26" spans="1:9" ht="18" customHeight="1" x14ac:dyDescent="0.25">
      <c r="A26" s="226"/>
      <c r="B26" s="226"/>
      <c r="C26" s="226"/>
      <c r="D26" s="226"/>
      <c r="E26" s="226"/>
      <c r="F26" s="226"/>
      <c r="G26" s="226"/>
      <c r="H26" s="226"/>
      <c r="I26" s="226"/>
    </row>
    <row r="27" spans="1:9" ht="18" customHeight="1" x14ac:dyDescent="0.25">
      <c r="A27" s="226"/>
      <c r="B27" s="226"/>
      <c r="C27" s="226"/>
      <c r="D27" s="226"/>
      <c r="E27" s="226"/>
      <c r="F27" s="226"/>
      <c r="G27" s="226"/>
      <c r="H27" s="226"/>
      <c r="I27" s="226"/>
    </row>
    <row r="28" spans="1:9" ht="18" customHeight="1" x14ac:dyDescent="0.25">
      <c r="A28" s="226"/>
      <c r="B28" s="226"/>
      <c r="C28" s="226"/>
      <c r="D28" s="226"/>
      <c r="E28" s="226"/>
      <c r="F28" s="226"/>
      <c r="G28" s="226"/>
      <c r="H28" s="226"/>
      <c r="I28" s="226"/>
    </row>
    <row r="29" spans="1:9" ht="18" customHeight="1" x14ac:dyDescent="0.25">
      <c r="A29" s="226"/>
      <c r="B29" s="226"/>
      <c r="C29" s="226"/>
      <c r="D29" s="226"/>
      <c r="E29" s="226"/>
      <c r="F29" s="226"/>
      <c r="G29" s="226"/>
      <c r="H29" s="226"/>
      <c r="I29" s="226"/>
    </row>
  </sheetData>
  <sheetProtection algorithmName="SHA-512" hashValue="u3wibsDHHPD827wBdLzRPjWGhauraWM7KwurMKVljE3g8FQWH2XdUu34ie8W99HJWVbxZbT3SpXMbclISsUjTQ==" saltValue="QSjIBDPaZv38OFQ93uTK0A==" spinCount="100000" sheet="1" objects="1" scenarios="1" selectLockedCells="1"/>
  <mergeCells count="7">
    <mergeCell ref="E3:J3"/>
    <mergeCell ref="E4:J4"/>
    <mergeCell ref="E9:J9"/>
    <mergeCell ref="E8:J8"/>
    <mergeCell ref="E5:J5"/>
    <mergeCell ref="E7:J7"/>
    <mergeCell ref="E6:J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FFFF00"/>
  </sheetPr>
  <dimension ref="A1:Y29"/>
  <sheetViews>
    <sheetView showGridLines="0" zoomScaleNormal="100" workbookViewId="0">
      <selection activeCell="A14" sqref="A14"/>
    </sheetView>
  </sheetViews>
  <sheetFormatPr defaultColWidth="9.7109375" defaultRowHeight="18" customHeight="1" x14ac:dyDescent="0.25"/>
  <cols>
    <col min="1" max="1" width="4.42578125" style="162" customWidth="1"/>
    <col min="2" max="16384" width="9.7109375" style="162"/>
  </cols>
  <sheetData>
    <row r="1" spans="1:25" s="161" customFormat="1" ht="24" customHeight="1" thickBot="1" x14ac:dyDescent="0.3">
      <c r="J1" s="135"/>
    </row>
    <row r="2" spans="1:25" s="161" customFormat="1" ht="18" customHeight="1" thickBot="1" x14ac:dyDescent="0.3">
      <c r="B2" s="313" t="str">
        <f>'Version Control'!$B$2</f>
        <v>Title</v>
      </c>
      <c r="C2" s="314"/>
      <c r="D2" s="314"/>
      <c r="E2" s="314"/>
      <c r="F2" s="314"/>
      <c r="G2" s="314"/>
      <c r="H2" s="314"/>
      <c r="I2" s="314"/>
      <c r="J2" s="315"/>
      <c r="K2" s="135"/>
      <c r="L2" s="313" t="s">
        <v>88</v>
      </c>
      <c r="M2" s="314"/>
      <c r="N2" s="262"/>
      <c r="O2" s="262"/>
      <c r="P2" s="262"/>
      <c r="Q2" s="262"/>
      <c r="R2" s="262"/>
      <c r="S2" s="262"/>
      <c r="T2" s="262"/>
      <c r="U2" s="262"/>
      <c r="V2" s="262"/>
      <c r="W2" s="262"/>
      <c r="X2" s="262"/>
      <c r="Y2" s="261"/>
    </row>
    <row r="3" spans="1:25" s="161" customFormat="1" ht="18" customHeight="1" x14ac:dyDescent="0.25">
      <c r="B3" s="544" t="str">
        <f>'Version Control'!$B$3</f>
        <v>Test Report Template Name:</v>
      </c>
      <c r="C3" s="562"/>
      <c r="D3" s="562"/>
      <c r="E3" s="733" t="str">
        <f>'Version Control'!$C$3</f>
        <v>Consumer Freezer</v>
      </c>
      <c r="F3" s="733"/>
      <c r="G3" s="733"/>
      <c r="H3" s="733"/>
      <c r="I3" s="733"/>
      <c r="J3" s="734"/>
      <c r="K3" s="135"/>
      <c r="L3" s="249" t="s">
        <v>365</v>
      </c>
      <c r="M3" s="304"/>
      <c r="N3" s="546"/>
      <c r="O3" s="546"/>
      <c r="P3" s="546"/>
      <c r="Q3" s="546"/>
      <c r="R3" s="546"/>
      <c r="S3" s="546"/>
      <c r="T3" s="546"/>
      <c r="U3" s="546"/>
      <c r="V3" s="546"/>
      <c r="W3" s="546"/>
      <c r="X3" s="546"/>
      <c r="Y3" s="547"/>
    </row>
    <row r="4" spans="1:25" s="161" customFormat="1" ht="18" customHeight="1" x14ac:dyDescent="0.25">
      <c r="B4" s="548" t="str">
        <f>'Version Control'!$B$4</f>
        <v>Version Number:</v>
      </c>
      <c r="C4" s="563"/>
      <c r="D4" s="564"/>
      <c r="E4" s="735" t="str">
        <f>'Version Control'!$C$4</f>
        <v>v3.1</v>
      </c>
      <c r="F4" s="735"/>
      <c r="G4" s="735"/>
      <c r="H4" s="735"/>
      <c r="I4" s="735"/>
      <c r="J4" s="736"/>
      <c r="K4" s="135"/>
      <c r="L4" s="305" t="s">
        <v>505</v>
      </c>
      <c r="M4" s="301"/>
      <c r="N4" s="551"/>
      <c r="O4" s="551"/>
      <c r="P4" s="551"/>
      <c r="Q4" s="551"/>
      <c r="R4" s="551"/>
      <c r="S4" s="551"/>
      <c r="T4" s="551"/>
      <c r="U4" s="551"/>
      <c r="V4" s="551"/>
      <c r="W4" s="551"/>
      <c r="X4" s="551"/>
      <c r="Y4" s="552"/>
    </row>
    <row r="5" spans="1:25" s="161" customFormat="1" ht="18" customHeight="1" x14ac:dyDescent="0.25">
      <c r="B5" s="548" t="str">
        <f>'Version Control'!$B$5</f>
        <v xml:space="preserve">Latest Template Revision: </v>
      </c>
      <c r="C5" s="565"/>
      <c r="D5" s="565"/>
      <c r="E5" s="737">
        <f>'Version Control'!$C$5</f>
        <v>43787</v>
      </c>
      <c r="F5" s="737"/>
      <c r="G5" s="737"/>
      <c r="H5" s="737"/>
      <c r="I5" s="737"/>
      <c r="J5" s="738"/>
      <c r="K5" s="135"/>
      <c r="L5" s="306" t="s">
        <v>366</v>
      </c>
      <c r="M5" s="302"/>
      <c r="N5" s="554"/>
      <c r="O5" s="554"/>
      <c r="P5" s="554"/>
      <c r="Q5" s="554"/>
      <c r="R5" s="554"/>
      <c r="S5" s="554"/>
      <c r="T5" s="554"/>
      <c r="U5" s="554"/>
      <c r="V5" s="554"/>
      <c r="W5" s="554"/>
      <c r="X5" s="554"/>
      <c r="Y5" s="555"/>
    </row>
    <row r="6" spans="1:25" s="161" customFormat="1" ht="18" customHeight="1" x14ac:dyDescent="0.25">
      <c r="B6" s="548" t="str">
        <f>'Version Control'!$B$6</f>
        <v>Tab Name:</v>
      </c>
      <c r="C6" s="563"/>
      <c r="D6" s="564"/>
      <c r="E6" s="735" t="str">
        <f ca="1">MID(CELL("filename",A1), FIND("]", CELL("filename", A1))+ 1, 255)</f>
        <v>ASH-ON Data 1</v>
      </c>
      <c r="F6" s="735"/>
      <c r="G6" s="735"/>
      <c r="H6" s="735"/>
      <c r="I6" s="735"/>
      <c r="J6" s="736"/>
      <c r="K6" s="135"/>
      <c r="L6" s="255" t="s">
        <v>367</v>
      </c>
      <c r="M6" s="300"/>
      <c r="N6" s="556"/>
      <c r="O6" s="556"/>
      <c r="P6" s="556"/>
      <c r="Q6" s="556"/>
      <c r="R6" s="556"/>
      <c r="S6" s="556"/>
      <c r="T6" s="556"/>
      <c r="U6" s="556"/>
      <c r="V6" s="556"/>
      <c r="W6" s="556"/>
      <c r="X6" s="556"/>
      <c r="Y6" s="557"/>
    </row>
    <row r="7" spans="1:25" s="161" customFormat="1" ht="36" customHeight="1" x14ac:dyDescent="0.25">
      <c r="B7" s="548" t="str">
        <f>'Version Control'!$B$7</f>
        <v>File Name:</v>
      </c>
      <c r="C7" s="563"/>
      <c r="D7" s="564"/>
      <c r="E7" s="735" t="str">
        <f ca="1">'Version Control'!$C$7</f>
        <v>Consumer Freezer v3.1.xlsx</v>
      </c>
      <c r="F7" s="735"/>
      <c r="G7" s="735"/>
      <c r="H7" s="735"/>
      <c r="I7" s="735"/>
      <c r="J7" s="736"/>
      <c r="K7" s="135"/>
      <c r="L7" s="255" t="s">
        <v>368</v>
      </c>
      <c r="M7" s="300"/>
      <c r="N7" s="556"/>
      <c r="O7" s="556"/>
      <c r="P7" s="556"/>
      <c r="Q7" s="556"/>
      <c r="R7" s="556"/>
      <c r="S7" s="556"/>
      <c r="T7" s="556"/>
      <c r="U7" s="556"/>
      <c r="V7" s="556"/>
      <c r="W7" s="556"/>
      <c r="X7" s="556"/>
      <c r="Y7" s="557"/>
    </row>
    <row r="8" spans="1:25" s="161" customFormat="1" ht="18" customHeight="1" x14ac:dyDescent="0.25">
      <c r="B8" s="548" t="str">
        <f>'Version Control'!$B$8</f>
        <v>Test Start Date:</v>
      </c>
      <c r="C8" s="563"/>
      <c r="D8" s="564"/>
      <c r="E8" s="737" t="str">
        <f>'Version Control'!$C$8</f>
        <v>[MM/DD/YYYY]</v>
      </c>
      <c r="F8" s="737"/>
      <c r="G8" s="737"/>
      <c r="H8" s="737"/>
      <c r="I8" s="737"/>
      <c r="J8" s="738"/>
      <c r="K8" s="135"/>
      <c r="L8" s="255" t="s">
        <v>369</v>
      </c>
      <c r="M8" s="300"/>
      <c r="N8" s="556"/>
      <c r="O8" s="556"/>
      <c r="P8" s="556"/>
      <c r="Q8" s="556"/>
      <c r="R8" s="556"/>
      <c r="S8" s="556"/>
      <c r="T8" s="556"/>
      <c r="U8" s="556"/>
      <c r="V8" s="556"/>
      <c r="W8" s="556"/>
      <c r="X8" s="556"/>
      <c r="Y8" s="557"/>
    </row>
    <row r="9" spans="1:25" s="161" customFormat="1" ht="18" customHeight="1" thickBot="1" x14ac:dyDescent="0.3">
      <c r="A9" s="163"/>
      <c r="B9" s="558" t="str">
        <f>'Version Control'!$B$9</f>
        <v xml:space="preserve">Test Completion Date: </v>
      </c>
      <c r="C9" s="566"/>
      <c r="D9" s="566"/>
      <c r="E9" s="731" t="str">
        <f>'Version Control'!$C$9</f>
        <v>[MM/DD/YYYY]</v>
      </c>
      <c r="F9" s="731"/>
      <c r="G9" s="731"/>
      <c r="H9" s="731"/>
      <c r="I9" s="731"/>
      <c r="J9" s="732"/>
      <c r="K9" s="135"/>
      <c r="L9" s="255" t="s">
        <v>370</v>
      </c>
      <c r="M9" s="300"/>
      <c r="N9" s="556"/>
      <c r="O9" s="556"/>
      <c r="P9" s="556"/>
      <c r="Q9" s="556"/>
      <c r="R9" s="556"/>
      <c r="S9" s="556"/>
      <c r="T9" s="556"/>
      <c r="U9" s="556"/>
      <c r="V9" s="556"/>
      <c r="W9" s="556"/>
      <c r="X9" s="556"/>
      <c r="Y9" s="557"/>
    </row>
    <row r="10" spans="1:25" s="161" customFormat="1" ht="18" customHeight="1" x14ac:dyDescent="0.25">
      <c r="B10" s="135"/>
      <c r="C10" s="135"/>
      <c r="D10" s="135"/>
      <c r="E10" s="135"/>
      <c r="F10" s="135"/>
      <c r="G10" s="135"/>
      <c r="H10" s="135"/>
      <c r="I10" s="135"/>
      <c r="J10" s="135"/>
      <c r="K10" s="135"/>
      <c r="L10" s="255" t="s">
        <v>371</v>
      </c>
      <c r="M10" s="300"/>
      <c r="N10" s="556"/>
      <c r="O10" s="556"/>
      <c r="P10" s="556"/>
      <c r="Q10" s="556"/>
      <c r="R10" s="556"/>
      <c r="S10" s="556"/>
      <c r="T10" s="556"/>
      <c r="U10" s="556"/>
      <c r="V10" s="556"/>
      <c r="W10" s="556"/>
      <c r="X10" s="556"/>
      <c r="Y10" s="557"/>
    </row>
    <row r="11" spans="1:25" s="161" customFormat="1" ht="18" customHeight="1" x14ac:dyDescent="0.25">
      <c r="B11" s="135"/>
      <c r="C11" s="135"/>
      <c r="D11" s="135"/>
      <c r="E11" s="135"/>
      <c r="F11" s="135"/>
      <c r="G11" s="135"/>
      <c r="H11" s="135"/>
      <c r="I11" s="135"/>
      <c r="J11" s="135"/>
      <c r="K11" s="135"/>
      <c r="L11" s="305" t="s">
        <v>372</v>
      </c>
      <c r="M11" s="303"/>
      <c r="N11" s="551"/>
      <c r="O11" s="551"/>
      <c r="P11" s="551"/>
      <c r="Q11" s="551"/>
      <c r="R11" s="551"/>
      <c r="S11" s="551"/>
      <c r="T11" s="551"/>
      <c r="U11" s="551"/>
      <c r="V11" s="551"/>
      <c r="W11" s="551"/>
      <c r="X11" s="551"/>
      <c r="Y11" s="552"/>
    </row>
    <row r="12" spans="1:25" s="161" customFormat="1" ht="18" customHeight="1" thickBot="1" x14ac:dyDescent="0.3">
      <c r="B12" s="135"/>
      <c r="C12" s="135"/>
      <c r="D12" s="135"/>
      <c r="E12" s="135"/>
      <c r="F12" s="135"/>
      <c r="G12" s="135"/>
      <c r="H12" s="135"/>
      <c r="I12" s="135"/>
      <c r="J12" s="135"/>
      <c r="K12" s="135"/>
      <c r="L12" s="307" t="s">
        <v>202</v>
      </c>
      <c r="M12" s="308"/>
      <c r="N12" s="560"/>
      <c r="O12" s="560"/>
      <c r="P12" s="560"/>
      <c r="Q12" s="560"/>
      <c r="R12" s="560"/>
      <c r="S12" s="560"/>
      <c r="T12" s="560"/>
      <c r="U12" s="560"/>
      <c r="V12" s="560"/>
      <c r="W12" s="560"/>
      <c r="X12" s="560"/>
      <c r="Y12" s="561"/>
    </row>
    <row r="13" spans="1:25" s="161" customFormat="1" ht="18" customHeight="1" x14ac:dyDescent="0.25">
      <c r="A13" s="135"/>
      <c r="B13" s="135"/>
      <c r="C13" s="135"/>
      <c r="D13" s="135"/>
      <c r="E13" s="135"/>
      <c r="F13" s="135"/>
      <c r="G13" s="135"/>
      <c r="H13" s="135"/>
      <c r="I13" s="135"/>
    </row>
    <row r="14" spans="1:25" ht="18" customHeight="1" x14ac:dyDescent="0.25">
      <c r="A14" s="92"/>
      <c r="B14" s="92"/>
      <c r="C14" s="92"/>
      <c r="D14" s="92"/>
      <c r="E14" s="92"/>
      <c r="F14" s="92"/>
      <c r="G14" s="92"/>
      <c r="H14" s="92"/>
      <c r="I14" s="92"/>
    </row>
    <row r="15" spans="1:25" ht="18" customHeight="1" x14ac:dyDescent="0.25">
      <c r="A15" s="92"/>
      <c r="B15" s="92"/>
      <c r="C15" s="92"/>
      <c r="D15" s="92"/>
      <c r="E15" s="92"/>
      <c r="F15" s="92"/>
      <c r="G15" s="92"/>
      <c r="H15" s="92"/>
      <c r="I15" s="92"/>
    </row>
    <row r="16" spans="1:25" ht="18" customHeight="1" x14ac:dyDescent="0.25">
      <c r="A16" s="92"/>
      <c r="B16" s="92"/>
      <c r="C16" s="92"/>
      <c r="D16" s="92"/>
      <c r="E16" s="92"/>
      <c r="F16" s="92"/>
      <c r="G16" s="92"/>
      <c r="H16" s="92"/>
      <c r="I16" s="92"/>
    </row>
    <row r="17" spans="1:9" ht="18" customHeight="1" x14ac:dyDescent="0.25">
      <c r="A17" s="92"/>
      <c r="B17" s="92"/>
      <c r="C17" s="92"/>
      <c r="D17" s="92"/>
      <c r="E17" s="92"/>
      <c r="F17" s="92"/>
      <c r="G17" s="92"/>
      <c r="H17" s="92"/>
      <c r="I17" s="92"/>
    </row>
    <row r="18" spans="1:9" ht="18" customHeight="1" x14ac:dyDescent="0.25">
      <c r="A18" s="92"/>
      <c r="B18" s="92"/>
      <c r="C18" s="92"/>
      <c r="D18" s="92"/>
      <c r="E18" s="92"/>
      <c r="F18" s="92"/>
      <c r="G18" s="92"/>
      <c r="H18" s="92"/>
      <c r="I18" s="92"/>
    </row>
    <row r="19" spans="1:9" ht="18" customHeight="1" x14ac:dyDescent="0.25">
      <c r="A19" s="92"/>
      <c r="B19" s="92"/>
      <c r="C19" s="92"/>
      <c r="D19" s="92"/>
      <c r="E19" s="92"/>
      <c r="F19" s="92"/>
      <c r="G19" s="92"/>
      <c r="H19" s="92"/>
      <c r="I19" s="92"/>
    </row>
    <row r="20" spans="1:9" ht="18" customHeight="1" x14ac:dyDescent="0.25">
      <c r="A20" s="92"/>
      <c r="B20" s="92"/>
      <c r="C20" s="92"/>
      <c r="D20" s="92"/>
      <c r="E20" s="92"/>
      <c r="F20" s="92"/>
      <c r="G20" s="92"/>
      <c r="H20" s="92"/>
      <c r="I20" s="92"/>
    </row>
    <row r="21" spans="1:9" ht="18" customHeight="1" x14ac:dyDescent="0.25">
      <c r="A21" s="92"/>
      <c r="B21" s="92"/>
      <c r="C21" s="92"/>
      <c r="D21" s="92"/>
      <c r="E21" s="92"/>
      <c r="F21" s="92"/>
      <c r="G21" s="92"/>
      <c r="H21" s="92"/>
      <c r="I21" s="92"/>
    </row>
    <row r="22" spans="1:9" ht="18" customHeight="1" x14ac:dyDescent="0.25">
      <c r="A22" s="92"/>
      <c r="B22" s="92"/>
      <c r="C22" s="92"/>
      <c r="D22" s="92"/>
      <c r="E22" s="92"/>
      <c r="F22" s="92"/>
      <c r="G22" s="92"/>
      <c r="H22" s="92"/>
      <c r="I22" s="92"/>
    </row>
    <row r="23" spans="1:9" ht="18" customHeight="1" x14ac:dyDescent="0.25">
      <c r="A23" s="92"/>
      <c r="B23" s="92"/>
      <c r="C23" s="92"/>
      <c r="D23" s="92"/>
      <c r="E23" s="92"/>
      <c r="F23" s="92"/>
      <c r="G23" s="92"/>
      <c r="H23" s="92"/>
      <c r="I23" s="92"/>
    </row>
    <row r="24" spans="1:9" ht="18" customHeight="1" x14ac:dyDescent="0.25">
      <c r="A24" s="92"/>
      <c r="B24" s="92"/>
      <c r="C24" s="92"/>
      <c r="D24" s="92"/>
      <c r="E24" s="92"/>
      <c r="F24" s="92"/>
      <c r="G24" s="92"/>
      <c r="H24" s="92"/>
      <c r="I24" s="92"/>
    </row>
    <row r="25" spans="1:9" ht="18" customHeight="1" x14ac:dyDescent="0.25">
      <c r="A25" s="92"/>
      <c r="B25" s="92"/>
      <c r="C25" s="92"/>
      <c r="D25" s="92"/>
      <c r="E25" s="92"/>
      <c r="F25" s="92"/>
      <c r="G25" s="92"/>
      <c r="H25" s="92"/>
      <c r="I25" s="92"/>
    </row>
    <row r="26" spans="1:9" ht="18" customHeight="1" x14ac:dyDescent="0.25">
      <c r="A26" s="92"/>
      <c r="B26" s="92"/>
      <c r="C26" s="92"/>
      <c r="D26" s="92"/>
      <c r="E26" s="92"/>
      <c r="F26" s="92"/>
      <c r="G26" s="92"/>
      <c r="H26" s="92"/>
      <c r="I26" s="92"/>
    </row>
    <row r="27" spans="1:9" ht="18" customHeight="1" x14ac:dyDescent="0.25">
      <c r="A27" s="92"/>
      <c r="B27" s="92"/>
      <c r="C27" s="92"/>
      <c r="D27" s="92"/>
      <c r="E27" s="92"/>
      <c r="F27" s="92"/>
      <c r="G27" s="92"/>
      <c r="H27" s="92"/>
      <c r="I27" s="92"/>
    </row>
    <row r="28" spans="1:9" ht="18" customHeight="1" x14ac:dyDescent="0.25">
      <c r="A28" s="92"/>
      <c r="B28" s="92"/>
      <c r="C28" s="92"/>
      <c r="D28" s="92"/>
      <c r="E28" s="92"/>
      <c r="F28" s="92"/>
      <c r="G28" s="92"/>
      <c r="H28" s="92"/>
      <c r="I28" s="92"/>
    </row>
    <row r="29" spans="1:9" ht="18" customHeight="1" x14ac:dyDescent="0.25">
      <c r="A29" s="92"/>
      <c r="B29" s="92"/>
      <c r="C29" s="92"/>
      <c r="D29" s="92"/>
      <c r="E29" s="92"/>
      <c r="F29" s="92"/>
      <c r="G29" s="92"/>
      <c r="H29" s="92"/>
      <c r="I29" s="92"/>
    </row>
  </sheetData>
  <sheetProtection algorithmName="SHA-512" hashValue="ieP3sTkYbkiQ/+EFXB9HCutxsClOYR+RBsTDPCV6HwZyCK3Qr/HZOIGDyAjIyMC92XmE07MiaIsPiMQFvnAh9Q==" saltValue="h9fxahU/QrZqXIYWRK5Jcw==" spinCount="100000" sheet="1" objects="1" scenarios="1" selectLockedCells="1"/>
  <mergeCells count="7">
    <mergeCell ref="E7:J7"/>
    <mergeCell ref="E9:J9"/>
    <mergeCell ref="E8:J8"/>
    <mergeCell ref="E3:J3"/>
    <mergeCell ref="E4:J4"/>
    <mergeCell ref="E6:J6"/>
    <mergeCell ref="E5:J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FF00"/>
  </sheetPr>
  <dimension ref="A1:Y29"/>
  <sheetViews>
    <sheetView showGridLines="0" zoomScaleNormal="100" workbookViewId="0">
      <selection activeCell="A14" sqref="A14"/>
    </sheetView>
  </sheetViews>
  <sheetFormatPr defaultColWidth="9.7109375" defaultRowHeight="18" customHeight="1" x14ac:dyDescent="0.25"/>
  <cols>
    <col min="1" max="1" width="4.42578125" style="162" customWidth="1"/>
    <col min="2" max="16384" width="9.7109375" style="162"/>
  </cols>
  <sheetData>
    <row r="1" spans="1:25" s="161" customFormat="1" ht="24" customHeight="1" thickBot="1" x14ac:dyDescent="0.3">
      <c r="J1" s="135"/>
    </row>
    <row r="2" spans="1:25" s="161" customFormat="1" ht="18" customHeight="1" thickBot="1" x14ac:dyDescent="0.3">
      <c r="B2" s="313" t="str">
        <f>'Version Control'!$B$2</f>
        <v>Title</v>
      </c>
      <c r="C2" s="314"/>
      <c r="D2" s="314"/>
      <c r="E2" s="314"/>
      <c r="F2" s="314"/>
      <c r="G2" s="314"/>
      <c r="H2" s="314"/>
      <c r="I2" s="314"/>
      <c r="J2" s="315"/>
      <c r="K2" s="135"/>
      <c r="L2" s="313" t="s">
        <v>88</v>
      </c>
      <c r="M2" s="314"/>
      <c r="N2" s="262"/>
      <c r="O2" s="262"/>
      <c r="P2" s="262"/>
      <c r="Q2" s="262"/>
      <c r="R2" s="262"/>
      <c r="S2" s="262"/>
      <c r="T2" s="262"/>
      <c r="U2" s="262"/>
      <c r="V2" s="262"/>
      <c r="W2" s="262"/>
      <c r="X2" s="262"/>
      <c r="Y2" s="261"/>
    </row>
    <row r="3" spans="1:25" s="161" customFormat="1" ht="18" customHeight="1" x14ac:dyDescent="0.25">
      <c r="B3" s="544" t="str">
        <f>'Version Control'!$B$3</f>
        <v>Test Report Template Name:</v>
      </c>
      <c r="C3" s="562"/>
      <c r="D3" s="562"/>
      <c r="E3" s="733" t="str">
        <f>'Version Control'!$C$3</f>
        <v>Consumer Freezer</v>
      </c>
      <c r="F3" s="733"/>
      <c r="G3" s="733"/>
      <c r="H3" s="733"/>
      <c r="I3" s="733"/>
      <c r="J3" s="734"/>
      <c r="K3" s="135"/>
      <c r="L3" s="249" t="s">
        <v>365</v>
      </c>
      <c r="M3" s="304"/>
      <c r="N3" s="546"/>
      <c r="O3" s="546"/>
      <c r="P3" s="546"/>
      <c r="Q3" s="546"/>
      <c r="R3" s="546"/>
      <c r="S3" s="546"/>
      <c r="T3" s="546"/>
      <c r="U3" s="546"/>
      <c r="V3" s="546"/>
      <c r="W3" s="546"/>
      <c r="X3" s="546"/>
      <c r="Y3" s="547"/>
    </row>
    <row r="4" spans="1:25" s="161" customFormat="1" ht="18" customHeight="1" x14ac:dyDescent="0.25">
      <c r="B4" s="548" t="str">
        <f>'Version Control'!$B$4</f>
        <v>Version Number:</v>
      </c>
      <c r="C4" s="563"/>
      <c r="D4" s="564"/>
      <c r="E4" s="735" t="str">
        <f>'Version Control'!$C$4</f>
        <v>v3.1</v>
      </c>
      <c r="F4" s="735"/>
      <c r="G4" s="735"/>
      <c r="H4" s="735"/>
      <c r="I4" s="735"/>
      <c r="J4" s="736"/>
      <c r="K4" s="135"/>
      <c r="L4" s="305" t="s">
        <v>505</v>
      </c>
      <c r="M4" s="301"/>
      <c r="N4" s="551"/>
      <c r="O4" s="551"/>
      <c r="P4" s="551"/>
      <c r="Q4" s="551"/>
      <c r="R4" s="551"/>
      <c r="S4" s="551"/>
      <c r="T4" s="551"/>
      <c r="U4" s="551"/>
      <c r="V4" s="551"/>
      <c r="W4" s="551"/>
      <c r="X4" s="551"/>
      <c r="Y4" s="552"/>
    </row>
    <row r="5" spans="1:25" s="161" customFormat="1" ht="18" customHeight="1" x14ac:dyDescent="0.25">
      <c r="B5" s="548" t="str">
        <f>'Version Control'!$B$5</f>
        <v xml:space="preserve">Latest Template Revision: </v>
      </c>
      <c r="C5" s="565"/>
      <c r="D5" s="565"/>
      <c r="E5" s="737">
        <f>'Version Control'!$C$5</f>
        <v>43787</v>
      </c>
      <c r="F5" s="737"/>
      <c r="G5" s="737"/>
      <c r="H5" s="737"/>
      <c r="I5" s="737"/>
      <c r="J5" s="738"/>
      <c r="K5" s="135"/>
      <c r="L5" s="306" t="s">
        <v>366</v>
      </c>
      <c r="M5" s="302"/>
      <c r="N5" s="554"/>
      <c r="O5" s="554"/>
      <c r="P5" s="554"/>
      <c r="Q5" s="554"/>
      <c r="R5" s="554"/>
      <c r="S5" s="554"/>
      <c r="T5" s="554"/>
      <c r="U5" s="554"/>
      <c r="V5" s="554"/>
      <c r="W5" s="554"/>
      <c r="X5" s="554"/>
      <c r="Y5" s="555"/>
    </row>
    <row r="6" spans="1:25" s="161" customFormat="1" ht="18" customHeight="1" x14ac:dyDescent="0.25">
      <c r="B6" s="548" t="str">
        <f>'Version Control'!$B$6</f>
        <v>Tab Name:</v>
      </c>
      <c r="C6" s="563"/>
      <c r="D6" s="564"/>
      <c r="E6" s="735" t="str">
        <f ca="1">MID(CELL("filename",A1), FIND("]", CELL("filename", A1))+ 1, 255)</f>
        <v>ASH-ON Data 2</v>
      </c>
      <c r="F6" s="735"/>
      <c r="G6" s="735"/>
      <c r="H6" s="735"/>
      <c r="I6" s="735"/>
      <c r="J6" s="736"/>
      <c r="K6" s="135"/>
      <c r="L6" s="255" t="s">
        <v>367</v>
      </c>
      <c r="M6" s="300"/>
      <c r="N6" s="556"/>
      <c r="O6" s="556"/>
      <c r="P6" s="556"/>
      <c r="Q6" s="556"/>
      <c r="R6" s="556"/>
      <c r="S6" s="556"/>
      <c r="T6" s="556"/>
      <c r="U6" s="556"/>
      <c r="V6" s="556"/>
      <c r="W6" s="556"/>
      <c r="X6" s="556"/>
      <c r="Y6" s="557"/>
    </row>
    <row r="7" spans="1:25" s="161" customFormat="1" ht="36" customHeight="1" x14ac:dyDescent="0.25">
      <c r="B7" s="548" t="str">
        <f>'Version Control'!$B$7</f>
        <v>File Name:</v>
      </c>
      <c r="C7" s="563"/>
      <c r="D7" s="564"/>
      <c r="E7" s="735" t="str">
        <f ca="1">'Version Control'!$C$7</f>
        <v>Consumer Freezer v3.1.xlsx</v>
      </c>
      <c r="F7" s="735"/>
      <c r="G7" s="735"/>
      <c r="H7" s="735"/>
      <c r="I7" s="735"/>
      <c r="J7" s="736"/>
      <c r="K7" s="135"/>
      <c r="L7" s="255" t="s">
        <v>368</v>
      </c>
      <c r="M7" s="300"/>
      <c r="N7" s="556"/>
      <c r="O7" s="556"/>
      <c r="P7" s="556"/>
      <c r="Q7" s="556"/>
      <c r="R7" s="556"/>
      <c r="S7" s="556"/>
      <c r="T7" s="556"/>
      <c r="U7" s="556"/>
      <c r="V7" s="556"/>
      <c r="W7" s="556"/>
      <c r="X7" s="556"/>
      <c r="Y7" s="557"/>
    </row>
    <row r="8" spans="1:25" s="161" customFormat="1" ht="18" customHeight="1" x14ac:dyDescent="0.25">
      <c r="B8" s="548" t="str">
        <f>'Version Control'!$B$8</f>
        <v>Test Start Date:</v>
      </c>
      <c r="C8" s="563"/>
      <c r="D8" s="564"/>
      <c r="E8" s="737" t="str">
        <f>'Version Control'!$C$8</f>
        <v>[MM/DD/YYYY]</v>
      </c>
      <c r="F8" s="737"/>
      <c r="G8" s="737"/>
      <c r="H8" s="737"/>
      <c r="I8" s="737"/>
      <c r="J8" s="738"/>
      <c r="K8" s="135"/>
      <c r="L8" s="255" t="s">
        <v>369</v>
      </c>
      <c r="M8" s="300"/>
      <c r="N8" s="556"/>
      <c r="O8" s="556"/>
      <c r="P8" s="556"/>
      <c r="Q8" s="556"/>
      <c r="R8" s="556"/>
      <c r="S8" s="556"/>
      <c r="T8" s="556"/>
      <c r="U8" s="556"/>
      <c r="V8" s="556"/>
      <c r="W8" s="556"/>
      <c r="X8" s="556"/>
      <c r="Y8" s="557"/>
    </row>
    <row r="9" spans="1:25" s="161" customFormat="1" ht="18" customHeight="1" thickBot="1" x14ac:dyDescent="0.3">
      <c r="A9" s="163"/>
      <c r="B9" s="558" t="str">
        <f>'Version Control'!$B$9</f>
        <v xml:space="preserve">Test Completion Date: </v>
      </c>
      <c r="C9" s="566"/>
      <c r="D9" s="566"/>
      <c r="E9" s="731" t="str">
        <f>'Version Control'!$C$9</f>
        <v>[MM/DD/YYYY]</v>
      </c>
      <c r="F9" s="731"/>
      <c r="G9" s="731"/>
      <c r="H9" s="731"/>
      <c r="I9" s="731"/>
      <c r="J9" s="732"/>
      <c r="K9" s="135"/>
      <c r="L9" s="255" t="s">
        <v>370</v>
      </c>
      <c r="M9" s="300"/>
      <c r="N9" s="556"/>
      <c r="O9" s="556"/>
      <c r="P9" s="556"/>
      <c r="Q9" s="556"/>
      <c r="R9" s="556"/>
      <c r="S9" s="556"/>
      <c r="T9" s="556"/>
      <c r="U9" s="556"/>
      <c r="V9" s="556"/>
      <c r="W9" s="556"/>
      <c r="X9" s="556"/>
      <c r="Y9" s="557"/>
    </row>
    <row r="10" spans="1:25" s="161" customFormat="1" ht="18" customHeight="1" x14ac:dyDescent="0.25">
      <c r="B10" s="135"/>
      <c r="C10" s="135"/>
      <c r="D10" s="135"/>
      <c r="E10" s="135"/>
      <c r="F10" s="135"/>
      <c r="G10" s="135"/>
      <c r="H10" s="135"/>
      <c r="I10" s="135"/>
      <c r="J10" s="135"/>
      <c r="K10" s="135"/>
      <c r="L10" s="255" t="s">
        <v>371</v>
      </c>
      <c r="M10" s="300"/>
      <c r="N10" s="556"/>
      <c r="O10" s="556"/>
      <c r="P10" s="556"/>
      <c r="Q10" s="556"/>
      <c r="R10" s="556"/>
      <c r="S10" s="556"/>
      <c r="T10" s="556"/>
      <c r="U10" s="556"/>
      <c r="V10" s="556"/>
      <c r="W10" s="556"/>
      <c r="X10" s="556"/>
      <c r="Y10" s="557"/>
    </row>
    <row r="11" spans="1:25" s="161" customFormat="1" ht="18" customHeight="1" x14ac:dyDescent="0.25">
      <c r="B11" s="135"/>
      <c r="C11" s="135"/>
      <c r="D11" s="135"/>
      <c r="E11" s="135"/>
      <c r="F11" s="135"/>
      <c r="G11" s="135"/>
      <c r="H11" s="135"/>
      <c r="I11" s="135"/>
      <c r="J11" s="135"/>
      <c r="K11" s="135"/>
      <c r="L11" s="305" t="s">
        <v>372</v>
      </c>
      <c r="M11" s="303"/>
      <c r="N11" s="551"/>
      <c r="O11" s="551"/>
      <c r="P11" s="551"/>
      <c r="Q11" s="551"/>
      <c r="R11" s="551"/>
      <c r="S11" s="551"/>
      <c r="T11" s="551"/>
      <c r="U11" s="551"/>
      <c r="V11" s="551"/>
      <c r="W11" s="551"/>
      <c r="X11" s="551"/>
      <c r="Y11" s="552"/>
    </row>
    <row r="12" spans="1:25" s="161" customFormat="1" ht="18" customHeight="1" thickBot="1" x14ac:dyDescent="0.3">
      <c r="B12" s="135"/>
      <c r="C12" s="135"/>
      <c r="D12" s="135"/>
      <c r="E12" s="135"/>
      <c r="F12" s="135"/>
      <c r="G12" s="135"/>
      <c r="H12" s="135"/>
      <c r="I12" s="135"/>
      <c r="J12" s="135"/>
      <c r="K12" s="135"/>
      <c r="L12" s="307" t="s">
        <v>202</v>
      </c>
      <c r="M12" s="308"/>
      <c r="N12" s="560"/>
      <c r="O12" s="560"/>
      <c r="P12" s="560"/>
      <c r="Q12" s="560"/>
      <c r="R12" s="560"/>
      <c r="S12" s="560"/>
      <c r="T12" s="560"/>
      <c r="U12" s="560"/>
      <c r="V12" s="560"/>
      <c r="W12" s="560"/>
      <c r="X12" s="560"/>
      <c r="Y12" s="561"/>
    </row>
    <row r="13" spans="1:25" s="161" customFormat="1" ht="18" customHeight="1" x14ac:dyDescent="0.25">
      <c r="A13" s="135"/>
      <c r="B13" s="135"/>
      <c r="C13" s="135"/>
      <c r="D13" s="135"/>
      <c r="E13" s="135"/>
      <c r="F13" s="135"/>
      <c r="G13" s="135"/>
      <c r="H13" s="135"/>
      <c r="I13" s="135"/>
    </row>
    <row r="14" spans="1:25" ht="18" customHeight="1" x14ac:dyDescent="0.25">
      <c r="A14" s="92"/>
      <c r="B14" s="92"/>
      <c r="C14" s="92"/>
      <c r="D14" s="92"/>
      <c r="E14" s="92"/>
      <c r="F14" s="92"/>
      <c r="G14" s="92"/>
      <c r="H14" s="92"/>
      <c r="I14" s="92"/>
    </row>
    <row r="15" spans="1:25" ht="18" customHeight="1" x14ac:dyDescent="0.25">
      <c r="A15" s="92"/>
      <c r="B15" s="92"/>
      <c r="C15" s="92"/>
      <c r="D15" s="92"/>
      <c r="E15" s="92"/>
      <c r="F15" s="92"/>
      <c r="G15" s="92"/>
      <c r="H15" s="92"/>
      <c r="I15" s="92"/>
    </row>
    <row r="16" spans="1:25" ht="18" customHeight="1" x14ac:dyDescent="0.25">
      <c r="A16" s="92"/>
      <c r="B16" s="92"/>
      <c r="C16" s="92"/>
      <c r="D16" s="92"/>
      <c r="E16" s="92"/>
      <c r="F16" s="92"/>
      <c r="G16" s="92"/>
      <c r="H16" s="92"/>
      <c r="I16" s="92"/>
    </row>
    <row r="17" spans="1:9" ht="18" customHeight="1" x14ac:dyDescent="0.25">
      <c r="A17" s="92"/>
      <c r="B17" s="92"/>
      <c r="C17" s="92"/>
      <c r="D17" s="92"/>
      <c r="E17" s="92"/>
      <c r="F17" s="92"/>
      <c r="G17" s="92"/>
      <c r="H17" s="92"/>
      <c r="I17" s="92"/>
    </row>
    <row r="18" spans="1:9" ht="18" customHeight="1" x14ac:dyDescent="0.25">
      <c r="A18" s="92"/>
      <c r="B18" s="92"/>
      <c r="C18" s="92"/>
      <c r="D18" s="92"/>
      <c r="E18" s="92"/>
      <c r="F18" s="92"/>
      <c r="G18" s="92"/>
      <c r="H18" s="92"/>
      <c r="I18" s="92"/>
    </row>
    <row r="19" spans="1:9" ht="18" customHeight="1" x14ac:dyDescent="0.25">
      <c r="A19" s="92"/>
      <c r="B19" s="92"/>
      <c r="C19" s="92"/>
      <c r="D19" s="92"/>
      <c r="E19" s="92"/>
      <c r="F19" s="92"/>
      <c r="G19" s="92"/>
      <c r="H19" s="92"/>
      <c r="I19" s="92"/>
    </row>
    <row r="20" spans="1:9" ht="18" customHeight="1" x14ac:dyDescent="0.25">
      <c r="A20" s="92"/>
      <c r="B20" s="92"/>
      <c r="C20" s="92"/>
      <c r="D20" s="92"/>
      <c r="E20" s="92"/>
      <c r="F20" s="92"/>
      <c r="G20" s="92"/>
      <c r="H20" s="92"/>
      <c r="I20" s="92"/>
    </row>
    <row r="21" spans="1:9" ht="18" customHeight="1" x14ac:dyDescent="0.25">
      <c r="A21" s="92"/>
      <c r="B21" s="92"/>
      <c r="C21" s="92"/>
      <c r="D21" s="92"/>
      <c r="E21" s="92"/>
      <c r="F21" s="92"/>
      <c r="G21" s="92"/>
      <c r="H21" s="92"/>
      <c r="I21" s="92"/>
    </row>
    <row r="22" spans="1:9" ht="18" customHeight="1" x14ac:dyDescent="0.25">
      <c r="A22" s="92"/>
      <c r="B22" s="92"/>
      <c r="C22" s="92"/>
      <c r="D22" s="92"/>
      <c r="E22" s="92"/>
      <c r="F22" s="92"/>
      <c r="G22" s="92"/>
      <c r="H22" s="92"/>
      <c r="I22" s="92"/>
    </row>
    <row r="23" spans="1:9" ht="18" customHeight="1" x14ac:dyDescent="0.25">
      <c r="A23" s="92"/>
      <c r="B23" s="92"/>
      <c r="C23" s="92"/>
      <c r="D23" s="92"/>
      <c r="E23" s="92"/>
      <c r="F23" s="92"/>
      <c r="G23" s="92"/>
      <c r="H23" s="92"/>
      <c r="I23" s="92"/>
    </row>
    <row r="24" spans="1:9" ht="18" customHeight="1" x14ac:dyDescent="0.25">
      <c r="A24" s="92"/>
      <c r="B24" s="92"/>
      <c r="C24" s="92"/>
      <c r="D24" s="92"/>
      <c r="E24" s="92"/>
      <c r="F24" s="92"/>
      <c r="G24" s="92"/>
      <c r="H24" s="92"/>
      <c r="I24" s="92"/>
    </row>
    <row r="25" spans="1:9" ht="18" customHeight="1" x14ac:dyDescent="0.25">
      <c r="A25" s="92"/>
      <c r="B25" s="92"/>
      <c r="C25" s="92"/>
      <c r="D25" s="92"/>
      <c r="E25" s="92"/>
      <c r="F25" s="92"/>
      <c r="G25" s="92"/>
      <c r="H25" s="92"/>
      <c r="I25" s="92"/>
    </row>
    <row r="26" spans="1:9" ht="18" customHeight="1" x14ac:dyDescent="0.25">
      <c r="A26" s="92"/>
      <c r="B26" s="92"/>
      <c r="C26" s="92"/>
      <c r="D26" s="92"/>
      <c r="E26" s="92"/>
      <c r="F26" s="92"/>
      <c r="G26" s="92"/>
      <c r="H26" s="92"/>
      <c r="I26" s="92"/>
    </row>
    <row r="27" spans="1:9" ht="18" customHeight="1" x14ac:dyDescent="0.25">
      <c r="A27" s="92"/>
      <c r="B27" s="92"/>
      <c r="C27" s="92"/>
      <c r="D27" s="92"/>
      <c r="E27" s="92"/>
      <c r="F27" s="92"/>
      <c r="G27" s="92"/>
      <c r="H27" s="92"/>
      <c r="I27" s="92"/>
    </row>
    <row r="28" spans="1:9" ht="18" customHeight="1" x14ac:dyDescent="0.25">
      <c r="A28" s="92"/>
      <c r="B28" s="92"/>
      <c r="C28" s="92"/>
      <c r="D28" s="92"/>
      <c r="E28" s="92"/>
      <c r="F28" s="92"/>
      <c r="G28" s="92"/>
      <c r="H28" s="92"/>
      <c r="I28" s="92"/>
    </row>
    <row r="29" spans="1:9" ht="18" customHeight="1" x14ac:dyDescent="0.25">
      <c r="A29" s="92"/>
      <c r="B29" s="92"/>
      <c r="C29" s="92"/>
      <c r="D29" s="92"/>
      <c r="E29" s="92"/>
      <c r="F29" s="92"/>
      <c r="G29" s="92"/>
      <c r="H29" s="92"/>
      <c r="I29" s="92"/>
    </row>
  </sheetData>
  <sheetProtection algorithmName="SHA-512" hashValue="r5XD3E8h1L7b9lBYfRpwG7YW9QbuJYsJKwHq+cUuq2rP/ePsH0WLR6mEt7lpJwwuEK3HYwwReMvcdj3HartA0g==" saltValue="eX2p6LoZsvU8SgV8Az7eMg==" spinCount="100000" sheet="1" objects="1" scenarios="1" selectLockedCells="1"/>
  <mergeCells count="7">
    <mergeCell ref="E9:J9"/>
    <mergeCell ref="E6:J6"/>
    <mergeCell ref="E7:J7"/>
    <mergeCell ref="E8:J8"/>
    <mergeCell ref="E3:J3"/>
    <mergeCell ref="E4:J4"/>
    <mergeCell ref="E5: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70C0"/>
    <pageSetUpPr fitToPage="1"/>
  </sheetPr>
  <dimension ref="A1:K52"/>
  <sheetViews>
    <sheetView showGridLines="0" zoomScaleNormal="100" workbookViewId="0">
      <selection activeCell="E2" sqref="E2"/>
    </sheetView>
  </sheetViews>
  <sheetFormatPr defaultColWidth="9.140625" defaultRowHeight="18" customHeight="1" x14ac:dyDescent="0.25"/>
  <cols>
    <col min="1" max="1" width="4.42578125" style="5" customWidth="1"/>
    <col min="2" max="2" width="49.5703125" style="5" customWidth="1"/>
    <col min="3" max="3" width="54.7109375" style="5" customWidth="1"/>
    <col min="4" max="4" width="10.7109375" style="5" customWidth="1"/>
    <col min="5" max="5" width="33.42578125" style="5" customWidth="1"/>
    <col min="6" max="6" width="24.140625" style="5" customWidth="1"/>
    <col min="7" max="7" width="19" style="5" customWidth="1"/>
    <col min="8" max="8" width="50.7109375" style="5" customWidth="1"/>
    <col min="9" max="9" width="4.42578125" style="5" customWidth="1"/>
    <col min="10" max="10" width="3.7109375" style="5" customWidth="1"/>
    <col min="11" max="11" width="10.28515625" style="5" customWidth="1"/>
    <col min="12" max="16384" width="9.140625" style="5"/>
  </cols>
  <sheetData>
    <row r="1" spans="1:10" ht="24" customHeight="1" thickBot="1" x14ac:dyDescent="0.3">
      <c r="A1" s="151"/>
      <c r="B1" s="151"/>
      <c r="C1" s="151"/>
      <c r="D1" s="151"/>
      <c r="E1" s="151"/>
      <c r="F1" s="151"/>
      <c r="G1" s="151"/>
      <c r="H1" s="151"/>
      <c r="I1" s="151"/>
      <c r="J1" s="38"/>
    </row>
    <row r="2" spans="1:10" ht="18" customHeight="1" thickBot="1" x14ac:dyDescent="0.3">
      <c r="A2" s="151"/>
      <c r="B2" s="382" t="str">
        <f>'Version Control'!$B$2</f>
        <v>Title</v>
      </c>
      <c r="C2" s="384"/>
      <c r="D2" s="151"/>
      <c r="E2" s="39" t="s">
        <v>158</v>
      </c>
      <c r="F2" s="151"/>
      <c r="G2" s="151"/>
      <c r="H2" s="151"/>
      <c r="I2" s="151"/>
      <c r="J2" s="38"/>
    </row>
    <row r="3" spans="1:10" ht="18" customHeight="1" x14ac:dyDescent="0.25">
      <c r="A3" s="151"/>
      <c r="B3" s="568" t="str">
        <f>'Version Control'!$B$3</f>
        <v>Test Report Template Name:</v>
      </c>
      <c r="C3" s="569" t="str">
        <f>'Version Control'!$C$3</f>
        <v>Consumer Freezer</v>
      </c>
      <c r="D3" s="151"/>
      <c r="E3" s="151"/>
      <c r="F3" s="151"/>
      <c r="G3" s="151"/>
      <c r="H3" s="151"/>
      <c r="I3" s="151"/>
      <c r="J3" s="38"/>
    </row>
    <row r="4" spans="1:10" ht="18" customHeight="1" x14ac:dyDescent="0.25">
      <c r="A4" s="151"/>
      <c r="B4" s="570" t="str">
        <f>'Version Control'!$B$4</f>
        <v>Version Number:</v>
      </c>
      <c r="C4" s="571" t="str">
        <f>'Version Control'!$C$4</f>
        <v>v3.1</v>
      </c>
      <c r="D4" s="151"/>
      <c r="F4" s="151"/>
      <c r="G4" s="151"/>
      <c r="H4" s="151"/>
      <c r="I4" s="151"/>
      <c r="J4" s="38"/>
    </row>
    <row r="5" spans="1:10" ht="18" customHeight="1" x14ac:dyDescent="0.25">
      <c r="A5" s="151"/>
      <c r="B5" s="570" t="str">
        <f>'Version Control'!$B$5</f>
        <v xml:space="preserve">Latest Template Revision: </v>
      </c>
      <c r="C5" s="572">
        <f>'Version Control'!$C$5</f>
        <v>43787</v>
      </c>
      <c r="D5" s="151"/>
      <c r="E5" s="151"/>
      <c r="F5" s="151"/>
      <c r="G5" s="151"/>
      <c r="H5" s="151"/>
      <c r="I5" s="151"/>
      <c r="J5" s="38"/>
    </row>
    <row r="6" spans="1:10" ht="18" customHeight="1" x14ac:dyDescent="0.25">
      <c r="A6" s="151"/>
      <c r="B6" s="570" t="str">
        <f>'Version Control'!$B$6</f>
        <v>Tab Name:</v>
      </c>
      <c r="C6" s="571" t="str">
        <f ca="1">MID(CELL("filename",B1), FIND("]", CELL("filename", B1))+ 1, 255)</f>
        <v>General Info &amp; Test Results</v>
      </c>
      <c r="D6" s="151"/>
      <c r="E6" s="151"/>
      <c r="F6" s="151"/>
      <c r="G6" s="151"/>
      <c r="H6" s="151"/>
      <c r="I6" s="151"/>
      <c r="J6" s="38"/>
    </row>
    <row r="7" spans="1:10" ht="36" customHeight="1" x14ac:dyDescent="0.25">
      <c r="A7" s="151"/>
      <c r="B7" s="570" t="str">
        <f>'Version Control'!$B$7</f>
        <v>File Name:</v>
      </c>
      <c r="C7" s="571" t="str">
        <f ca="1">'Version Control'!$C$7</f>
        <v>Consumer Freezer v3.1.xlsx</v>
      </c>
      <c r="D7" s="151"/>
      <c r="E7" s="151"/>
      <c r="F7" s="151"/>
      <c r="G7" s="151"/>
      <c r="H7" s="151"/>
      <c r="I7" s="151"/>
      <c r="J7" s="38"/>
    </row>
    <row r="8" spans="1:10" ht="18" customHeight="1" x14ac:dyDescent="0.25">
      <c r="A8" s="151"/>
      <c r="B8" s="570" t="str">
        <f>'Version Control'!$B$8</f>
        <v>Test Start Date:</v>
      </c>
      <c r="C8" s="572" t="str">
        <f>'Version Control'!$C$8</f>
        <v>[MM/DD/YYYY]</v>
      </c>
      <c r="D8" s="151"/>
      <c r="E8" s="151"/>
      <c r="F8" s="151"/>
      <c r="G8" s="151"/>
      <c r="H8" s="151"/>
      <c r="I8" s="151"/>
      <c r="J8" s="38"/>
    </row>
    <row r="9" spans="1:10" ht="18" customHeight="1" thickBot="1" x14ac:dyDescent="0.3">
      <c r="A9" s="151"/>
      <c r="B9" s="573" t="str">
        <f>'Version Control'!$B$9</f>
        <v xml:space="preserve">Test Completion Date: </v>
      </c>
      <c r="C9" s="574" t="str">
        <f>'Version Control'!$C$9</f>
        <v>[MM/DD/YYYY]</v>
      </c>
      <c r="D9" s="151"/>
      <c r="E9" s="151"/>
      <c r="F9" s="151"/>
      <c r="G9" s="151"/>
      <c r="H9" s="151"/>
      <c r="I9" s="151"/>
      <c r="J9" s="38"/>
    </row>
    <row r="10" spans="1:10" ht="18" customHeight="1" x14ac:dyDescent="0.25">
      <c r="A10" s="151"/>
      <c r="B10" s="151"/>
      <c r="C10" s="151"/>
      <c r="D10" s="151"/>
      <c r="E10" s="151"/>
      <c r="F10" s="151"/>
      <c r="G10" s="151"/>
      <c r="H10" s="151"/>
      <c r="I10" s="151"/>
      <c r="J10" s="38"/>
    </row>
    <row r="11" spans="1:10" ht="18" customHeight="1" thickBot="1" x14ac:dyDescent="0.3">
      <c r="A11" s="151"/>
      <c r="B11" s="151"/>
      <c r="C11" s="151"/>
      <c r="D11" s="151"/>
      <c r="E11" s="151"/>
      <c r="F11" s="151"/>
      <c r="G11" s="151"/>
      <c r="H11" s="151"/>
      <c r="I11" s="151"/>
      <c r="J11" s="38"/>
    </row>
    <row r="12" spans="1:10" ht="18" customHeight="1" thickBot="1" x14ac:dyDescent="0.3">
      <c r="A12" s="151"/>
      <c r="B12" s="575" t="s">
        <v>297</v>
      </c>
      <c r="C12" s="576"/>
      <c r="D12" s="151"/>
      <c r="E12" s="374" t="s">
        <v>300</v>
      </c>
      <c r="F12" s="376"/>
      <c r="G12" s="375"/>
      <c r="H12" s="151"/>
      <c r="I12" s="151"/>
      <c r="J12" s="38"/>
    </row>
    <row r="13" spans="1:10" ht="18" customHeight="1" x14ac:dyDescent="0.25">
      <c r="A13" s="151"/>
      <c r="B13" s="568" t="s">
        <v>0</v>
      </c>
      <c r="C13" s="621"/>
      <c r="D13" s="151"/>
      <c r="E13" s="51" t="s">
        <v>98</v>
      </c>
      <c r="F13" s="40" t="s">
        <v>147</v>
      </c>
      <c r="G13" s="41" t="s">
        <v>130</v>
      </c>
      <c r="H13" s="151"/>
      <c r="I13" s="151"/>
      <c r="J13" s="38"/>
    </row>
    <row r="14" spans="1:10" ht="18" customHeight="1" thickBot="1" x14ac:dyDescent="0.3">
      <c r="A14" s="151"/>
      <c r="B14" s="573" t="s">
        <v>131</v>
      </c>
      <c r="C14" s="622"/>
      <c r="D14" s="151"/>
      <c r="E14" s="286" t="s">
        <v>137</v>
      </c>
      <c r="F14" s="167"/>
      <c r="G14" s="248"/>
      <c r="H14" s="151"/>
      <c r="I14" s="151"/>
      <c r="J14" s="38"/>
    </row>
    <row r="15" spans="1:10" ht="18" customHeight="1" thickBot="1" x14ac:dyDescent="0.3">
      <c r="A15" s="151"/>
      <c r="B15" s="151"/>
      <c r="C15" s="168"/>
      <c r="D15" s="151"/>
      <c r="E15" s="52" t="s">
        <v>401</v>
      </c>
      <c r="F15" s="414" t="str">
        <f>IF(Volume!$C$21&lt;&gt;0,Volume!$C$21,Null)</f>
        <v/>
      </c>
      <c r="G15" s="44" t="s">
        <v>140</v>
      </c>
      <c r="H15" s="151"/>
      <c r="I15" s="164"/>
      <c r="J15" s="38"/>
    </row>
    <row r="16" spans="1:10" ht="18" customHeight="1" thickBot="1" x14ac:dyDescent="0.3">
      <c r="A16" s="151"/>
      <c r="B16" s="575" t="s">
        <v>298</v>
      </c>
      <c r="C16" s="576"/>
      <c r="D16" s="151"/>
      <c r="E16" s="154" t="s">
        <v>402</v>
      </c>
      <c r="F16" s="414" t="str">
        <f>IF(Volume!$C$21&lt;&gt;0,Volume!$C$23,Null)</f>
        <v/>
      </c>
      <c r="G16" s="44" t="s">
        <v>140</v>
      </c>
      <c r="H16" s="151"/>
      <c r="I16" s="151"/>
      <c r="J16" s="38"/>
    </row>
    <row r="17" spans="1:11" ht="18" customHeight="1" x14ac:dyDescent="0.25">
      <c r="A17" s="151"/>
      <c r="B17" s="568" t="s">
        <v>132</v>
      </c>
      <c r="C17" s="623" t="s">
        <v>144</v>
      </c>
      <c r="D17" s="151"/>
      <c r="E17" s="286" t="s">
        <v>138</v>
      </c>
      <c r="F17" s="190"/>
      <c r="G17" s="276"/>
      <c r="H17" s="151"/>
      <c r="I17" s="151"/>
      <c r="J17" s="38"/>
    </row>
    <row r="18" spans="1:11" ht="18" customHeight="1" thickBot="1" x14ac:dyDescent="0.3">
      <c r="A18" s="151"/>
      <c r="B18" s="573" t="s">
        <v>133</v>
      </c>
      <c r="C18" s="624" t="s">
        <v>144</v>
      </c>
      <c r="D18" s="151"/>
      <c r="E18" s="52" t="s">
        <v>83</v>
      </c>
      <c r="F18" s="415" t="str">
        <f ca="1">IFERROR(IF('Energy Calcs (ASH Switch OFF)'!$E$70=0,Null,'Energy Calcs (ASH Switch OFF)'!$E$70),Null)</f>
        <v/>
      </c>
      <c r="G18" s="44" t="s">
        <v>139</v>
      </c>
      <c r="H18" s="151"/>
      <c r="I18" s="151"/>
      <c r="J18" s="38"/>
    </row>
    <row r="19" spans="1:11" ht="18" customHeight="1" thickBot="1" x14ac:dyDescent="0.3">
      <c r="A19" s="151"/>
      <c r="B19" s="151"/>
      <c r="C19" s="168"/>
      <c r="D19" s="151"/>
      <c r="E19" s="52" t="s">
        <v>85</v>
      </c>
      <c r="F19" s="415" t="str">
        <f ca="1">IF(ISERROR('Energy Calcs (ASH Switch OFF)'!$D$90),Null,
    IF(VASH=Yes,'Energy Calcs (ASH Switch OFF)'!$D$90,
      IF(ASH=Yes,'Energy Calcs (ASH Switch ON)'!$E$70,Null)))</f>
        <v/>
      </c>
      <c r="G19" s="44" t="s">
        <v>139</v>
      </c>
      <c r="H19" s="151"/>
      <c r="I19" s="151"/>
      <c r="J19" s="38"/>
    </row>
    <row r="20" spans="1:11" ht="18" customHeight="1" thickBot="1" x14ac:dyDescent="0.3">
      <c r="A20" s="151"/>
      <c r="B20" s="374" t="s">
        <v>299</v>
      </c>
      <c r="C20" s="375"/>
      <c r="D20" s="151"/>
      <c r="E20" s="52" t="s">
        <v>84</v>
      </c>
      <c r="F20" s="415" t="str">
        <f ca="1">IF(ASH=Yes,IF(ASH_Default="ON",AVERAGE($F$19,$F$19),
                                 AVERAGE($F$18:$F$19)),
    IF(VASH=Yes,$F$19,
      $F$18))</f>
        <v/>
      </c>
      <c r="G20" s="44" t="s">
        <v>139</v>
      </c>
      <c r="H20" s="151"/>
      <c r="I20" s="151"/>
      <c r="J20" s="38"/>
    </row>
    <row r="21" spans="1:11" ht="18" customHeight="1" thickBot="1" x14ac:dyDescent="0.3">
      <c r="A21" s="151"/>
      <c r="B21" s="568" t="s">
        <v>135</v>
      </c>
      <c r="C21" s="621"/>
      <c r="D21" s="151"/>
      <c r="E21" s="287" t="s">
        <v>338</v>
      </c>
      <c r="F21" s="288"/>
      <c r="G21" s="289"/>
      <c r="H21" s="151"/>
      <c r="I21" s="151"/>
      <c r="J21" s="38"/>
    </row>
    <row r="22" spans="1:11" ht="18" customHeight="1" x14ac:dyDescent="0.25">
      <c r="A22" s="151"/>
      <c r="B22" s="570" t="s">
        <v>136</v>
      </c>
      <c r="C22" s="625"/>
      <c r="D22" s="151"/>
      <c r="E22" s="151"/>
      <c r="F22" s="151"/>
      <c r="G22" s="151"/>
      <c r="H22" s="151"/>
      <c r="I22" s="151"/>
      <c r="J22" s="38"/>
    </row>
    <row r="23" spans="1:11" ht="18" customHeight="1" thickBot="1" x14ac:dyDescent="0.3">
      <c r="A23" s="151"/>
      <c r="B23" s="570" t="s">
        <v>352</v>
      </c>
      <c r="C23" s="625"/>
      <c r="D23" s="165"/>
      <c r="E23" s="45" t="s">
        <v>159</v>
      </c>
      <c r="F23" s="43"/>
      <c r="G23" s="167"/>
      <c r="H23" s="165"/>
      <c r="I23" s="151"/>
      <c r="J23" s="38"/>
    </row>
    <row r="24" spans="1:11" ht="18" customHeight="1" thickBot="1" x14ac:dyDescent="0.3">
      <c r="A24" s="151"/>
      <c r="B24" s="570" t="s">
        <v>353</v>
      </c>
      <c r="C24" s="625"/>
      <c r="D24" s="165"/>
      <c r="E24" s="374" t="s">
        <v>301</v>
      </c>
      <c r="F24" s="376"/>
      <c r="G24" s="376"/>
      <c r="H24" s="375"/>
      <c r="I24" s="151"/>
      <c r="J24" s="38"/>
    </row>
    <row r="25" spans="1:11" ht="18" customHeight="1" x14ac:dyDescent="0.25">
      <c r="A25" s="151"/>
      <c r="B25" s="570" t="s">
        <v>89</v>
      </c>
      <c r="C25" s="625"/>
      <c r="D25" s="165"/>
      <c r="E25" s="751" t="s">
        <v>219</v>
      </c>
      <c r="F25" s="752"/>
      <c r="G25" s="752"/>
      <c r="H25" s="753"/>
      <c r="I25" s="151"/>
      <c r="J25" s="38"/>
    </row>
    <row r="26" spans="1:11" ht="18" customHeight="1" x14ac:dyDescent="0.25">
      <c r="A26" s="151"/>
      <c r="B26" s="577" t="s">
        <v>1</v>
      </c>
      <c r="C26" s="578" t="s">
        <v>46</v>
      </c>
      <c r="D26" s="165"/>
      <c r="E26" s="754"/>
      <c r="F26" s="755"/>
      <c r="G26" s="755"/>
      <c r="H26" s="756"/>
      <c r="I26" s="151"/>
      <c r="J26" s="38"/>
    </row>
    <row r="27" spans="1:11" ht="18" customHeight="1" thickBot="1" x14ac:dyDescent="0.3">
      <c r="A27" s="151"/>
      <c r="B27" s="570" t="s">
        <v>2</v>
      </c>
      <c r="C27" s="626"/>
      <c r="D27" s="165"/>
      <c r="E27" s="754"/>
      <c r="F27" s="755"/>
      <c r="G27" s="755"/>
      <c r="H27" s="756"/>
      <c r="I27" s="151"/>
      <c r="J27" s="38"/>
      <c r="K27" s="149"/>
    </row>
    <row r="28" spans="1:11" ht="18" customHeight="1" x14ac:dyDescent="0.25">
      <c r="A28" s="151"/>
      <c r="B28" s="570" t="s">
        <v>354</v>
      </c>
      <c r="C28" s="579" t="str">
        <f>IFERROR(INDEX(Freezer_PCs,MATCH($C$27,Product_Class,0),3),Null)</f>
        <v/>
      </c>
      <c r="D28" s="165"/>
      <c r="E28" s="757" t="s">
        <v>122</v>
      </c>
      <c r="F28" s="758"/>
      <c r="G28" s="49" t="s">
        <v>121</v>
      </c>
      <c r="H28" s="50" t="s">
        <v>123</v>
      </c>
      <c r="I28" s="151"/>
      <c r="J28" s="38"/>
      <c r="K28" s="149"/>
    </row>
    <row r="29" spans="1:11" ht="18" customHeight="1" x14ac:dyDescent="0.25">
      <c r="A29" s="151"/>
      <c r="B29" s="570" t="s">
        <v>374</v>
      </c>
      <c r="C29" s="579" t="str">
        <f>IFERROR(INDEX(Freezer_PCs,MATCH($C$27,Product_Class,0),4),Null)</f>
        <v/>
      </c>
      <c r="D29" s="165"/>
      <c r="E29" s="747" t="s">
        <v>124</v>
      </c>
      <c r="F29" s="748"/>
      <c r="G29" s="416" t="str">
        <f>IF('Report Sign-Off Block'!$D$15&lt;&gt;0,'Report Sign-Off Block'!$D$15,Null)</f>
        <v>[MM/DD/YYYY]</v>
      </c>
      <c r="H29" s="417" t="str">
        <f>IF('Report Sign-Off Block'!$E$15&lt;&gt;0,'Report Sign-Off Block'!$E$15,Null)</f>
        <v>[Test Lab Name]</v>
      </c>
      <c r="I29" s="151"/>
      <c r="J29" s="38"/>
      <c r="K29" s="149"/>
    </row>
    <row r="30" spans="1:11" ht="18" customHeight="1" x14ac:dyDescent="0.25">
      <c r="A30" s="151"/>
      <c r="B30" s="570" t="s">
        <v>356</v>
      </c>
      <c r="C30" s="627" t="s">
        <v>144</v>
      </c>
      <c r="D30" s="166"/>
      <c r="E30" s="747" t="s">
        <v>194</v>
      </c>
      <c r="F30" s="748"/>
      <c r="G30" s="416" t="str">
        <f>IF('Report Sign-Off Block'!$D$16&lt;&gt;0,'Report Sign-Off Block'!$D$16,Null)</f>
        <v>[MM/DD/YYYY]</v>
      </c>
      <c r="H30" s="417" t="str">
        <f>IF('Report Sign-Off Block'!$E$16&lt;&gt;0,'Report Sign-Off Block'!$E$16,Null)</f>
        <v>[Test Lab Name]</v>
      </c>
      <c r="I30" s="151"/>
      <c r="J30" s="38"/>
      <c r="K30" s="149"/>
    </row>
    <row r="31" spans="1:11" ht="18" customHeight="1" x14ac:dyDescent="0.25">
      <c r="A31" s="151"/>
      <c r="B31" s="570" t="s">
        <v>355</v>
      </c>
      <c r="C31" s="625"/>
      <c r="D31" s="165"/>
      <c r="E31" s="747" t="s">
        <v>220</v>
      </c>
      <c r="F31" s="748"/>
      <c r="G31" s="416" t="str">
        <f>IF('Report Sign-Off Block'!$D$17&lt;&gt;0,'Report Sign-Off Block'!$D$17,Null)</f>
        <v>[MM/DD/YYYY]</v>
      </c>
      <c r="H31" s="417" t="str">
        <f>IF('Report Sign-Off Block'!$E$17&lt;&gt;0,'Report Sign-Off Block'!$E$17,Null)</f>
        <v>[Test Lab Name]</v>
      </c>
      <c r="I31" s="151"/>
      <c r="J31" s="38"/>
      <c r="K31" s="149"/>
    </row>
    <row r="32" spans="1:11" ht="18" customHeight="1" thickBot="1" x14ac:dyDescent="0.3">
      <c r="A32" s="151"/>
      <c r="B32" s="570" t="s">
        <v>359</v>
      </c>
      <c r="C32" s="626"/>
      <c r="D32" s="165"/>
      <c r="E32" s="749" t="s">
        <v>220</v>
      </c>
      <c r="F32" s="750"/>
      <c r="G32" s="418" t="str">
        <f>IF('Report Sign-Off Block'!$D$18&lt;&gt;0,'Report Sign-Off Block'!$D$18,Null)</f>
        <v>[MM/DD/YYYY]</v>
      </c>
      <c r="H32" s="419" t="str">
        <f>IF('Report Sign-Off Block'!$E$18&lt;&gt;0,'Report Sign-Off Block'!$E$18,Null)</f>
        <v>[Test Lab Name]</v>
      </c>
      <c r="I32" s="151"/>
      <c r="J32" s="38"/>
    </row>
    <row r="33" spans="1:10" ht="18" customHeight="1" x14ac:dyDescent="0.25">
      <c r="A33" s="151"/>
      <c r="B33" s="570" t="s">
        <v>357</v>
      </c>
      <c r="C33" s="626"/>
      <c r="D33" s="165"/>
      <c r="E33" s="151"/>
      <c r="F33" s="164"/>
      <c r="G33" s="151"/>
      <c r="H33" s="151"/>
      <c r="I33" s="151"/>
      <c r="J33" s="38"/>
    </row>
    <row r="34" spans="1:10" ht="18" customHeight="1" x14ac:dyDescent="0.25">
      <c r="A34" s="151"/>
      <c r="B34" s="570" t="s">
        <v>358</v>
      </c>
      <c r="C34" s="626"/>
      <c r="D34" s="165"/>
      <c r="E34" s="151"/>
      <c r="F34" s="151"/>
      <c r="G34" s="151"/>
      <c r="H34" s="151"/>
      <c r="I34" s="151"/>
      <c r="J34" s="38"/>
    </row>
    <row r="35" spans="1:10" ht="18" customHeight="1" x14ac:dyDescent="0.25">
      <c r="A35" s="151"/>
      <c r="B35" s="570" t="s">
        <v>360</v>
      </c>
      <c r="C35" s="626"/>
      <c r="D35" s="165"/>
      <c r="E35" s="164"/>
      <c r="F35" s="151"/>
      <c r="G35" s="151"/>
      <c r="H35" s="151"/>
      <c r="I35" s="151"/>
      <c r="J35" s="38"/>
    </row>
    <row r="36" spans="1:10" ht="18" customHeight="1" x14ac:dyDescent="0.25">
      <c r="A36" s="151"/>
      <c r="B36" s="570" t="s">
        <v>361</v>
      </c>
      <c r="C36" s="626"/>
      <c r="D36" s="165"/>
      <c r="E36" s="151"/>
      <c r="F36" s="151"/>
      <c r="G36" s="151"/>
      <c r="H36" s="151"/>
      <c r="I36" s="151"/>
      <c r="J36" s="38"/>
    </row>
    <row r="37" spans="1:10" ht="18" customHeight="1" x14ac:dyDescent="0.25">
      <c r="A37" s="151"/>
      <c r="B37" s="570" t="s">
        <v>362</v>
      </c>
      <c r="C37" s="579" t="str">
        <f>IFERROR(INDEX(Freezer_PCs,MATCH($C$27,Product_Class,0),5),Null)</f>
        <v/>
      </c>
      <c r="D37" s="165"/>
      <c r="E37" s="151"/>
      <c r="F37" s="151"/>
      <c r="G37" s="151"/>
      <c r="H37" s="151"/>
      <c r="I37" s="151"/>
      <c r="J37" s="38"/>
    </row>
    <row r="38" spans="1:10" ht="18" customHeight="1" x14ac:dyDescent="0.25">
      <c r="A38" s="151"/>
      <c r="B38" s="570" t="s">
        <v>99</v>
      </c>
      <c r="C38" s="626"/>
      <c r="D38" s="165"/>
      <c r="E38" s="151"/>
      <c r="F38" s="151"/>
      <c r="G38" s="151"/>
      <c r="H38" s="151"/>
      <c r="I38" s="151"/>
      <c r="J38" s="38"/>
    </row>
    <row r="39" spans="1:10" ht="18" customHeight="1" x14ac:dyDescent="0.25">
      <c r="A39" s="151"/>
      <c r="B39" s="577" t="s">
        <v>493</v>
      </c>
      <c r="C39" s="46"/>
      <c r="D39" s="165"/>
      <c r="E39" s="151"/>
      <c r="F39" s="151"/>
      <c r="G39" s="151"/>
      <c r="H39" s="151"/>
      <c r="I39" s="151"/>
      <c r="J39" s="38"/>
    </row>
    <row r="40" spans="1:10" ht="18" customHeight="1" x14ac:dyDescent="0.25">
      <c r="A40" s="151"/>
      <c r="B40" s="570" t="s">
        <v>339</v>
      </c>
      <c r="C40" s="625"/>
      <c r="D40" s="165"/>
      <c r="E40" s="151"/>
      <c r="F40" s="151"/>
      <c r="G40" s="151"/>
      <c r="H40" s="151"/>
      <c r="I40" s="151"/>
      <c r="J40" s="38"/>
    </row>
    <row r="41" spans="1:10" ht="18" customHeight="1" x14ac:dyDescent="0.25">
      <c r="A41" s="151"/>
      <c r="B41" s="570" t="s">
        <v>340</v>
      </c>
      <c r="C41" s="625"/>
      <c r="D41" s="167"/>
      <c r="E41" s="151"/>
      <c r="F41" s="151"/>
      <c r="G41" s="151"/>
      <c r="H41" s="151"/>
      <c r="I41" s="151"/>
      <c r="J41" s="38"/>
    </row>
    <row r="42" spans="1:10" ht="18" customHeight="1" thickBot="1" x14ac:dyDescent="0.3">
      <c r="A42" s="151"/>
      <c r="B42" s="573" t="s">
        <v>341</v>
      </c>
      <c r="C42" s="622"/>
      <c r="D42" s="165"/>
      <c r="E42" s="151"/>
      <c r="F42" s="151"/>
      <c r="G42" s="151"/>
      <c r="H42" s="151"/>
      <c r="I42" s="151"/>
      <c r="J42" s="38"/>
    </row>
    <row r="43" spans="1:10" ht="18" customHeight="1" thickBot="1" x14ac:dyDescent="0.3">
      <c r="A43" s="151"/>
      <c r="B43" s="151"/>
      <c r="C43" s="151"/>
      <c r="D43" s="165"/>
      <c r="E43" s="151"/>
      <c r="F43" s="151"/>
      <c r="G43" s="151"/>
      <c r="H43" s="151"/>
      <c r="I43" s="151"/>
      <c r="J43" s="38"/>
    </row>
    <row r="44" spans="1:10" ht="18" customHeight="1" x14ac:dyDescent="0.35">
      <c r="A44" s="151"/>
      <c r="B44" s="365" t="s">
        <v>363</v>
      </c>
      <c r="C44" s="364"/>
      <c r="D44" s="165"/>
      <c r="E44" s="151"/>
      <c r="F44" s="151"/>
      <c r="G44" s="151"/>
      <c r="H44" s="151"/>
      <c r="I44" s="151"/>
      <c r="J44" s="38"/>
    </row>
    <row r="45" spans="1:10" ht="18" customHeight="1" x14ac:dyDescent="0.25">
      <c r="A45" s="151"/>
      <c r="B45" s="739" t="s">
        <v>193</v>
      </c>
      <c r="C45" s="740"/>
      <c r="D45" s="165"/>
      <c r="E45" s="151"/>
      <c r="F45" s="151"/>
      <c r="G45" s="151"/>
      <c r="H45" s="151"/>
      <c r="I45" s="151"/>
      <c r="J45" s="38"/>
    </row>
    <row r="46" spans="1:10" ht="18" customHeight="1" x14ac:dyDescent="0.25">
      <c r="A46" s="151"/>
      <c r="B46" s="741"/>
      <c r="C46" s="742"/>
      <c r="D46" s="165"/>
      <c r="E46" s="151"/>
      <c r="F46" s="151"/>
      <c r="G46" s="151"/>
      <c r="H46" s="151"/>
      <c r="I46" s="151"/>
      <c r="J46" s="38"/>
    </row>
    <row r="47" spans="1:10" ht="18" customHeight="1" x14ac:dyDescent="0.25">
      <c r="A47" s="151"/>
      <c r="B47" s="743"/>
      <c r="C47" s="744"/>
      <c r="D47" s="165"/>
      <c r="E47" s="151"/>
      <c r="F47" s="151"/>
      <c r="G47" s="151"/>
      <c r="H47" s="151"/>
      <c r="I47" s="151"/>
      <c r="J47" s="38"/>
    </row>
    <row r="48" spans="1:10" ht="18" customHeight="1" thickBot="1" x14ac:dyDescent="0.3">
      <c r="A48" s="151"/>
      <c r="B48" s="745"/>
      <c r="C48" s="746"/>
      <c r="D48" s="165"/>
      <c r="E48" s="151"/>
      <c r="F48" s="151"/>
      <c r="G48" s="151"/>
      <c r="H48" s="151"/>
      <c r="I48" s="151"/>
      <c r="J48" s="38"/>
    </row>
    <row r="49" spans="1:11" ht="18" customHeight="1" x14ac:dyDescent="0.25">
      <c r="A49" s="151"/>
      <c r="B49" s="151"/>
      <c r="C49" s="151"/>
      <c r="D49" s="151"/>
      <c r="E49" s="151"/>
      <c r="F49" s="151"/>
      <c r="G49" s="151"/>
      <c r="H49" s="151"/>
      <c r="I49" s="151"/>
      <c r="J49" s="38"/>
    </row>
    <row r="50" spans="1:11" ht="18" customHeight="1" x14ac:dyDescent="0.25">
      <c r="A50" s="38"/>
      <c r="B50" s="38"/>
      <c r="C50" s="38"/>
      <c r="D50" s="38"/>
      <c r="E50" s="38"/>
      <c r="F50" s="38"/>
      <c r="G50" s="38"/>
      <c r="H50" s="38"/>
      <c r="I50" s="38"/>
      <c r="J50" s="38"/>
    </row>
    <row r="51" spans="1:11" ht="18" customHeight="1" x14ac:dyDescent="0.25">
      <c r="K51" s="63"/>
    </row>
    <row r="52" spans="1:11" s="63" customFormat="1" ht="18" customHeight="1" x14ac:dyDescent="0.25">
      <c r="A52" s="5"/>
      <c r="B52" s="5"/>
      <c r="C52" s="5"/>
      <c r="D52" s="5"/>
      <c r="E52" s="5"/>
      <c r="F52" s="5"/>
      <c r="G52" s="5"/>
      <c r="H52" s="5"/>
      <c r="I52" s="5"/>
      <c r="J52" s="5"/>
      <c r="K52" s="5"/>
    </row>
  </sheetData>
  <sheetProtection password="CAAA" sheet="1" objects="1" scenarios="1" selectLockedCells="1"/>
  <mergeCells count="8">
    <mergeCell ref="B45:C45"/>
    <mergeCell ref="B46:C48"/>
    <mergeCell ref="E31:F31"/>
    <mergeCell ref="E32:F32"/>
    <mergeCell ref="E25:H27"/>
    <mergeCell ref="E28:F28"/>
    <mergeCell ref="E29:F29"/>
    <mergeCell ref="E30:F30"/>
  </mergeCells>
  <conditionalFormatting sqref="F19">
    <cfRule type="expression" dxfId="90" priority="11" stopIfTrue="1">
      <formula>AND(ASH="No",VASH="No")</formula>
    </cfRule>
  </conditionalFormatting>
  <conditionalFormatting sqref="C33">
    <cfRule type="expression" dxfId="89" priority="7" stopIfTrue="1">
      <formula>$C$32="No"</formula>
    </cfRule>
  </conditionalFormatting>
  <dataValidations count="6">
    <dataValidation type="list" showInputMessage="1" showErrorMessage="1" sqref="C32 C35:C36" xr:uid="{00000000-0002-0000-0600-000000000000}">
      <formula1>Yes_No</formula1>
    </dataValidation>
    <dataValidation showInputMessage="1" showErrorMessage="1" sqref="C26 C28:C29 C37" xr:uid="{00000000-0002-0000-0600-000001000000}"/>
    <dataValidation type="list" showInputMessage="1" showErrorMessage="1" sqref="C27" xr:uid="{00000000-0002-0000-0600-000003000000}">
      <formula1>Product_Class</formula1>
    </dataValidation>
    <dataValidation type="list" showInputMessage="1" showErrorMessage="1" sqref="C38" xr:uid="{00000000-0002-0000-0600-000004000000}">
      <formula1>DefrostType</formula1>
    </dataValidation>
    <dataValidation type="list" showInputMessage="1" showErrorMessage="1" sqref="C34" xr:uid="{00000000-0002-0000-0600-000005000000}">
      <formula1>Aux_Comp</formula1>
    </dataValidation>
    <dataValidation type="list" showInputMessage="1" showErrorMessage="1" sqref="C33" xr:uid="{00000000-0002-0000-0600-000007000000}">
      <formula1>ASH_ON_OFF</formula1>
    </dataValidation>
  </dataValidations>
  <hyperlinks>
    <hyperlink ref="E2" location="Instructions!C33" display="Back to Instructions tab" xr:uid="{00000000-0004-0000-0600-000000000000}"/>
  </hyperlinks>
  <printOptions horizontalCentered="1"/>
  <pageMargins left="0.25" right="0.25" top="0.75" bottom="0.25" header="0.3" footer="0.3"/>
  <pageSetup scale="4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70C0"/>
  </sheetPr>
  <dimension ref="A1:L78"/>
  <sheetViews>
    <sheetView showGridLines="0" zoomScale="85" zoomScaleNormal="85" workbookViewId="0">
      <selection activeCell="E2" sqref="E2"/>
    </sheetView>
  </sheetViews>
  <sheetFormatPr defaultColWidth="10.42578125" defaultRowHeight="18" customHeight="1" x14ac:dyDescent="0.3"/>
  <cols>
    <col min="1" max="1" width="4.42578125" style="4" customWidth="1"/>
    <col min="2" max="2" width="36.28515625" style="4" customWidth="1"/>
    <col min="3" max="3" width="54.7109375" style="4" customWidth="1"/>
    <col min="4" max="4" width="31.140625" style="4" customWidth="1"/>
    <col min="5" max="7" width="29.7109375" style="4" customWidth="1"/>
    <col min="8" max="9" width="31.42578125" style="4" customWidth="1"/>
    <col min="10" max="10" width="4.42578125" style="4" customWidth="1"/>
    <col min="11" max="11" width="3.42578125" style="4" customWidth="1"/>
    <col min="12" max="12" width="3.42578125" style="512" customWidth="1"/>
    <col min="13" max="16384" width="10.42578125" style="4"/>
  </cols>
  <sheetData>
    <row r="1" spans="1:11" ht="24" customHeight="1" thickBot="1" x14ac:dyDescent="0.35">
      <c r="A1" s="150"/>
      <c r="B1" s="150"/>
      <c r="C1" s="151"/>
      <c r="D1" s="150"/>
      <c r="E1" s="150"/>
      <c r="F1" s="150"/>
      <c r="G1" s="150"/>
      <c r="H1" s="150"/>
      <c r="I1" s="150"/>
      <c r="J1" s="150"/>
      <c r="K1" s="6"/>
    </row>
    <row r="2" spans="1:11" ht="18" customHeight="1" thickBot="1" x14ac:dyDescent="0.4">
      <c r="A2" s="150"/>
      <c r="B2" s="382" t="str">
        <f>'Version Control'!$B$2</f>
        <v>Title</v>
      </c>
      <c r="C2" s="315"/>
      <c r="D2" s="150"/>
      <c r="E2" s="39" t="s">
        <v>158</v>
      </c>
      <c r="F2" s="606"/>
      <c r="G2" s="366" t="s">
        <v>265</v>
      </c>
      <c r="H2" s="367"/>
      <c r="I2" s="368"/>
      <c r="J2" s="150"/>
      <c r="K2" s="6"/>
    </row>
    <row r="3" spans="1:11" ht="18" customHeight="1" x14ac:dyDescent="0.35">
      <c r="A3" s="150"/>
      <c r="B3" s="568" t="str">
        <f>'Version Control'!$B$3</f>
        <v>Test Report Template Name:</v>
      </c>
      <c r="C3" s="569" t="str">
        <f>'Version Control'!$C$3</f>
        <v>Consumer Freezer</v>
      </c>
      <c r="D3" s="150"/>
      <c r="E3" s="150"/>
      <c r="F3" s="150"/>
      <c r="G3" s="290"/>
      <c r="H3" s="113" t="s">
        <v>377</v>
      </c>
      <c r="I3" s="114" t="s">
        <v>376</v>
      </c>
      <c r="J3" s="150"/>
      <c r="K3" s="6"/>
    </row>
    <row r="4" spans="1:11" ht="18" customHeight="1" x14ac:dyDescent="0.3">
      <c r="A4" s="150"/>
      <c r="B4" s="570" t="str">
        <f>'Version Control'!$B$4</f>
        <v>Version Number:</v>
      </c>
      <c r="C4" s="571" t="str">
        <f>'Version Control'!$C$4</f>
        <v>v3.1</v>
      </c>
      <c r="D4" s="150"/>
      <c r="E4" s="605"/>
      <c r="F4" s="605"/>
      <c r="G4" s="607" t="s">
        <v>266</v>
      </c>
      <c r="H4" s="608" t="s">
        <v>423</v>
      </c>
      <c r="I4" s="609" t="s">
        <v>304</v>
      </c>
      <c r="J4" s="150"/>
      <c r="K4" s="6"/>
    </row>
    <row r="5" spans="1:11" ht="18" customHeight="1" x14ac:dyDescent="0.3">
      <c r="A5" s="150"/>
      <c r="B5" s="570" t="str">
        <f>'Version Control'!$B$5</f>
        <v xml:space="preserve">Latest Template Revision: </v>
      </c>
      <c r="C5" s="572">
        <f>'Version Control'!$C$5</f>
        <v>43787</v>
      </c>
      <c r="D5" s="150"/>
      <c r="E5" s="150"/>
      <c r="F5" s="150"/>
      <c r="G5" s="570" t="s">
        <v>267</v>
      </c>
      <c r="H5" s="610" t="s">
        <v>380</v>
      </c>
      <c r="I5" s="611" t="s">
        <v>268</v>
      </c>
      <c r="J5" s="150"/>
      <c r="K5" s="6"/>
    </row>
    <row r="6" spans="1:11" ht="18" customHeight="1" x14ac:dyDescent="0.3">
      <c r="A6" s="150"/>
      <c r="B6" s="570" t="str">
        <f>'Version Control'!$B$6</f>
        <v>Tab Name:</v>
      </c>
      <c r="C6" s="571" t="str">
        <f ca="1">MID(CELL("filename",B1), FIND("]", CELL("filename", B1))+ 1, 255)</f>
        <v>Setup &amp; Instrumentation</v>
      </c>
      <c r="D6" s="150"/>
      <c r="E6" s="150"/>
      <c r="F6" s="150"/>
      <c r="G6" s="570" t="s">
        <v>269</v>
      </c>
      <c r="H6" s="610" t="s">
        <v>380</v>
      </c>
      <c r="I6" s="612" t="s">
        <v>270</v>
      </c>
      <c r="J6" s="150"/>
      <c r="K6" s="6"/>
    </row>
    <row r="7" spans="1:11" ht="36" customHeight="1" x14ac:dyDescent="0.3">
      <c r="A7" s="150"/>
      <c r="B7" s="570" t="str">
        <f>'Version Control'!$B$7</f>
        <v>File Name:</v>
      </c>
      <c r="C7" s="571" t="str">
        <f ca="1">'Version Control'!$C$7</f>
        <v>Consumer Freezer v3.1.xlsx</v>
      </c>
      <c r="D7" s="150"/>
      <c r="E7" s="150"/>
      <c r="F7" s="150"/>
      <c r="G7" s="570" t="s">
        <v>271</v>
      </c>
      <c r="H7" s="610" t="s">
        <v>380</v>
      </c>
      <c r="I7" s="612" t="s">
        <v>272</v>
      </c>
      <c r="J7" s="150"/>
      <c r="K7" s="6"/>
    </row>
    <row r="8" spans="1:11" ht="18" customHeight="1" x14ac:dyDescent="0.3">
      <c r="A8" s="150"/>
      <c r="B8" s="570" t="str">
        <f>'Version Control'!$B$8</f>
        <v>Test Start Date:</v>
      </c>
      <c r="C8" s="572" t="str">
        <f>'General Info &amp; Test Results'!C17</f>
        <v>[MM/DD/YYYY]</v>
      </c>
      <c r="D8" s="150"/>
      <c r="E8" s="150"/>
      <c r="F8" s="150"/>
      <c r="G8" s="570" t="s">
        <v>273</v>
      </c>
      <c r="H8" s="610" t="s">
        <v>380</v>
      </c>
      <c r="I8" s="612" t="s">
        <v>274</v>
      </c>
      <c r="J8" s="150"/>
      <c r="K8" s="6"/>
    </row>
    <row r="9" spans="1:11" ht="18" customHeight="1" thickBot="1" x14ac:dyDescent="0.35">
      <c r="A9" s="150"/>
      <c r="B9" s="573" t="str">
        <f>'Version Control'!$B$9</f>
        <v xml:space="preserve">Test Completion Date: </v>
      </c>
      <c r="C9" s="574" t="str">
        <f>'Version Control'!$C$9</f>
        <v>[MM/DD/YYYY]</v>
      </c>
      <c r="D9" s="150"/>
      <c r="E9" s="150"/>
      <c r="F9" s="150"/>
      <c r="G9" s="613" t="s">
        <v>378</v>
      </c>
      <c r="H9" s="610" t="s">
        <v>379</v>
      </c>
      <c r="I9" s="614" t="s">
        <v>304</v>
      </c>
      <c r="J9" s="150"/>
      <c r="K9" s="6"/>
    </row>
    <row r="10" spans="1:11" ht="18" customHeight="1" x14ac:dyDescent="0.3">
      <c r="A10" s="150"/>
      <c r="B10" s="150"/>
      <c r="C10" s="150"/>
      <c r="D10" s="150"/>
      <c r="E10" s="150"/>
      <c r="F10" s="150"/>
      <c r="G10" s="615" t="s">
        <v>275</v>
      </c>
      <c r="H10" s="616" t="s">
        <v>276</v>
      </c>
      <c r="I10" s="617" t="s">
        <v>304</v>
      </c>
      <c r="J10" s="150"/>
      <c r="K10" s="6"/>
    </row>
    <row r="11" spans="1:11" ht="18" customHeight="1" x14ac:dyDescent="0.3">
      <c r="A11" s="150"/>
      <c r="B11" s="150"/>
      <c r="C11" s="150"/>
      <c r="D11" s="150"/>
      <c r="E11" s="150"/>
      <c r="F11" s="150"/>
      <c r="G11" s="615" t="s">
        <v>302</v>
      </c>
      <c r="H11" s="616" t="s">
        <v>423</v>
      </c>
      <c r="I11" s="617" t="s">
        <v>304</v>
      </c>
      <c r="J11" s="150"/>
      <c r="K11" s="6"/>
    </row>
    <row r="12" spans="1:11" ht="18" customHeight="1" x14ac:dyDescent="0.3">
      <c r="A12" s="150"/>
      <c r="B12" s="150"/>
      <c r="C12" s="150"/>
      <c r="D12" s="150"/>
      <c r="E12" s="150"/>
      <c r="F12" s="150"/>
      <c r="G12" s="615" t="s">
        <v>381</v>
      </c>
      <c r="H12" s="616" t="s">
        <v>382</v>
      </c>
      <c r="I12" s="617" t="s">
        <v>304</v>
      </c>
      <c r="J12" s="150"/>
      <c r="K12" s="6"/>
    </row>
    <row r="13" spans="1:11" ht="18" customHeight="1" thickBot="1" x14ac:dyDescent="0.35">
      <c r="A13" s="150"/>
      <c r="B13" s="150"/>
      <c r="C13" s="150"/>
      <c r="D13" s="403"/>
      <c r="E13" s="150"/>
      <c r="F13" s="150"/>
      <c r="G13" s="618" t="s">
        <v>383</v>
      </c>
      <c r="H13" s="619" t="s">
        <v>384</v>
      </c>
      <c r="I13" s="620" t="s">
        <v>304</v>
      </c>
      <c r="J13" s="150"/>
      <c r="K13" s="6"/>
    </row>
    <row r="14" spans="1:11" ht="18" customHeight="1" x14ac:dyDescent="0.3">
      <c r="A14" s="150"/>
      <c r="B14" s="150"/>
      <c r="C14" s="150"/>
      <c r="D14" s="150"/>
      <c r="E14" s="150"/>
      <c r="F14" s="150"/>
      <c r="G14" s="150"/>
      <c r="H14" s="150"/>
      <c r="I14" s="150"/>
      <c r="J14" s="150"/>
      <c r="K14" s="6"/>
    </row>
    <row r="15" spans="1:11" ht="18" customHeight="1" thickBot="1" x14ac:dyDescent="0.35">
      <c r="A15" s="150"/>
      <c r="B15" s="150"/>
      <c r="C15" s="150"/>
      <c r="D15" s="150"/>
      <c r="E15" s="150"/>
      <c r="F15" s="150"/>
      <c r="G15" s="150"/>
      <c r="H15" s="150"/>
      <c r="I15" s="150"/>
      <c r="J15" s="150"/>
      <c r="K15" s="6"/>
    </row>
    <row r="16" spans="1:11" ht="18" customHeight="1" thickBot="1" x14ac:dyDescent="0.35">
      <c r="A16" s="150"/>
      <c r="B16" s="313" t="s">
        <v>457</v>
      </c>
      <c r="C16" s="314"/>
      <c r="D16" s="314"/>
      <c r="E16" s="314"/>
      <c r="F16" s="314"/>
      <c r="G16" s="314"/>
      <c r="H16" s="314"/>
      <c r="I16" s="315"/>
      <c r="J16" s="150"/>
      <c r="K16" s="6"/>
    </row>
    <row r="17" spans="1:11" ht="36" customHeight="1" x14ac:dyDescent="0.3">
      <c r="A17" s="150"/>
      <c r="B17" s="230" t="s">
        <v>156</v>
      </c>
      <c r="C17" s="231" t="s">
        <v>146</v>
      </c>
      <c r="D17" s="231" t="s">
        <v>364</v>
      </c>
      <c r="E17" s="231" t="s">
        <v>157</v>
      </c>
      <c r="F17" s="231" t="s">
        <v>134</v>
      </c>
      <c r="G17" s="49" t="s">
        <v>375</v>
      </c>
      <c r="H17" s="232" t="s">
        <v>336</v>
      </c>
      <c r="I17" s="233" t="s">
        <v>337</v>
      </c>
      <c r="J17" s="150"/>
      <c r="K17" s="6"/>
    </row>
    <row r="18" spans="1:11" ht="18" customHeight="1" x14ac:dyDescent="0.3">
      <c r="A18" s="150"/>
      <c r="B18" s="642"/>
      <c r="C18" s="643"/>
      <c r="D18" s="643"/>
      <c r="E18" s="643"/>
      <c r="F18" s="643"/>
      <c r="G18" s="643"/>
      <c r="H18" s="644"/>
      <c r="I18" s="645"/>
      <c r="J18" s="150"/>
      <c r="K18" s="6"/>
    </row>
    <row r="19" spans="1:11" ht="18" customHeight="1" x14ac:dyDescent="0.3">
      <c r="A19" s="150"/>
      <c r="B19" s="642"/>
      <c r="C19" s="643"/>
      <c r="D19" s="643"/>
      <c r="E19" s="643"/>
      <c r="F19" s="643"/>
      <c r="G19" s="643"/>
      <c r="H19" s="644"/>
      <c r="I19" s="645"/>
      <c r="J19" s="150"/>
      <c r="K19" s="6"/>
    </row>
    <row r="20" spans="1:11" ht="18" customHeight="1" x14ac:dyDescent="0.3">
      <c r="A20" s="150"/>
      <c r="B20" s="642"/>
      <c r="C20" s="643"/>
      <c r="D20" s="643"/>
      <c r="E20" s="643"/>
      <c r="F20" s="643"/>
      <c r="G20" s="643"/>
      <c r="H20" s="644"/>
      <c r="I20" s="645"/>
      <c r="J20" s="150"/>
      <c r="K20" s="6"/>
    </row>
    <row r="21" spans="1:11" ht="18" customHeight="1" x14ac:dyDescent="0.3">
      <c r="A21" s="150"/>
      <c r="B21" s="642"/>
      <c r="C21" s="643"/>
      <c r="D21" s="643"/>
      <c r="E21" s="643"/>
      <c r="F21" s="643"/>
      <c r="G21" s="643"/>
      <c r="H21" s="644"/>
      <c r="I21" s="645"/>
      <c r="J21" s="150"/>
      <c r="K21" s="6"/>
    </row>
    <row r="22" spans="1:11" ht="18" customHeight="1" x14ac:dyDescent="0.3">
      <c r="A22" s="150"/>
      <c r="B22" s="642"/>
      <c r="C22" s="643"/>
      <c r="D22" s="643"/>
      <c r="E22" s="643"/>
      <c r="F22" s="643"/>
      <c r="G22" s="643"/>
      <c r="H22" s="644"/>
      <c r="I22" s="645"/>
      <c r="J22" s="150"/>
      <c r="K22" s="6"/>
    </row>
    <row r="23" spans="1:11" ht="18" customHeight="1" x14ac:dyDescent="0.3">
      <c r="A23" s="150"/>
      <c r="B23" s="642"/>
      <c r="C23" s="643"/>
      <c r="D23" s="643"/>
      <c r="E23" s="643"/>
      <c r="F23" s="643"/>
      <c r="G23" s="643"/>
      <c r="H23" s="644"/>
      <c r="I23" s="645"/>
      <c r="J23" s="150"/>
      <c r="K23" s="6"/>
    </row>
    <row r="24" spans="1:11" ht="18" customHeight="1" x14ac:dyDescent="0.3">
      <c r="A24" s="150"/>
      <c r="B24" s="642"/>
      <c r="C24" s="643"/>
      <c r="D24" s="643"/>
      <c r="E24" s="643"/>
      <c r="F24" s="643"/>
      <c r="G24" s="643"/>
      <c r="H24" s="644"/>
      <c r="I24" s="645"/>
      <c r="J24" s="150"/>
      <c r="K24" s="6"/>
    </row>
    <row r="25" spans="1:11" ht="18" customHeight="1" x14ac:dyDescent="0.3">
      <c r="A25" s="150"/>
      <c r="B25" s="642"/>
      <c r="C25" s="643"/>
      <c r="D25" s="643"/>
      <c r="E25" s="643"/>
      <c r="F25" s="643"/>
      <c r="G25" s="643"/>
      <c r="H25" s="644"/>
      <c r="I25" s="645"/>
      <c r="J25" s="150"/>
      <c r="K25" s="6"/>
    </row>
    <row r="26" spans="1:11" ht="18" customHeight="1" x14ac:dyDescent="0.3">
      <c r="A26" s="150"/>
      <c r="B26" s="642"/>
      <c r="C26" s="643"/>
      <c r="D26" s="643"/>
      <c r="E26" s="643"/>
      <c r="F26" s="643"/>
      <c r="G26" s="643"/>
      <c r="H26" s="644"/>
      <c r="I26" s="645"/>
      <c r="J26" s="150"/>
      <c r="K26" s="6"/>
    </row>
    <row r="27" spans="1:11" ht="18" customHeight="1" x14ac:dyDescent="0.3">
      <c r="A27" s="150"/>
      <c r="B27" s="642"/>
      <c r="C27" s="643"/>
      <c r="D27" s="643"/>
      <c r="E27" s="643"/>
      <c r="F27" s="643"/>
      <c r="G27" s="643"/>
      <c r="H27" s="644"/>
      <c r="I27" s="645"/>
      <c r="J27" s="150"/>
      <c r="K27" s="6"/>
    </row>
    <row r="28" spans="1:11" ht="18" customHeight="1" x14ac:dyDescent="0.3">
      <c r="A28" s="150"/>
      <c r="B28" s="642"/>
      <c r="C28" s="643"/>
      <c r="D28" s="643"/>
      <c r="E28" s="643"/>
      <c r="F28" s="643"/>
      <c r="G28" s="643"/>
      <c r="H28" s="644"/>
      <c r="I28" s="645"/>
      <c r="J28" s="150"/>
      <c r="K28" s="6"/>
    </row>
    <row r="29" spans="1:11" ht="18" customHeight="1" x14ac:dyDescent="0.3">
      <c r="A29" s="150"/>
      <c r="B29" s="642"/>
      <c r="C29" s="643"/>
      <c r="D29" s="643"/>
      <c r="E29" s="643"/>
      <c r="F29" s="643"/>
      <c r="G29" s="643"/>
      <c r="H29" s="644"/>
      <c r="I29" s="645"/>
      <c r="J29" s="150"/>
      <c r="K29" s="6"/>
    </row>
    <row r="30" spans="1:11" ht="18" customHeight="1" x14ac:dyDescent="0.3">
      <c r="A30" s="150"/>
      <c r="B30" s="642"/>
      <c r="C30" s="643"/>
      <c r="D30" s="643"/>
      <c r="E30" s="643"/>
      <c r="F30" s="643"/>
      <c r="G30" s="643"/>
      <c r="H30" s="644"/>
      <c r="I30" s="645"/>
      <c r="J30" s="150"/>
      <c r="K30" s="6"/>
    </row>
    <row r="31" spans="1:11" ht="18" customHeight="1" x14ac:dyDescent="0.3">
      <c r="A31" s="150"/>
      <c r="B31" s="642"/>
      <c r="C31" s="643"/>
      <c r="D31" s="643"/>
      <c r="E31" s="643"/>
      <c r="F31" s="643"/>
      <c r="G31" s="643"/>
      <c r="H31" s="644"/>
      <c r="I31" s="645"/>
      <c r="J31" s="150"/>
      <c r="K31" s="6"/>
    </row>
    <row r="32" spans="1:11" ht="18" customHeight="1" x14ac:dyDescent="0.3">
      <c r="A32" s="150"/>
      <c r="B32" s="642"/>
      <c r="C32" s="643"/>
      <c r="D32" s="643"/>
      <c r="E32" s="643"/>
      <c r="F32" s="643"/>
      <c r="G32" s="643"/>
      <c r="H32" s="644"/>
      <c r="I32" s="645"/>
      <c r="J32" s="150"/>
      <c r="K32" s="6"/>
    </row>
    <row r="33" spans="1:11" ht="18" customHeight="1" x14ac:dyDescent="0.3">
      <c r="A33" s="150"/>
      <c r="B33" s="642"/>
      <c r="C33" s="643"/>
      <c r="D33" s="643"/>
      <c r="E33" s="643"/>
      <c r="F33" s="643"/>
      <c r="G33" s="643"/>
      <c r="H33" s="644"/>
      <c r="I33" s="645"/>
      <c r="J33" s="150"/>
      <c r="K33" s="6"/>
    </row>
    <row r="34" spans="1:11" ht="18" customHeight="1" x14ac:dyDescent="0.3">
      <c r="A34" s="150"/>
      <c r="B34" s="642"/>
      <c r="C34" s="643"/>
      <c r="D34" s="643"/>
      <c r="E34" s="643"/>
      <c r="F34" s="643"/>
      <c r="G34" s="643"/>
      <c r="H34" s="644"/>
      <c r="I34" s="645"/>
      <c r="J34" s="150"/>
      <c r="K34" s="6"/>
    </row>
    <row r="35" spans="1:11" ht="18" customHeight="1" thickBot="1" x14ac:dyDescent="0.35">
      <c r="A35" s="150"/>
      <c r="B35" s="646"/>
      <c r="C35" s="647"/>
      <c r="D35" s="647"/>
      <c r="E35" s="647"/>
      <c r="F35" s="647"/>
      <c r="G35" s="647"/>
      <c r="H35" s="648"/>
      <c r="I35" s="649"/>
      <c r="J35" s="150"/>
      <c r="K35" s="6"/>
    </row>
    <row r="36" spans="1:11" ht="18" customHeight="1" thickBot="1" x14ac:dyDescent="0.35">
      <c r="A36" s="150"/>
      <c r="B36" s="150"/>
      <c r="C36" s="150"/>
      <c r="D36" s="150"/>
      <c r="E36" s="150"/>
      <c r="F36" s="150"/>
      <c r="G36" s="150"/>
      <c r="H36" s="150"/>
      <c r="I36" s="150"/>
      <c r="J36" s="150"/>
      <c r="K36" s="6"/>
    </row>
    <row r="37" spans="1:11" ht="18" customHeight="1" thickBot="1" x14ac:dyDescent="0.35">
      <c r="A37" s="150"/>
      <c r="B37" s="377" t="s">
        <v>385</v>
      </c>
      <c r="C37" s="378"/>
      <c r="D37" s="169"/>
      <c r="E37" s="374" t="s">
        <v>392</v>
      </c>
      <c r="F37" s="376"/>
      <c r="G37" s="375"/>
      <c r="H37" s="150"/>
      <c r="I37" s="150"/>
      <c r="J37" s="150"/>
      <c r="K37" s="6"/>
    </row>
    <row r="38" spans="1:11" ht="36" customHeight="1" x14ac:dyDescent="0.3">
      <c r="A38" s="150"/>
      <c r="B38" s="764" t="s">
        <v>393</v>
      </c>
      <c r="C38" s="765"/>
      <c r="D38" s="169"/>
      <c r="E38" s="768" t="s">
        <v>494</v>
      </c>
      <c r="F38" s="769"/>
      <c r="G38" s="770"/>
      <c r="H38" s="150"/>
      <c r="I38" s="150"/>
      <c r="J38" s="150"/>
      <c r="K38" s="6"/>
    </row>
    <row r="39" spans="1:11" ht="18" customHeight="1" x14ac:dyDescent="0.3">
      <c r="A39" s="150"/>
      <c r="B39" s="499" t="s">
        <v>46</v>
      </c>
      <c r="C39" s="628"/>
      <c r="D39" s="169"/>
      <c r="E39" s="773" t="s">
        <v>436</v>
      </c>
      <c r="F39" s="774"/>
      <c r="G39" s="9"/>
      <c r="H39" s="150"/>
      <c r="I39" s="145"/>
      <c r="J39" s="150"/>
      <c r="K39" s="6"/>
    </row>
    <row r="40" spans="1:11" ht="18" customHeight="1" x14ac:dyDescent="0.3">
      <c r="A40" s="150"/>
      <c r="B40" s="766" t="s">
        <v>386</v>
      </c>
      <c r="C40" s="767"/>
      <c r="D40" s="150"/>
      <c r="E40" s="775" t="s">
        <v>437</v>
      </c>
      <c r="F40" s="776"/>
      <c r="G40" s="9"/>
      <c r="H40" s="150"/>
      <c r="I40" s="150"/>
      <c r="J40" s="150"/>
      <c r="K40" s="6"/>
    </row>
    <row r="41" spans="1:11" ht="18" customHeight="1" x14ac:dyDescent="0.3">
      <c r="A41" s="150"/>
      <c r="B41" s="480" t="s">
        <v>387</v>
      </c>
      <c r="C41" s="629"/>
      <c r="D41" s="150"/>
      <c r="E41" s="777" t="s">
        <v>308</v>
      </c>
      <c r="F41" s="778"/>
      <c r="G41" s="9"/>
      <c r="H41" s="150"/>
      <c r="I41" s="150"/>
      <c r="J41" s="150"/>
      <c r="K41" s="6"/>
    </row>
    <row r="42" spans="1:11" ht="18" customHeight="1" thickBot="1" x14ac:dyDescent="0.35">
      <c r="A42" s="150"/>
      <c r="B42" s="481" t="s">
        <v>388</v>
      </c>
      <c r="C42" s="625"/>
      <c r="D42" s="150"/>
      <c r="E42" s="779" t="s">
        <v>454</v>
      </c>
      <c r="F42" s="780"/>
      <c r="G42" s="299"/>
      <c r="H42" s="150"/>
      <c r="I42" s="150"/>
      <c r="J42" s="150"/>
      <c r="K42" s="6"/>
    </row>
    <row r="43" spans="1:11" ht="18" customHeight="1" x14ac:dyDescent="0.3">
      <c r="A43" s="150"/>
      <c r="B43" s="482" t="s">
        <v>389</v>
      </c>
      <c r="C43" s="630"/>
      <c r="D43" s="150"/>
      <c r="E43" s="150"/>
      <c r="F43" s="150"/>
      <c r="G43" s="150"/>
      <c r="H43" s="150"/>
      <c r="I43" s="150"/>
      <c r="J43" s="150"/>
      <c r="K43" s="6"/>
    </row>
    <row r="44" spans="1:11" ht="36" customHeight="1" x14ac:dyDescent="0.3">
      <c r="A44" s="150"/>
      <c r="B44" s="766" t="s">
        <v>416</v>
      </c>
      <c r="C44" s="767"/>
      <c r="D44" s="150"/>
      <c r="E44" s="150"/>
      <c r="F44" s="150"/>
      <c r="G44" s="150"/>
      <c r="H44" s="150"/>
      <c r="I44" s="150"/>
      <c r="J44" s="150"/>
      <c r="K44" s="6"/>
    </row>
    <row r="45" spans="1:11" ht="18" customHeight="1" x14ac:dyDescent="0.3">
      <c r="A45" s="150"/>
      <c r="B45" s="291" t="s">
        <v>451</v>
      </c>
      <c r="C45" s="626"/>
      <c r="D45" s="150"/>
      <c r="E45" s="150"/>
      <c r="F45" s="150"/>
      <c r="G45" s="150"/>
      <c r="H45" s="150"/>
      <c r="I45" s="150"/>
      <c r="J45" s="150"/>
      <c r="K45" s="6"/>
    </row>
    <row r="46" spans="1:11" ht="36" customHeight="1" thickBot="1" x14ac:dyDescent="0.35">
      <c r="A46" s="150"/>
      <c r="B46" s="479" t="s">
        <v>440</v>
      </c>
      <c r="C46" s="631"/>
      <c r="D46" s="150"/>
      <c r="E46" s="150"/>
      <c r="F46" s="150"/>
      <c r="G46" s="150"/>
      <c r="H46" s="150"/>
      <c r="I46" s="150"/>
      <c r="J46" s="150"/>
      <c r="K46" s="6"/>
    </row>
    <row r="47" spans="1:11" ht="18" customHeight="1" thickBot="1" x14ac:dyDescent="0.35">
      <c r="A47" s="150"/>
      <c r="B47" s="150"/>
      <c r="C47" s="150"/>
      <c r="D47" s="150"/>
      <c r="E47" s="150"/>
      <c r="F47" s="150"/>
      <c r="G47" s="150"/>
      <c r="H47" s="150"/>
      <c r="I47" s="150"/>
      <c r="J47" s="150"/>
      <c r="K47" s="6"/>
    </row>
    <row r="48" spans="1:11" ht="18" customHeight="1" thickBot="1" x14ac:dyDescent="0.35">
      <c r="A48" s="150"/>
      <c r="B48" s="374" t="s">
        <v>391</v>
      </c>
      <c r="C48" s="375"/>
      <c r="D48" s="150"/>
      <c r="E48" s="150"/>
      <c r="F48" s="150"/>
      <c r="G48" s="150"/>
      <c r="H48" s="150"/>
      <c r="I48" s="145"/>
      <c r="J48" s="150"/>
      <c r="K48" s="6"/>
    </row>
    <row r="49" spans="1:11" ht="54" customHeight="1" x14ac:dyDescent="0.3">
      <c r="A49" s="150"/>
      <c r="B49" s="771" t="s">
        <v>469</v>
      </c>
      <c r="C49" s="772"/>
      <c r="D49" s="150"/>
      <c r="E49" s="150"/>
      <c r="F49" s="150"/>
      <c r="G49" s="150"/>
      <c r="H49" s="150"/>
      <c r="I49" s="145"/>
      <c r="J49" s="150"/>
      <c r="K49" s="6"/>
    </row>
    <row r="50" spans="1:11" ht="18" customHeight="1" x14ac:dyDescent="0.3">
      <c r="A50" s="150"/>
      <c r="B50" s="483" t="s">
        <v>452</v>
      </c>
      <c r="C50" s="625"/>
      <c r="D50" s="150"/>
      <c r="E50" s="150"/>
      <c r="F50" s="150"/>
      <c r="G50" s="150"/>
      <c r="H50" s="145"/>
      <c r="I50" s="145"/>
      <c r="J50" s="150"/>
      <c r="K50" s="6"/>
    </row>
    <row r="51" spans="1:11" ht="18" customHeight="1" thickBot="1" x14ac:dyDescent="0.35">
      <c r="A51" s="150"/>
      <c r="B51" s="484" t="s">
        <v>453</v>
      </c>
      <c r="C51" s="622"/>
      <c r="D51" s="150"/>
      <c r="E51" s="150"/>
      <c r="F51" s="150"/>
      <c r="G51" s="150"/>
      <c r="H51" s="150"/>
      <c r="I51" s="145"/>
      <c r="J51" s="150"/>
      <c r="K51" s="6"/>
    </row>
    <row r="52" spans="1:11" ht="18" customHeight="1" thickBot="1" x14ac:dyDescent="0.35">
      <c r="A52" s="150"/>
      <c r="B52" s="145"/>
      <c r="C52" s="145"/>
      <c r="D52" s="145"/>
      <c r="E52" s="145"/>
      <c r="F52" s="145"/>
      <c r="G52" s="145"/>
      <c r="H52" s="145"/>
      <c r="I52" s="145"/>
      <c r="J52" s="150"/>
      <c r="K52" s="6"/>
    </row>
    <row r="53" spans="1:11" ht="18" customHeight="1" thickBot="1" x14ac:dyDescent="0.4">
      <c r="A53" s="150"/>
      <c r="B53" s="379" t="s">
        <v>468</v>
      </c>
      <c r="C53" s="380"/>
      <c r="D53" s="380"/>
      <c r="E53" s="380"/>
      <c r="F53" s="380"/>
      <c r="G53" s="380"/>
      <c r="H53" s="380"/>
      <c r="I53" s="381"/>
      <c r="J53" s="150"/>
      <c r="K53" s="6"/>
    </row>
    <row r="54" spans="1:11" ht="18" customHeight="1" x14ac:dyDescent="0.3">
      <c r="A54" s="150"/>
      <c r="B54" s="759"/>
      <c r="C54" s="760"/>
      <c r="D54" s="760"/>
      <c r="E54" s="760"/>
      <c r="F54" s="760"/>
      <c r="G54" s="760"/>
      <c r="H54" s="760"/>
      <c r="I54" s="761"/>
      <c r="J54" s="150"/>
      <c r="K54" s="6"/>
    </row>
    <row r="55" spans="1:11" ht="18" customHeight="1" x14ac:dyDescent="0.3">
      <c r="A55" s="150"/>
      <c r="B55" s="743"/>
      <c r="C55" s="762"/>
      <c r="D55" s="762"/>
      <c r="E55" s="762"/>
      <c r="F55" s="762"/>
      <c r="G55" s="762"/>
      <c r="H55" s="762"/>
      <c r="I55" s="744"/>
      <c r="J55" s="150"/>
      <c r="K55" s="6"/>
    </row>
    <row r="56" spans="1:11" ht="18" customHeight="1" x14ac:dyDescent="0.3">
      <c r="A56" s="150"/>
      <c r="B56" s="743"/>
      <c r="C56" s="762"/>
      <c r="D56" s="762"/>
      <c r="E56" s="762"/>
      <c r="F56" s="762"/>
      <c r="G56" s="762"/>
      <c r="H56" s="762"/>
      <c r="I56" s="744"/>
      <c r="J56" s="150"/>
      <c r="K56" s="6"/>
    </row>
    <row r="57" spans="1:11" ht="18" customHeight="1" thickBot="1" x14ac:dyDescent="0.35">
      <c r="A57" s="150"/>
      <c r="B57" s="745"/>
      <c r="C57" s="763"/>
      <c r="D57" s="763"/>
      <c r="E57" s="763"/>
      <c r="F57" s="763"/>
      <c r="G57" s="763"/>
      <c r="H57" s="763"/>
      <c r="I57" s="746"/>
      <c r="J57" s="150"/>
      <c r="K57" s="6"/>
    </row>
    <row r="58" spans="1:11" ht="18" customHeight="1" thickBot="1" x14ac:dyDescent="0.35">
      <c r="A58" s="150"/>
      <c r="B58" s="145"/>
      <c r="C58" s="145"/>
      <c r="D58" s="145"/>
      <c r="E58" s="145"/>
      <c r="F58" s="145"/>
      <c r="G58" s="145"/>
      <c r="H58" s="145"/>
      <c r="I58" s="145"/>
      <c r="J58" s="150"/>
      <c r="K58" s="6"/>
    </row>
    <row r="59" spans="1:11" ht="18" customHeight="1" thickBot="1" x14ac:dyDescent="0.4">
      <c r="A59" s="150"/>
      <c r="B59" s="379" t="s">
        <v>455</v>
      </c>
      <c r="C59" s="380"/>
      <c r="D59" s="380"/>
      <c r="E59" s="380"/>
      <c r="F59" s="380"/>
      <c r="G59" s="380"/>
      <c r="H59" s="380"/>
      <c r="I59" s="381"/>
      <c r="J59" s="150"/>
      <c r="K59" s="6"/>
    </row>
    <row r="60" spans="1:11" ht="18" customHeight="1" x14ac:dyDescent="0.3">
      <c r="A60" s="150"/>
      <c r="B60" s="759"/>
      <c r="C60" s="760"/>
      <c r="D60" s="760"/>
      <c r="E60" s="760"/>
      <c r="F60" s="760"/>
      <c r="G60" s="760"/>
      <c r="H60" s="760"/>
      <c r="I60" s="761"/>
      <c r="J60" s="150"/>
      <c r="K60" s="6"/>
    </row>
    <row r="61" spans="1:11" ht="18" customHeight="1" x14ac:dyDescent="0.3">
      <c r="A61" s="150"/>
      <c r="B61" s="743"/>
      <c r="C61" s="762"/>
      <c r="D61" s="762"/>
      <c r="E61" s="762"/>
      <c r="F61" s="762"/>
      <c r="G61" s="762"/>
      <c r="H61" s="762"/>
      <c r="I61" s="744"/>
      <c r="J61" s="150"/>
      <c r="K61" s="6"/>
    </row>
    <row r="62" spans="1:11" ht="18" customHeight="1" x14ac:dyDescent="0.3">
      <c r="A62" s="150"/>
      <c r="B62" s="743"/>
      <c r="C62" s="762"/>
      <c r="D62" s="762"/>
      <c r="E62" s="762"/>
      <c r="F62" s="762"/>
      <c r="G62" s="762"/>
      <c r="H62" s="762"/>
      <c r="I62" s="744"/>
      <c r="J62" s="150"/>
      <c r="K62" s="6"/>
    </row>
    <row r="63" spans="1:11" ht="18" customHeight="1" thickBot="1" x14ac:dyDescent="0.35">
      <c r="A63" s="150"/>
      <c r="B63" s="745"/>
      <c r="C63" s="763"/>
      <c r="D63" s="763"/>
      <c r="E63" s="763"/>
      <c r="F63" s="763"/>
      <c r="G63" s="763"/>
      <c r="H63" s="763"/>
      <c r="I63" s="746"/>
      <c r="J63" s="150"/>
      <c r="K63" s="6"/>
    </row>
    <row r="64" spans="1:11" ht="18" customHeight="1" thickBot="1" x14ac:dyDescent="0.35">
      <c r="A64" s="150"/>
      <c r="B64" s="145"/>
      <c r="C64" s="145"/>
      <c r="D64" s="145"/>
      <c r="E64" s="145"/>
      <c r="F64" s="145"/>
      <c r="G64" s="145"/>
      <c r="H64" s="145"/>
      <c r="I64" s="145"/>
      <c r="J64" s="150"/>
      <c r="K64" s="6"/>
    </row>
    <row r="65" spans="1:11" ht="18" customHeight="1" thickBot="1" x14ac:dyDescent="0.35">
      <c r="A65" s="150"/>
      <c r="B65" s="382" t="s">
        <v>456</v>
      </c>
      <c r="C65" s="383"/>
      <c r="D65" s="383"/>
      <c r="E65" s="383"/>
      <c r="F65" s="383"/>
      <c r="G65" s="383"/>
      <c r="H65" s="383"/>
      <c r="I65" s="384"/>
      <c r="J65" s="150"/>
      <c r="K65" s="6"/>
    </row>
    <row r="66" spans="1:11" ht="18" customHeight="1" x14ac:dyDescent="0.3">
      <c r="A66" s="145"/>
      <c r="B66" s="759"/>
      <c r="C66" s="760"/>
      <c r="D66" s="760"/>
      <c r="E66" s="760"/>
      <c r="F66" s="760"/>
      <c r="G66" s="760"/>
      <c r="H66" s="760"/>
      <c r="I66" s="761"/>
      <c r="J66" s="150"/>
      <c r="K66" s="6"/>
    </row>
    <row r="67" spans="1:11" ht="18" customHeight="1" x14ac:dyDescent="0.3">
      <c r="A67" s="145"/>
      <c r="B67" s="743"/>
      <c r="C67" s="762"/>
      <c r="D67" s="762"/>
      <c r="E67" s="762"/>
      <c r="F67" s="762"/>
      <c r="G67" s="762"/>
      <c r="H67" s="762"/>
      <c r="I67" s="744"/>
      <c r="J67" s="150"/>
      <c r="K67" s="6"/>
    </row>
    <row r="68" spans="1:11" ht="18" customHeight="1" x14ac:dyDescent="0.3">
      <c r="A68" s="145"/>
      <c r="B68" s="743"/>
      <c r="C68" s="762"/>
      <c r="D68" s="762"/>
      <c r="E68" s="762"/>
      <c r="F68" s="762"/>
      <c r="G68" s="762"/>
      <c r="H68" s="762"/>
      <c r="I68" s="744"/>
      <c r="J68" s="150"/>
      <c r="K68" s="6"/>
    </row>
    <row r="69" spans="1:11" ht="18" customHeight="1" thickBot="1" x14ac:dyDescent="0.35">
      <c r="A69" s="145"/>
      <c r="B69" s="745"/>
      <c r="C69" s="763"/>
      <c r="D69" s="763"/>
      <c r="E69" s="763"/>
      <c r="F69" s="763"/>
      <c r="G69" s="763"/>
      <c r="H69" s="763"/>
      <c r="I69" s="746"/>
      <c r="J69" s="150"/>
      <c r="K69" s="6"/>
    </row>
    <row r="70" spans="1:11" ht="18" customHeight="1" thickBot="1" x14ac:dyDescent="0.35">
      <c r="A70" s="145"/>
      <c r="B70" s="145"/>
      <c r="C70" s="145"/>
      <c r="D70" s="145"/>
      <c r="E70" s="145"/>
      <c r="F70" s="145"/>
      <c r="G70" s="145"/>
      <c r="H70" s="145"/>
      <c r="I70" s="145"/>
      <c r="J70" s="150"/>
      <c r="K70" s="6"/>
    </row>
    <row r="71" spans="1:11" ht="18" customHeight="1" thickBot="1" x14ac:dyDescent="0.35">
      <c r="A71" s="145"/>
      <c r="B71" s="382" t="s">
        <v>390</v>
      </c>
      <c r="C71" s="383"/>
      <c r="D71" s="383"/>
      <c r="E71" s="383"/>
      <c r="F71" s="383"/>
      <c r="G71" s="383"/>
      <c r="H71" s="383"/>
      <c r="I71" s="384"/>
      <c r="J71" s="150"/>
      <c r="K71" s="6"/>
    </row>
    <row r="72" spans="1:11" ht="18" customHeight="1" x14ac:dyDescent="0.3">
      <c r="A72" s="145"/>
      <c r="B72" s="759"/>
      <c r="C72" s="760"/>
      <c r="D72" s="760"/>
      <c r="E72" s="760"/>
      <c r="F72" s="760"/>
      <c r="G72" s="760"/>
      <c r="H72" s="760"/>
      <c r="I72" s="761"/>
      <c r="J72" s="150"/>
      <c r="K72" s="6"/>
    </row>
    <row r="73" spans="1:11" ht="18" customHeight="1" x14ac:dyDescent="0.3">
      <c r="A73" s="145"/>
      <c r="B73" s="743"/>
      <c r="C73" s="762"/>
      <c r="D73" s="762"/>
      <c r="E73" s="762"/>
      <c r="F73" s="762"/>
      <c r="G73" s="762"/>
      <c r="H73" s="762"/>
      <c r="I73" s="744"/>
      <c r="J73" s="150"/>
      <c r="K73" s="6"/>
    </row>
    <row r="74" spans="1:11" ht="18" customHeight="1" x14ac:dyDescent="0.3">
      <c r="A74" s="145"/>
      <c r="B74" s="743"/>
      <c r="C74" s="762"/>
      <c r="D74" s="762"/>
      <c r="E74" s="762"/>
      <c r="F74" s="762"/>
      <c r="G74" s="762"/>
      <c r="H74" s="762"/>
      <c r="I74" s="744"/>
      <c r="J74" s="150"/>
      <c r="K74" s="6"/>
    </row>
    <row r="75" spans="1:11" ht="18" customHeight="1" x14ac:dyDescent="0.3">
      <c r="A75" s="145"/>
      <c r="B75" s="743"/>
      <c r="C75" s="762"/>
      <c r="D75" s="762"/>
      <c r="E75" s="762"/>
      <c r="F75" s="762"/>
      <c r="G75" s="762"/>
      <c r="H75" s="762"/>
      <c r="I75" s="744"/>
      <c r="J75" s="150"/>
      <c r="K75" s="6"/>
    </row>
    <row r="76" spans="1:11" ht="18" customHeight="1" thickBot="1" x14ac:dyDescent="0.35">
      <c r="A76" s="145"/>
      <c r="B76" s="745"/>
      <c r="C76" s="763"/>
      <c r="D76" s="763"/>
      <c r="E76" s="763"/>
      <c r="F76" s="763"/>
      <c r="G76" s="763"/>
      <c r="H76" s="763"/>
      <c r="I76" s="746"/>
      <c r="J76" s="150"/>
      <c r="K76" s="6"/>
    </row>
    <row r="77" spans="1:11" ht="18" customHeight="1" x14ac:dyDescent="0.3">
      <c r="A77" s="150"/>
      <c r="B77" s="145"/>
      <c r="C77" s="145"/>
      <c r="D77" s="145"/>
      <c r="E77" s="145"/>
      <c r="F77" s="145"/>
      <c r="G77" s="145"/>
      <c r="H77" s="145"/>
      <c r="I77" s="145"/>
      <c r="J77" s="150"/>
      <c r="K77" s="6"/>
    </row>
    <row r="78" spans="1:11" ht="18" customHeight="1" x14ac:dyDescent="0.3">
      <c r="A78" s="12"/>
      <c r="B78" s="12"/>
      <c r="C78" s="12"/>
      <c r="D78" s="12"/>
      <c r="E78" s="12"/>
      <c r="F78" s="12"/>
      <c r="G78" s="12"/>
      <c r="H78" s="12"/>
      <c r="I78" s="12"/>
      <c r="J78" s="6"/>
      <c r="K78" s="6"/>
    </row>
  </sheetData>
  <sheetProtection algorithmName="SHA-512" hashValue="5BR0ynvuNWylGvSW38rEw1dSb1WuxA5u1QGbRfn0aQPfeLmBryHVWz9TUzydSVVgMceBEgQBAYrF6f5+xNFnzg==" saltValue="NOw0tTaHZ4pp0q+fRJz02w==" spinCount="100000" sheet="1" objects="1" scenarios="1" selectLockedCells="1"/>
  <protectedRanges>
    <protectedRange sqref="B18:G35" name="Range1"/>
    <protectedRange sqref="H18:I35" name="Range1_1"/>
  </protectedRanges>
  <mergeCells count="13">
    <mergeCell ref="B72:I76"/>
    <mergeCell ref="B66:I69"/>
    <mergeCell ref="B54:I57"/>
    <mergeCell ref="B60:I63"/>
    <mergeCell ref="B38:C38"/>
    <mergeCell ref="B40:C40"/>
    <mergeCell ref="E38:G38"/>
    <mergeCell ref="B49:C49"/>
    <mergeCell ref="E39:F39"/>
    <mergeCell ref="E40:F40"/>
    <mergeCell ref="E41:F41"/>
    <mergeCell ref="E42:F42"/>
    <mergeCell ref="B44:C44"/>
  </mergeCells>
  <conditionalFormatting sqref="B2 B3:C7 B9:C9">
    <cfRule type="expression" dxfId="88" priority="53" stopIfTrue="1">
      <formula>CELL("Protect",B2)=0</formula>
    </cfRule>
  </conditionalFormatting>
  <conditionalFormatting sqref="G39:G42">
    <cfRule type="expression" dxfId="87" priority="45" stopIfTrue="1">
      <formula>(DefrostControlType&lt;&gt;Non_auto)</formula>
    </cfRule>
  </conditionalFormatting>
  <conditionalFormatting sqref="B60:I63">
    <cfRule type="expression" dxfId="86" priority="8" stopIfTrue="1">
      <formula>(DefrostControlType&lt;&gt;Non_auto)</formula>
    </cfRule>
  </conditionalFormatting>
  <conditionalFormatting sqref="H21:H35">
    <cfRule type="expression" dxfId="85" priority="54" stopIfTrue="1">
      <formula>#REF!="Calibrated during testing"</formula>
    </cfRule>
  </conditionalFormatting>
  <conditionalFormatting sqref="I21:I35">
    <cfRule type="expression" dxfId="84" priority="70" stopIfTrue="1">
      <formula>#REF!="Calibration Overdue"</formula>
    </cfRule>
  </conditionalFormatting>
  <conditionalFormatting sqref="B72:I76">
    <cfRule type="expression" dxfId="83" priority="3">
      <formula>Aux_Comp_Y_N=0</formula>
    </cfRule>
  </conditionalFormatting>
  <conditionalFormatting sqref="H18:H20">
    <cfRule type="expression" dxfId="82" priority="71" stopIfTrue="1">
      <formula>#REF!="Calibrated during testing"</formula>
    </cfRule>
  </conditionalFormatting>
  <conditionalFormatting sqref="I18:I20">
    <cfRule type="expression" dxfId="81" priority="74" stopIfTrue="1">
      <formula>#REF!="Calibration Overdue"</formula>
    </cfRule>
  </conditionalFormatting>
  <dataValidations disablePrompts="1" count="3">
    <dataValidation type="list" allowBlank="1" showInputMessage="1" showErrorMessage="1" sqref="C39" xr:uid="{00000000-0002-0000-0700-000000000000}">
      <formula1>Sensor_Layout</formula1>
    </dataValidation>
    <dataValidation type="list" allowBlank="1" showInputMessage="1" showErrorMessage="1" sqref="G41" xr:uid="{00000000-0002-0000-0700-000001000000}">
      <formula1>Package_Type</formula1>
    </dataValidation>
    <dataValidation type="list" allowBlank="1" showInputMessage="1" showErrorMessage="1" sqref="C45" xr:uid="{9B080585-B36C-4D63-93FB-96F68F63A248}">
      <formula1>Ambients</formula1>
    </dataValidation>
  </dataValidations>
  <hyperlinks>
    <hyperlink ref="E2" location="Instructions!C33" display="Back to Instructions tab" xr:uid="{EDBFB41A-B25A-4E21-AD47-25EBAADF5852}"/>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E7CFEBB4-C565-4A4E-ABCD-C82A2FEC126E}">
            <xm:f>'General Info &amp; Test Results'!$C$37=No</xm:f>
            <x14:dxf>
              <fill>
                <patternFill patternType="lightUp"/>
              </fill>
            </x14:dxf>
          </x14:cfRule>
          <xm:sqref>B54:I57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0070C0"/>
    <pageSetUpPr fitToPage="1"/>
  </sheetPr>
  <dimension ref="A1:Q25"/>
  <sheetViews>
    <sheetView showGridLines="0" zoomScale="85" zoomScaleNormal="85" workbookViewId="0">
      <selection activeCell="E2" sqref="E2"/>
    </sheetView>
  </sheetViews>
  <sheetFormatPr defaultColWidth="9.140625" defaultRowHeight="18" customHeight="1" x14ac:dyDescent="0.25"/>
  <cols>
    <col min="1" max="1" width="4.42578125" style="5" customWidth="1"/>
    <col min="2" max="2" width="27.7109375" style="5" customWidth="1"/>
    <col min="3" max="3" width="54.7109375" style="5" customWidth="1"/>
    <col min="4" max="5" width="21.85546875" style="5" customWidth="1"/>
    <col min="6" max="6" width="4.42578125" style="5" customWidth="1"/>
    <col min="7" max="7" width="3.42578125" style="5" customWidth="1"/>
    <col min="8" max="16384" width="9.140625" style="5"/>
  </cols>
  <sheetData>
    <row r="1" spans="1:7" ht="24" customHeight="1" thickBot="1" x14ac:dyDescent="0.3">
      <c r="A1" s="151"/>
      <c r="B1" s="151"/>
      <c r="C1" s="151"/>
      <c r="D1" s="151"/>
      <c r="E1" s="151"/>
      <c r="F1" s="151"/>
      <c r="G1" s="38"/>
    </row>
    <row r="2" spans="1:7" ht="18" customHeight="1" thickBot="1" x14ac:dyDescent="0.3">
      <c r="A2" s="151"/>
      <c r="B2" s="382" t="str">
        <f>'Version Control'!$B$2</f>
        <v>Title</v>
      </c>
      <c r="C2" s="315"/>
      <c r="D2" s="151"/>
      <c r="E2" s="39" t="s">
        <v>158</v>
      </c>
      <c r="F2" s="151"/>
      <c r="G2" s="38"/>
    </row>
    <row r="3" spans="1:7" ht="18" customHeight="1" x14ac:dyDescent="0.3">
      <c r="A3" s="151"/>
      <c r="B3" s="24" t="str">
        <f>'Version Control'!$B$3</f>
        <v>Test Report Template Name:</v>
      </c>
      <c r="C3" s="524" t="str">
        <f>'Version Control'!$C$3</f>
        <v>Consumer Freezer</v>
      </c>
      <c r="D3" s="151"/>
      <c r="E3" s="151"/>
      <c r="F3" s="151"/>
      <c r="G3" s="38"/>
    </row>
    <row r="4" spans="1:7" ht="18" customHeight="1" x14ac:dyDescent="0.3">
      <c r="A4" s="151"/>
      <c r="B4" s="25" t="str">
        <f>'Version Control'!$B$4</f>
        <v>Version Number:</v>
      </c>
      <c r="C4" s="525" t="str">
        <f>'Version Control'!$C$4</f>
        <v>v3.1</v>
      </c>
      <c r="D4" s="151"/>
      <c r="E4" s="605"/>
      <c r="F4" s="151"/>
      <c r="G4" s="38"/>
    </row>
    <row r="5" spans="1:7" ht="18" customHeight="1" x14ac:dyDescent="0.3">
      <c r="A5" s="151"/>
      <c r="B5" s="23" t="str">
        <f>'Version Control'!$B$5</f>
        <v xml:space="preserve">Latest Template Revision: </v>
      </c>
      <c r="C5" s="526">
        <f>'Version Control'!$C$5</f>
        <v>43787</v>
      </c>
      <c r="D5" s="151"/>
      <c r="E5" s="151"/>
      <c r="F5" s="151"/>
      <c r="G5" s="38"/>
    </row>
    <row r="6" spans="1:7" ht="18" customHeight="1" x14ac:dyDescent="0.3">
      <c r="A6" s="151"/>
      <c r="B6" s="23" t="str">
        <f>'Version Control'!$B$6</f>
        <v>Tab Name:</v>
      </c>
      <c r="C6" s="525" t="str">
        <f ca="1">MID(CELL("filename",B1), FIND("]", CELL("filename", B1))+ 1, 255)</f>
        <v>Volume</v>
      </c>
      <c r="D6" s="151"/>
      <c r="E6" s="151"/>
      <c r="F6" s="151"/>
      <c r="G6" s="38"/>
    </row>
    <row r="7" spans="1:7" ht="36" customHeight="1" x14ac:dyDescent="0.25">
      <c r="A7" s="151"/>
      <c r="B7" s="31" t="str">
        <f>'Version Control'!$B$7</f>
        <v>File Name:</v>
      </c>
      <c r="C7" s="527" t="str">
        <f ca="1">'Version Control'!$C$7</f>
        <v>Consumer Freezer v3.1.xlsx</v>
      </c>
      <c r="D7" s="151"/>
      <c r="E7" s="151"/>
      <c r="F7" s="151"/>
      <c r="G7" s="38"/>
    </row>
    <row r="8" spans="1:7" ht="18" customHeight="1" x14ac:dyDescent="0.3">
      <c r="A8" s="582"/>
      <c r="B8" s="594" t="str">
        <f>'Version Control'!$B$8</f>
        <v>Test Start Date:</v>
      </c>
      <c r="C8" s="529" t="str">
        <f>'General Info &amp; Test Results'!C17</f>
        <v>[MM/DD/YYYY]</v>
      </c>
      <c r="D8" s="151"/>
      <c r="E8" s="151"/>
      <c r="F8" s="151"/>
      <c r="G8" s="38"/>
    </row>
    <row r="9" spans="1:7" ht="18" customHeight="1" thickBot="1" x14ac:dyDescent="0.35">
      <c r="A9" s="151"/>
      <c r="B9" s="26" t="str">
        <f>'Version Control'!$B$9</f>
        <v xml:space="preserve">Test Completion Date: </v>
      </c>
      <c r="C9" s="530" t="str">
        <f>'Version Control'!$C$9</f>
        <v>[MM/DD/YYYY]</v>
      </c>
      <c r="D9" s="151"/>
      <c r="E9" s="151"/>
      <c r="F9" s="151"/>
      <c r="G9" s="38"/>
    </row>
    <row r="10" spans="1:7" ht="18" customHeight="1" x14ac:dyDescent="0.25">
      <c r="A10" s="151"/>
      <c r="B10" s="151"/>
      <c r="C10" s="151"/>
      <c r="D10" s="151"/>
      <c r="E10" s="151"/>
      <c r="F10" s="151"/>
      <c r="G10" s="38"/>
    </row>
    <row r="11" spans="1:7" ht="18" customHeight="1" thickBot="1" x14ac:dyDescent="0.3">
      <c r="A11" s="151"/>
      <c r="B11" s="151"/>
      <c r="C11" s="151"/>
      <c r="D11" s="151"/>
      <c r="E11" s="151"/>
      <c r="F11" s="151"/>
      <c r="G11" s="38"/>
    </row>
    <row r="12" spans="1:7" ht="18" customHeight="1" thickBot="1" x14ac:dyDescent="0.3">
      <c r="A12" s="151"/>
      <c r="B12" s="313" t="s">
        <v>472</v>
      </c>
      <c r="C12" s="314"/>
      <c r="D12" s="315"/>
      <c r="E12" s="151"/>
      <c r="F12" s="151"/>
      <c r="G12" s="38"/>
    </row>
    <row r="13" spans="1:7" ht="36" customHeight="1" x14ac:dyDescent="0.25">
      <c r="B13" s="781" t="s">
        <v>495</v>
      </c>
      <c r="C13" s="782"/>
      <c r="D13" s="783"/>
      <c r="E13" s="151"/>
      <c r="G13" s="38"/>
    </row>
    <row r="14" spans="1:7" ht="18" customHeight="1" x14ac:dyDescent="0.25">
      <c r="A14" s="151"/>
      <c r="B14" s="316"/>
      <c r="C14" s="790" t="s">
        <v>165</v>
      </c>
      <c r="D14" s="791"/>
      <c r="E14" s="170"/>
      <c r="F14" s="151"/>
      <c r="G14" s="38"/>
    </row>
    <row r="15" spans="1:7" ht="18" customHeight="1" x14ac:dyDescent="0.25">
      <c r="A15" s="151"/>
      <c r="B15" s="56" t="s">
        <v>46</v>
      </c>
      <c r="C15" s="792"/>
      <c r="D15" s="793"/>
      <c r="E15" s="494"/>
      <c r="F15" s="151"/>
      <c r="G15" s="38"/>
    </row>
    <row r="16" spans="1:7" ht="18" customHeight="1" x14ac:dyDescent="0.25">
      <c r="A16" s="151"/>
      <c r="B16" s="187"/>
      <c r="C16" s="788" t="s">
        <v>166</v>
      </c>
      <c r="D16" s="789"/>
      <c r="E16" s="171"/>
      <c r="F16" s="151"/>
      <c r="G16" s="38"/>
    </row>
    <row r="17" spans="1:17" ht="18" customHeight="1" x14ac:dyDescent="0.25">
      <c r="A17" s="151"/>
      <c r="B17" s="187"/>
      <c r="C17" s="502" t="s">
        <v>162</v>
      </c>
      <c r="D17" s="503" t="s">
        <v>373</v>
      </c>
      <c r="E17" s="171"/>
      <c r="F17" s="151"/>
      <c r="G17" s="38"/>
      <c r="N17" s="135"/>
      <c r="O17" s="135"/>
      <c r="P17" s="135"/>
      <c r="Q17" s="135"/>
    </row>
    <row r="18" spans="1:17" ht="18" customHeight="1" x14ac:dyDescent="0.25">
      <c r="A18" s="151"/>
      <c r="B18" s="62" t="s">
        <v>163</v>
      </c>
      <c r="C18" s="420"/>
      <c r="D18" s="134"/>
      <c r="E18" s="171"/>
      <c r="F18" s="151"/>
      <c r="G18" s="38"/>
      <c r="N18" s="135"/>
      <c r="O18" s="135"/>
      <c r="P18" s="135"/>
      <c r="Q18" s="135"/>
    </row>
    <row r="19" spans="1:17" ht="18" customHeight="1" x14ac:dyDescent="0.25">
      <c r="A19" s="151"/>
      <c r="B19" s="62" t="s">
        <v>164</v>
      </c>
      <c r="C19" s="420"/>
      <c r="D19" s="134"/>
      <c r="E19" s="172"/>
      <c r="F19" s="151"/>
      <c r="G19" s="38"/>
      <c r="N19" s="135"/>
      <c r="O19" s="135"/>
      <c r="P19" s="135"/>
      <c r="Q19" s="135"/>
    </row>
    <row r="20" spans="1:17" ht="18" customHeight="1" x14ac:dyDescent="0.25">
      <c r="A20" s="151"/>
      <c r="B20" s="507"/>
      <c r="C20" s="43"/>
      <c r="D20" s="508"/>
      <c r="E20" s="172"/>
      <c r="F20" s="151"/>
      <c r="G20" s="38"/>
      <c r="N20" s="135"/>
      <c r="O20" s="135"/>
      <c r="P20" s="135"/>
      <c r="Q20" s="135"/>
    </row>
    <row r="21" spans="1:17" ht="18" customHeight="1" x14ac:dyDescent="0.25">
      <c r="A21" s="151"/>
      <c r="B21" s="570" t="s">
        <v>167</v>
      </c>
      <c r="C21" s="794">
        <f>C15+SUMIFS(D18:D19,C18:C19,Product_Type)</f>
        <v>0</v>
      </c>
      <c r="D21" s="795"/>
      <c r="E21" s="172"/>
      <c r="F21" s="151"/>
      <c r="G21" s="38"/>
      <c r="N21" s="135"/>
      <c r="O21" s="135"/>
      <c r="P21" s="135"/>
      <c r="Q21" s="135"/>
    </row>
    <row r="22" spans="1:17" ht="18" customHeight="1" x14ac:dyDescent="0.25">
      <c r="A22" s="151"/>
      <c r="B22" s="68" t="s">
        <v>105</v>
      </c>
      <c r="C22" s="784">
        <f>1.76</f>
        <v>1.76</v>
      </c>
      <c r="D22" s="785"/>
      <c r="E22" s="167"/>
      <c r="F22" s="151"/>
      <c r="G22" s="38"/>
      <c r="N22" s="135"/>
      <c r="O22" s="135"/>
      <c r="P22" s="135"/>
      <c r="Q22" s="135"/>
    </row>
    <row r="23" spans="1:17" ht="18" customHeight="1" thickBot="1" x14ac:dyDescent="0.3">
      <c r="A23" s="151"/>
      <c r="B23" s="42" t="s">
        <v>458</v>
      </c>
      <c r="C23" s="786">
        <f>(C21*C22)</f>
        <v>0</v>
      </c>
      <c r="D23" s="787"/>
      <c r="E23" s="172"/>
      <c r="F23" s="151"/>
      <c r="G23" s="38"/>
      <c r="J23" s="135"/>
      <c r="N23" s="135"/>
      <c r="O23" s="135"/>
      <c r="P23" s="135"/>
      <c r="Q23" s="135"/>
    </row>
    <row r="24" spans="1:17" ht="18" customHeight="1" x14ac:dyDescent="0.25">
      <c r="A24" s="151"/>
      <c r="B24" s="151"/>
      <c r="C24" s="151"/>
      <c r="D24" s="151"/>
      <c r="E24" s="151"/>
      <c r="F24" s="151"/>
      <c r="G24" s="38"/>
      <c r="J24" s="135"/>
    </row>
    <row r="25" spans="1:17" ht="18" customHeight="1" x14ac:dyDescent="0.25">
      <c r="A25" s="38"/>
      <c r="B25" s="38"/>
      <c r="C25" s="38"/>
      <c r="D25" s="38"/>
      <c r="E25" s="38"/>
      <c r="F25" s="38"/>
      <c r="G25" s="38"/>
    </row>
  </sheetData>
  <sheetProtection algorithmName="SHA-512" hashValue="nho6DFSD3hbwCpqRk02b/zvXmir4Q/xKC9wzMx4p70wvfzy0V2VqjbFglV5q8HK523PZtIrqGTsc4tkKLQDFgw==" saltValue="1uSQT4ure9OjCPh1CQlZkg==" spinCount="100000" sheet="1" objects="1" scenarios="1" selectLockedCells="1"/>
  <mergeCells count="7">
    <mergeCell ref="B13:D13"/>
    <mergeCell ref="C22:D22"/>
    <mergeCell ref="C23:D23"/>
    <mergeCell ref="C16:D16"/>
    <mergeCell ref="C14:D14"/>
    <mergeCell ref="C15:D15"/>
    <mergeCell ref="C21:D21"/>
  </mergeCells>
  <conditionalFormatting sqref="C19:D19">
    <cfRule type="expression" dxfId="79" priority="12" stopIfTrue="1">
      <formula>Aux_Comp_Y_N&lt;2</formula>
    </cfRule>
  </conditionalFormatting>
  <conditionalFormatting sqref="C18:D18">
    <cfRule type="expression" dxfId="78" priority="11" stopIfTrue="1">
      <formula>Aux_Comp_Y_N=0</formula>
    </cfRule>
  </conditionalFormatting>
  <conditionalFormatting sqref="D16:D19">
    <cfRule type="cellIs" dxfId="77" priority="3" operator="equal">
      <formula>"Passes"</formula>
    </cfRule>
    <cfRule type="cellIs" dxfId="76" priority="4" operator="equal">
      <formula>"Warning"</formula>
    </cfRule>
    <cfRule type="cellIs" dxfId="75" priority="5" operator="equal">
      <formula>"Error"</formula>
    </cfRule>
  </conditionalFormatting>
  <dataValidations count="1">
    <dataValidation type="list" showInputMessage="1" showErrorMessage="1" sqref="C18:C19" xr:uid="{00000000-0002-0000-0800-000000000000}">
      <formula1>FF_FR</formula1>
    </dataValidation>
  </dataValidations>
  <hyperlinks>
    <hyperlink ref="E2" location="Instructions!C33" display="Back to Instructions tab" xr:uid="{8A3F7B16-E872-4535-B5EF-80C26C0002EF}"/>
  </hyperlinks>
  <printOptions horizontalCentered="1"/>
  <pageMargins left="0.25" right="0.25" top="0.75" bottom="0.25" header="0.3" footer="0.3"/>
  <pageSetup scale="74"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ABFE0C01A20E4B8F2DCB1A32F35D90" ma:contentTypeVersion="13" ma:contentTypeDescription="Create a new document." ma:contentTypeScope="" ma:versionID="5ba46e5fd3d90eeaba1861f5f81d7980">
  <xsd:schema xmlns:xsd="http://www.w3.org/2001/XMLSchema" xmlns:xs="http://www.w3.org/2001/XMLSchema" xmlns:p="http://schemas.microsoft.com/office/2006/metadata/properties" xmlns:ns3="7c6ddfa3-c3fd-4874-ae8f-f0a0587a1d68" xmlns:ns4="4d824fa4-c3ae-4a38-93b6-20d6ac998ef8" targetNamespace="http://schemas.microsoft.com/office/2006/metadata/properties" ma:root="true" ma:fieldsID="c54e417549005d457a2f2c4b73ca0ee9" ns3:_="" ns4:_="">
    <xsd:import namespace="7c6ddfa3-c3fd-4874-ae8f-f0a0587a1d68"/>
    <xsd:import namespace="4d824fa4-c3ae-4a38-93b6-20d6ac998ef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ddfa3-c3fd-4874-ae8f-f0a0587a1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824fa4-c3ae-4a38-93b6-20d6ac998ef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7490950B-0804-44F8-A594-DAEF7146E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ddfa3-c3fd-4874-ae8f-f0a0587a1d68"/>
    <ds:schemaRef ds:uri="4d824fa4-c3ae-4a38-93b6-20d6ac998e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FDA2E1-4A6A-484B-80CA-ABF8787066A1}">
  <ds:schemaRefs>
    <ds:schemaRef ds:uri="http://schemas.microsoft.com/office/2006/metadata/properties"/>
    <ds:schemaRef ds:uri="http://purl.org/dc/terms/"/>
    <ds:schemaRef ds:uri="4d824fa4-c3ae-4a38-93b6-20d6ac998ef8"/>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7c6ddfa3-c3fd-4874-ae8f-f0a0587a1d6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56</vt:i4>
      </vt:variant>
    </vt:vector>
  </HeadingPairs>
  <TitlesOfParts>
    <vt:vector size="74" baseType="lpstr">
      <vt:lpstr>Instructions</vt:lpstr>
      <vt:lpstr>Volume Data</vt:lpstr>
      <vt:lpstr>ASH-OFF Data 1</vt:lpstr>
      <vt:lpstr>ASH-OFF Data 2</vt:lpstr>
      <vt:lpstr>ASH-ON Data 1</vt:lpstr>
      <vt:lpstr>ASH-ON Data 2</vt:lpstr>
      <vt:lpstr>General Info &amp; Test Results</vt:lpstr>
      <vt:lpstr>Setup &amp; Instrumentation</vt:lpstr>
      <vt:lpstr>Volume</vt:lpstr>
      <vt:lpstr>Settings</vt:lpstr>
      <vt:lpstr>Test Conditions</vt:lpstr>
      <vt:lpstr>Energy Calcs (ASH Switch OFF)</vt:lpstr>
      <vt:lpstr>Energy Calcs (ASH Switch ON)</vt:lpstr>
      <vt:lpstr>Photos</vt:lpstr>
      <vt:lpstr>Comments</vt:lpstr>
      <vt:lpstr>Report Sign-Off Block</vt:lpstr>
      <vt:lpstr>Back-End</vt:lpstr>
      <vt:lpstr>Version Control</vt:lpstr>
      <vt:lpstr>Ambients</vt:lpstr>
      <vt:lpstr>ASH</vt:lpstr>
      <vt:lpstr>ASH_Default</vt:lpstr>
      <vt:lpstr>ASH_ON_OFF</vt:lpstr>
      <vt:lpstr>ASHOFF_Tempset</vt:lpstr>
      <vt:lpstr>ASHON_Tempset</vt:lpstr>
      <vt:lpstr>Auto</vt:lpstr>
      <vt:lpstr>Aux_Comp</vt:lpstr>
      <vt:lpstr>Aux_Comp_Y_N</vt:lpstr>
      <vt:lpstr>Chest_Freezer</vt:lpstr>
      <vt:lpstr>CT_ratio</vt:lpstr>
      <vt:lpstr>Defrost</vt:lpstr>
      <vt:lpstr>DefrostControlType</vt:lpstr>
      <vt:lpstr>DefrostType</vt:lpstr>
      <vt:lpstr>DR</vt:lpstr>
      <vt:lpstr>Features</vt:lpstr>
      <vt:lpstr>FF_FR</vt:lpstr>
      <vt:lpstr>Freezer_Correction</vt:lpstr>
      <vt:lpstr>Freezer_PCs</vt:lpstr>
      <vt:lpstr>Freezer_Type</vt:lpstr>
      <vt:lpstr>FRZ_Comp_Temp</vt:lpstr>
      <vt:lpstr>Height</vt:lpstr>
      <vt:lpstr>Ice_Adder</vt:lpstr>
      <vt:lpstr>LTA</vt:lpstr>
      <vt:lpstr>No</vt:lpstr>
      <vt:lpstr>Non_auto</vt:lpstr>
      <vt:lpstr>Null</vt:lpstr>
      <vt:lpstr>OFF_Cold_ET_1TP</vt:lpstr>
      <vt:lpstr>OFF_Cold_ET_2TP</vt:lpstr>
      <vt:lpstr>OFF_Mid_ET_1TP</vt:lpstr>
      <vt:lpstr>OFF_Mid_ET_2TP</vt:lpstr>
      <vt:lpstr>OFF_NUOC_ET_1TP</vt:lpstr>
      <vt:lpstr>OFF_NUOC_ET_2TP</vt:lpstr>
      <vt:lpstr>OFF_Warm_ET_1TP</vt:lpstr>
      <vt:lpstr>OFF_Warm_ET_2TP</vt:lpstr>
      <vt:lpstr>ON_Cold_ET_1TP</vt:lpstr>
      <vt:lpstr>ON_Cold_ET_2TP</vt:lpstr>
      <vt:lpstr>ON_Mid_ET_1TP</vt:lpstr>
      <vt:lpstr>ON_Mid_ET_2TP</vt:lpstr>
      <vt:lpstr>ON_NUOC_ET_1TP</vt:lpstr>
      <vt:lpstr>ON_NUOC_ET_2TP</vt:lpstr>
      <vt:lpstr>ON_Warm_ET_1TP</vt:lpstr>
      <vt:lpstr>ON_Warm_ET_2TP</vt:lpstr>
      <vt:lpstr>Other</vt:lpstr>
      <vt:lpstr>Package_Type</vt:lpstr>
      <vt:lpstr>Product_Class</vt:lpstr>
      <vt:lpstr>Product_Type</vt:lpstr>
      <vt:lpstr>QC_Mode</vt:lpstr>
      <vt:lpstr>Sensor_Layout</vt:lpstr>
      <vt:lpstr>Steady_state_Condition</vt:lpstr>
      <vt:lpstr>Temp_Set</vt:lpstr>
      <vt:lpstr>Upright_Freezer</vt:lpstr>
      <vt:lpstr>Variable</vt:lpstr>
      <vt:lpstr>VASH</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cp:lastPrinted>2019-07-25T14:34:14Z</cp:lastPrinted>
  <dcterms:created xsi:type="dcterms:W3CDTF">2012-07-26T18:36:56Z</dcterms:created>
  <dcterms:modified xsi:type="dcterms:W3CDTF">2019-11-18T15:27:23Z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0x01010032ABFE0C01A20E4B8F2DCB1A32F35D90</vt:lpwstr>
  </property>
</Properties>
</file>