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74DC2A82-59C4-42CA-BD3B-8E75E9E4BD37}" xr6:coauthVersionLast="36" xr6:coauthVersionMax="36" xr10:uidLastSave="{00000000-0000-0000-0000-000000000000}"/>
  <workbookProtection workbookAlgorithmName="SHA-512" workbookHashValue="wqETiwauFXh9D1SlL5dBIXiGdNO6UEzwkK/HLfiqaNNs+cWf73U9h/6E2dCsXztdvFWKiLkK7Qpat3zdFM4BLw==" workbookSaltValue="ljBBi2x59GuPpukwUkzq2A==" workbookSpinCount="100000" lockStructure="1"/>
  <bookViews>
    <workbookView xWindow="0" yWindow="0" windowWidth="10130" windowHeight="3380" tabRatio="799" xr2:uid="{00000000-000D-0000-FFFF-FFFF00000000}"/>
  </bookViews>
  <sheets>
    <sheet name="Instructions" sheetId="31" r:id="rId1"/>
    <sheet name="General Info &amp; Test Results" sheetId="1" r:id="rId2"/>
    <sheet name="Setup &amp; Instrumentation" sheetId="27" r:id="rId3"/>
    <sheet name="Photos" sheetId="16" r:id="rId4"/>
    <sheet name="Test Conditions" sheetId="6" r:id="rId5"/>
    <sheet name="Test Data Inputs &amp; Calculations" sheetId="30" r:id="rId6"/>
    <sheet name="Comments" sheetId="29" r:id="rId7"/>
    <sheet name="Report Sign-Off Block" sheetId="24" r:id="rId8"/>
    <sheet name="Drop-Downs" sheetId="15" r:id="rId9"/>
    <sheet name="Version Control" sheetId="23" r:id="rId10"/>
  </sheets>
  <definedNames>
    <definedName name="Auto_Termination">'General Info &amp; Test Results'!$C$37</definedName>
    <definedName name="Capacity">'Test Data Inputs &amp; Calculations'!$E$29</definedName>
    <definedName name="CEF">'Test Data Inputs &amp; Calculations'!$E$55</definedName>
    <definedName name="CEF_Rounded">'Test Data Inputs &amp; Calculations'!$F$55</definedName>
    <definedName name="Continuously_Burning_Pilot">'General Info &amp; Test Results'!$C$39</definedName>
    <definedName name="Conversion_Btu_kWh">'Test Data Inputs &amp; Calculations'!$E$15</definedName>
    <definedName name="Conversion_Wh_kWh">'Test Data Inputs &amp; Calculations'!$E$16</definedName>
    <definedName name="CyclesPerYear">'Test Data Inputs &amp; Calculations'!$E$17</definedName>
    <definedName name="DD_Auto_Termination">'Drop-Downs'!$F$12:$F$13</definedName>
    <definedName name="DD_Continuously_Burning_Pilot">'Drop-Downs'!$D$16:$D$17</definedName>
    <definedName name="DD_Gas_Electric">'Drop-Downs'!$B$12:$B$13</definedName>
    <definedName name="DD_Gas_type">'Drop-Downs'!$B$30:$B$31</definedName>
    <definedName name="DD_Low_Power_Modes">'Drop-Downs'!$B$24:$B$26</definedName>
    <definedName name="DD_NameplateVoltage">'Drop-Downs'!$D$24:$D$26</definedName>
    <definedName name="DD_Pilot_Light">'Drop-Downs'!$D$16:$D$17</definedName>
    <definedName name="DD_Preconditioning">'Drop-Downs'!$D$20:$D$21</definedName>
    <definedName name="DD_Product_Class">'Drop-Downs'!$B$16:$B$21</definedName>
    <definedName name="DD_Product_Type">'Drop-Downs'!$B$12:$B$13</definedName>
    <definedName name="DD_Size">'Drop-Downs'!$D$12:$D$13</definedName>
    <definedName name="Density_Water">'Test Data Inputs &amp; Calculations'!$E$26</definedName>
    <definedName name="Ecc">'Test Data Inputs &amp; Calculations'!$E$53</definedName>
    <definedName name="Ece">'Test Data Inputs &amp; Calculations'!$E$41</definedName>
    <definedName name="Ecg">'Test Data Inputs &amp; Calculations'!$E$49</definedName>
    <definedName name="EF">'Test Data Inputs &amp; Calculations'!$E$54</definedName>
    <definedName name="EF_rounded">'Test Data Inputs &amp; Calculations'!$F$54</definedName>
    <definedName name="Ege">'Test Data Inputs &amp; Calculations'!$E$47</definedName>
    <definedName name="Egg">'Test Data Inputs &amp; Calculations'!$E$48</definedName>
    <definedName name="Et">'Test Data Inputs &amp; Calculations'!$E$40</definedName>
    <definedName name="Ete">'Test Data Inputs &amp; Calculations'!$E$45</definedName>
    <definedName name="Etg">'Test Data Inputs &amp; Calculations'!$E$46</definedName>
    <definedName name="Etso">'Test Data Inputs &amp; Calculations'!$E$36</definedName>
    <definedName name="FieldUseFactor">'Test Data Inputs &amp; Calculations'!$E$13</definedName>
    <definedName name="Gas_Burner_HourlyBtu_Rating">'General Info &amp; Test Results'!$C$40</definedName>
    <definedName name="Gas_Electric">'General Info &amp; Test Results'!$C$33</definedName>
    <definedName name="Gas_type">'General Info &amp; Test Results'!$C$38</definedName>
    <definedName name="GEF">'Test Conditions'!$D$61</definedName>
    <definedName name="HoursPerYear_InactiveOffTotal">'Test Data Inputs &amp; Calculations'!$E$18</definedName>
    <definedName name="Low_Power_Modes">'General Info &amp; Test Results'!$C$42</definedName>
    <definedName name="MCRi">'Test Conditions'!$D$51</definedName>
    <definedName name="MCRo">'Test Conditions'!$E$51</definedName>
    <definedName name="Moisture_Dry_After">'Test Conditions'!$C$35</definedName>
    <definedName name="Moisture_Wet_Before">'Test Conditions'!$C$32</definedName>
    <definedName name="NameplateVoltage">'General Info &amp; Test Results'!$C$36</definedName>
    <definedName name="PercentReduction">'Test Data Inputs &amp; Calculations'!$E$14</definedName>
    <definedName name="Pia">'Test Data Inputs &amp; Calculations'!$E$34</definedName>
    <definedName name="Poff">'Test Data Inputs &amp; Calculations'!$E$35</definedName>
    <definedName name="Product_Class">'General Info &amp; Test Results'!$C$34</definedName>
    <definedName name="Sia">'Test Data Inputs &amp; Calculations'!$E$19</definedName>
    <definedName name="Size">'General Info &amp; Test Results'!$C$35</definedName>
    <definedName name="Soff">'Test Data Inputs &amp; Calculations'!$E$20</definedName>
    <definedName name="Ucr">'Test Conditions'!$D$53</definedName>
    <definedName name="Upc_i">'Test Conditions'!$D$52</definedName>
    <definedName name="Upc_o">'Test Conditions'!$E$52</definedName>
    <definedName name="Weight_BoneDry">'Test Conditions'!$C$27</definedName>
    <definedName name="Weight_FinalDried">'Test Conditions'!$C$34</definedName>
    <definedName name="Weight_InitialWet">'Test Conditions'!$C$31</definedName>
    <definedName name="Weight_Water">'Test Data Inputs &amp; Calculations'!$E$24</definedName>
    <definedName name="Z_2A4C6EB9_430A_44F2_86C8_15B50360FC3B_.wvu.PrintArea" localSheetId="0" hidden="1">Instructions!$A$1:$D$47</definedName>
    <definedName name="Z_B3BD5AF3_9A64_4EA7_AE1F_3CC326849B8F_.wvu.PrintArea" localSheetId="0" hidden="1">Instructions!$A$1:$D$47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8" i="6" l="1"/>
  <c r="E27" i="6" l="1"/>
  <c r="E53" i="30"/>
  <c r="E55" i="30" s="1"/>
  <c r="E54" i="30"/>
  <c r="E49" i="30"/>
  <c r="E48" i="30"/>
  <c r="E47" i="30"/>
  <c r="E41" i="30"/>
  <c r="E36" i="30"/>
  <c r="E33" i="30"/>
  <c r="E27" i="30"/>
  <c r="E29" i="30" s="1"/>
  <c r="F13" i="1" s="1"/>
  <c r="E20" i="30"/>
  <c r="E19" i="30"/>
  <c r="E13" i="30"/>
  <c r="E52" i="6"/>
  <c r="G53" i="6" s="1"/>
  <c r="D52" i="6"/>
  <c r="F53" i="6" s="1"/>
  <c r="J52" i="6" l="1"/>
  <c r="F55" i="30"/>
  <c r="F15" i="1" s="1"/>
  <c r="F54" i="30"/>
  <c r="F14" i="1" s="1"/>
  <c r="F60" i="6" l="1"/>
  <c r="G43" i="6" l="1"/>
  <c r="F43" i="6"/>
  <c r="G41" i="6"/>
  <c r="G40" i="6"/>
  <c r="F41" i="6"/>
  <c r="F40" i="6"/>
  <c r="C39" i="15" l="1"/>
  <c r="F44" i="6" s="1"/>
  <c r="G44" i="6" s="1"/>
  <c r="C41" i="15" l="1"/>
  <c r="F62" i="6" s="1"/>
  <c r="G62" i="6" s="1"/>
  <c r="C40" i="15"/>
  <c r="F59" i="6" s="1"/>
  <c r="G59" i="6" s="1"/>
  <c r="C37" i="15"/>
  <c r="F42" i="6" s="1"/>
  <c r="G42" i="6" s="1"/>
  <c r="C35" i="6" l="1"/>
  <c r="C32" i="6"/>
  <c r="B7" i="31" l="1"/>
  <c r="C6" i="31"/>
  <c r="B6" i="31"/>
  <c r="B5" i="31"/>
  <c r="B4" i="31"/>
  <c r="C3" i="31"/>
  <c r="B3" i="31"/>
  <c r="B2" i="31"/>
  <c r="B8" i="1"/>
  <c r="B7" i="1"/>
  <c r="C6" i="1"/>
  <c r="B6" i="1"/>
  <c r="B5" i="1"/>
  <c r="B4" i="1"/>
  <c r="C3" i="1"/>
  <c r="B3" i="1"/>
  <c r="B2" i="1"/>
  <c r="B8" i="27"/>
  <c r="B7" i="27"/>
  <c r="C6" i="27"/>
  <c r="B6" i="27"/>
  <c r="B5" i="27"/>
  <c r="B4" i="27"/>
  <c r="C3" i="27"/>
  <c r="B3" i="27"/>
  <c r="B2" i="27"/>
  <c r="B8" i="16"/>
  <c r="B7" i="16"/>
  <c r="C6" i="16"/>
  <c r="B6" i="16"/>
  <c r="B5" i="16"/>
  <c r="B4" i="16"/>
  <c r="C3" i="16"/>
  <c r="B3" i="16"/>
  <c r="B2" i="16"/>
  <c r="C6" i="6"/>
  <c r="B8" i="6"/>
  <c r="B7" i="6"/>
  <c r="D6" i="30"/>
  <c r="B8" i="30"/>
  <c r="B7" i="30"/>
  <c r="B8" i="29"/>
  <c r="B7" i="29"/>
  <c r="C6" i="29"/>
  <c r="B6" i="29"/>
  <c r="B5" i="29"/>
  <c r="B4" i="29"/>
  <c r="C3" i="29"/>
  <c r="B3" i="29"/>
  <c r="B2" i="29"/>
  <c r="C6" i="24"/>
  <c r="B8" i="24"/>
  <c r="B7" i="24"/>
  <c r="C6" i="15"/>
  <c r="B8" i="15"/>
  <c r="B7" i="15"/>
  <c r="C8" i="23"/>
  <c r="C8" i="27" s="1"/>
  <c r="C7" i="23"/>
  <c r="C7" i="15" s="1"/>
  <c r="C6" i="23"/>
  <c r="C5" i="23"/>
  <c r="C5" i="16" s="1"/>
  <c r="C4" i="23"/>
  <c r="C4" i="31" s="1"/>
  <c r="C4" i="15" l="1"/>
  <c r="C4" i="1"/>
  <c r="C4" i="29"/>
  <c r="C5" i="31"/>
  <c r="C4" i="24"/>
  <c r="C4" i="16"/>
  <c r="C4" i="27"/>
  <c r="C5" i="1"/>
  <c r="C5" i="29"/>
  <c r="D4" i="30"/>
  <c r="C4" i="6"/>
  <c r="C5" i="27"/>
  <c r="C8" i="15"/>
  <c r="C8" i="1"/>
  <c r="C8" i="24"/>
  <c r="C8" i="29"/>
  <c r="C7" i="31"/>
  <c r="C7" i="1"/>
  <c r="D8" i="30"/>
  <c r="C8" i="6"/>
  <c r="C8" i="16"/>
  <c r="C7" i="27"/>
  <c r="C7" i="16"/>
  <c r="C7" i="6"/>
  <c r="D7" i="30"/>
  <c r="C7" i="29"/>
  <c r="C7" i="24"/>
  <c r="G27" i="1" l="1"/>
  <c r="G26" i="1"/>
  <c r="G25" i="1"/>
  <c r="G24" i="1"/>
  <c r="F27" i="1"/>
  <c r="F26" i="1"/>
  <c r="F25" i="1"/>
  <c r="E27" i="1"/>
  <c r="E26" i="1"/>
  <c r="E25" i="1"/>
  <c r="E24" i="1"/>
  <c r="D16" i="24"/>
  <c r="F24" i="1" s="1"/>
  <c r="B6" i="30" l="1"/>
  <c r="B5" i="30"/>
  <c r="B4" i="30"/>
  <c r="B3" i="30"/>
  <c r="B2" i="30"/>
  <c r="D5" i="30" l="1"/>
  <c r="B6" i="15"/>
  <c r="B5" i="15"/>
  <c r="B4" i="15"/>
  <c r="B3" i="15"/>
  <c r="B2" i="15"/>
  <c r="B6" i="6" l="1"/>
  <c r="B5" i="6"/>
  <c r="B4" i="6"/>
  <c r="B3" i="6"/>
  <c r="B2" i="6"/>
  <c r="B6" i="24" l="1"/>
  <c r="B5" i="24"/>
  <c r="B4" i="24"/>
  <c r="B3" i="24"/>
  <c r="B2" i="24"/>
  <c r="D3" i="30" l="1"/>
  <c r="C3" i="15"/>
  <c r="C5" i="15"/>
  <c r="C5" i="6"/>
  <c r="C5" i="24"/>
  <c r="C3" i="6"/>
  <c r="C3" i="24"/>
</calcChain>
</file>

<file path=xl/sharedStrings.xml><?xml version="1.0" encoding="utf-8"?>
<sst xmlns="http://schemas.openxmlformats.org/spreadsheetml/2006/main" count="422" uniqueCount="304">
  <si>
    <t>Lab Name:</t>
  </si>
  <si>
    <t>Product Information</t>
  </si>
  <si>
    <t>Condition as received:</t>
  </si>
  <si>
    <t>Product Class:</t>
  </si>
  <si>
    <t>Test Conditions</t>
  </si>
  <si>
    <t>Step 1</t>
  </si>
  <si>
    <t>Step 2</t>
  </si>
  <si>
    <t>Step 3</t>
  </si>
  <si>
    <t>Step 4</t>
  </si>
  <si>
    <t>Step 5</t>
  </si>
  <si>
    <t>Step 6</t>
  </si>
  <si>
    <t>Outer Dimensions (in)</t>
  </si>
  <si>
    <t>If additional sensors were used, describe placement:</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</si>
  <si>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</si>
  <si>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</si>
  <si>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</si>
  <si>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</si>
  <si>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</si>
  <si>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</si>
  <si>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</si>
  <si>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</si>
  <si>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</si>
  <si>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</si>
  <si>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</si>
  <si>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</si>
  <si>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</si>
  <si>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</si>
  <si>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Test Report Sign-Off Block</t>
  </si>
  <si>
    <t>Role</t>
  </si>
  <si>
    <t>Entity</t>
  </si>
  <si>
    <t>Test Completion</t>
  </si>
  <si>
    <t>Reference Test Procedure</t>
  </si>
  <si>
    <t>General Info &amp; 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</si>
  <si>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</si>
  <si>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</si>
  <si>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</si>
  <si>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</si>
  <si>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</si>
  <si>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</si>
  <si>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</si>
  <si>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</si>
  <si>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</si>
  <si>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</si>
  <si>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</si>
  <si>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</si>
  <si>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</si>
  <si>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</si>
  <si>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</si>
  <si>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</si>
  <si>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</si>
  <si>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</si>
  <si>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</si>
  <si>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</si>
  <si>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</si>
  <si>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Comments</t>
  </si>
  <si>
    <t>Instrument Type</t>
  </si>
  <si>
    <t>Sensor Location</t>
  </si>
  <si>
    <t>Back to Instructions tab</t>
  </si>
  <si>
    <t>Product Characteristics</t>
  </si>
  <si>
    <t>Does unit have Automatic Termination Controls?</t>
  </si>
  <si>
    <t>Water temperature</t>
  </si>
  <si>
    <t>Notes/Comments: (Please clarify any pertinent details, unusual events, etc.)</t>
  </si>
  <si>
    <t>Clothes Dryer Size</t>
  </si>
  <si>
    <t>Weight of Water</t>
  </si>
  <si>
    <t>Bone Dry Weight of Test Load</t>
  </si>
  <si>
    <t>Water Temperature for Dampening Test Load</t>
  </si>
  <si>
    <t>Hardness of Water for Dampening Test Load</t>
  </si>
  <si>
    <t>Initial Weight of Wet Test Load</t>
  </si>
  <si>
    <t>Moisture Content of Wet Test Load Before the Test</t>
  </si>
  <si>
    <t>Final Weight of Dried Test Load</t>
  </si>
  <si>
    <t>Moisture Content of Dry Test Load Obtained After the Test Cycle</t>
  </si>
  <si>
    <t>Electric Dryer</t>
  </si>
  <si>
    <t xml:space="preserve"> Gas Dryer</t>
  </si>
  <si>
    <t>Field Use Factor</t>
  </si>
  <si>
    <t>Constants used in Calculations</t>
  </si>
  <si>
    <t>An experimentally established value for the percent reduction in the moisture content of the test load during a laboratory test cycle expressed as a percent.</t>
  </si>
  <si>
    <t>Conversion factor for Btu to kWh</t>
  </si>
  <si>
    <t>Representative average number of clothes dryer cycles in a year</t>
  </si>
  <si>
    <t>Capacity</t>
  </si>
  <si>
    <t>Test Data Inputs &amp; Calculations</t>
  </si>
  <si>
    <t>Electric</t>
  </si>
  <si>
    <t>Gas</t>
  </si>
  <si>
    <t>Standard</t>
  </si>
  <si>
    <t>Compact</t>
  </si>
  <si>
    <t>Yes</t>
  </si>
  <si>
    <t>No</t>
  </si>
  <si>
    <t>DOE Test Procedure Section</t>
  </si>
  <si>
    <t xml:space="preserve">Drum Capacity Measurement </t>
  </si>
  <si>
    <t>3.4.5</t>
  </si>
  <si>
    <t>3.4.6.1</t>
  </si>
  <si>
    <t>3.4.6.2</t>
  </si>
  <si>
    <t>3.4.6.3</t>
  </si>
  <si>
    <t>Density of water at this temperature</t>
  </si>
  <si>
    <t>Describe placement of sensors used to measure ambient temperature and humidity:</t>
  </si>
  <si>
    <t>Describe placement of the gas flow meter and standard continuous flow calorimeter within the gas line:</t>
  </si>
  <si>
    <t>3.5, 4.1</t>
  </si>
  <si>
    <t>Product Class</t>
  </si>
  <si>
    <t>LEGEND</t>
  </si>
  <si>
    <t>STEP:</t>
  </si>
  <si>
    <t>FILL IN INPUT CELLS IN THIS TAB:</t>
  </si>
  <si>
    <t>General Info and Test Results</t>
  </si>
  <si>
    <t>Step 8</t>
  </si>
  <si>
    <t>Report Sign-off Block</t>
  </si>
  <si>
    <r>
      <t>Total Kilowatt-hours of Electric Energy Consumed During Test Cycle, E</t>
    </r>
    <r>
      <rPr>
        <vertAlign val="subscript"/>
        <sz val="11"/>
        <color theme="1"/>
        <rFont val="Palatino Linotype"/>
        <family val="1"/>
      </rPr>
      <t>t</t>
    </r>
  </si>
  <si>
    <r>
      <t>Total Kilowatt-hours of Electric Energy Consumed During Test Cycle, E</t>
    </r>
    <r>
      <rPr>
        <vertAlign val="subscript"/>
        <sz val="11"/>
        <color theme="1"/>
        <rFont val="Palatino Linotype"/>
        <family val="1"/>
      </rPr>
      <t>te</t>
    </r>
  </si>
  <si>
    <r>
      <t>Per-cycle gas dryer electrical energy consumption, E</t>
    </r>
    <r>
      <rPr>
        <vertAlign val="subscript"/>
        <sz val="11"/>
        <color theme="1"/>
        <rFont val="Palatino Linotype"/>
        <family val="1"/>
      </rPr>
      <t>ge</t>
    </r>
  </si>
  <si>
    <r>
      <t>Per-cycle gas dryer gas energy consumption, E</t>
    </r>
    <r>
      <rPr>
        <vertAlign val="subscript"/>
        <sz val="11"/>
        <color theme="1"/>
        <rFont val="Palatino Linotype"/>
        <family val="1"/>
      </rPr>
      <t>gg</t>
    </r>
  </si>
  <si>
    <r>
      <t>Total per-cycle gas dryer energy consumption expressed in kilowatt-hours, E</t>
    </r>
    <r>
      <rPr>
        <vertAlign val="subscript"/>
        <sz val="11"/>
        <color theme="1"/>
        <rFont val="Palatino Linotype"/>
        <family val="1"/>
      </rPr>
      <t>cg</t>
    </r>
  </si>
  <si>
    <r>
      <t>Total per-cycle electric dryer energy consumption, E</t>
    </r>
    <r>
      <rPr>
        <vertAlign val="subscript"/>
        <sz val="11"/>
        <color theme="1"/>
        <rFont val="Palatino Linotype"/>
        <family val="1"/>
      </rPr>
      <t>ce</t>
    </r>
  </si>
  <si>
    <t>Test Results</t>
  </si>
  <si>
    <t>Measurement</t>
  </si>
  <si>
    <t>kWh/cycle</t>
  </si>
  <si>
    <t>lbs/kWh</t>
  </si>
  <si>
    <t>°F</t>
  </si>
  <si>
    <t>%RH</t>
  </si>
  <si>
    <t>lbs</t>
  </si>
  <si>
    <t>ppm</t>
  </si>
  <si>
    <t>%</t>
  </si>
  <si>
    <t>kWh</t>
  </si>
  <si>
    <t>Btu/cycle</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</si>
  <si>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</si>
  <si>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</si>
  <si>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</si>
  <si>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Important: Start with a clean (unused) template copy for each new report. Enter only data and information that are unique to the unit tested and the current test of that unit. All abbreviations and variable names should be consistent with the reference test procedure.</t>
  </si>
  <si>
    <t>Step 7</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</si>
  <si>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</si>
  <si>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</si>
  <si>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Population</t>
  </si>
  <si>
    <t>Report Review by Test Lab</t>
  </si>
  <si>
    <t>NOTE: This is only a copy; sign off is performed in the Report Sign-Off Block tab</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</si>
  <si>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</si>
  <si>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Does unit have Continuously Burning Pilot Light?</t>
  </si>
  <si>
    <t>1. Nameplate showing model number and serial number (if applicable)</t>
  </si>
  <si>
    <t>4. Exact placement of all sensors on, in, or around the device</t>
  </si>
  <si>
    <t>3. Photos of test unit from all sides (including photo of control panel, if applicable)</t>
  </si>
  <si>
    <t>6. Additional photos (if necessary)</t>
  </si>
  <si>
    <t>5. Control settings used for dry test cycle</t>
  </si>
  <si>
    <t>2. FTC EnergyGuide label (if present)</t>
  </si>
  <si>
    <t>Instructions and table of contents</t>
  </si>
  <si>
    <t>Lab information, product information and test results</t>
  </si>
  <si>
    <t>Instrumentation requirements and space for sensor placement descriptions</t>
  </si>
  <si>
    <t>Inputs for photographs</t>
  </si>
  <si>
    <t>Table of test condition requirements for each test</t>
  </si>
  <si>
    <t>Measurement inputs and automated calculations</t>
  </si>
  <si>
    <t>Inputs for report template user to provide comments</t>
  </si>
  <si>
    <t>Report review history</t>
  </si>
  <si>
    <t>Drop-downs used and tables referenced</t>
  </si>
  <si>
    <t>Revision history</t>
  </si>
  <si>
    <t>Tabs</t>
  </si>
  <si>
    <t>Tabs with input cells</t>
  </si>
  <si>
    <t>Cells</t>
  </si>
  <si>
    <t>Auto-populated cell</t>
  </si>
  <si>
    <t>Provided data</t>
  </si>
  <si>
    <t>Test Report Template Name:</t>
  </si>
  <si>
    <t xml:space="preserve">Latest Template Revision: </t>
  </si>
  <si>
    <t>Does unit have continuously burning pilot light? (gas models only)</t>
  </si>
  <si>
    <t>CEF</t>
  </si>
  <si>
    <t>Other optional cycle settings tested in the as-shipped position</t>
  </si>
  <si>
    <t>Standby Mode and Off Mode Power</t>
  </si>
  <si>
    <t>Type of low power mode(s):</t>
  </si>
  <si>
    <t>Type of low-power mode(s):</t>
  </si>
  <si>
    <t>Inactive Mode</t>
  </si>
  <si>
    <t>Off Mode</t>
  </si>
  <si>
    <t>Type of Low-Power Mode(s)</t>
  </si>
  <si>
    <t>Both Inactive and Off Modes</t>
  </si>
  <si>
    <t>1.13, 1.16, 1.18</t>
  </si>
  <si>
    <t>Temperature setting for energy test cycle</t>
  </si>
  <si>
    <t>Does unit have automatic termination controls?</t>
  </si>
  <si>
    <t>watts</t>
  </si>
  <si>
    <t>3.6.1</t>
  </si>
  <si>
    <t>3.6.2</t>
  </si>
  <si>
    <t>Active Mode Test - Test Room Ambient Air Temperature</t>
  </si>
  <si>
    <t>Active Mode Test - Test Room Relative Humidity</t>
  </si>
  <si>
    <t>Standby/Off Mode Test - Test Room Ambient Air Temperature</t>
  </si>
  <si>
    <t>2.2.2</t>
  </si>
  <si>
    <r>
      <t>Inactive mode power, P</t>
    </r>
    <r>
      <rPr>
        <vertAlign val="subscript"/>
        <sz val="11"/>
        <rFont val="Palatino Linotype"/>
        <family val="1"/>
      </rPr>
      <t>IA</t>
    </r>
  </si>
  <si>
    <r>
      <t>Off mode power, P</t>
    </r>
    <r>
      <rPr>
        <vertAlign val="subscript"/>
        <sz val="11"/>
        <rFont val="Palatino Linotype"/>
        <family val="1"/>
      </rPr>
      <t>OFF</t>
    </r>
  </si>
  <si>
    <t>hours</t>
  </si>
  <si>
    <r>
      <t>Per-cycle standby mode and off mode energy consumption, E</t>
    </r>
    <r>
      <rPr>
        <vertAlign val="subscript"/>
        <sz val="11"/>
        <color theme="1"/>
        <rFont val="Palatino Linotype"/>
        <family val="1"/>
      </rPr>
      <t>TSO</t>
    </r>
  </si>
  <si>
    <t>Conversion factor for Wh to kWh</t>
  </si>
  <si>
    <r>
      <t>Electric dryer per-cycle combined total energy consumption, E</t>
    </r>
    <r>
      <rPr>
        <vertAlign val="subscript"/>
        <sz val="11"/>
        <color theme="1"/>
        <rFont val="Palatino Linotype"/>
        <family val="1"/>
      </rPr>
      <t>CC</t>
    </r>
  </si>
  <si>
    <t>Electric dryer combined energy factor, CEF</t>
  </si>
  <si>
    <t>Electric dryer energy factor, EF</t>
  </si>
  <si>
    <r>
      <t>Off mode hours per year, S</t>
    </r>
    <r>
      <rPr>
        <vertAlign val="subscript"/>
        <sz val="11"/>
        <color theme="1"/>
        <rFont val="Palatino Linotype"/>
        <family val="1"/>
      </rPr>
      <t>OFF</t>
    </r>
  </si>
  <si>
    <r>
      <t>Inactive mode hours per rear, S</t>
    </r>
    <r>
      <rPr>
        <vertAlign val="subscript"/>
        <sz val="11"/>
        <color theme="1"/>
        <rFont val="Palatino Linotype"/>
        <family val="1"/>
      </rPr>
      <t>IA</t>
    </r>
  </si>
  <si>
    <t>Vented Electric Standard</t>
  </si>
  <si>
    <t>Vented Electric Compact (120V)</t>
  </si>
  <si>
    <t>Vented Electric Compact (240V)</t>
  </si>
  <si>
    <t>Vented Gas</t>
  </si>
  <si>
    <t>Ventless Electric Compact (240V)</t>
  </si>
  <si>
    <t>2.3.2</t>
  </si>
  <si>
    <t>Ventless Electric Combination Washer-Dryer</t>
  </si>
  <si>
    <t>EF</t>
  </si>
  <si>
    <t>Send raw data files</t>
  </si>
  <si>
    <t>Calculated Result
(unrounded)</t>
  </si>
  <si>
    <t>Total inactive and off mode hours per year</t>
  </si>
  <si>
    <t xml:space="preserve">Nameplate model number: </t>
  </si>
  <si>
    <t>Time setting for energy test cycle</t>
  </si>
  <si>
    <t>1.12, 1.15, 1.17</t>
  </si>
  <si>
    <t>1.6, 1.16</t>
  </si>
  <si>
    <t>v1.0</t>
  </si>
  <si>
    <t xml:space="preserve">Residential Clothes Dryer Appendix D1  </t>
  </si>
  <si>
    <t>v1.5</t>
  </si>
  <si>
    <t>Clothes Dryer Preconditioning</t>
  </si>
  <si>
    <t>Conventional Clothes Dryer</t>
  </si>
  <si>
    <t>Was the dryer operated without a test load in the non-heat mode for 15 minutes or until the discharge air temp varied less than 1 °F for 10 mins (whichever is longer)?</t>
  </si>
  <si>
    <t>2.8.1</t>
  </si>
  <si>
    <t>Ventless Clothes Dryer</t>
  </si>
  <si>
    <t>2.8.2</t>
  </si>
  <si>
    <t>Was the steady-state machine temp equal to the ambient room temp before initiating the test?</t>
  </si>
  <si>
    <t>Test Load Run #</t>
  </si>
  <si>
    <t>Test Load Conditions</t>
  </si>
  <si>
    <t>Min</t>
  </si>
  <si>
    <t>Max</t>
  </si>
  <si>
    <t>DOE TP Section</t>
  </si>
  <si>
    <t>Average</t>
  </si>
  <si>
    <t>Active Mode Test - Voltage</t>
  </si>
  <si>
    <t>Unit</t>
  </si>
  <si>
    <t>2.3.1</t>
  </si>
  <si>
    <t>V</t>
  </si>
  <si>
    <t>Allowable Tolerance</t>
  </si>
  <si>
    <t>Nameplate Voltage</t>
  </si>
  <si>
    <t>120/240</t>
  </si>
  <si>
    <t>120/208Y</t>
  </si>
  <si>
    <t>Test Cycle Settings</t>
  </si>
  <si>
    <t>Value</t>
  </si>
  <si>
    <t>Active Mode Test Setup (This table should include instrumentation, sensors, and all equipment used during active mode testing)</t>
  </si>
  <si>
    <t>Standby &amp; Off Mode Test Setup (This table should include instrumentation, sensors, and all equipment used during standby &amp; off mode testing)</t>
  </si>
  <si>
    <r>
      <t>U</t>
    </r>
    <r>
      <rPr>
        <vertAlign val="subscript"/>
        <sz val="11"/>
        <rFont val="Palatino Linotype"/>
        <family val="1"/>
      </rPr>
      <t>pc</t>
    </r>
  </si>
  <si>
    <t>Supply Voltage Crest Factor (CF)</t>
  </si>
  <si>
    <t>Total Harmonic Distortion (THD)</t>
  </si>
  <si>
    <t>Gas Outlet Pressure</t>
  </si>
  <si>
    <r>
      <t>inH</t>
    </r>
    <r>
      <rPr>
        <vertAlign val="subscript"/>
        <sz val="11"/>
        <color theme="1"/>
        <rFont val="Palatino Linotype"/>
        <family val="1"/>
      </rPr>
      <t>2</t>
    </r>
    <r>
      <rPr>
        <sz val="11"/>
        <color theme="1"/>
        <rFont val="Palatino Linotype"/>
        <family val="1"/>
      </rPr>
      <t>0</t>
    </r>
  </si>
  <si>
    <t>2.6.1, 2.6.2</t>
  </si>
  <si>
    <t>Standby/Off Mode Test - Voltage</t>
  </si>
  <si>
    <t>2.4.7</t>
  </si>
  <si>
    <t>Describe the factors included in the uncertainty calculation for the watt meter used to measure standby or off mode:</t>
  </si>
  <si>
    <t>Test Room Setup Conditions</t>
  </si>
  <si>
    <t>Gas Supply Pressure</t>
  </si>
  <si>
    <t>Gas Test Conditions</t>
  </si>
  <si>
    <t xml:space="preserve">Hourly Btu Rating </t>
  </si>
  <si>
    <t>Tolerance</t>
  </si>
  <si>
    <t>inH20</t>
  </si>
  <si>
    <t>Hourly Btu Rating</t>
  </si>
  <si>
    <t>Btu/h</t>
  </si>
  <si>
    <t>v2.0</t>
  </si>
  <si>
    <t>If the orifice of the gas burner was modified to achieve the required Btu rating, describe the conditions (2.3.2):</t>
  </si>
  <si>
    <t>Corresponding value used in 'Active Mode Test - Voltage' cell in table below</t>
  </si>
  <si>
    <t>Preconditioning</t>
  </si>
  <si>
    <t>Gas Regulator Outlet Pressure</t>
  </si>
  <si>
    <t>v2.1</t>
  </si>
  <si>
    <t>v2.2</t>
  </si>
  <si>
    <t>10 CFR 430 Subpart B Appendix D1:  Uniform Test Method for Measuring the Energy Consumption of Clothes Dryers</t>
  </si>
  <si>
    <t>v2.3</t>
  </si>
  <si>
    <r>
      <t>ft</t>
    </r>
    <r>
      <rPr>
        <vertAlign val="superscript"/>
        <sz val="12"/>
        <rFont val="Palatino Linotype"/>
        <family val="1"/>
      </rPr>
      <t>3</t>
    </r>
  </si>
  <si>
    <r>
      <t>Target heating value (Btu/ft</t>
    </r>
    <r>
      <rPr>
        <vertAlign val="superscript"/>
        <sz val="11"/>
        <color theme="1"/>
        <rFont val="Palatino Linotype"/>
        <family val="1"/>
      </rPr>
      <t>3</t>
    </r>
    <r>
      <rPr>
        <sz val="11"/>
        <color theme="1"/>
        <rFont val="Palatino Linotype"/>
        <family val="1"/>
      </rPr>
      <t>)</t>
    </r>
  </si>
  <si>
    <t>Supply pressure (in H20)</t>
  </si>
  <si>
    <t>Gas supply</t>
  </si>
  <si>
    <t>Natural gas</t>
  </si>
  <si>
    <t>Propane gas</t>
  </si>
  <si>
    <t>Target</t>
  </si>
  <si>
    <t>2.2.1</t>
  </si>
  <si>
    <r>
      <t>lbs/ft</t>
    </r>
    <r>
      <rPr>
        <vertAlign val="superscript"/>
        <sz val="11"/>
        <color theme="1"/>
        <rFont val="Palatino Linotype"/>
        <family val="1"/>
      </rPr>
      <t>3</t>
    </r>
  </si>
  <si>
    <r>
      <t>ft</t>
    </r>
    <r>
      <rPr>
        <vertAlign val="superscript"/>
        <sz val="11"/>
        <color theme="1"/>
        <rFont val="Palatino Linotype"/>
        <family val="1"/>
      </rPr>
      <t>3</t>
    </r>
  </si>
  <si>
    <r>
      <t>Btu/ft</t>
    </r>
    <r>
      <rPr>
        <vertAlign val="superscript"/>
        <sz val="11"/>
        <color theme="1"/>
        <rFont val="Palatino Linotype"/>
        <family val="1"/>
      </rPr>
      <t>3</t>
    </r>
  </si>
  <si>
    <t>Maximum Current Ratio (MCR)</t>
  </si>
  <si>
    <t>Fuel Source:</t>
  </si>
  <si>
    <t>Clothes Dryer Size:</t>
  </si>
  <si>
    <t>Nameplate Voltage:</t>
  </si>
  <si>
    <t>Gas supply type (gas models only):</t>
  </si>
  <si>
    <t>Nameplate hourly btu rating of the burner (gas models only):</t>
  </si>
  <si>
    <r>
      <t>Pressure Regulator Nameplate Outlet Pressure - inH</t>
    </r>
    <r>
      <rPr>
        <vertAlign val="subscript"/>
        <sz val="11"/>
        <rFont val="Palatino Linotype"/>
        <family val="1"/>
      </rPr>
      <t>2</t>
    </r>
    <r>
      <rPr>
        <sz val="11"/>
        <rFont val="Palatino Linotype"/>
        <family val="1"/>
      </rPr>
      <t>0 (gas models only, if specified by manufacturer):</t>
    </r>
  </si>
  <si>
    <t>Height:</t>
  </si>
  <si>
    <t>Width:</t>
  </si>
  <si>
    <t>Depth:</t>
  </si>
  <si>
    <t>Specifications</t>
  </si>
  <si>
    <t>≤ 25</t>
  </si>
  <si>
    <t xml:space="preserve"> 60 ± 5</t>
  </si>
  <si>
    <t>0 - 17</t>
  </si>
  <si>
    <t>54.0 - 61.0</t>
  </si>
  <si>
    <t>2.5 - 5.0</t>
  </si>
  <si>
    <t>Standby/Off Mode Test Conditions</t>
  </si>
  <si>
    <t>Measured Value</t>
  </si>
  <si>
    <t>Meter Uncertainty</t>
  </si>
  <si>
    <t>(unitless)</t>
  </si>
  <si>
    <t>1.34 - 1.49</t>
  </si>
  <si>
    <t>Capacity before adjustments (C = w/d)</t>
  </si>
  <si>
    <t>Volume adjustments</t>
  </si>
  <si>
    <t>Capacity (rounded)</t>
  </si>
  <si>
    <t>Efficiency</t>
  </si>
  <si>
    <t>Calculated Result
(rounded per reporting requirements)</t>
  </si>
  <si>
    <t>≤ 2%</t>
  </si>
  <si>
    <t>Notes/Comments: (Please clarify any pertinent details, unusual conditions, etc.)</t>
  </si>
  <si>
    <t>Fuel Source</t>
  </si>
  <si>
    <t>v2.4</t>
  </si>
  <si>
    <t>v2.5</t>
  </si>
  <si>
    <t>Un-corrected Gas Heating Value</t>
  </si>
  <si>
    <t>Corrected Gas Heating Value (GEF)</t>
  </si>
  <si>
    <t>Range</t>
  </si>
  <si>
    <t>7-10</t>
  </si>
  <si>
    <t>11-13</t>
  </si>
  <si>
    <r>
      <t>Cubic Feet of Gas Per Cycle Consumed During Test Cycle (as measured), E</t>
    </r>
    <r>
      <rPr>
        <vertAlign val="subscript"/>
        <sz val="11"/>
        <color theme="1"/>
        <rFont val="Palatino Linotype"/>
        <family val="1"/>
      </rPr>
      <t>tg</t>
    </r>
  </si>
  <si>
    <t>v2.6</t>
  </si>
  <si>
    <t>v2.7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</si>
</sst>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
  </numFmts>
  <fonts count="54"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sz val="12"/>
      <color theme="1"/>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sz val="11"/>
      <color rgb="FF000000"/>
      <name val="Palatino Linotype"/>
      <family val="2"/>
    </font>
    <font>
      <b/>
      <sz val="11"/>
      <color theme="1"/>
      <name val="Palatino Linotype"/>
      <family val="2"/>
    </font>
    <font>
      <sz val="11"/>
      <color theme="1"/>
      <name val="Calibri"/>
      <family val="2"/>
    </font>
    <font>
      <vertAlign val="subscript"/>
      <sz val="11"/>
      <color theme="1"/>
      <name val="Palatino Linotype"/>
      <family val="1"/>
    </font>
    <font>
      <b/>
      <sz val="11"/>
      <color theme="1"/>
      <name val="Calibri"/>
      <family val="2"/>
      <scheme val="minor"/>
    </font>
    <font>
      <i/>
      <sz val="11"/>
      <color theme="1"/>
      <name val="Calibri"/>
      <family val="2"/>
      <scheme val="minor"/>
    </font>
    <font>
      <b/>
      <sz val="12"/>
      <name val="Palatino Linotype"/>
      <family val="2"/>
    </font>
    <font>
      <b/>
      <sz val="14"/>
      <name val="Palatino Linotype"/>
      <family val="2"/>
    </font>
    <font>
      <sz val="11"/>
      <color theme="0"/>
      <name val="Palatino Linotype"/>
      <family val="2"/>
    </font>
    <font>
      <sz val="11"/>
      <color rgb="FF9C6500"/>
      <name val="Palatino Linotype"/>
      <family val="2"/>
    </font>
    <font>
      <b/>
      <i/>
      <sz val="11"/>
      <color theme="1"/>
      <name val="Palatino Linotype"/>
      <family val="1"/>
    </font>
    <font>
      <b/>
      <sz val="12"/>
      <name val="Palatino Linotype"/>
      <family val="1"/>
    </font>
    <font>
      <b/>
      <sz val="12"/>
      <color theme="9" tint="-0.499984740745262"/>
      <name val="Palatino Linotype"/>
      <family val="1"/>
    </font>
    <font>
      <b/>
      <sz val="14"/>
      <color theme="1"/>
      <name val="Palatino Linotype"/>
      <family val="1"/>
    </font>
    <font>
      <b/>
      <sz val="12"/>
      <color theme="0"/>
      <name val="Palatino Linotype"/>
      <family val="1"/>
    </font>
    <font>
      <sz val="12"/>
      <name val="Palatino Linotype"/>
      <family val="2"/>
    </font>
    <font>
      <b/>
      <sz val="12"/>
      <color theme="1"/>
      <name val="Palatino Linotype"/>
      <family val="2"/>
    </font>
    <font>
      <sz val="12"/>
      <color theme="1"/>
      <name val="Palatino Linotype"/>
      <family val="2"/>
    </font>
    <font>
      <sz val="12"/>
      <color theme="0"/>
      <name val="Palatino Linotype"/>
      <family val="2"/>
    </font>
    <font>
      <b/>
      <i/>
      <sz val="11"/>
      <color rgb="FFFF0000"/>
      <name val="Palatino Linotype"/>
      <family val="1"/>
    </font>
    <font>
      <vertAlign val="subscript"/>
      <sz val="11"/>
      <name val="Palatino Linotype"/>
      <family val="1"/>
    </font>
    <font>
      <u/>
      <sz val="11"/>
      <color theme="1"/>
      <name val="Palatino Linotype"/>
      <family val="1"/>
    </font>
    <font>
      <strike/>
      <sz val="11"/>
      <color rgb="FFFF0000"/>
      <name val="Palatino Linotype"/>
      <family val="1"/>
    </font>
    <font>
      <vertAlign val="superscript"/>
      <sz val="12"/>
      <name val="Palatino Linotype"/>
      <family val="1"/>
    </font>
    <font>
      <vertAlign val="superscript"/>
      <sz val="11"/>
      <color theme="1"/>
      <name val="Palatino Linotype"/>
      <family val="1"/>
    </font>
    <font>
      <sz val="12"/>
      <color rgb="FFFF0000"/>
      <name val="Palatino Linotype"/>
      <family val="1"/>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EB9C"/>
      </patternFill>
    </fill>
    <fill>
      <patternFill patternType="solid">
        <fgColor theme="4" tint="0.39997558519241921"/>
        <bgColor indexed="65"/>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99CCFF"/>
        <bgColor theme="3" tint="0.59996337778862885"/>
      </patternFill>
    </fill>
    <fill>
      <patternFill patternType="solid">
        <fgColor rgb="FFFFFFCC"/>
        <bgColor indexed="64"/>
      </patternFill>
    </fill>
    <fill>
      <patternFill patternType="lightDown">
        <bgColor theme="0" tint="-0.14996795556505021"/>
      </patternFill>
    </fill>
  </fills>
  <borders count="130">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style="thin">
        <color indexed="64"/>
      </left>
      <right style="medium">
        <color indexed="64"/>
      </right>
      <top/>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249977111117893"/>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style="thin">
        <color theme="0" tint="-0.24994659260841701"/>
      </left>
      <right/>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theme="0" tint="-0.24994659260841701"/>
      </left>
      <right/>
      <top style="medium">
        <color indexed="64"/>
      </top>
      <bottom style="thin">
        <color theme="0" tint="-0.249977111117893"/>
      </bottom>
      <diagonal/>
    </border>
    <border>
      <left/>
      <right/>
      <top style="thin">
        <color theme="0" tint="-0.249977111117893"/>
      </top>
      <bottom style="medium">
        <color indexed="64"/>
      </bottom>
      <diagonal/>
    </border>
    <border>
      <left style="medium">
        <color indexed="64"/>
      </left>
      <right/>
      <top style="medium">
        <color indexed="64"/>
      </top>
      <bottom style="thin">
        <color theme="0" tint="-0.249977111117893"/>
      </bottom>
      <diagonal/>
    </border>
    <border>
      <left style="medium">
        <color indexed="64"/>
      </left>
      <right style="thin">
        <color indexed="64"/>
      </right>
      <top style="medium">
        <color indexed="64"/>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top style="medium">
        <color indexed="64"/>
      </top>
      <bottom style="thin">
        <color theme="0" tint="-0.24994659260841701"/>
      </bottom>
      <diagonal/>
    </border>
    <border>
      <left style="thin">
        <color theme="0" tint="-0.24994659260841701"/>
      </left>
      <right/>
      <top style="medium">
        <color indexed="64"/>
      </top>
      <bottom/>
      <diagonal/>
    </border>
    <border>
      <left style="thin">
        <color theme="0" tint="-0.24994659260841701"/>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theme="0" tint="-0.249977111117893"/>
      </bottom>
      <diagonal/>
    </border>
    <border>
      <left/>
      <right/>
      <top style="thin">
        <color theme="0" tint="-0.14996795556505021"/>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thin">
        <color indexed="64"/>
      </top>
      <bottom style="thin">
        <color indexed="64"/>
      </bottom>
      <diagonal/>
    </border>
    <border>
      <left style="medium">
        <color indexed="64"/>
      </left>
      <right/>
      <top style="thin">
        <color theme="0" tint="-0.14996795556505021"/>
      </top>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14996795556505021"/>
      </top>
      <bottom style="medium">
        <color indexed="64"/>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4659260841701"/>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theme="0" tint="-0.14996795556505021"/>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theme="0" tint="-0.14996795556505021"/>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bottom/>
      <diagonal/>
    </border>
    <border>
      <left/>
      <right style="thin">
        <color indexed="64"/>
      </right>
      <top style="thin">
        <color theme="0" tint="-0.14996795556505021"/>
      </top>
      <bottom style="medium">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19">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6" fillId="0" borderId="0"/>
    <xf numFmtId="0" fontId="36" fillId="15" borderId="0" applyNumberFormat="0" applyBorder="0" applyAlignment="0" applyProtection="0"/>
    <xf numFmtId="0" fontId="37" fillId="14" borderId="0" applyNumberFormat="0" applyBorder="0" applyAlignment="0" applyProtection="0"/>
  </cellStyleXfs>
  <cellXfs count="609">
    <xf numFmtId="0" fontId="0" fillId="0" borderId="0" xfId="0"/>
    <xf numFmtId="0" fontId="6" fillId="0" borderId="0" xfId="7"/>
    <xf numFmtId="0" fontId="8" fillId="0" borderId="0" xfId="7" applyFont="1"/>
    <xf numFmtId="0" fontId="6" fillId="0" borderId="0" xfId="7" applyBorder="1"/>
    <xf numFmtId="0" fontId="8" fillId="0" borderId="7" xfId="0" applyFont="1" applyBorder="1"/>
    <xf numFmtId="0" fontId="8" fillId="0" borderId="0" xfId="0" applyFont="1"/>
    <xf numFmtId="0" fontId="8" fillId="0" borderId="11" xfId="0" applyFont="1" applyBorder="1"/>
    <xf numFmtId="0" fontId="8" fillId="0" borderId="0" xfId="0" applyFont="1" applyBorder="1"/>
    <xf numFmtId="0" fontId="8" fillId="0" borderId="0" xfId="0" applyFont="1" applyFill="1" applyBorder="1"/>
    <xf numFmtId="2" fontId="8" fillId="0" borderId="0" xfId="0" applyNumberFormat="1" applyFont="1" applyBorder="1"/>
    <xf numFmtId="0" fontId="21" fillId="0" borderId="0" xfId="1" applyFont="1" applyAlignment="1" applyProtection="1">
      <protection locked="0"/>
    </xf>
    <xf numFmtId="0" fontId="17" fillId="0" borderId="0" xfId="0" applyFont="1" applyFill="1" applyBorder="1"/>
    <xf numFmtId="0" fontId="16" fillId="0" borderId="0" xfId="0" applyFont="1" applyFill="1" applyBorder="1" applyAlignment="1">
      <alignment horizontal="left"/>
    </xf>
    <xf numFmtId="0" fontId="8" fillId="0" borderId="4" xfId="0" applyFont="1" applyBorder="1"/>
    <xf numFmtId="0" fontId="8" fillId="0" borderId="5" xfId="0" applyFont="1" applyBorder="1"/>
    <xf numFmtId="14" fontId="6" fillId="0" borderId="0" xfId="7" applyNumberFormat="1" applyFont="1"/>
    <xf numFmtId="0" fontId="6" fillId="0" borderId="0" xfId="7" applyFont="1"/>
    <xf numFmtId="0" fontId="6" fillId="0" borderId="0" xfId="7" applyFont="1" applyAlignment="1">
      <alignment horizontal="center"/>
    </xf>
    <xf numFmtId="0" fontId="6" fillId="0" borderId="0" xfId="7" applyNumberFormat="1" applyFont="1"/>
    <xf numFmtId="0" fontId="8" fillId="0" borderId="0" xfId="0" applyFont="1" applyBorder="1" applyAlignment="1">
      <alignment horizontal="right"/>
    </xf>
    <xf numFmtId="0" fontId="27"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6" fillId="6" borderId="0" xfId="7" applyFill="1"/>
    <xf numFmtId="0" fontId="8" fillId="6" borderId="0" xfId="7" applyFont="1" applyFill="1"/>
    <xf numFmtId="0" fontId="23" fillId="2" borderId="0" xfId="0" applyFont="1" applyFill="1"/>
    <xf numFmtId="0" fontId="8" fillId="0" borderId="0" xfId="0" applyFont="1" applyBorder="1" applyAlignment="1" applyProtection="1">
      <alignment horizontal="center" vertical="center"/>
    </xf>
    <xf numFmtId="0" fontId="8" fillId="0" borderId="0"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left"/>
    </xf>
    <xf numFmtId="0" fontId="32" fillId="0" borderId="0" xfId="0" applyFont="1" applyAlignment="1">
      <alignment vertical="center"/>
    </xf>
    <xf numFmtId="0" fontId="0" fillId="0" borderId="0" xfId="0" applyAlignment="1">
      <alignment vertical="center"/>
    </xf>
    <xf numFmtId="0" fontId="0" fillId="6" borderId="0" xfId="0" applyFill="1" applyAlignment="1">
      <alignment vertical="center"/>
    </xf>
    <xf numFmtId="0" fontId="7" fillId="8" borderId="21" xfId="8" applyBorder="1" applyAlignment="1">
      <alignment horizontal="left" vertical="center"/>
    </xf>
    <xf numFmtId="0" fontId="33" fillId="0" borderId="0" xfId="0" applyFont="1" applyAlignment="1">
      <alignment vertical="center"/>
    </xf>
    <xf numFmtId="0" fontId="0" fillId="0" borderId="0" xfId="0" applyBorder="1" applyAlignment="1">
      <alignment vertical="center"/>
    </xf>
    <xf numFmtId="0" fontId="0" fillId="6" borderId="0" xfId="0" applyFill="1" applyBorder="1" applyAlignment="1">
      <alignment vertical="center"/>
    </xf>
    <xf numFmtId="0" fontId="17" fillId="0" borderId="0" xfId="0" applyFont="1" applyBorder="1" applyAlignment="1">
      <alignment vertical="center"/>
    </xf>
    <xf numFmtId="0" fontId="8" fillId="0" borderId="0" xfId="7" applyFont="1" applyBorder="1" applyAlignment="1">
      <alignment vertical="center" wrapText="1"/>
    </xf>
    <xf numFmtId="0" fontId="8" fillId="0" borderId="0" xfId="0" applyFont="1" applyAlignment="1">
      <alignment vertical="center"/>
    </xf>
    <xf numFmtId="0" fontId="34" fillId="8" borderId="20" xfId="8" applyFont="1" applyBorder="1" applyAlignment="1">
      <alignment horizontal="left" vertical="center"/>
    </xf>
    <xf numFmtId="0" fontId="17" fillId="0" borderId="23" xfId="0" applyFont="1" applyBorder="1" applyAlignment="1">
      <alignment horizontal="left" vertical="center"/>
    </xf>
    <xf numFmtId="0" fontId="17" fillId="0" borderId="0" xfId="7" applyFont="1" applyFill="1"/>
    <xf numFmtId="0" fontId="17" fillId="0" borderId="36" xfId="0" applyFont="1" applyBorder="1" applyAlignment="1">
      <alignment horizontal="center" vertical="center"/>
    </xf>
    <xf numFmtId="14" fontId="6" fillId="0" borderId="37" xfId="7" applyNumberFormat="1" applyFont="1" applyBorder="1" applyAlignment="1">
      <alignment horizontal="center" wrapText="1"/>
    </xf>
    <xf numFmtId="0" fontId="17" fillId="0" borderId="38" xfId="0" applyFont="1" applyBorder="1" applyAlignment="1">
      <alignment horizontal="center" vertical="center"/>
    </xf>
    <xf numFmtId="14" fontId="6" fillId="0" borderId="39" xfId="7" applyNumberFormat="1" applyFont="1" applyBorder="1" applyAlignment="1">
      <alignment horizontal="center" wrapText="1"/>
    </xf>
    <xf numFmtId="0" fontId="17" fillId="0" borderId="40" xfId="0" applyFont="1" applyBorder="1" applyAlignment="1">
      <alignment horizontal="center" vertical="center"/>
    </xf>
    <xf numFmtId="14" fontId="6" fillId="0" borderId="41" xfId="7" applyNumberFormat="1" applyFont="1" applyBorder="1" applyAlignment="1">
      <alignment horizontal="center" wrapText="1"/>
    </xf>
    <xf numFmtId="0" fontId="8" fillId="0" borderId="36" xfId="7" applyFont="1" applyBorder="1" applyProtection="1"/>
    <xf numFmtId="0" fontId="8" fillId="0" borderId="37" xfId="7" applyFont="1" applyBorder="1" applyProtection="1"/>
    <xf numFmtId="0" fontId="17" fillId="0" borderId="36" xfId="7" applyFont="1" applyBorder="1" applyProtection="1"/>
    <xf numFmtId="0" fontId="17" fillId="0" borderId="37" xfId="7" applyFont="1" applyBorder="1" applyProtection="1"/>
    <xf numFmtId="0" fontId="17" fillId="0" borderId="38" xfId="7" applyFont="1" applyBorder="1" applyProtection="1"/>
    <xf numFmtId="0" fontId="17" fillId="0" borderId="39" xfId="7" applyFont="1" applyBorder="1" applyProtection="1"/>
    <xf numFmtId="0" fontId="8" fillId="0" borderId="40" xfId="7" applyFont="1" applyBorder="1" applyProtection="1"/>
    <xf numFmtId="0" fontId="8" fillId="0" borderId="41" xfId="7" applyFont="1" applyBorder="1" applyProtection="1"/>
    <xf numFmtId="0" fontId="23" fillId="2" borderId="0" xfId="0" applyFont="1" applyFill="1" applyProtection="1"/>
    <xf numFmtId="0" fontId="0" fillId="0" borderId="0" xfId="0" applyProtection="1"/>
    <xf numFmtId="0" fontId="0" fillId="6" borderId="0" xfId="0" applyFill="1" applyProtection="1"/>
    <xf numFmtId="0" fontId="8" fillId="2" borderId="0" xfId="0" applyFont="1" applyFill="1" applyBorder="1" applyProtection="1"/>
    <xf numFmtId="0" fontId="23" fillId="6" borderId="0" xfId="0" applyFont="1" applyFill="1" applyBorder="1" applyProtection="1"/>
    <xf numFmtId="0" fontId="8" fillId="0" borderId="0" xfId="0" applyNumberFormat="1" applyFont="1" applyFill="1" applyBorder="1" applyAlignment="1" applyProtection="1">
      <alignment horizontal="left"/>
    </xf>
    <xf numFmtId="0" fontId="23" fillId="2" borderId="0" xfId="0" applyFont="1" applyFill="1" applyBorder="1" applyProtection="1"/>
    <xf numFmtId="0" fontId="23" fillId="0" borderId="0" xfId="0" applyFont="1" applyFill="1" applyBorder="1" applyProtection="1"/>
    <xf numFmtId="0" fontId="8" fillId="0" borderId="0" xfId="0" applyNumberFormat="1" applyFont="1" applyFill="1" applyBorder="1" applyAlignment="1" applyProtection="1">
      <alignment horizontal="center"/>
    </xf>
    <xf numFmtId="0" fontId="23" fillId="0" borderId="0" xfId="0" applyNumberFormat="1" applyFont="1" applyFill="1" applyBorder="1" applyAlignment="1" applyProtection="1">
      <alignment horizontal="center"/>
    </xf>
    <xf numFmtId="0" fontId="8" fillId="2" borderId="13" xfId="0" applyFont="1" applyFill="1" applyBorder="1" applyProtection="1"/>
    <xf numFmtId="0" fontId="8" fillId="2" borderId="0" xfId="0" applyFont="1" applyFill="1" applyProtection="1"/>
    <xf numFmtId="0" fontId="23" fillId="6" borderId="0" xfId="0" applyFont="1" applyFill="1" applyProtection="1"/>
    <xf numFmtId="0" fontId="28" fillId="0" borderId="50" xfId="7" applyFont="1" applyBorder="1" applyAlignment="1">
      <alignment horizontal="left"/>
    </xf>
    <xf numFmtId="14" fontId="6" fillId="0" borderId="50" xfId="7" applyNumberFormat="1" applyFont="1" applyBorder="1" applyAlignment="1">
      <alignment horizontal="left"/>
    </xf>
    <xf numFmtId="14" fontId="8" fillId="0" borderId="50" xfId="7" applyNumberFormat="1" applyFont="1" applyBorder="1" applyAlignment="1">
      <alignment horizontal="left"/>
    </xf>
    <xf numFmtId="14" fontId="6" fillId="0" borderId="49" xfId="7" applyNumberFormat="1" applyFont="1" applyBorder="1" applyAlignment="1">
      <alignment horizontal="left"/>
    </xf>
    <xf numFmtId="14" fontId="8" fillId="0" borderId="49" xfId="7" applyNumberFormat="1" applyFont="1" applyBorder="1" applyAlignment="1">
      <alignment horizontal="left"/>
    </xf>
    <xf numFmtId="0" fontId="6" fillId="0" borderId="51" xfId="7" applyFont="1" applyBorder="1"/>
    <xf numFmtId="0" fontId="6" fillId="0" borderId="51" xfId="7" applyNumberFormat="1" applyFont="1" applyBorder="1"/>
    <xf numFmtId="0" fontId="6" fillId="0" borderId="52" xfId="7" applyFont="1" applyBorder="1"/>
    <xf numFmtId="0" fontId="8" fillId="0" borderId="51" xfId="7" applyFont="1" applyBorder="1"/>
    <xf numFmtId="0" fontId="8" fillId="0" borderId="52" xfId="7" applyFont="1" applyBorder="1"/>
    <xf numFmtId="0" fontId="6" fillId="0" borderId="51" xfId="7" applyNumberFormat="1" applyBorder="1"/>
    <xf numFmtId="0" fontId="6" fillId="0" borderId="53" xfId="7" applyFont="1" applyBorder="1"/>
    <xf numFmtId="0" fontId="22" fillId="8" borderId="46" xfId="8" applyFont="1" applyBorder="1">
      <alignment horizontal="left" vertical="center"/>
    </xf>
    <xf numFmtId="0" fontId="10" fillId="0" borderId="5" xfId="7" applyFont="1" applyBorder="1" applyAlignment="1">
      <alignment horizontal="center"/>
    </xf>
    <xf numFmtId="0" fontId="22" fillId="8" borderId="47" xfId="8" applyFont="1" applyBorder="1">
      <alignment horizontal="left" vertical="center"/>
    </xf>
    <xf numFmtId="0" fontId="22" fillId="8" borderId="60" xfId="8" applyFont="1" applyBorder="1">
      <alignment horizontal="left" vertical="center"/>
    </xf>
    <xf numFmtId="0" fontId="22" fillId="8" borderId="46" xfId="8" applyFont="1" applyBorder="1" applyAlignment="1">
      <alignment horizontal="left" vertical="center" wrapText="1"/>
    </xf>
    <xf numFmtId="0" fontId="9" fillId="0" borderId="54" xfId="7" applyFont="1" applyBorder="1" applyAlignment="1">
      <alignment horizontal="left" wrapText="1"/>
    </xf>
    <xf numFmtId="0" fontId="8" fillId="0" borderId="0" xfId="0" applyFont="1" applyAlignment="1">
      <alignment horizontal="left" vertical="center" wrapText="1"/>
    </xf>
    <xf numFmtId="0" fontId="22" fillId="8" borderId="47" xfId="8" applyFont="1" applyBorder="1" applyAlignment="1">
      <alignment horizontal="left" vertical="center" wrapText="1"/>
    </xf>
    <xf numFmtId="0" fontId="17" fillId="0" borderId="23" xfId="0" applyFont="1" applyBorder="1" applyAlignment="1">
      <alignment horizontal="left" vertical="center" wrapText="1"/>
    </xf>
    <xf numFmtId="0" fontId="17" fillId="0" borderId="31" xfId="0" applyFont="1" applyBorder="1" applyAlignment="1">
      <alignment horizontal="left" vertical="center" wrapText="1"/>
    </xf>
    <xf numFmtId="0" fontId="22" fillId="8" borderId="60" xfId="8" applyFont="1" applyBorder="1" applyAlignment="1">
      <alignment horizontal="left" vertical="center" wrapText="1"/>
    </xf>
    <xf numFmtId="0" fontId="39" fillId="8" borderId="46" xfId="8" applyFont="1" applyBorder="1" applyAlignment="1">
      <alignment horizontal="left" vertical="center" wrapText="1"/>
    </xf>
    <xf numFmtId="0" fontId="39" fillId="8" borderId="60" xfId="8" quotePrefix="1" applyFont="1" applyBorder="1" applyAlignment="1">
      <alignment horizontal="left" vertical="center" wrapText="1"/>
    </xf>
    <xf numFmtId="0" fontId="39" fillId="8" borderId="47" xfId="8" applyFont="1" applyBorder="1" applyAlignment="1">
      <alignment horizontal="left" vertical="center" wrapText="1"/>
    </xf>
    <xf numFmtId="0" fontId="26" fillId="0" borderId="61" xfId="18" applyFont="1" applyBorder="1" applyAlignment="1">
      <alignment horizontal="center" vertical="center" wrapText="1"/>
    </xf>
    <xf numFmtId="0" fontId="26" fillId="0" borderId="5" xfId="18" applyFont="1" applyBorder="1" applyAlignment="1">
      <alignment horizontal="center" vertical="center" wrapText="1"/>
    </xf>
    <xf numFmtId="0" fontId="26" fillId="0" borderId="26" xfId="18" applyFont="1" applyBorder="1" applyAlignment="1">
      <alignment horizontal="center" vertical="center" wrapText="1"/>
    </xf>
    <xf numFmtId="0" fontId="20" fillId="0" borderId="23"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10" fillId="0" borderId="61" xfId="7" applyFont="1" applyFill="1" applyBorder="1" applyAlignment="1">
      <alignment horizontal="center"/>
    </xf>
    <xf numFmtId="0" fontId="10" fillId="0" borderId="5" xfId="7" applyFont="1" applyFill="1" applyBorder="1" applyAlignment="1">
      <alignment horizontal="center"/>
    </xf>
    <xf numFmtId="0" fontId="10" fillId="0" borderId="26" xfId="7" applyFont="1" applyFill="1" applyBorder="1" applyAlignment="1">
      <alignment horizontal="center"/>
    </xf>
    <xf numFmtId="0" fontId="21" fillId="0" borderId="0" xfId="1" applyFont="1" applyAlignment="1" applyProtection="1">
      <alignment vertical="center"/>
      <protection locked="0"/>
    </xf>
    <xf numFmtId="0" fontId="8" fillId="0" borderId="11"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53" xfId="7" applyFont="1" applyBorder="1" applyAlignment="1" applyProtection="1">
      <alignment vertical="center"/>
    </xf>
    <xf numFmtId="0" fontId="8" fillId="0" borderId="51" xfId="7" applyNumberFormat="1" applyFont="1" applyBorder="1" applyAlignment="1" applyProtection="1">
      <alignment vertical="center"/>
    </xf>
    <xf numFmtId="0" fontId="8" fillId="0" borderId="51" xfId="7" applyFont="1" applyBorder="1" applyAlignment="1" applyProtection="1">
      <alignment vertical="center"/>
    </xf>
    <xf numFmtId="0" fontId="8" fillId="0" borderId="52" xfId="7" applyFont="1" applyBorder="1" applyAlignment="1" applyProtection="1">
      <alignment vertical="center"/>
    </xf>
    <xf numFmtId="0" fontId="24" fillId="0" borderId="0" xfId="0" applyFont="1" applyAlignment="1" applyProtection="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0" borderId="0" xfId="0" applyFont="1" applyFill="1" applyAlignment="1" applyProtection="1">
      <alignment vertical="center"/>
    </xf>
    <xf numFmtId="0" fontId="25" fillId="0"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7" xfId="0" applyFont="1" applyBorder="1" applyAlignment="1" applyProtection="1">
      <alignment vertical="center"/>
    </xf>
    <xf numFmtId="0" fontId="8" fillId="0" borderId="13" xfId="0" applyFont="1" applyBorder="1" applyAlignment="1" applyProtection="1">
      <alignment vertical="center"/>
    </xf>
    <xf numFmtId="0" fontId="8" fillId="0" borderId="0" xfId="0" applyFont="1" applyFill="1" applyAlignment="1">
      <alignment vertical="center"/>
    </xf>
    <xf numFmtId="0" fontId="10" fillId="0" borderId="0" xfId="0" applyFont="1" applyFill="1" applyBorder="1" applyAlignment="1" applyProtection="1">
      <alignment horizontal="center" vertical="center"/>
    </xf>
    <xf numFmtId="0" fontId="22" fillId="0" borderId="0" xfId="8" applyFont="1" applyFill="1" applyBorder="1" applyAlignment="1" applyProtection="1">
      <alignment horizontal="left" vertical="center"/>
    </xf>
    <xf numFmtId="0" fontId="9" fillId="0" borderId="0" xfId="7" applyFont="1" applyFill="1" applyBorder="1" applyAlignment="1" applyProtection="1">
      <alignment horizontal="left" vertical="center"/>
    </xf>
    <xf numFmtId="14" fontId="9" fillId="0" borderId="0" xfId="7" applyNumberFormat="1" applyFont="1" applyFill="1" applyBorder="1" applyAlignment="1" applyProtection="1">
      <alignment horizontal="left" vertical="center"/>
    </xf>
    <xf numFmtId="0" fontId="10" fillId="2" borderId="9"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8" xfId="0" applyFont="1" applyFill="1" applyBorder="1" applyProtection="1"/>
    <xf numFmtId="0" fontId="8" fillId="2" borderId="9" xfId="0" applyFont="1" applyFill="1" applyBorder="1" applyProtection="1"/>
    <xf numFmtId="0" fontId="8" fillId="0" borderId="9" xfId="0" applyNumberFormat="1" applyFont="1" applyFill="1" applyBorder="1" applyAlignment="1" applyProtection="1">
      <alignment horizontal="center"/>
    </xf>
    <xf numFmtId="0" fontId="29" fillId="0" borderId="61" xfId="7" applyFont="1" applyBorder="1" applyAlignment="1">
      <alignment horizontal="center"/>
    </xf>
    <xf numFmtId="0" fontId="29" fillId="0" borderId="26" xfId="7" applyFont="1" applyBorder="1" applyAlignment="1">
      <alignment horizontal="center"/>
    </xf>
    <xf numFmtId="0" fontId="35" fillId="2" borderId="7" xfId="8" applyFont="1" applyFill="1" applyBorder="1" applyAlignment="1">
      <alignment horizontal="center" vertical="center"/>
    </xf>
    <xf numFmtId="0" fontId="35" fillId="2" borderId="28" xfId="8" applyFont="1" applyFill="1" applyBorder="1" applyAlignment="1">
      <alignment horizontal="center" vertical="center"/>
    </xf>
    <xf numFmtId="0" fontId="17" fillId="0" borderId="65" xfId="8" applyFont="1" applyFill="1" applyBorder="1" applyAlignment="1">
      <alignment horizontal="left" vertical="center" wrapText="1"/>
    </xf>
    <xf numFmtId="0" fontId="17" fillId="0" borderId="24" xfId="8" applyFont="1" applyFill="1" applyBorder="1" applyAlignment="1">
      <alignment horizontal="left" vertical="center" wrapText="1"/>
    </xf>
    <xf numFmtId="0" fontId="8" fillId="0" borderId="53" xfId="7" applyFont="1" applyBorder="1" applyAlignment="1">
      <alignment vertical="center"/>
    </xf>
    <xf numFmtId="0" fontId="8" fillId="0" borderId="0" xfId="0" applyFont="1" applyAlignment="1">
      <alignment vertical="center" wrapText="1"/>
    </xf>
    <xf numFmtId="0" fontId="8" fillId="6" borderId="0" xfId="0" applyFont="1" applyFill="1" applyAlignment="1">
      <alignment vertical="center" wrapText="1"/>
    </xf>
    <xf numFmtId="0" fontId="23" fillId="0" borderId="0" xfId="0" applyFont="1" applyAlignment="1">
      <alignment vertical="center" wrapText="1"/>
    </xf>
    <xf numFmtId="0" fontId="8" fillId="0" borderId="7" xfId="7" applyFont="1" applyBorder="1" applyAlignment="1">
      <alignmen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18" xfId="0" applyFont="1" applyBorder="1" applyAlignment="1">
      <alignment horizontal="center" vertical="center" wrapText="1"/>
    </xf>
    <xf numFmtId="165" fontId="17" fillId="0" borderId="36" xfId="0" applyNumberFormat="1" applyFont="1" applyBorder="1" applyAlignment="1">
      <alignment horizontal="center" vertical="center"/>
    </xf>
    <xf numFmtId="165" fontId="6" fillId="0" borderId="0" xfId="7" applyNumberFormat="1" applyFont="1"/>
    <xf numFmtId="165" fontId="6" fillId="0" borderId="0" xfId="7" applyNumberFormat="1"/>
    <xf numFmtId="165" fontId="8" fillId="0" borderId="0" xfId="7" applyNumberFormat="1" applyFont="1"/>
    <xf numFmtId="165" fontId="8" fillId="0" borderId="0" xfId="0" applyNumberFormat="1" applyFont="1" applyAlignment="1">
      <alignment vertical="center" wrapText="1"/>
    </xf>
    <xf numFmtId="165" fontId="0" fillId="0" borderId="0" xfId="0" applyNumberFormat="1" applyAlignment="1">
      <alignment vertical="center"/>
    </xf>
    <xf numFmtId="165" fontId="17" fillId="0" borderId="66" xfId="0" applyNumberFormat="1" applyFont="1" applyBorder="1" applyAlignment="1">
      <alignment horizontal="center" vertical="center"/>
    </xf>
    <xf numFmtId="14" fontId="6" fillId="0" borderId="67" xfId="7" applyNumberFormat="1" applyFont="1" applyBorder="1" applyAlignment="1">
      <alignment horizontal="center" wrapText="1"/>
    </xf>
    <xf numFmtId="0" fontId="20" fillId="16" borderId="18" xfId="19" applyFont="1" applyFill="1" applyBorder="1" applyAlignment="1" applyProtection="1">
      <alignment horizontal="left" vertical="center" wrapText="1"/>
      <protection locked="0"/>
    </xf>
    <xf numFmtId="0" fontId="20" fillId="16" borderId="17" xfId="19" applyFont="1" applyFill="1" applyBorder="1" applyAlignment="1" applyProtection="1">
      <alignment horizontal="left" vertical="center" wrapText="1"/>
      <protection locked="0"/>
    </xf>
    <xf numFmtId="0" fontId="17" fillId="16" borderId="18" xfId="19" applyFont="1" applyFill="1" applyBorder="1" applyAlignment="1" applyProtection="1">
      <alignment horizontal="left" vertical="center" wrapText="1"/>
      <protection locked="0"/>
    </xf>
    <xf numFmtId="0" fontId="17" fillId="16" borderId="17" xfId="19" applyFont="1" applyFill="1" applyBorder="1" applyAlignment="1" applyProtection="1">
      <alignment horizontal="left" vertical="center" wrapText="1"/>
      <protection locked="0"/>
    </xf>
    <xf numFmtId="0" fontId="17" fillId="16" borderId="1" xfId="19" applyFont="1" applyFill="1" applyBorder="1" applyAlignment="1" applyProtection="1">
      <alignment horizontal="left" vertical="center" wrapText="1"/>
      <protection locked="0"/>
    </xf>
    <xf numFmtId="0" fontId="17" fillId="16" borderId="22" xfId="19" applyFont="1" applyFill="1" applyBorder="1" applyAlignment="1" applyProtection="1">
      <alignment horizontal="left" vertical="center" wrapText="1"/>
      <protection locked="0"/>
    </xf>
    <xf numFmtId="0" fontId="8" fillId="21" borderId="1" xfId="0" applyNumberFormat="1" applyFont="1" applyFill="1" applyBorder="1" applyAlignment="1" applyProtection="1">
      <alignment horizontal="center"/>
      <protection locked="0"/>
    </xf>
    <xf numFmtId="166" fontId="11" fillId="17" borderId="1" xfId="24" applyNumberFormat="1" applyFont="1" applyFill="1" applyBorder="1" applyAlignment="1" applyProtection="1">
      <alignment horizontal="center" vertical="center"/>
    </xf>
    <xf numFmtId="166" fontId="11" fillId="17" borderId="22" xfId="24" applyNumberFormat="1" applyFont="1" applyFill="1" applyBorder="1" applyAlignment="1" applyProtection="1">
      <alignment horizontal="center" vertical="center"/>
    </xf>
    <xf numFmtId="166" fontId="8" fillId="0" borderId="1" xfId="24" applyNumberFormat="1" applyFont="1" applyFill="1" applyBorder="1" applyAlignment="1" applyProtection="1">
      <alignment horizontal="center" vertical="center"/>
    </xf>
    <xf numFmtId="0" fontId="44" fillId="0" borderId="5" xfId="22" applyFont="1" applyBorder="1" applyAlignment="1">
      <alignment horizontal="center" vertical="center"/>
    </xf>
    <xf numFmtId="0" fontId="44" fillId="0" borderId="26" xfId="22" applyFont="1" applyBorder="1" applyAlignment="1">
      <alignment horizontal="center" vertical="center"/>
    </xf>
    <xf numFmtId="14" fontId="46" fillId="17" borderId="1" xfId="19" applyNumberFormat="1" applyFont="1" applyFill="1" applyBorder="1" applyProtection="1">
      <alignment horizontal="center" vertical="center"/>
    </xf>
    <xf numFmtId="0" fontId="45" fillId="0" borderId="42" xfId="22" applyFont="1" applyBorder="1" applyAlignment="1">
      <alignment horizontal="left"/>
    </xf>
    <xf numFmtId="0" fontId="45" fillId="0" borderId="45" xfId="22" applyFont="1" applyBorder="1" applyAlignment="1">
      <alignment horizontal="left"/>
    </xf>
    <xf numFmtId="0" fontId="47" fillId="0" borderId="0" xfId="7" applyFont="1" applyBorder="1" applyAlignment="1">
      <alignment vertical="center"/>
    </xf>
    <xf numFmtId="0" fontId="40" fillId="0" borderId="0" xfId="15" quotePrefix="1" applyFont="1" applyFill="1" applyBorder="1" applyAlignment="1">
      <alignment horizontal="center" vertical="center"/>
    </xf>
    <xf numFmtId="0" fontId="40" fillId="0" borderId="0" xfId="15" quotePrefix="1" applyFont="1" applyFill="1" applyBorder="1" applyAlignment="1"/>
    <xf numFmtId="0" fontId="26" fillId="0" borderId="46" xfId="22" applyFont="1" applyBorder="1" applyAlignment="1">
      <alignment horizontal="center" vertical="center"/>
    </xf>
    <xf numFmtId="0" fontId="26" fillId="0" borderId="79" xfId="22" applyFont="1" applyBorder="1" applyAlignment="1">
      <alignment horizontal="center" vertical="center"/>
    </xf>
    <xf numFmtId="0" fontId="26" fillId="0" borderId="80" xfId="22" applyFont="1" applyBorder="1" applyAlignment="1">
      <alignment horizontal="center" vertical="center"/>
    </xf>
    <xf numFmtId="0" fontId="43" fillId="0" borderId="81" xfId="19" applyFont="1" applyFill="1" applyBorder="1" applyAlignment="1" applyProtection="1">
      <alignment horizontal="left" vertical="center"/>
    </xf>
    <xf numFmtId="14" fontId="46" fillId="17" borderId="73" xfId="19" applyNumberFormat="1" applyFont="1" applyFill="1" applyBorder="1" applyProtection="1">
      <alignment horizontal="center" vertical="center"/>
    </xf>
    <xf numFmtId="0" fontId="46" fillId="17" borderId="26" xfId="19" applyNumberFormat="1" applyFont="1" applyFill="1" applyBorder="1" applyProtection="1">
      <alignment horizontal="center" vertical="center"/>
    </xf>
    <xf numFmtId="0" fontId="43" fillId="0" borderId="42" xfId="19" applyFont="1" applyFill="1" applyBorder="1" applyAlignment="1" applyProtection="1">
      <alignment horizontal="left" vertical="center"/>
    </xf>
    <xf numFmtId="0" fontId="46" fillId="17" borderId="18" xfId="19" applyNumberFormat="1" applyFont="1" applyFill="1" applyBorder="1" applyProtection="1">
      <alignment horizontal="center" vertical="center"/>
    </xf>
    <xf numFmtId="14" fontId="46" fillId="17" borderId="22" xfId="19" applyNumberFormat="1" applyFont="1" applyFill="1" applyBorder="1" applyProtection="1">
      <alignment horizontal="center" vertical="center"/>
    </xf>
    <xf numFmtId="0" fontId="46" fillId="17" borderId="17" xfId="19" applyNumberFormat="1" applyFont="1" applyFill="1" applyBorder="1" applyProtection="1">
      <alignment horizontal="center" vertical="center"/>
    </xf>
    <xf numFmtId="0" fontId="8" fillId="0" borderId="68" xfId="7" applyFont="1" applyBorder="1" applyAlignment="1">
      <alignment horizontal="left"/>
    </xf>
    <xf numFmtId="0" fontId="8" fillId="0" borderId="51" xfId="7" applyNumberFormat="1" applyFont="1" applyBorder="1" applyAlignment="1">
      <alignment horizontal="left"/>
    </xf>
    <xf numFmtId="0" fontId="8" fillId="0" borderId="51" xfId="7" applyFont="1" applyBorder="1" applyAlignment="1">
      <alignment horizontal="left"/>
    </xf>
    <xf numFmtId="0" fontId="8" fillId="0" borderId="52" xfId="7" applyFont="1" applyBorder="1" applyAlignment="1">
      <alignment horizontal="left"/>
    </xf>
    <xf numFmtId="0" fontId="8" fillId="0" borderId="4" xfId="0" applyFont="1" applyBorder="1" applyAlignment="1">
      <alignment horizontal="left"/>
    </xf>
    <xf numFmtId="0" fontId="8" fillId="0" borderId="13" xfId="0" applyNumberFormat="1" applyFont="1" applyFill="1" applyBorder="1" applyAlignment="1" applyProtection="1">
      <alignment horizontal="left"/>
    </xf>
    <xf numFmtId="0" fontId="10" fillId="0" borderId="10" xfId="0" applyFont="1" applyFill="1" applyBorder="1" applyAlignment="1" applyProtection="1">
      <alignment horizontal="center" wrapText="1"/>
    </xf>
    <xf numFmtId="0" fontId="8" fillId="0" borderId="17"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22" fillId="8" borderId="46" xfId="8" applyFont="1" applyBorder="1" applyAlignment="1">
      <alignment vertical="top"/>
    </xf>
    <xf numFmtId="0" fontId="22" fillId="8" borderId="60" xfId="8" applyFont="1" applyBorder="1" applyAlignment="1">
      <alignment vertical="top"/>
    </xf>
    <xf numFmtId="0" fontId="22" fillId="8" borderId="47" xfId="8" applyFont="1" applyBorder="1" applyAlignment="1">
      <alignment vertical="top"/>
    </xf>
    <xf numFmtId="0" fontId="22" fillId="0" borderId="0" xfId="8" applyFont="1" applyFill="1" applyBorder="1" applyAlignment="1">
      <alignment vertical="top"/>
    </xf>
    <xf numFmtId="0" fontId="8" fillId="0" borderId="51" xfId="7" applyFont="1" applyBorder="1" applyAlignment="1">
      <alignment horizontal="left" vertical="center"/>
    </xf>
    <xf numFmtId="0" fontId="8" fillId="2" borderId="18" xfId="0" applyFont="1" applyFill="1" applyBorder="1" applyAlignment="1" applyProtection="1">
      <alignment horizontal="center" vertical="center"/>
    </xf>
    <xf numFmtId="164" fontId="8" fillId="16" borderId="11" xfId="4" applyNumberFormat="1" applyFont="1" applyFill="1" applyBorder="1" applyAlignment="1" applyProtection="1">
      <alignment horizontal="center" vertical="center"/>
    </xf>
    <xf numFmtId="0" fontId="11" fillId="17" borderId="11" xfId="6"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0" fontId="41" fillId="20" borderId="14" xfId="0" applyFont="1" applyFill="1" applyBorder="1" applyAlignment="1" applyProtection="1">
      <alignment horizontal="center" vertical="center"/>
    </xf>
    <xf numFmtId="0" fontId="10" fillId="7" borderId="90" xfId="0" applyFont="1" applyFill="1" applyBorder="1" applyAlignment="1">
      <alignment horizontal="center" vertical="center"/>
    </xf>
    <xf numFmtId="0" fontId="11" fillId="19" borderId="27" xfId="7" applyFont="1" applyFill="1" applyBorder="1" applyAlignment="1" applyProtection="1">
      <alignment horizontal="center" vertical="center"/>
    </xf>
    <xf numFmtId="0" fontId="8" fillId="0" borderId="31" xfId="0" applyFont="1" applyBorder="1" applyAlignment="1">
      <alignment vertical="center"/>
    </xf>
    <xf numFmtId="0" fontId="17" fillId="0" borderId="91" xfId="0" applyFont="1" applyBorder="1" applyAlignment="1">
      <alignment horizontal="left" vertical="center"/>
    </xf>
    <xf numFmtId="0" fontId="7" fillId="2" borderId="12" xfId="8" applyFill="1" applyBorder="1" applyAlignment="1">
      <alignment horizontal="left" vertical="center"/>
    </xf>
    <xf numFmtId="0" fontId="7" fillId="2" borderId="84" xfId="8" applyFill="1" applyBorder="1" applyAlignment="1">
      <alignment horizontal="left" vertical="center"/>
    </xf>
    <xf numFmtId="0" fontId="21" fillId="0" borderId="92" xfId="1" applyFont="1" applyBorder="1" applyAlignment="1" applyProtection="1">
      <protection locked="0"/>
    </xf>
    <xf numFmtId="0" fontId="21" fillId="0" borderId="93" xfId="1" applyFont="1" applyBorder="1" applyAlignment="1" applyProtection="1">
      <protection locked="0"/>
    </xf>
    <xf numFmtId="0" fontId="17" fillId="0" borderId="94" xfId="1" applyFont="1" applyBorder="1" applyAlignment="1" applyProtection="1"/>
    <xf numFmtId="0" fontId="28" fillId="0" borderId="54" xfId="7" applyFont="1" applyBorder="1" applyAlignment="1">
      <alignment horizontal="left"/>
    </xf>
    <xf numFmtId="0" fontId="6" fillId="0" borderId="50" xfId="7" applyNumberFormat="1" applyFont="1" applyBorder="1" applyAlignment="1">
      <alignment horizontal="left"/>
    </xf>
    <xf numFmtId="0" fontId="6" fillId="0" borderId="95" xfId="7" applyFont="1" applyBorder="1" applyAlignment="1">
      <alignment horizontal="left" vertical="center"/>
    </xf>
    <xf numFmtId="0" fontId="6" fillId="0" borderId="96" xfId="7" applyNumberFormat="1" applyFont="1" applyBorder="1" applyAlignment="1">
      <alignment horizontal="left" vertical="center" wrapText="1"/>
    </xf>
    <xf numFmtId="0" fontId="8" fillId="0" borderId="51" xfId="7" applyFont="1" applyBorder="1" applyAlignment="1">
      <alignment vertical="center"/>
    </xf>
    <xf numFmtId="0" fontId="8" fillId="0" borderId="50" xfId="7" applyNumberFormat="1" applyFont="1" applyBorder="1" applyAlignment="1">
      <alignment horizontal="left"/>
    </xf>
    <xf numFmtId="0" fontId="8" fillId="0" borderId="50" xfId="7" applyNumberFormat="1" applyFont="1" applyBorder="1" applyAlignment="1">
      <alignment horizontal="left" vertical="center" wrapText="1"/>
    </xf>
    <xf numFmtId="0" fontId="8" fillId="0" borderId="52" xfId="7" applyFont="1" applyBorder="1" applyAlignment="1">
      <alignment vertical="center"/>
    </xf>
    <xf numFmtId="0" fontId="8" fillId="0" borderId="49" xfId="7" applyNumberFormat="1" applyFont="1" applyBorder="1" applyAlignment="1">
      <alignment horizontal="left" vertical="center" wrapText="1"/>
    </xf>
    <xf numFmtId="0" fontId="17" fillId="16" borderId="15" xfId="19" applyFont="1" applyFill="1" applyBorder="1" applyAlignment="1" applyProtection="1">
      <alignment horizontal="left" vertical="top"/>
      <protection locked="0"/>
    </xf>
    <xf numFmtId="0" fontId="17" fillId="16" borderId="1" xfId="19" applyFont="1" applyFill="1" applyBorder="1" applyAlignment="1" applyProtection="1">
      <alignment horizontal="left" vertical="top"/>
      <protection locked="0"/>
    </xf>
    <xf numFmtId="0" fontId="17" fillId="16" borderId="18" xfId="19" applyFont="1" applyFill="1" applyBorder="1" applyAlignment="1" applyProtection="1">
      <alignment horizontal="left" vertical="top"/>
      <protection locked="0"/>
    </xf>
    <xf numFmtId="0" fontId="17" fillId="16" borderId="16" xfId="19" applyFont="1" applyFill="1" applyBorder="1" applyAlignment="1" applyProtection="1">
      <alignment horizontal="left" vertical="top"/>
      <protection locked="0"/>
    </xf>
    <xf numFmtId="0" fontId="17" fillId="16" borderId="22" xfId="19" applyFont="1" applyFill="1" applyBorder="1" applyAlignment="1" applyProtection="1">
      <alignment horizontal="left" vertical="top"/>
      <protection locked="0"/>
    </xf>
    <xf numFmtId="0" fontId="17" fillId="16" borderId="17" xfId="19" applyFont="1" applyFill="1" applyBorder="1" applyAlignment="1" applyProtection="1">
      <alignment horizontal="left" vertical="top"/>
      <protection locked="0"/>
    </xf>
    <xf numFmtId="0" fontId="8" fillId="0" borderId="0" xfId="0" applyNumberFormat="1" applyFont="1" applyBorder="1" applyAlignment="1" applyProtection="1">
      <alignment vertical="center"/>
    </xf>
    <xf numFmtId="0" fontId="17" fillId="0" borderId="23" xfId="0" applyNumberFormat="1" applyFont="1" applyBorder="1" applyAlignment="1" applyProtection="1">
      <alignment horizontal="left" vertical="center"/>
    </xf>
    <xf numFmtId="0" fontId="17" fillId="0" borderId="29" xfId="0" applyNumberFormat="1" applyFont="1" applyBorder="1" applyAlignment="1" applyProtection="1">
      <alignment horizontal="left" vertical="center"/>
    </xf>
    <xf numFmtId="0" fontId="17" fillId="0" borderId="31" xfId="0" applyNumberFormat="1" applyFont="1" applyBorder="1" applyAlignment="1" applyProtection="1">
      <alignment horizontal="left" vertical="center"/>
    </xf>
    <xf numFmtId="0" fontId="17" fillId="0" borderId="82" xfId="0" applyNumberFormat="1" applyFont="1" applyBorder="1" applyAlignment="1" applyProtection="1">
      <alignment horizontal="left" vertical="center"/>
    </xf>
    <xf numFmtId="0" fontId="8" fillId="2" borderId="0" xfId="0" applyNumberFormat="1" applyFont="1" applyFill="1" applyBorder="1" applyProtection="1"/>
    <xf numFmtId="0" fontId="8" fillId="2" borderId="8" xfId="0" applyNumberFormat="1" applyFont="1" applyFill="1" applyBorder="1" applyProtection="1"/>
    <xf numFmtId="0" fontId="8" fillId="2" borderId="9" xfId="0" applyNumberFormat="1" applyFont="1" applyFill="1" applyBorder="1" applyProtection="1"/>
    <xf numFmtId="0" fontId="10" fillId="2" borderId="9"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wrapText="1"/>
    </xf>
    <xf numFmtId="0" fontId="38" fillId="2" borderId="64" xfId="0" applyNumberFormat="1" applyFont="1" applyFill="1" applyBorder="1" applyProtection="1"/>
    <xf numFmtId="0" fontId="10" fillId="2" borderId="9" xfId="0" applyNumberFormat="1" applyFont="1" applyFill="1" applyBorder="1" applyAlignment="1" applyProtection="1">
      <alignment horizontal="center" wrapText="1"/>
    </xf>
    <xf numFmtId="0" fontId="8" fillId="2" borderId="36" xfId="0" applyNumberFormat="1" applyFont="1" applyFill="1" applyBorder="1" applyProtection="1"/>
    <xf numFmtId="0" fontId="8" fillId="0" borderId="34" xfId="0" applyNumberFormat="1" applyFont="1" applyFill="1" applyBorder="1" applyAlignment="1" applyProtection="1">
      <alignment horizontal="center"/>
    </xf>
    <xf numFmtId="0" fontId="8" fillId="0" borderId="35" xfId="0" applyNumberFormat="1" applyFont="1" applyFill="1" applyBorder="1" applyAlignment="1" applyProtection="1">
      <alignment horizontal="center"/>
    </xf>
    <xf numFmtId="0" fontId="8" fillId="0" borderId="1" xfId="5" applyNumberFormat="1" applyFont="1" applyFill="1" applyBorder="1" applyAlignment="1" applyProtection="1">
      <alignment horizontal="center" vertical="center"/>
    </xf>
    <xf numFmtId="0" fontId="8" fillId="0" borderId="22" xfId="5" applyNumberFormat="1" applyFont="1" applyFill="1" applyBorder="1" applyAlignment="1" applyProtection="1">
      <alignment horizontal="center" vertical="center"/>
    </xf>
    <xf numFmtId="0" fontId="11" fillId="17" borderId="22" xfId="0" applyNumberFormat="1" applyFont="1" applyFill="1" applyBorder="1" applyAlignment="1" applyProtection="1">
      <alignment horizontal="center"/>
    </xf>
    <xf numFmtId="0" fontId="38" fillId="2" borderId="8" xfId="0" applyNumberFormat="1" applyFont="1" applyFill="1" applyBorder="1" applyProtection="1"/>
    <xf numFmtId="0" fontId="11" fillId="17" borderId="1" xfId="0" applyNumberFormat="1" applyFont="1" applyFill="1" applyBorder="1" applyAlignment="1" applyProtection="1">
      <alignment horizontal="center"/>
    </xf>
    <xf numFmtId="0" fontId="8" fillId="2" borderId="0" xfId="0" applyNumberFormat="1" applyFont="1" applyFill="1" applyBorder="1" applyAlignment="1" applyProtection="1">
      <alignment horizontal="left"/>
    </xf>
    <xf numFmtId="0" fontId="10" fillId="0" borderId="10" xfId="0" applyNumberFormat="1" applyFont="1" applyFill="1" applyBorder="1" applyAlignment="1" applyProtection="1">
      <alignment horizontal="center" vertical="center" wrapText="1"/>
    </xf>
    <xf numFmtId="0" fontId="10" fillId="2" borderId="9" xfId="0" applyNumberFormat="1" applyFont="1" applyFill="1" applyBorder="1" applyAlignment="1" applyProtection="1">
      <alignment horizontal="center" vertical="center" wrapText="1"/>
    </xf>
    <xf numFmtId="0" fontId="0" fillId="6" borderId="0" xfId="0" applyFill="1"/>
    <xf numFmtId="0" fontId="11" fillId="17" borderId="97" xfId="0" applyNumberFormat="1" applyFont="1" applyFill="1" applyBorder="1" applyAlignment="1" applyProtection="1">
      <alignment horizontal="center"/>
    </xf>
    <xf numFmtId="0" fontId="21" fillId="0" borderId="0" xfId="1" applyFont="1" applyAlignment="1" applyProtection="1">
      <alignment vertical="center"/>
    </xf>
    <xf numFmtId="0" fontId="21" fillId="0" borderId="0" xfId="20" applyFont="1" applyAlignment="1" applyProtection="1">
      <alignment vertical="center"/>
      <protection locked="0"/>
    </xf>
    <xf numFmtId="0" fontId="17" fillId="0" borderId="98" xfId="0" applyFont="1" applyBorder="1" applyAlignment="1">
      <alignment horizontal="left" vertical="center" wrapText="1"/>
    </xf>
    <xf numFmtId="0" fontId="17" fillId="16" borderId="4" xfId="19"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6" xfId="0" applyFont="1" applyBorder="1"/>
    <xf numFmtId="0" fontId="17" fillId="0" borderId="100" xfId="0" applyFont="1" applyBorder="1" applyAlignment="1">
      <alignment horizontal="left" vertical="center" wrapText="1"/>
    </xf>
    <xf numFmtId="0" fontId="20" fillId="0" borderId="23" xfId="0" applyFont="1" applyFill="1" applyBorder="1" applyAlignment="1">
      <alignment horizontal="left" vertical="center" wrapText="1"/>
    </xf>
    <xf numFmtId="0" fontId="45" fillId="0" borderId="44" xfId="22" applyFont="1" applyBorder="1" applyAlignment="1">
      <alignment horizontal="left"/>
    </xf>
    <xf numFmtId="0" fontId="45" fillId="0" borderId="78" xfId="22" applyFont="1" applyBorder="1" applyAlignment="1">
      <alignment horizontal="left"/>
    </xf>
    <xf numFmtId="0" fontId="8" fillId="16" borderId="1" xfId="0" applyNumberFormat="1" applyFont="1" applyFill="1" applyBorder="1" applyAlignment="1" applyProtection="1">
      <alignment horizontal="center"/>
      <protection locked="0"/>
    </xf>
    <xf numFmtId="0" fontId="8" fillId="16" borderId="1" xfId="0" applyNumberFormat="1" applyFont="1" applyFill="1" applyBorder="1" applyAlignment="1" applyProtection="1">
      <alignment horizontal="center" vertical="center"/>
      <protection locked="0"/>
    </xf>
    <xf numFmtId="0" fontId="8" fillId="2" borderId="0" xfId="0" applyNumberFormat="1" applyFont="1" applyFill="1" applyBorder="1" applyProtection="1"/>
    <xf numFmtId="0" fontId="43" fillId="0" borderId="44" xfId="19" applyFont="1" applyFill="1" applyBorder="1" applyAlignment="1" applyProtection="1">
      <alignment horizontal="left" vertical="center"/>
    </xf>
    <xf numFmtId="0" fontId="43" fillId="16" borderId="18" xfId="19" applyFont="1" applyFill="1" applyBorder="1" applyAlignment="1" applyProtection="1">
      <alignment horizontal="center" vertical="center"/>
      <protection locked="0"/>
    </xf>
    <xf numFmtId="0" fontId="43" fillId="16" borderId="17" xfId="19" applyFont="1" applyFill="1" applyBorder="1" applyAlignment="1" applyProtection="1">
      <alignment horizontal="center" vertical="center"/>
      <protection locked="0"/>
    </xf>
    <xf numFmtId="14" fontId="43" fillId="16" borderId="1" xfId="19" applyNumberFormat="1" applyFont="1" applyFill="1" applyBorder="1" applyProtection="1">
      <alignment horizontal="center" vertical="center"/>
      <protection locked="0"/>
    </xf>
    <xf numFmtId="14" fontId="43" fillId="16" borderId="22" xfId="19" applyNumberFormat="1" applyFont="1" applyFill="1" applyBorder="1" applyProtection="1">
      <alignment horizontal="center" vertical="center"/>
      <protection locked="0"/>
    </xf>
    <xf numFmtId="0" fontId="8" fillId="0" borderId="18" xfId="0" applyFont="1" applyBorder="1" applyAlignment="1" applyProtection="1">
      <alignment horizontal="center" vertical="center"/>
    </xf>
    <xf numFmtId="0" fontId="21" fillId="0" borderId="0" xfId="1" applyFont="1" applyAlignment="1" applyProtection="1">
      <alignment vertical="center" wrapText="1"/>
      <protection locked="0"/>
    </xf>
    <xf numFmtId="0" fontId="21" fillId="0" borderId="0" xfId="1" applyFont="1" applyAlignment="1" applyProtection="1">
      <alignment vertical="center" wrapText="1"/>
    </xf>
    <xf numFmtId="0" fontId="8" fillId="16" borderId="22" xfId="0" applyNumberFormat="1" applyFont="1" applyFill="1" applyBorder="1" applyAlignment="1" applyProtection="1">
      <alignment horizontal="center" vertical="center"/>
      <protection locked="0"/>
    </xf>
    <xf numFmtId="0" fontId="8" fillId="16" borderId="1" xfId="0" applyNumberFormat="1" applyFont="1" applyFill="1" applyBorder="1" applyAlignment="1" applyProtection="1">
      <alignment horizontal="left" vertical="center"/>
      <protection locked="0"/>
    </xf>
    <xf numFmtId="0" fontId="8" fillId="16" borderId="5"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7" xfId="0" applyFont="1" applyBorder="1" applyAlignment="1">
      <alignment vertical="center"/>
    </xf>
    <xf numFmtId="0" fontId="17" fillId="0" borderId="31" xfId="0" applyFont="1" applyBorder="1" applyAlignment="1">
      <alignment horizontal="left" vertical="center"/>
    </xf>
    <xf numFmtId="0" fontId="8" fillId="0" borderId="2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0" xfId="0" applyFont="1" applyBorder="1" applyAlignment="1">
      <alignment vertical="center"/>
    </xf>
    <xf numFmtId="0" fontId="8" fillId="0" borderId="13" xfId="0" applyFont="1" applyBorder="1" applyAlignment="1" applyProtection="1">
      <alignment horizontal="center" vertical="center"/>
    </xf>
    <xf numFmtId="0" fontId="8" fillId="0" borderId="17" xfId="0" applyFont="1" applyBorder="1" applyAlignment="1">
      <alignment horizontal="center" vertical="center" wrapText="1"/>
    </xf>
    <xf numFmtId="0" fontId="11" fillId="17" borderId="1" xfId="0" applyNumberFormat="1" applyFont="1" applyFill="1" applyBorder="1" applyAlignment="1" applyProtection="1">
      <alignment horizontal="right"/>
    </xf>
    <xf numFmtId="0" fontId="8" fillId="0" borderId="1" xfId="0" applyFont="1" applyBorder="1"/>
    <xf numFmtId="0" fontId="8" fillId="0" borderId="97" xfId="0" applyFont="1" applyBorder="1"/>
    <xf numFmtId="9" fontId="8" fillId="0" borderId="97" xfId="0" applyNumberFormat="1" applyFont="1" applyBorder="1"/>
    <xf numFmtId="0" fontId="17" fillId="0" borderId="15" xfId="0" applyFont="1" applyBorder="1" applyAlignment="1">
      <alignment horizontal="left" vertical="center"/>
    </xf>
    <xf numFmtId="0" fontId="8" fillId="0" borderId="18" xfId="0" applyFont="1" applyBorder="1" applyAlignment="1">
      <alignment horizontal="center"/>
    </xf>
    <xf numFmtId="0" fontId="8" fillId="0" borderId="15" xfId="0" applyFont="1" applyBorder="1" applyAlignment="1">
      <alignment vertical="center"/>
    </xf>
    <xf numFmtId="0" fontId="17" fillId="0" borderId="16" xfId="0" applyFont="1" applyBorder="1" applyAlignment="1">
      <alignment horizontal="left" vertical="center"/>
    </xf>
    <xf numFmtId="0" fontId="25" fillId="0" borderId="7" xfId="0" applyFont="1" applyBorder="1"/>
    <xf numFmtId="0" fontId="17" fillId="0" borderId="98" xfId="0" applyNumberFormat="1" applyFont="1" applyBorder="1" applyAlignment="1" applyProtection="1">
      <alignment horizontal="left" vertical="center"/>
    </xf>
    <xf numFmtId="0" fontId="17" fillId="0" borderId="113" xfId="0" applyNumberFormat="1" applyFont="1" applyBorder="1" applyAlignment="1" applyProtection="1">
      <alignment horizontal="left" vertical="center"/>
    </xf>
    <xf numFmtId="0" fontId="8" fillId="16" borderId="4" xfId="0" applyNumberFormat="1" applyFont="1" applyFill="1" applyBorder="1" applyAlignment="1" applyProtection="1">
      <alignment horizontal="center"/>
      <protection locked="0"/>
    </xf>
    <xf numFmtId="167" fontId="8" fillId="16" borderId="1" xfId="0" applyNumberFormat="1" applyFont="1" applyFill="1" applyBorder="1" applyAlignment="1" applyProtection="1">
      <alignment horizontal="center"/>
      <protection locked="0"/>
    </xf>
    <xf numFmtId="0" fontId="8" fillId="16"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xf>
    <xf numFmtId="0" fontId="17" fillId="0" borderId="98" xfId="0" applyFont="1" applyBorder="1" applyAlignment="1">
      <alignment horizontal="left" vertical="center"/>
    </xf>
    <xf numFmtId="0" fontId="8" fillId="0" borderId="85" xfId="0" applyFont="1" applyBorder="1" applyAlignment="1" applyProtection="1">
      <alignment horizontal="center" vertical="center"/>
    </xf>
    <xf numFmtId="0" fontId="50" fillId="0" borderId="0" xfId="0" applyFont="1" applyBorder="1" applyAlignment="1" applyProtection="1">
      <alignment vertical="center"/>
    </xf>
    <xf numFmtId="0" fontId="50" fillId="0" borderId="0" xfId="0" applyFont="1" applyBorder="1" applyAlignment="1" applyProtection="1">
      <alignment horizontal="left" vertical="center"/>
    </xf>
    <xf numFmtId="10" fontId="8" fillId="16" borderId="4" xfId="0" applyNumberFormat="1" applyFont="1" applyFill="1" applyBorder="1" applyAlignment="1" applyProtection="1">
      <alignment horizontal="center"/>
      <protection locked="0"/>
    </xf>
    <xf numFmtId="0" fontId="17" fillId="0" borderId="87" xfId="0" applyFont="1" applyBorder="1" applyAlignment="1">
      <alignment horizontal="center" vertical="center" wrapText="1"/>
    </xf>
    <xf numFmtId="0" fontId="17" fillId="0" borderId="18" xfId="0" applyFont="1" applyBorder="1" applyAlignment="1" applyProtection="1">
      <alignment horizontal="center" vertical="center"/>
    </xf>
    <xf numFmtId="0" fontId="22" fillId="8" borderId="46" xfId="8" applyFont="1" applyBorder="1" applyAlignment="1" applyProtection="1">
      <alignment vertical="center"/>
    </xf>
    <xf numFmtId="0" fontId="22" fillId="8" borderId="60" xfId="8" applyFont="1" applyBorder="1" applyAlignment="1" applyProtection="1">
      <alignment vertical="center"/>
    </xf>
    <xf numFmtId="0" fontId="22" fillId="8" borderId="47" xfId="8" applyFont="1" applyBorder="1" applyAlignment="1" applyProtection="1">
      <alignment vertical="center"/>
    </xf>
    <xf numFmtId="0" fontId="17" fillId="0" borderId="115" xfId="0" applyFont="1" applyBorder="1" applyAlignment="1">
      <alignment horizontal="left" vertical="center"/>
    </xf>
    <xf numFmtId="0" fontId="8" fillId="0" borderId="114" xfId="0" applyFont="1" applyBorder="1"/>
    <xf numFmtId="0" fontId="11" fillId="17" borderId="22" xfId="0" applyNumberFormat="1" applyFont="1" applyFill="1" applyBorder="1" applyAlignment="1" applyProtection="1">
      <alignment horizontal="right"/>
    </xf>
    <xf numFmtId="9" fontId="8" fillId="0" borderId="109" xfId="0" applyNumberFormat="1" applyFont="1" applyBorder="1"/>
    <xf numFmtId="0" fontId="17" fillId="0" borderId="18" xfId="0" applyNumberFormat="1" applyFont="1" applyFill="1" applyBorder="1" applyAlignment="1" applyProtection="1">
      <alignment horizontal="center" vertical="center"/>
    </xf>
    <xf numFmtId="9" fontId="8" fillId="0" borderId="114" xfId="0" applyNumberFormat="1" applyFont="1" applyBorder="1"/>
    <xf numFmtId="0" fontId="17" fillId="0" borderId="116" xfId="0" applyNumberFormat="1" applyFont="1" applyBorder="1" applyAlignment="1" applyProtection="1">
      <alignment horizontal="left" vertical="center"/>
    </xf>
    <xf numFmtId="0" fontId="8" fillId="0" borderId="99" xfId="0" applyFont="1" applyBorder="1" applyAlignment="1" applyProtection="1">
      <alignment horizontal="center" vertical="center"/>
    </xf>
    <xf numFmtId="0" fontId="8" fillId="0" borderId="104"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8" fillId="0" borderId="0" xfId="0" applyFont="1" applyBorder="1" applyAlignment="1">
      <alignment horizontal="center" wrapText="1"/>
    </xf>
    <xf numFmtId="0" fontId="8" fillId="0" borderId="2" xfId="0" applyFont="1" applyBorder="1" applyAlignment="1">
      <alignment horizontal="center"/>
    </xf>
    <xf numFmtId="0" fontId="8" fillId="0" borderId="123" xfId="0" applyFont="1" applyBorder="1"/>
    <xf numFmtId="0" fontId="8" fillId="0" borderId="3" xfId="0" applyFont="1" applyBorder="1" applyAlignment="1">
      <alignment horizontal="center"/>
    </xf>
    <xf numFmtId="0" fontId="8" fillId="0" borderId="1" xfId="0" applyNumberFormat="1" applyFont="1" applyBorder="1"/>
    <xf numFmtId="0" fontId="8" fillId="0" borderId="97" xfId="0" applyNumberFormat="1" applyFont="1" applyBorder="1"/>
    <xf numFmtId="0" fontId="8" fillId="0" borderId="0" xfId="0" applyFont="1" applyAlignment="1">
      <alignment horizontal="left"/>
    </xf>
    <xf numFmtId="0" fontId="8" fillId="2" borderId="1" xfId="0" applyNumberFormat="1" applyFont="1" applyFill="1" applyBorder="1" applyAlignment="1" applyProtection="1">
      <alignment horizontal="center" vertical="center"/>
    </xf>
    <xf numFmtId="0" fontId="8" fillId="2" borderId="22" xfId="0" applyNumberFormat="1" applyFont="1" applyFill="1" applyBorder="1" applyAlignment="1" applyProtection="1">
      <alignment horizontal="center" vertical="center"/>
    </xf>
    <xf numFmtId="0" fontId="8" fillId="16" borderId="22"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8" fillId="0" borderId="18" xfId="0" applyFont="1" applyBorder="1" applyAlignment="1" applyProtection="1">
      <alignment horizontal="center" vertical="center"/>
    </xf>
    <xf numFmtId="0" fontId="8" fillId="0" borderId="99" xfId="0" applyFont="1" applyBorder="1" applyAlignment="1" applyProtection="1">
      <alignment horizontal="center" vertical="center"/>
    </xf>
    <xf numFmtId="0" fontId="8" fillId="0" borderId="84" xfId="0" applyNumberFormat="1" applyFont="1" applyFill="1" applyBorder="1" applyAlignment="1" applyProtection="1">
      <alignment horizontal="center" vertical="center"/>
    </xf>
    <xf numFmtId="0" fontId="17" fillId="0" borderId="23" xfId="0" applyFont="1" applyBorder="1" applyAlignment="1">
      <alignment horizontal="left" vertical="center" wrapText="1" indent="2"/>
    </xf>
    <xf numFmtId="0" fontId="17" fillId="0" borderId="31" xfId="0" applyFont="1" applyBorder="1" applyAlignment="1">
      <alignment horizontal="left" vertical="center" wrapText="1" indent="2"/>
    </xf>
    <xf numFmtId="0" fontId="8" fillId="2" borderId="4" xfId="0" applyNumberFormat="1" applyFont="1" applyFill="1" applyBorder="1" applyAlignment="1" applyProtection="1">
      <alignment horizontal="center" vertical="center"/>
    </xf>
    <xf numFmtId="0" fontId="8" fillId="16" borderId="83" xfId="0" applyNumberFormat="1" applyFont="1" applyFill="1" applyBorder="1" applyAlignment="1" applyProtection="1">
      <alignment horizontal="center" vertical="center"/>
      <protection locked="0"/>
    </xf>
    <xf numFmtId="0" fontId="8" fillId="23" borderId="4" xfId="0" applyNumberFormat="1" applyFont="1" applyFill="1" applyBorder="1" applyAlignment="1" applyProtection="1">
      <alignment horizontal="center" vertical="center"/>
    </xf>
    <xf numFmtId="0" fontId="25" fillId="0" borderId="8" xfId="0" applyFont="1" applyFill="1" applyBorder="1" applyAlignment="1" applyProtection="1">
      <alignment horizontal="left" vertical="center" wrapText="1"/>
    </xf>
    <xf numFmtId="0" fontId="8" fillId="0" borderId="9" xfId="0" applyFont="1" applyFill="1" applyBorder="1" applyAlignment="1" applyProtection="1">
      <alignment horizontal="center" vertical="center"/>
    </xf>
    <xf numFmtId="0" fontId="8" fillId="0" borderId="9" xfId="0" applyFont="1" applyFill="1" applyBorder="1" applyAlignment="1" applyProtection="1">
      <alignment horizontal="center" vertical="center" wrapText="1"/>
    </xf>
    <xf numFmtId="0" fontId="10" fillId="0" borderId="9" xfId="0" applyFont="1" applyBorder="1" applyAlignment="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8" fillId="0" borderId="0"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23" fillId="2" borderId="0" xfId="0" applyFont="1" applyFill="1" applyBorder="1"/>
    <xf numFmtId="0" fontId="17" fillId="0" borderId="126" xfId="0" applyFont="1" applyBorder="1" applyAlignment="1">
      <alignment horizontal="left" vertical="center"/>
    </xf>
    <xf numFmtId="0" fontId="17" fillId="0" borderId="127" xfId="0" applyFont="1" applyBorder="1" applyAlignment="1">
      <alignment horizontal="left" vertical="center"/>
    </xf>
    <xf numFmtId="0" fontId="8" fillId="0" borderId="128" xfId="0" applyFont="1" applyBorder="1" applyAlignment="1">
      <alignment vertical="center"/>
    </xf>
    <xf numFmtId="0" fontId="17" fillId="0" borderId="116" xfId="0" applyFont="1" applyBorder="1" applyAlignment="1">
      <alignment horizontal="left" vertical="center"/>
    </xf>
    <xf numFmtId="0" fontId="17" fillId="0" borderId="129" xfId="0" applyFont="1" applyBorder="1" applyAlignment="1">
      <alignment horizontal="left" vertical="center"/>
    </xf>
    <xf numFmtId="0" fontId="11" fillId="17" borderId="83" xfId="0" applyNumberFormat="1" applyFont="1" applyFill="1" applyBorder="1" applyAlignment="1" applyProtection="1">
      <alignment horizontal="center"/>
    </xf>
    <xf numFmtId="0" fontId="8" fillId="23" borderId="1" xfId="0" applyFont="1" applyFill="1" applyBorder="1" applyAlignment="1">
      <alignment vertical="center"/>
    </xf>
    <xf numFmtId="0" fontId="8" fillId="23" borderId="1" xfId="0" applyNumberFormat="1" applyFont="1" applyFill="1" applyBorder="1" applyAlignment="1" applyProtection="1">
      <alignment horizontal="left"/>
    </xf>
    <xf numFmtId="0" fontId="8" fillId="0" borderId="0" xfId="0" applyFont="1" applyFill="1" applyBorder="1" applyProtection="1"/>
    <xf numFmtId="0" fontId="30" fillId="0" borderId="0" xfId="0" applyFont="1" applyFill="1" applyBorder="1" applyProtection="1"/>
    <xf numFmtId="0" fontId="0" fillId="0" borderId="0" xfId="0" applyFont="1" applyFill="1" applyBorder="1" applyProtection="1"/>
    <xf numFmtId="0" fontId="10" fillId="0" borderId="0" xfId="0" applyFont="1" applyFill="1" applyBorder="1" applyAlignment="1" applyProtection="1">
      <alignment horizontal="center" wrapText="1"/>
    </xf>
    <xf numFmtId="164" fontId="8" fillId="0" borderId="0" xfId="0" applyNumberFormat="1" applyFont="1" applyFill="1" applyBorder="1" applyAlignment="1" applyProtection="1">
      <alignment horizontal="center"/>
    </xf>
    <xf numFmtId="0" fontId="0" fillId="0" borderId="0" xfId="0" applyBorder="1" applyProtection="1"/>
    <xf numFmtId="0" fontId="0" fillId="0" borderId="0" xfId="0" applyBorder="1"/>
    <xf numFmtId="0" fontId="26" fillId="2" borderId="0" xfId="0" applyFont="1" applyFill="1" applyBorder="1" applyProtection="1"/>
    <xf numFmtId="0" fontId="10" fillId="7" borderId="46" xfId="0" applyFont="1" applyFill="1" applyBorder="1" applyAlignment="1" applyProtection="1"/>
    <xf numFmtId="0" fontId="10" fillId="7" borderId="60" xfId="0" applyFont="1" applyFill="1" applyBorder="1" applyAlignment="1" applyProtection="1"/>
    <xf numFmtId="0" fontId="10" fillId="7" borderId="47" xfId="0" applyFont="1" applyFill="1" applyBorder="1" applyAlignment="1" applyProtection="1"/>
    <xf numFmtId="0" fontId="10" fillId="0" borderId="0" xfId="0" applyFont="1" applyFill="1" applyBorder="1" applyAlignment="1" applyProtection="1">
      <alignment horizontal="left"/>
    </xf>
    <xf numFmtId="0" fontId="0" fillId="6" borderId="0" xfId="0" applyFill="1" applyBorder="1" applyProtection="1"/>
    <xf numFmtId="0" fontId="8" fillId="2" borderId="42" xfId="0" applyFont="1" applyFill="1" applyBorder="1" applyAlignment="1" applyProtection="1"/>
    <xf numFmtId="0" fontId="8" fillId="2" borderId="33" xfId="0" applyFont="1" applyFill="1" applyBorder="1" applyAlignment="1" applyProtection="1"/>
    <xf numFmtId="0" fontId="8" fillId="2" borderId="45" xfId="0" applyFont="1" applyFill="1" applyBorder="1" applyAlignment="1" applyProtection="1"/>
    <xf numFmtId="0" fontId="8" fillId="2" borderId="44" xfId="0" applyFont="1" applyFill="1" applyBorder="1" applyAlignment="1" applyProtection="1"/>
    <xf numFmtId="0" fontId="8" fillId="2" borderId="63" xfId="0" applyFont="1" applyFill="1" applyBorder="1" applyAlignment="1" applyProtection="1"/>
    <xf numFmtId="0" fontId="8" fillId="2" borderId="78" xfId="0" applyFont="1" applyFill="1" applyBorder="1" applyAlignment="1" applyProtection="1"/>
    <xf numFmtId="0" fontId="8" fillId="2" borderId="26" xfId="0" applyFont="1" applyFill="1" applyBorder="1" applyAlignment="1" applyProtection="1">
      <alignment horizontal="center" vertical="center"/>
    </xf>
    <xf numFmtId="0" fontId="8" fillId="2" borderId="83" xfId="0" applyNumberFormat="1" applyFont="1" applyFill="1" applyBorder="1" applyAlignment="1" applyProtection="1">
      <alignment horizontal="left" wrapText="1"/>
    </xf>
    <xf numFmtId="0" fontId="8" fillId="2" borderId="44" xfId="0" applyNumberFormat="1" applyFont="1" applyFill="1" applyBorder="1" applyAlignment="1" applyProtection="1"/>
    <xf numFmtId="0" fontId="8" fillId="2" borderId="63" xfId="0" applyNumberFormat="1" applyFont="1" applyFill="1" applyBorder="1" applyAlignment="1" applyProtection="1"/>
    <xf numFmtId="0" fontId="8" fillId="2" borderId="78" xfId="0" applyNumberFormat="1" applyFont="1" applyFill="1" applyBorder="1" applyAlignment="1" applyProtection="1"/>
    <xf numFmtId="0" fontId="8" fillId="2" borderId="42" xfId="0" applyNumberFormat="1" applyFont="1" applyFill="1" applyBorder="1" applyAlignment="1" applyProtection="1"/>
    <xf numFmtId="0" fontId="8" fillId="2" borderId="33" xfId="0" applyNumberFormat="1" applyFont="1" applyFill="1" applyBorder="1" applyAlignment="1" applyProtection="1"/>
    <xf numFmtId="0" fontId="8" fillId="0" borderId="83" xfId="0" applyNumberFormat="1" applyFont="1" applyFill="1" applyBorder="1" applyAlignment="1" applyProtection="1">
      <alignment horizontal="left" vertical="center"/>
    </xf>
    <xf numFmtId="0" fontId="8" fillId="0" borderId="6" xfId="0" applyNumberFormat="1" applyFont="1" applyFill="1" applyBorder="1" applyAlignment="1" applyProtection="1">
      <alignment horizontal="left" vertical="center"/>
    </xf>
    <xf numFmtId="0" fontId="8" fillId="0" borderId="128" xfId="0" applyNumberFormat="1" applyFont="1" applyFill="1" applyBorder="1" applyAlignment="1" applyProtection="1">
      <alignment horizontal="left" vertical="center"/>
    </xf>
    <xf numFmtId="0" fontId="8" fillId="2" borderId="45" xfId="0" applyNumberFormat="1" applyFont="1" applyFill="1" applyBorder="1" applyAlignment="1" applyProtection="1"/>
    <xf numFmtId="14" fontId="17" fillId="16" borderId="18" xfId="19" applyNumberFormat="1" applyFont="1" applyFill="1" applyBorder="1" applyAlignment="1" applyProtection="1">
      <alignment horizontal="left" vertical="center" wrapText="1"/>
      <protection locked="0"/>
    </xf>
    <xf numFmtId="14" fontId="17" fillId="16" borderId="17" xfId="19" applyNumberFormat="1" applyFont="1" applyFill="1" applyBorder="1" applyAlignment="1" applyProtection="1">
      <alignment horizontal="left" vertical="center" wrapText="1"/>
      <protection locked="0"/>
    </xf>
    <xf numFmtId="0" fontId="17" fillId="16" borderId="1" xfId="19" applyFont="1" applyFill="1" applyBorder="1" applyAlignment="1" applyProtection="1">
      <alignment horizontal="center" vertical="top"/>
      <protection locked="0"/>
    </xf>
    <xf numFmtId="0" fontId="8" fillId="0" borderId="1" xfId="24" applyNumberFormat="1" applyFont="1" applyFill="1" applyBorder="1" applyAlignment="1" applyProtection="1">
      <alignment horizontal="center" vertical="center"/>
    </xf>
    <xf numFmtId="165" fontId="42" fillId="17" borderId="1" xfId="15" quotePrefix="1" applyNumberFormat="1" applyFont="1" applyFill="1" applyBorder="1" applyAlignment="1">
      <alignment horizontal="center" vertical="center" wrapText="1"/>
    </xf>
    <xf numFmtId="2" fontId="42" fillId="17" borderId="1" xfId="15" quotePrefix="1" applyNumberFormat="1" applyFont="1" applyFill="1" applyBorder="1" applyAlignment="1">
      <alignment horizontal="center" vertical="center" wrapText="1"/>
    </xf>
    <xf numFmtId="2" fontId="42" fillId="17" borderId="22" xfId="15" quotePrefix="1" applyNumberFormat="1" applyFont="1" applyFill="1" applyBorder="1" applyAlignment="1">
      <alignment horizontal="center" vertical="center" wrapText="1"/>
    </xf>
    <xf numFmtId="10" fontId="8" fillId="16" borderId="1" xfId="0" applyNumberFormat="1" applyFont="1" applyFill="1" applyBorder="1" applyAlignment="1" applyProtection="1">
      <alignment horizontal="center" vertical="center"/>
      <protection locked="0"/>
    </xf>
    <xf numFmtId="165" fontId="11" fillId="17" borderId="22" xfId="0" applyNumberFormat="1" applyFont="1" applyFill="1" applyBorder="1" applyAlignment="1" applyProtection="1">
      <alignment horizontal="center"/>
    </xf>
    <xf numFmtId="167" fontId="11" fillId="17" borderId="1" xfId="0" applyNumberFormat="1" applyFont="1" applyFill="1" applyBorder="1" applyAlignment="1" applyProtection="1">
      <alignment horizontal="center"/>
    </xf>
    <xf numFmtId="49" fontId="8" fillId="2" borderId="0" xfId="0" applyNumberFormat="1" applyFont="1" applyFill="1" applyBorder="1" applyAlignment="1" applyProtection="1">
      <alignment horizontal="center" vertical="center"/>
    </xf>
    <xf numFmtId="2" fontId="11" fillId="17" borderId="108" xfId="0" applyNumberFormat="1" applyFont="1" applyFill="1" applyBorder="1" applyAlignment="1" applyProtection="1">
      <alignment horizontal="center"/>
    </xf>
    <xf numFmtId="0" fontId="8" fillId="0" borderId="85"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8" fillId="23" borderId="22" xfId="0" applyNumberFormat="1" applyFont="1" applyFill="1" applyBorder="1" applyAlignment="1" applyProtection="1">
      <alignment horizontal="center" vertical="center"/>
    </xf>
    <xf numFmtId="49" fontId="8" fillId="0" borderId="122" xfId="0" applyNumberFormat="1" applyFont="1" applyBorder="1" applyAlignment="1">
      <alignment horizontal="center"/>
    </xf>
    <xf numFmtId="49" fontId="8" fillId="0" borderId="124" xfId="0" applyNumberFormat="1" applyFont="1" applyBorder="1" applyAlignment="1">
      <alignment horizontal="center"/>
    </xf>
    <xf numFmtId="0" fontId="21" fillId="0" borderId="46" xfId="1" applyFont="1" applyBorder="1" applyAlignment="1" applyProtection="1">
      <alignment horizontal="left" vertical="center" wrapText="1"/>
      <protection locked="0"/>
    </xf>
    <xf numFmtId="0" fontId="21" fillId="0" borderId="47" xfId="1" applyFont="1" applyBorder="1" applyAlignment="1" applyProtection="1">
      <alignment wrapText="1"/>
      <protection locked="0"/>
    </xf>
    <xf numFmtId="0" fontId="17" fillId="18" borderId="8" xfId="8" applyFont="1" applyFill="1" applyBorder="1" applyAlignment="1">
      <alignment horizontal="left" vertical="center" wrapText="1"/>
    </xf>
    <xf numFmtId="0" fontId="17" fillId="18" borderId="10" xfId="8" applyFont="1" applyFill="1" applyBorder="1" applyAlignment="1">
      <alignment horizontal="left" vertical="center" wrapText="1"/>
    </xf>
    <xf numFmtId="0" fontId="17" fillId="18" borderId="7" xfId="8" applyFont="1" applyFill="1" applyBorder="1" applyAlignment="1">
      <alignment horizontal="left" vertical="center" wrapText="1"/>
    </xf>
    <xf numFmtId="0" fontId="17" fillId="18" borderId="11" xfId="8" applyFont="1" applyFill="1" applyBorder="1" applyAlignment="1">
      <alignment horizontal="left" vertical="center" wrapText="1"/>
    </xf>
    <xf numFmtId="0" fontId="17" fillId="18" borderId="12" xfId="8" applyFont="1" applyFill="1" applyBorder="1" applyAlignment="1">
      <alignment horizontal="left" vertical="center" wrapText="1"/>
    </xf>
    <xf numFmtId="0" fontId="17" fillId="18" borderId="14" xfId="8" applyFont="1" applyFill="1" applyBorder="1" applyAlignment="1">
      <alignment horizontal="left" vertical="center" wrapText="1"/>
    </xf>
    <xf numFmtId="0" fontId="22" fillId="18" borderId="8" xfId="8" applyFont="1" applyFill="1" applyBorder="1" applyAlignment="1">
      <alignment horizontal="left" vertical="center" wrapText="1"/>
    </xf>
    <xf numFmtId="0" fontId="7" fillId="8" borderId="46" xfId="8" applyBorder="1" applyAlignment="1">
      <alignment horizontal="left" vertical="center"/>
    </xf>
    <xf numFmtId="0" fontId="7" fillId="8" borderId="47" xfId="8" applyBorder="1" applyAlignment="1">
      <alignment horizontal="left" vertical="center"/>
    </xf>
    <xf numFmtId="0" fontId="10" fillId="7" borderId="46" xfId="0" applyFont="1" applyFill="1" applyBorder="1" applyAlignment="1">
      <alignment horizontal="center"/>
    </xf>
    <xf numFmtId="0" fontId="10" fillId="7" borderId="47" xfId="0" applyFont="1" applyFill="1" applyBorder="1" applyAlignment="1">
      <alignment horizontal="center"/>
    </xf>
    <xf numFmtId="0" fontId="10" fillId="7" borderId="88" xfId="0" applyFont="1" applyFill="1" applyBorder="1" applyAlignment="1">
      <alignment horizontal="center" vertical="center"/>
    </xf>
    <xf numFmtId="0" fontId="10" fillId="7" borderId="89"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22" fillId="22" borderId="8" xfId="8" applyFont="1" applyFill="1" applyBorder="1" applyAlignment="1" applyProtection="1">
      <alignment horizontal="left" vertical="top" wrapText="1"/>
    </xf>
    <xf numFmtId="0" fontId="22" fillId="22" borderId="9" xfId="8" applyFont="1" applyFill="1" applyBorder="1" applyAlignment="1" applyProtection="1">
      <alignment horizontal="left" vertical="top" wrapText="1"/>
    </xf>
    <xf numFmtId="0" fontId="22" fillId="22" borderId="10" xfId="8" applyFont="1" applyFill="1" applyBorder="1" applyAlignment="1" applyProtection="1">
      <alignment horizontal="left" vertical="top" wrapText="1"/>
    </xf>
    <xf numFmtId="0" fontId="22" fillId="22" borderId="7" xfId="8" applyFont="1" applyFill="1" applyBorder="1" applyAlignment="1" applyProtection="1">
      <alignment horizontal="left" vertical="top" wrapText="1"/>
    </xf>
    <xf numFmtId="0" fontId="22" fillId="22" borderId="0" xfId="8" applyFont="1" applyFill="1" applyBorder="1" applyAlignment="1" applyProtection="1">
      <alignment horizontal="left" vertical="top" wrapText="1"/>
    </xf>
    <xf numFmtId="0" fontId="22" fillId="22" borderId="11" xfId="8" applyFont="1" applyFill="1" applyBorder="1" applyAlignment="1" applyProtection="1">
      <alignment horizontal="left" vertical="top" wrapText="1"/>
    </xf>
    <xf numFmtId="0" fontId="22" fillId="22" borderId="12" xfId="8" applyFont="1" applyFill="1" applyBorder="1" applyAlignment="1" applyProtection="1">
      <alignment horizontal="left" vertical="top" wrapText="1"/>
    </xf>
    <xf numFmtId="0" fontId="22" fillId="22" borderId="13" xfId="8" applyFont="1" applyFill="1" applyBorder="1" applyAlignment="1" applyProtection="1">
      <alignment horizontal="left" vertical="top" wrapText="1"/>
    </xf>
    <xf numFmtId="0" fontId="22" fillId="22" borderId="14" xfId="8" applyFont="1" applyFill="1" applyBorder="1" applyAlignment="1" applyProtection="1">
      <alignment horizontal="left" vertical="top" wrapText="1"/>
    </xf>
    <xf numFmtId="0" fontId="34" fillId="8" borderId="46" xfId="8" applyFont="1" applyBorder="1" applyAlignment="1">
      <alignment horizontal="left" vertical="center"/>
    </xf>
    <xf numFmtId="0" fontId="34" fillId="8" borderId="60" xfId="8" applyFont="1" applyBorder="1" applyAlignment="1">
      <alignment horizontal="left" vertical="center"/>
    </xf>
    <xf numFmtId="0" fontId="34" fillId="8" borderId="47" xfId="8" applyFont="1" applyBorder="1" applyAlignment="1">
      <alignment horizontal="left" vertical="center"/>
    </xf>
    <xf numFmtId="0" fontId="8" fillId="16" borderId="61" xfId="0"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0" fontId="8" fillId="16" borderId="26" xfId="0" applyFont="1" applyFill="1" applyBorder="1" applyAlignment="1" applyProtection="1">
      <alignment horizontal="left" vertical="top" wrapText="1"/>
      <protection locked="0"/>
    </xf>
    <xf numFmtId="0" fontId="8" fillId="16" borderId="15" xfId="0" applyFont="1" applyFill="1" applyBorder="1" applyAlignment="1" applyProtection="1">
      <alignment horizontal="left" vertical="top" wrapText="1"/>
      <protection locked="0"/>
    </xf>
    <xf numFmtId="0" fontId="8" fillId="16" borderId="1" xfId="0" applyFont="1" applyFill="1" applyBorder="1" applyAlignment="1" applyProtection="1">
      <alignment horizontal="left" vertical="top" wrapText="1"/>
      <protection locked="0"/>
    </xf>
    <xf numFmtId="0" fontId="8" fillId="16" borderId="18" xfId="0" applyFont="1" applyFill="1" applyBorder="1" applyAlignment="1" applyProtection="1">
      <alignment horizontal="left" vertical="top" wrapText="1"/>
      <protection locked="0"/>
    </xf>
    <xf numFmtId="0" fontId="8" fillId="16" borderId="16" xfId="0" applyFont="1" applyFill="1" applyBorder="1" applyAlignment="1" applyProtection="1">
      <alignment horizontal="left" vertical="top" wrapText="1"/>
      <protection locked="0"/>
    </xf>
    <xf numFmtId="0" fontId="8" fillId="16" borderId="22" xfId="0" applyFont="1" applyFill="1" applyBorder="1" applyAlignment="1" applyProtection="1">
      <alignment horizontal="left" vertical="top" wrapText="1"/>
      <protection locked="0"/>
    </xf>
    <xf numFmtId="0" fontId="8" fillId="16" borderId="17" xfId="0" applyFont="1" applyFill="1" applyBorder="1" applyAlignment="1" applyProtection="1">
      <alignment horizontal="left" vertical="top" wrapText="1"/>
      <protection locked="0"/>
    </xf>
    <xf numFmtId="0" fontId="8" fillId="16" borderId="7" xfId="0" applyFont="1" applyFill="1" applyBorder="1" applyAlignment="1" applyProtection="1">
      <alignment horizontal="left" vertical="top" wrapText="1"/>
      <protection locked="0"/>
    </xf>
    <xf numFmtId="0" fontId="8" fillId="16" borderId="0" xfId="0" applyFont="1" applyFill="1" applyBorder="1" applyAlignment="1" applyProtection="1">
      <alignment horizontal="left" vertical="top" wrapText="1"/>
      <protection locked="0"/>
    </xf>
    <xf numFmtId="0" fontId="8" fillId="16" borderId="11" xfId="0" applyFont="1" applyFill="1" applyBorder="1" applyAlignment="1" applyProtection="1">
      <alignment horizontal="left" vertical="top" wrapText="1"/>
      <protection locked="0"/>
    </xf>
    <xf numFmtId="0" fontId="8" fillId="16" borderId="12" xfId="0" applyFont="1" applyFill="1" applyBorder="1" applyAlignment="1" applyProtection="1">
      <alignment horizontal="left" vertical="top" wrapText="1"/>
      <protection locked="0"/>
    </xf>
    <xf numFmtId="0" fontId="8" fillId="16" borderId="13" xfId="0" applyFont="1" applyFill="1" applyBorder="1" applyAlignment="1" applyProtection="1">
      <alignment horizontal="left" vertical="top" wrapText="1"/>
      <protection locked="0"/>
    </xf>
    <xf numFmtId="0" fontId="8" fillId="16" borderId="14" xfId="0" applyFont="1" applyFill="1" applyBorder="1" applyAlignment="1" applyProtection="1">
      <alignment horizontal="left" vertical="top" wrapText="1"/>
      <protection locked="0"/>
    </xf>
    <xf numFmtId="0" fontId="8" fillId="16" borderId="7" xfId="0" applyFont="1" applyFill="1" applyBorder="1" applyAlignment="1" applyProtection="1">
      <alignment horizontal="center" vertical="center"/>
      <protection locked="0"/>
    </xf>
    <xf numFmtId="0" fontId="8" fillId="16" borderId="0"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8" fillId="16" borderId="12" xfId="0" applyFont="1" applyFill="1" applyBorder="1" applyAlignment="1" applyProtection="1">
      <alignment horizontal="center" vertical="center"/>
      <protection locked="0"/>
    </xf>
    <xf numFmtId="0" fontId="8" fillId="16" borderId="13" xfId="0" applyFont="1" applyFill="1" applyBorder="1" applyAlignment="1" applyProtection="1">
      <alignment horizontal="center" vertical="center"/>
      <protection locked="0"/>
    </xf>
    <xf numFmtId="0" fontId="8" fillId="16" borderId="14" xfId="0" applyFont="1" applyFill="1" applyBorder="1" applyAlignment="1" applyProtection="1">
      <alignment horizontal="center" vertical="center"/>
      <protection locked="0"/>
    </xf>
    <xf numFmtId="0" fontId="22" fillId="8" borderId="46" xfId="8" applyFont="1" applyBorder="1" applyAlignment="1">
      <alignment horizontal="left" vertical="center"/>
    </xf>
    <xf numFmtId="0" fontId="22" fillId="8" borderId="60" xfId="8" applyFont="1" applyBorder="1" applyAlignment="1">
      <alignment horizontal="left" vertical="center"/>
    </xf>
    <xf numFmtId="0" fontId="22" fillId="8" borderId="47" xfId="8" applyFont="1" applyBorder="1" applyAlignment="1">
      <alignment horizontal="left" vertical="center"/>
    </xf>
    <xf numFmtId="0" fontId="10" fillId="7" borderId="46" xfId="0" applyFont="1" applyFill="1" applyBorder="1" applyAlignment="1" applyProtection="1">
      <alignment horizontal="left"/>
    </xf>
    <xf numFmtId="0" fontId="10" fillId="7" borderId="60" xfId="0" applyFont="1" applyFill="1" applyBorder="1" applyAlignment="1" applyProtection="1">
      <alignment horizontal="left"/>
    </xf>
    <xf numFmtId="0" fontId="10" fillId="7" borderId="47" xfId="0" applyFont="1" applyFill="1" applyBorder="1" applyAlignment="1" applyProtection="1">
      <alignment horizontal="left"/>
    </xf>
    <xf numFmtId="0" fontId="8" fillId="16" borderId="8" xfId="4" applyNumberFormat="1" applyFont="1" applyFill="1" applyBorder="1" applyAlignment="1" applyProtection="1">
      <alignment horizontal="left" vertical="top" wrapText="1"/>
      <protection locked="0"/>
    </xf>
    <xf numFmtId="0" fontId="8" fillId="16" borderId="9" xfId="4" applyNumberFormat="1" applyFont="1" applyFill="1" applyBorder="1" applyAlignment="1" applyProtection="1">
      <alignment horizontal="left" vertical="top" wrapText="1"/>
      <protection locked="0"/>
    </xf>
    <xf numFmtId="0" fontId="8" fillId="16" borderId="10" xfId="4" applyNumberFormat="1" applyFont="1" applyFill="1" applyBorder="1" applyAlignment="1" applyProtection="1">
      <alignment horizontal="left" vertical="top" wrapText="1"/>
      <protection locked="0"/>
    </xf>
    <xf numFmtId="0" fontId="8" fillId="16" borderId="7" xfId="4" applyNumberFormat="1" applyFont="1" applyFill="1" applyBorder="1" applyAlignment="1" applyProtection="1">
      <alignment horizontal="left" vertical="top" wrapText="1"/>
      <protection locked="0"/>
    </xf>
    <xf numFmtId="0" fontId="8" fillId="16" borderId="0" xfId="4" applyNumberFormat="1" applyFont="1" applyFill="1" applyBorder="1" applyAlignment="1" applyProtection="1">
      <alignment horizontal="left" vertical="top" wrapText="1"/>
      <protection locked="0"/>
    </xf>
    <xf numFmtId="0" fontId="8" fillId="16" borderId="11" xfId="4" applyNumberFormat="1" applyFont="1" applyFill="1" applyBorder="1" applyAlignment="1" applyProtection="1">
      <alignment horizontal="left" vertical="top" wrapText="1"/>
      <protection locked="0"/>
    </xf>
    <xf numFmtId="0" fontId="8" fillId="16" borderId="12" xfId="4" applyNumberFormat="1" applyFont="1" applyFill="1" applyBorder="1" applyAlignment="1" applyProtection="1">
      <alignment horizontal="left" vertical="top" wrapText="1"/>
      <protection locked="0"/>
    </xf>
    <xf numFmtId="0" fontId="8" fillId="16" borderId="13" xfId="4" applyNumberFormat="1" applyFont="1" applyFill="1" applyBorder="1" applyAlignment="1" applyProtection="1">
      <alignment horizontal="left" vertical="top" wrapText="1"/>
      <protection locked="0"/>
    </xf>
    <xf numFmtId="0" fontId="8" fillId="16" borderId="14" xfId="4" applyNumberFormat="1" applyFont="1" applyFill="1" applyBorder="1" applyAlignment="1" applyProtection="1">
      <alignment horizontal="left" vertical="top" wrapText="1"/>
      <protection locked="0"/>
    </xf>
    <xf numFmtId="0" fontId="22" fillId="8" borderId="46" xfId="8" applyFont="1" applyBorder="1" applyAlignment="1" applyProtection="1">
      <alignment horizontal="left" vertical="center"/>
    </xf>
    <xf numFmtId="0" fontId="22" fillId="8" borderId="47" xfId="8" applyFont="1" applyBorder="1" applyAlignment="1" applyProtection="1">
      <alignment horizontal="left" vertical="center"/>
    </xf>
    <xf numFmtId="0" fontId="22" fillId="8" borderId="60" xfId="8" applyFont="1" applyBorder="1" applyAlignment="1" applyProtection="1">
      <alignment horizontal="left" vertical="center"/>
    </xf>
    <xf numFmtId="0" fontId="9" fillId="0" borderId="69" xfId="7" applyFont="1" applyBorder="1" applyAlignment="1" applyProtection="1">
      <alignment horizontal="left" vertical="center" wrapText="1"/>
    </xf>
    <xf numFmtId="0" fontId="9" fillId="0" borderId="9" xfId="7" applyFont="1" applyBorder="1" applyAlignment="1" applyProtection="1">
      <alignment horizontal="left" vertical="center" wrapText="1"/>
    </xf>
    <xf numFmtId="0" fontId="9" fillId="0" borderId="10" xfId="7" applyFont="1" applyBorder="1" applyAlignment="1" applyProtection="1">
      <alignment horizontal="left" vertical="center" wrapText="1"/>
    </xf>
    <xf numFmtId="0" fontId="9" fillId="0" borderId="50" xfId="7" applyNumberFormat="1" applyFont="1" applyBorder="1" applyAlignment="1" applyProtection="1">
      <alignment horizontal="left" vertical="center"/>
    </xf>
    <xf numFmtId="0" fontId="9" fillId="0" borderId="33" xfId="7" applyNumberFormat="1" applyFont="1" applyBorder="1" applyAlignment="1" applyProtection="1">
      <alignment horizontal="left" vertical="center"/>
    </xf>
    <xf numFmtId="0" fontId="9" fillId="0" borderId="43" xfId="7" applyNumberFormat="1" applyFont="1" applyBorder="1" applyAlignment="1" applyProtection="1">
      <alignment horizontal="left" vertical="center"/>
    </xf>
    <xf numFmtId="14" fontId="9" fillId="0" borderId="50" xfId="7" applyNumberFormat="1" applyFont="1" applyBorder="1" applyAlignment="1" applyProtection="1">
      <alignment horizontal="left" vertical="center"/>
    </xf>
    <xf numFmtId="14" fontId="9" fillId="0" borderId="33" xfId="7" applyNumberFormat="1" applyFont="1" applyBorder="1" applyAlignment="1" applyProtection="1">
      <alignment horizontal="left" vertical="center"/>
    </xf>
    <xf numFmtId="14" fontId="9" fillId="0" borderId="43" xfId="7" applyNumberFormat="1" applyFont="1" applyBorder="1" applyAlignment="1" applyProtection="1">
      <alignment horizontal="left" vertical="center"/>
    </xf>
    <xf numFmtId="0" fontId="9" fillId="0" borderId="96" xfId="7" applyNumberFormat="1" applyFont="1" applyBorder="1" applyAlignment="1" applyProtection="1">
      <alignment horizontal="left" vertical="center"/>
    </xf>
    <xf numFmtId="0" fontId="9" fillId="0" borderId="101" xfId="7" applyNumberFormat="1" applyFont="1" applyBorder="1" applyAlignment="1" applyProtection="1">
      <alignment horizontal="left" vertical="center"/>
    </xf>
    <xf numFmtId="0" fontId="9" fillId="0" borderId="102" xfId="7" applyNumberFormat="1" applyFont="1" applyBorder="1" applyAlignment="1" applyProtection="1">
      <alignment horizontal="left" vertical="center"/>
    </xf>
    <xf numFmtId="0" fontId="8" fillId="0" borderId="85"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14" fontId="9" fillId="0" borderId="103" xfId="7" applyNumberFormat="1" applyFont="1" applyBorder="1" applyAlignment="1" applyProtection="1">
      <alignment horizontal="left" vertical="center"/>
    </xf>
    <xf numFmtId="14" fontId="9" fillId="0" borderId="13" xfId="7" applyNumberFormat="1" applyFont="1" applyBorder="1" applyAlignment="1" applyProtection="1">
      <alignment horizontal="left" vertical="center"/>
    </xf>
    <xf numFmtId="14" fontId="9" fillId="0" borderId="14" xfId="7" applyNumberFormat="1" applyFont="1" applyBorder="1" applyAlignment="1" applyProtection="1">
      <alignment horizontal="left" vertical="center"/>
    </xf>
    <xf numFmtId="0" fontId="9" fillId="0" borderId="35" xfId="7" applyNumberFormat="1" applyFont="1" applyBorder="1" applyAlignment="1" applyProtection="1">
      <alignment horizontal="left" vertical="center" wrapText="1"/>
    </xf>
    <xf numFmtId="0" fontId="9" fillId="0" borderId="33" xfId="7" applyNumberFormat="1" applyFont="1" applyBorder="1" applyAlignment="1" applyProtection="1">
      <alignment horizontal="left" vertical="center" wrapText="1"/>
    </xf>
    <xf numFmtId="0" fontId="9" fillId="0" borderId="43" xfId="7" applyNumberFormat="1" applyFont="1" applyBorder="1" applyAlignment="1" applyProtection="1">
      <alignment horizontal="left" vertical="center" wrapText="1"/>
    </xf>
    <xf numFmtId="0" fontId="17" fillId="16" borderId="97" xfId="19" applyFont="1" applyFill="1" applyBorder="1" applyAlignment="1" applyProtection="1">
      <alignment horizontal="left" vertical="center" wrapText="1"/>
      <protection locked="0"/>
    </xf>
    <xf numFmtId="0" fontId="17" fillId="16" borderId="107" xfId="19" applyFont="1" applyFill="1" applyBorder="1" applyAlignment="1" applyProtection="1">
      <alignment horizontal="left" vertical="center" wrapText="1"/>
      <protection locked="0"/>
    </xf>
    <xf numFmtId="0" fontId="17" fillId="16" borderId="108" xfId="19" applyFont="1" applyFill="1" applyBorder="1" applyAlignment="1" applyProtection="1">
      <alignment horizontal="left" vertical="center" wrapText="1"/>
      <protection locked="0"/>
    </xf>
    <xf numFmtId="0" fontId="10" fillId="0" borderId="7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8" fillId="0" borderId="27" xfId="0" applyFont="1" applyBorder="1" applyAlignment="1" applyProtection="1">
      <alignment horizontal="center" vertical="center"/>
    </xf>
    <xf numFmtId="0" fontId="8" fillId="0" borderId="104" xfId="0" applyFont="1" applyBorder="1" applyAlignment="1" applyProtection="1">
      <alignment horizontal="center" vertical="center"/>
    </xf>
    <xf numFmtId="0" fontId="10" fillId="0" borderId="112" xfId="0" applyFont="1" applyFill="1" applyBorder="1" applyAlignment="1" applyProtection="1">
      <alignment horizontal="center" vertical="center"/>
    </xf>
    <xf numFmtId="0" fontId="10" fillId="0" borderId="121" xfId="0" applyFont="1" applyFill="1" applyBorder="1" applyAlignment="1" applyProtection="1">
      <alignment horizontal="center" vertical="center"/>
    </xf>
    <xf numFmtId="0" fontId="10" fillId="0" borderId="105"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25" xfId="0" applyFont="1" applyFill="1" applyBorder="1" applyAlignment="1" applyProtection="1">
      <alignment horizontal="center" vertical="center"/>
    </xf>
    <xf numFmtId="0" fontId="10" fillId="0" borderId="8" xfId="0" applyFont="1" applyFill="1" applyBorder="1" applyAlignment="1" applyProtection="1">
      <alignment horizontal="center" vertical="center" wrapText="1"/>
    </xf>
    <xf numFmtId="0" fontId="10" fillId="0" borderId="125"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124" xfId="0" applyFont="1" applyFill="1" applyBorder="1" applyAlignment="1" applyProtection="1">
      <alignment horizontal="center" vertical="center" wrapText="1"/>
    </xf>
    <xf numFmtId="0" fontId="53" fillId="2" borderId="7" xfId="0" applyFont="1" applyFill="1" applyBorder="1" applyAlignment="1" applyProtection="1">
      <alignment horizontal="left" wrapText="1"/>
    </xf>
    <xf numFmtId="0" fontId="53" fillId="2" borderId="0" xfId="0" applyFont="1" applyFill="1" applyBorder="1" applyAlignment="1" applyProtection="1">
      <alignment horizontal="left" wrapText="1"/>
    </xf>
    <xf numFmtId="0" fontId="10" fillId="0" borderId="7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7" fillId="16" borderId="109" xfId="19" applyFont="1" applyFill="1" applyBorder="1" applyAlignment="1" applyProtection="1">
      <alignment horizontal="left" vertical="center" wrapText="1"/>
      <protection locked="0"/>
    </xf>
    <xf numFmtId="0" fontId="17" fillId="16" borderId="110" xfId="19" applyFont="1" applyFill="1" applyBorder="1" applyAlignment="1" applyProtection="1">
      <alignment horizontal="left" vertical="center" wrapText="1"/>
      <protection locked="0"/>
    </xf>
    <xf numFmtId="0" fontId="17" fillId="16" borderId="111" xfId="19" applyFont="1" applyFill="1" applyBorder="1" applyAlignment="1" applyProtection="1">
      <alignment horizontal="left" vertical="center" wrapText="1"/>
      <protection locked="0"/>
    </xf>
    <xf numFmtId="0" fontId="17" fillId="0" borderId="85" xfId="0" applyNumberFormat="1" applyFont="1" applyFill="1" applyBorder="1" applyAlignment="1" applyProtection="1">
      <alignment horizontal="center" vertical="center"/>
    </xf>
    <xf numFmtId="0" fontId="17" fillId="0" borderId="28" xfId="0" applyNumberFormat="1" applyFont="1" applyFill="1" applyBorder="1" applyAlignment="1" applyProtection="1">
      <alignment horizontal="center" vertical="center"/>
    </xf>
    <xf numFmtId="0" fontId="17" fillId="0" borderId="84" xfId="0" applyNumberFormat="1" applyFont="1" applyFill="1" applyBorder="1" applyAlignment="1" applyProtection="1">
      <alignment horizontal="center" vertical="center"/>
    </xf>
    <xf numFmtId="0" fontId="10" fillId="0" borderId="112"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wrapText="1"/>
    </xf>
    <xf numFmtId="0" fontId="10" fillId="0" borderId="72"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7" borderId="46" xfId="0" applyNumberFormat="1" applyFont="1" applyFill="1" applyBorder="1" applyAlignment="1" applyProtection="1">
      <alignment horizontal="left"/>
    </xf>
    <xf numFmtId="0" fontId="10" fillId="7" borderId="60" xfId="0" applyNumberFormat="1" applyFont="1" applyFill="1" applyBorder="1" applyAlignment="1" applyProtection="1">
      <alignment horizontal="left"/>
    </xf>
    <xf numFmtId="0" fontId="10" fillId="7" borderId="47" xfId="0" applyNumberFormat="1" applyFont="1" applyFill="1" applyBorder="1" applyAlignment="1" applyProtection="1">
      <alignment horizontal="left"/>
    </xf>
    <xf numFmtId="0" fontId="9" fillId="0" borderId="62" xfId="22" applyFont="1" applyBorder="1" applyAlignment="1" applyProtection="1">
      <alignment horizontal="left" vertical="center" wrapText="1"/>
    </xf>
    <xf numFmtId="0" fontId="9" fillId="0" borderId="48" xfId="22" applyFont="1" applyBorder="1" applyAlignment="1" applyProtection="1">
      <alignment horizontal="left" vertical="center" wrapText="1"/>
    </xf>
    <xf numFmtId="0" fontId="9" fillId="0" borderId="55" xfId="22" applyNumberFormat="1" applyFont="1" applyBorder="1" applyAlignment="1" applyProtection="1">
      <alignment horizontal="left" vertical="center"/>
    </xf>
    <xf numFmtId="0" fontId="9" fillId="0" borderId="43" xfId="22" applyNumberFormat="1" applyFont="1" applyBorder="1" applyAlignment="1" applyProtection="1">
      <alignment horizontal="left" vertical="center"/>
    </xf>
    <xf numFmtId="14" fontId="9" fillId="0" borderId="55" xfId="22" applyNumberFormat="1" applyFont="1" applyBorder="1" applyAlignment="1" applyProtection="1">
      <alignment horizontal="left" vertical="center"/>
    </xf>
    <xf numFmtId="14" fontId="9" fillId="0" borderId="43" xfId="22" applyNumberFormat="1" applyFont="1" applyBorder="1" applyAlignment="1" applyProtection="1">
      <alignment horizontal="left" vertical="center"/>
    </xf>
    <xf numFmtId="14" fontId="9" fillId="0" borderId="56" xfId="22" applyNumberFormat="1" applyFont="1" applyBorder="1" applyAlignment="1" applyProtection="1">
      <alignment horizontal="left" vertical="center"/>
    </xf>
    <xf numFmtId="14" fontId="9" fillId="0" borderId="14" xfId="22" applyNumberFormat="1" applyFont="1" applyBorder="1" applyAlignment="1" applyProtection="1">
      <alignment horizontal="left" vertical="center"/>
    </xf>
    <xf numFmtId="0" fontId="8" fillId="0" borderId="53" xfId="22" applyFont="1" applyBorder="1" applyAlignment="1" applyProtection="1">
      <alignment horizontal="left" vertical="center"/>
    </xf>
    <xf numFmtId="0" fontId="8" fillId="0" borderId="59" xfId="22" applyFont="1" applyBorder="1" applyAlignment="1" applyProtection="1">
      <alignment horizontal="left" vertical="center"/>
    </xf>
    <xf numFmtId="0" fontId="8" fillId="0" borderId="51" xfId="22" applyFont="1" applyBorder="1" applyAlignment="1" applyProtection="1">
      <alignment horizontal="left" vertical="center"/>
    </xf>
    <xf numFmtId="0" fontId="8" fillId="0" borderId="58" xfId="22" applyFont="1" applyBorder="1" applyAlignment="1" applyProtection="1">
      <alignment horizontal="left" vertical="center"/>
    </xf>
    <xf numFmtId="165" fontId="8" fillId="0" borderId="58" xfId="22" applyNumberFormat="1" applyFont="1" applyBorder="1" applyAlignment="1" applyProtection="1">
      <alignment horizontal="left" vertical="center"/>
    </xf>
    <xf numFmtId="0" fontId="8" fillId="0" borderId="52" xfId="22" applyFont="1" applyBorder="1" applyAlignment="1" applyProtection="1">
      <alignment horizontal="left" vertical="center"/>
    </xf>
    <xf numFmtId="0" fontId="8" fillId="0" borderId="57" xfId="22" applyFont="1" applyBorder="1" applyAlignment="1" applyProtection="1">
      <alignment horizontal="left" vertical="center"/>
    </xf>
    <xf numFmtId="0" fontId="9" fillId="0" borderId="55" xfId="22" applyNumberFormat="1" applyFont="1" applyBorder="1" applyAlignment="1" applyProtection="1">
      <alignment horizontal="left" vertical="center" wrapText="1"/>
    </xf>
    <xf numFmtId="0" fontId="9" fillId="0" borderId="43" xfId="22" applyNumberFormat="1" applyFont="1" applyBorder="1" applyAlignment="1" applyProtection="1">
      <alignment horizontal="left" vertical="center" wrapText="1"/>
    </xf>
    <xf numFmtId="0" fontId="8" fillId="2" borderId="42"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45" xfId="0" applyFont="1" applyFill="1" applyBorder="1" applyAlignment="1" applyProtection="1">
      <alignment horizontal="left" vertical="center" wrapText="1"/>
    </xf>
    <xf numFmtId="0" fontId="8" fillId="2" borderId="85"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84" xfId="0"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16" borderId="86" xfId="0" applyFont="1" applyFill="1" applyBorder="1" applyAlignment="1" applyProtection="1">
      <alignment horizontal="left" vertical="top" wrapText="1"/>
      <protection locked="0"/>
    </xf>
    <xf numFmtId="0" fontId="8" fillId="16" borderId="2" xfId="0" applyFont="1" applyFill="1" applyBorder="1" applyAlignment="1" applyProtection="1">
      <alignment horizontal="left" vertical="top" wrapText="1"/>
      <protection locked="0"/>
    </xf>
    <xf numFmtId="0" fontId="8" fillId="16" borderId="87" xfId="0" applyFont="1" applyFill="1" applyBorder="1" applyAlignment="1" applyProtection="1">
      <alignment horizontal="left" vertical="top" wrapText="1"/>
      <protection locked="0"/>
    </xf>
    <xf numFmtId="0" fontId="8" fillId="16" borderId="25" xfId="0" applyFont="1" applyFill="1" applyBorder="1" applyAlignment="1" applyProtection="1">
      <alignment horizontal="left" vertical="top" wrapText="1"/>
      <protection locked="0"/>
    </xf>
    <xf numFmtId="0" fontId="8" fillId="16" borderId="3" xfId="0" applyFont="1" applyFill="1" applyBorder="1" applyAlignment="1" applyProtection="1">
      <alignment horizontal="left" vertical="top" wrapText="1"/>
      <protection locked="0"/>
    </xf>
    <xf numFmtId="0" fontId="8" fillId="16" borderId="27" xfId="0" applyFont="1" applyFill="1" applyBorder="1" applyAlignment="1" applyProtection="1">
      <alignment horizontal="left" vertical="top" wrapText="1"/>
      <protection locked="0"/>
    </xf>
    <xf numFmtId="0" fontId="43" fillId="22" borderId="72" xfId="8" applyFont="1" applyFill="1" applyBorder="1" applyAlignment="1" applyProtection="1">
      <alignment horizontal="left" vertical="center" wrapText="1"/>
    </xf>
    <xf numFmtId="0" fontId="43" fillId="22" borderId="73" xfId="8" applyFont="1" applyFill="1" applyBorder="1" applyAlignment="1" applyProtection="1">
      <alignment horizontal="left" vertical="center" wrapText="1"/>
    </xf>
    <xf numFmtId="0" fontId="43" fillId="22" borderId="74" xfId="8" applyFont="1" applyFill="1" applyBorder="1" applyAlignment="1" applyProtection="1">
      <alignment horizontal="left" vertical="center" wrapText="1"/>
    </xf>
    <xf numFmtId="0" fontId="43" fillId="22" borderId="61" xfId="8" applyFont="1" applyFill="1" applyBorder="1" applyAlignment="1" applyProtection="1">
      <alignment horizontal="left" vertical="center" wrapText="1"/>
    </xf>
    <xf numFmtId="0" fontId="43" fillId="22" borderId="5" xfId="8" applyFont="1" applyFill="1" applyBorder="1" applyAlignment="1" applyProtection="1">
      <alignment horizontal="left" vertical="center" wrapText="1"/>
    </xf>
    <xf numFmtId="0" fontId="43" fillId="22" borderId="26" xfId="8" applyFont="1" applyFill="1" applyBorder="1" applyAlignment="1" applyProtection="1">
      <alignment horizontal="left" vertical="center" wrapText="1"/>
    </xf>
    <xf numFmtId="0" fontId="43" fillId="22" borderId="16" xfId="8" applyFont="1" applyFill="1" applyBorder="1" applyAlignment="1" applyProtection="1">
      <alignment horizontal="left" vertical="center" wrapText="1"/>
    </xf>
    <xf numFmtId="0" fontId="43" fillId="22" borderId="22" xfId="8" applyFont="1" applyFill="1" applyBorder="1" applyAlignment="1" applyProtection="1">
      <alignment horizontal="left" vertical="center" wrapText="1"/>
    </xf>
    <xf numFmtId="0" fontId="43" fillId="22" borderId="17" xfId="8" applyFont="1" applyFill="1" applyBorder="1" applyAlignment="1" applyProtection="1">
      <alignment horizontal="left" vertical="center" wrapText="1"/>
    </xf>
    <xf numFmtId="0" fontId="44" fillId="0" borderId="20" xfId="22" applyFont="1" applyBorder="1" applyAlignment="1">
      <alignment horizontal="center" vertical="center"/>
    </xf>
    <xf numFmtId="0" fontId="44" fillId="0" borderId="75" xfId="22" applyFont="1" applyBorder="1" applyAlignment="1">
      <alignment horizontal="center" vertical="center"/>
    </xf>
    <xf numFmtId="0" fontId="45" fillId="0" borderId="76" xfId="22" applyFont="1" applyBorder="1" applyAlignment="1">
      <alignment horizontal="left"/>
    </xf>
    <xf numFmtId="0" fontId="45" fillId="0" borderId="77" xfId="22" applyFont="1" applyBorder="1" applyAlignment="1">
      <alignment horizontal="left"/>
    </xf>
    <xf numFmtId="0" fontId="45" fillId="0" borderId="42" xfId="22" applyFont="1" applyBorder="1" applyAlignment="1">
      <alignment horizontal="left" vertical="top"/>
    </xf>
    <xf numFmtId="0" fontId="45" fillId="0" borderId="45" xfId="22" applyFont="1" applyBorder="1" applyAlignment="1">
      <alignment horizontal="left" vertical="top"/>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14" fontId="9" fillId="0" borderId="70" xfId="7" applyNumberFormat="1" applyFont="1" applyBorder="1" applyAlignment="1">
      <alignment horizontal="left"/>
    </xf>
    <xf numFmtId="14" fontId="9" fillId="0" borderId="71" xfId="7" applyNumberFormat="1" applyFont="1" applyBorder="1" applyAlignment="1">
      <alignment horizontal="left"/>
    </xf>
    <xf numFmtId="0" fontId="49" fillId="0" borderId="0" xfId="0" applyFont="1" applyBorder="1" applyAlignment="1">
      <alignment horizontal="center" vertical="top" wrapText="1"/>
    </xf>
    <xf numFmtId="0" fontId="8" fillId="0" borderId="101" xfId="0" applyFont="1" applyBorder="1" applyAlignment="1">
      <alignment horizontal="center"/>
    </xf>
    <xf numFmtId="0" fontId="8" fillId="0" borderId="117" xfId="0" applyFont="1" applyBorder="1" applyAlignment="1">
      <alignment horizontal="center"/>
    </xf>
    <xf numFmtId="0" fontId="8" fillId="0" borderId="0" xfId="0" applyFont="1" applyBorder="1" applyAlignment="1">
      <alignment horizontal="center"/>
    </xf>
    <xf numFmtId="0" fontId="8" fillId="0" borderId="118" xfId="0" applyFont="1" applyBorder="1" applyAlignment="1">
      <alignment horizontal="center"/>
    </xf>
    <xf numFmtId="0" fontId="8" fillId="0" borderId="120" xfId="0" applyFont="1" applyBorder="1" applyAlignment="1">
      <alignment horizontal="center"/>
    </xf>
    <xf numFmtId="0" fontId="8" fillId="0" borderId="119" xfId="0" applyFont="1" applyBorder="1" applyAlignment="1">
      <alignment horizontal="center"/>
    </xf>
    <xf numFmtId="0" fontId="8" fillId="0" borderId="0" xfId="0" applyFont="1" applyBorder="1" applyAlignment="1">
      <alignment horizontal="center" wrapText="1"/>
    </xf>
    <xf numFmtId="0" fontId="9" fillId="0" borderId="55" xfId="7" applyNumberFormat="1" applyFont="1" applyBorder="1" applyAlignment="1">
      <alignment horizontal="left" vertical="center" wrapText="1"/>
    </xf>
    <xf numFmtId="0" fontId="9" fillId="0" borderId="43" xfId="7" applyNumberFormat="1" applyFont="1" applyBorder="1" applyAlignment="1">
      <alignment horizontal="left" vertical="center" wrapText="1"/>
    </xf>
    <xf numFmtId="0" fontId="9" fillId="0" borderId="62" xfId="7" applyFont="1" applyBorder="1" applyAlignment="1">
      <alignment horizontal="left" wrapText="1"/>
    </xf>
    <xf numFmtId="0" fontId="9" fillId="0" borderId="48" xfId="7" applyFont="1" applyBorder="1" applyAlignment="1">
      <alignment horizontal="left" wrapText="1"/>
    </xf>
    <xf numFmtId="0" fontId="9" fillId="0" borderId="55" xfId="7" applyNumberFormat="1" applyFont="1" applyBorder="1" applyAlignment="1">
      <alignment horizontal="left"/>
    </xf>
    <xf numFmtId="0" fontId="9" fillId="0" borderId="43" xfId="7" applyNumberFormat="1" applyFont="1" applyBorder="1" applyAlignment="1">
      <alignment horizontal="left"/>
    </xf>
    <xf numFmtId="14" fontId="9" fillId="0" borderId="55" xfId="7" applyNumberFormat="1" applyFont="1" applyBorder="1" applyAlignment="1">
      <alignment horizontal="left"/>
    </xf>
    <xf numFmtId="14" fontId="9" fillId="0" borderId="43" xfId="7" applyNumberFormat="1" applyFont="1" applyBorder="1" applyAlignment="1">
      <alignment horizontal="left"/>
    </xf>
    <xf numFmtId="0" fontId="7" fillId="8" borderId="46" xfId="8" applyFont="1" applyBorder="1" applyAlignment="1">
      <alignment horizontal="left" vertical="center"/>
    </xf>
    <xf numFmtId="0" fontId="7" fillId="8" borderId="47" xfId="8" applyFont="1" applyBorder="1" applyAlignment="1">
      <alignment horizontal="left" vertical="center"/>
    </xf>
    <xf numFmtId="0" fontId="11" fillId="16" borderId="109" xfId="0" applyNumberFormat="1" applyFont="1" applyFill="1" applyBorder="1" applyAlignment="1" applyProtection="1">
      <alignment horizontal="center"/>
      <protection locked="0"/>
    </xf>
    <xf numFmtId="0" fontId="11" fillId="16" borderId="111" xfId="0" applyNumberFormat="1" applyFont="1" applyFill="1" applyBorder="1" applyAlignment="1" applyProtection="1">
      <alignment horizontal="center"/>
      <protection locked="0"/>
    </xf>
  </cellXfs>
  <cellStyles count="28">
    <cellStyle name="20% - Accent2" xfId="5" builtinId="34"/>
    <cellStyle name="40% - Accent1" xfId="4" builtinId="31"/>
    <cellStyle name="60% - Accent1 2" xfId="26" xr:uid="{00000000-0005-0000-0000-000002000000}"/>
    <cellStyle name="60% - Accent2" xfId="6" builtinId="36"/>
    <cellStyle name="Auto Populated Cells" xfId="9" xr:uid="{00000000-0005-0000-0000-000004000000}"/>
    <cellStyle name="Calculation 2" xfId="10" xr:uid="{00000000-0005-0000-0000-000005000000}"/>
    <cellStyle name="Conditional Cell" xfId="11" xr:uid="{00000000-0005-0000-0000-000006000000}"/>
    <cellStyle name="Explanatory Text 2" xfId="12" xr:uid="{00000000-0005-0000-0000-000007000000}"/>
    <cellStyle name="Explanatory Text 3" xfId="21" xr:uid="{00000000-0005-0000-0000-000008000000}"/>
    <cellStyle name="Fixed Values" xfId="13" xr:uid="{00000000-0005-0000-0000-000009000000}"/>
    <cellStyle name="Heading 4 2" xfId="8" xr:uid="{00000000-0005-0000-0000-00000A000000}"/>
    <cellStyle name="Hyperlink" xfId="1" builtinId="8"/>
    <cellStyle name="Hyperlink 2" xfId="20" xr:uid="{00000000-0005-0000-0000-00000C000000}"/>
    <cellStyle name="Input 2" xfId="14" xr:uid="{00000000-0005-0000-0000-00000D000000}"/>
    <cellStyle name="Input 3" xfId="19" xr:uid="{00000000-0005-0000-0000-00000E000000}"/>
    <cellStyle name="Neutral 2" xfId="27" xr:uid="{00000000-0005-0000-0000-00000F000000}"/>
    <cellStyle name="Normal" xfId="0" builtinId="0"/>
    <cellStyle name="Normal 2" xfId="2" xr:uid="{00000000-0005-0000-0000-000011000000}"/>
    <cellStyle name="Normal 2 2" xfId="22" xr:uid="{00000000-0005-0000-0000-000012000000}"/>
    <cellStyle name="Normal 3" xfId="3" xr:uid="{00000000-0005-0000-0000-000013000000}"/>
    <cellStyle name="Normal 3 2" xfId="23" xr:uid="{00000000-0005-0000-0000-000014000000}"/>
    <cellStyle name="Normal 3 3" xfId="25" xr:uid="{00000000-0005-0000-0000-000015000000}"/>
    <cellStyle name="Normal 4" xfId="7" xr:uid="{00000000-0005-0000-0000-000016000000}"/>
    <cellStyle name="Output 2" xfId="15" xr:uid="{00000000-0005-0000-0000-000017000000}"/>
    <cellStyle name="Percent" xfId="24" builtinId="5"/>
    <cellStyle name="Revision Needed" xfId="16" xr:uid="{00000000-0005-0000-0000-000019000000}"/>
    <cellStyle name="Tab Header" xfId="17" xr:uid="{00000000-0005-0000-0000-00001A000000}"/>
    <cellStyle name="Table Header" xfId="18" xr:uid="{00000000-0005-0000-0000-00001B000000}"/>
  </cellStyles>
  <dxfs count="16">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fgColor auto="1"/>
          <bgColor theme="0" tint="-0.14996795556505021"/>
        </patternFill>
      </fill>
    </dxf>
  </dxfs>
  <tableStyles count="0" defaultTableStyle="TableStyleMedium9" defaultPivotStyle="PivotStyleLight16"/>
  <colors>
    <mruColors>
      <color rgb="FF99CCFF"/>
      <color rgb="FFFFCCCC"/>
      <color rgb="FF800000"/>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6e229c45d9385d8b92fb8f31737f478f&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0"/>
  <sheetViews>
    <sheetView showGridLines="0" tabSelected="1" zoomScale="80" zoomScaleNormal="80" workbookViewId="0">
      <selection activeCell="B11" sqref="B11:C11"/>
    </sheetView>
  </sheetViews>
  <sheetFormatPr defaultColWidth="9.1796875" defaultRowHeight="14.5" x14ac:dyDescent="0.35"/>
  <cols>
    <col min="1" max="1" width="3.81640625" style="35" customWidth="1"/>
    <col min="2" max="2" width="40.54296875" style="35" customWidth="1"/>
    <col min="3" max="3" width="142.26953125" style="35" customWidth="1"/>
    <col min="4" max="4" width="4.54296875" style="35" customWidth="1"/>
    <col min="5" max="5" width="4" style="35" customWidth="1"/>
    <col min="6" max="6" width="28.7265625" style="35" customWidth="1"/>
    <col min="7" max="16384" width="9.1796875" style="35"/>
  </cols>
  <sheetData>
    <row r="1" spans="1:5" ht="15" thickBot="1" x14ac:dyDescent="0.4">
      <c r="A1" s="34"/>
      <c r="E1" s="36"/>
    </row>
    <row r="2" spans="1:5" ht="16" thickBot="1" x14ac:dyDescent="0.4">
      <c r="B2" s="422" t="str">
        <f>'Version Control'!$B$2</f>
        <v>Title Block</v>
      </c>
      <c r="C2" s="423"/>
      <c r="E2" s="36"/>
    </row>
    <row r="3" spans="1:5" ht="15.5" x14ac:dyDescent="0.4">
      <c r="B3" s="146" t="str">
        <f>'Version Control'!$B$3</f>
        <v>Test Report Template Name:</v>
      </c>
      <c r="C3" s="91" t="str">
        <f>'Version Control'!$C$3</f>
        <v xml:space="preserve">Residential Clothes Dryer Appendix D1  </v>
      </c>
      <c r="E3" s="36"/>
    </row>
    <row r="4" spans="1:5" ht="15.5" x14ac:dyDescent="0.4">
      <c r="B4" s="84" t="str">
        <f>'Version Control'!$B$4</f>
        <v>Version Number:</v>
      </c>
      <c r="C4" s="223" t="str">
        <f>'Version Control'!$C$4</f>
        <v>v2.7</v>
      </c>
      <c r="E4" s="36"/>
    </row>
    <row r="5" spans="1:5" ht="15.5" x14ac:dyDescent="0.4">
      <c r="A5" s="38"/>
      <c r="B5" s="82" t="str">
        <f>'Version Control'!$B$5</f>
        <v xml:space="preserve">Latest Template Revision: </v>
      </c>
      <c r="C5" s="76">
        <f>'Version Control'!$C$5</f>
        <v>43585</v>
      </c>
      <c r="D5" s="159"/>
      <c r="E5" s="36"/>
    </row>
    <row r="6" spans="1:5" ht="15.5" x14ac:dyDescent="0.4">
      <c r="B6" s="82" t="str">
        <f>'Version Control'!$B$6</f>
        <v>Tab Name:</v>
      </c>
      <c r="C6" s="223" t="str">
        <f ca="1">MID(CELL("filename",A1), FIND("]", CELL("filename", A1))+ 1, 255)</f>
        <v>Instructions</v>
      </c>
      <c r="E6" s="36"/>
    </row>
    <row r="7" spans="1:5" ht="16" thickBot="1" x14ac:dyDescent="0.4">
      <c r="B7" s="225" t="str">
        <f>'Version Control'!$B$7</f>
        <v>File Name:</v>
      </c>
      <c r="C7" s="226" t="str">
        <f ca="1">'Version Control'!$C$7</f>
        <v>Residential Clothes Dryer Appendix D1 - v2.7.xlsx</v>
      </c>
      <c r="D7" s="39"/>
      <c r="E7" s="36"/>
    </row>
    <row r="8" spans="1:5" x14ac:dyDescent="0.35">
      <c r="D8" s="39"/>
      <c r="E8" s="36"/>
    </row>
    <row r="9" spans="1:5" ht="15" thickBot="1" x14ac:dyDescent="0.4">
      <c r="D9" s="39"/>
      <c r="E9" s="36"/>
    </row>
    <row r="10" spans="1:5" ht="16" thickBot="1" x14ac:dyDescent="0.4">
      <c r="B10" s="422" t="s">
        <v>31</v>
      </c>
      <c r="C10" s="423"/>
      <c r="D10" s="39"/>
      <c r="E10" s="36"/>
    </row>
    <row r="11" spans="1:5" ht="16" thickBot="1" x14ac:dyDescent="0.45">
      <c r="B11" s="413" t="s">
        <v>252</v>
      </c>
      <c r="C11" s="414"/>
      <c r="D11" s="39"/>
      <c r="E11" s="36"/>
    </row>
    <row r="12" spans="1:5" ht="16" thickBot="1" x14ac:dyDescent="0.45">
      <c r="B12" s="46"/>
      <c r="C12" s="46"/>
      <c r="D12" s="39"/>
      <c r="E12" s="36"/>
    </row>
    <row r="13" spans="1:5" ht="16" thickBot="1" x14ac:dyDescent="0.4">
      <c r="B13" s="422" t="s">
        <v>13</v>
      </c>
      <c r="C13" s="423"/>
      <c r="D13" s="39"/>
      <c r="E13" s="36"/>
    </row>
    <row r="14" spans="1:5" ht="15.5" x14ac:dyDescent="0.4">
      <c r="B14" s="59" t="s">
        <v>49</v>
      </c>
      <c r="C14" s="60" t="s">
        <v>138</v>
      </c>
      <c r="D14" s="39"/>
      <c r="E14" s="36"/>
    </row>
    <row r="15" spans="1:5" ht="15.5" x14ac:dyDescent="0.4">
      <c r="B15" s="53" t="s">
        <v>32</v>
      </c>
      <c r="C15" s="54" t="s">
        <v>139</v>
      </c>
      <c r="D15" s="39"/>
      <c r="E15" s="36"/>
    </row>
    <row r="16" spans="1:5" ht="15.5" x14ac:dyDescent="0.4">
      <c r="B16" s="53" t="s">
        <v>45</v>
      </c>
      <c r="C16" s="54" t="s">
        <v>140</v>
      </c>
      <c r="D16" s="39"/>
      <c r="E16" s="36"/>
    </row>
    <row r="17" spans="2:7" ht="15.5" x14ac:dyDescent="0.4">
      <c r="B17" s="53" t="s">
        <v>16</v>
      </c>
      <c r="C17" s="54" t="s">
        <v>141</v>
      </c>
      <c r="D17" s="39"/>
      <c r="E17" s="36"/>
    </row>
    <row r="18" spans="2:7" ht="15.5" x14ac:dyDescent="0.4">
      <c r="B18" s="53" t="s">
        <v>4</v>
      </c>
      <c r="C18" s="54" t="s">
        <v>142</v>
      </c>
      <c r="D18" s="39"/>
      <c r="E18" s="40"/>
    </row>
    <row r="19" spans="2:7" ht="15.5" x14ac:dyDescent="0.4">
      <c r="B19" s="53" t="s">
        <v>79</v>
      </c>
      <c r="C19" s="54" t="s">
        <v>143</v>
      </c>
      <c r="E19" s="36"/>
      <c r="F19" s="39"/>
      <c r="G19" s="39"/>
    </row>
    <row r="20" spans="2:7" ht="15.5" x14ac:dyDescent="0.4">
      <c r="B20" s="53" t="s">
        <v>54</v>
      </c>
      <c r="C20" s="54" t="s">
        <v>144</v>
      </c>
      <c r="E20" s="40"/>
    </row>
    <row r="21" spans="2:7" ht="15.5" x14ac:dyDescent="0.4">
      <c r="B21" s="53" t="s">
        <v>44</v>
      </c>
      <c r="C21" s="54" t="s">
        <v>145</v>
      </c>
      <c r="D21" s="39"/>
      <c r="E21" s="40"/>
    </row>
    <row r="22" spans="2:7" ht="15.5" x14ac:dyDescent="0.4">
      <c r="B22" s="55" t="s">
        <v>47</v>
      </c>
      <c r="C22" s="56" t="s">
        <v>146</v>
      </c>
      <c r="D22" s="39"/>
      <c r="E22" s="40"/>
    </row>
    <row r="23" spans="2:7" ht="16" thickBot="1" x14ac:dyDescent="0.45">
      <c r="B23" s="57" t="s">
        <v>46</v>
      </c>
      <c r="C23" s="58" t="s">
        <v>147</v>
      </c>
      <c r="D23" s="39"/>
      <c r="E23" s="40"/>
    </row>
    <row r="24" spans="2:7" ht="16" thickBot="1" x14ac:dyDescent="0.4">
      <c r="B24" s="41"/>
      <c r="C24" s="42"/>
      <c r="D24" s="39"/>
      <c r="E24" s="40"/>
    </row>
    <row r="25" spans="2:7" ht="16" thickBot="1" x14ac:dyDescent="0.45">
      <c r="B25" s="424" t="s">
        <v>97</v>
      </c>
      <c r="C25" s="425"/>
      <c r="D25" s="39"/>
      <c r="E25" s="40"/>
    </row>
    <row r="26" spans="2:7" ht="16.5" customHeight="1" x14ac:dyDescent="0.35">
      <c r="B26" s="209" t="s">
        <v>148</v>
      </c>
      <c r="C26" s="210" t="s">
        <v>149</v>
      </c>
      <c r="D26" s="39"/>
      <c r="E26" s="40"/>
    </row>
    <row r="27" spans="2:7" ht="15.5" x14ac:dyDescent="0.35">
      <c r="B27" s="426" t="s">
        <v>150</v>
      </c>
      <c r="C27" s="205" t="s">
        <v>18</v>
      </c>
      <c r="D27" s="39"/>
      <c r="E27" s="40"/>
    </row>
    <row r="28" spans="2:7" ht="15.5" x14ac:dyDescent="0.35">
      <c r="B28" s="426"/>
      <c r="C28" s="206" t="s">
        <v>151</v>
      </c>
      <c r="D28" s="39"/>
      <c r="E28" s="40"/>
    </row>
    <row r="29" spans="2:7" ht="15.5" x14ac:dyDescent="0.35">
      <c r="B29" s="426"/>
      <c r="C29" s="207" t="s">
        <v>152</v>
      </c>
      <c r="D29" s="39"/>
      <c r="E29" s="40"/>
    </row>
    <row r="30" spans="2:7" ht="20.5" thickBot="1" x14ac:dyDescent="0.4">
      <c r="B30" s="427"/>
      <c r="C30" s="208" t="s">
        <v>120</v>
      </c>
      <c r="D30" s="39"/>
      <c r="E30" s="40"/>
    </row>
    <row r="31" spans="2:7" ht="16" thickBot="1" x14ac:dyDescent="0.4">
      <c r="B31" s="41"/>
      <c r="C31" s="42"/>
      <c r="D31" s="39"/>
      <c r="E31" s="40"/>
    </row>
    <row r="32" spans="2:7" ht="17.5" thickBot="1" x14ac:dyDescent="0.4">
      <c r="B32" s="44" t="s">
        <v>121</v>
      </c>
      <c r="C32" s="37"/>
      <c r="D32" s="39"/>
      <c r="E32" s="40"/>
    </row>
    <row r="33" spans="1:5" ht="15" customHeight="1" x14ac:dyDescent="0.35">
      <c r="B33" s="415" t="s">
        <v>122</v>
      </c>
      <c r="C33" s="416"/>
      <c r="D33" s="39"/>
      <c r="E33" s="40"/>
    </row>
    <row r="34" spans="1:5" ht="15" customHeight="1" x14ac:dyDescent="0.35">
      <c r="B34" s="417"/>
      <c r="C34" s="418"/>
      <c r="D34" s="39"/>
      <c r="E34" s="40"/>
    </row>
    <row r="35" spans="1:5" ht="21.75" customHeight="1" thickBot="1" x14ac:dyDescent="0.4">
      <c r="B35" s="419"/>
      <c r="C35" s="420"/>
      <c r="D35" s="39"/>
      <c r="E35" s="40"/>
    </row>
    <row r="36" spans="1:5" ht="22.5" customHeight="1" x14ac:dyDescent="0.35">
      <c r="B36" s="421" t="s">
        <v>123</v>
      </c>
      <c r="C36" s="416"/>
      <c r="D36" s="39"/>
      <c r="E36" s="40"/>
    </row>
    <row r="37" spans="1:5" ht="15" customHeight="1" thickBot="1" x14ac:dyDescent="0.4">
      <c r="B37" s="419"/>
      <c r="C37" s="420"/>
      <c r="D37" s="39"/>
      <c r="E37" s="40"/>
    </row>
    <row r="38" spans="1:5" ht="15" customHeight="1" x14ac:dyDescent="0.35">
      <c r="B38" s="144"/>
      <c r="C38" s="145"/>
      <c r="D38" s="39"/>
      <c r="E38" s="40"/>
    </row>
    <row r="39" spans="1:5" ht="15" customHeight="1" x14ac:dyDescent="0.35">
      <c r="B39" s="142" t="s">
        <v>98</v>
      </c>
      <c r="C39" s="143" t="s">
        <v>99</v>
      </c>
      <c r="D39" s="39"/>
      <c r="E39" s="40"/>
    </row>
    <row r="40" spans="1:5" ht="15" customHeight="1" thickBot="1" x14ac:dyDescent="0.4">
      <c r="B40" s="213"/>
      <c r="C40" s="214"/>
      <c r="D40" s="39"/>
      <c r="E40" s="40"/>
    </row>
    <row r="41" spans="1:5" ht="15.5" x14ac:dyDescent="0.4">
      <c r="B41" s="212" t="s">
        <v>5</v>
      </c>
      <c r="C41" s="215" t="s">
        <v>100</v>
      </c>
      <c r="D41" s="39"/>
      <c r="E41" s="40"/>
    </row>
    <row r="42" spans="1:5" ht="15.5" x14ac:dyDescent="0.4">
      <c r="B42" s="45" t="s">
        <v>6</v>
      </c>
      <c r="C42" s="216" t="s">
        <v>45</v>
      </c>
      <c r="D42" s="39"/>
      <c r="E42" s="40"/>
    </row>
    <row r="43" spans="1:5" ht="15.5" x14ac:dyDescent="0.4">
      <c r="B43" s="45" t="s">
        <v>7</v>
      </c>
      <c r="C43" s="216" t="s">
        <v>16</v>
      </c>
      <c r="D43" s="39"/>
      <c r="E43" s="40"/>
    </row>
    <row r="44" spans="1:5" ht="15.5" x14ac:dyDescent="0.4">
      <c r="A44" s="39"/>
      <c r="B44" s="45" t="s">
        <v>8</v>
      </c>
      <c r="C44" s="216" t="s">
        <v>4</v>
      </c>
      <c r="D44" s="39"/>
      <c r="E44" s="36"/>
    </row>
    <row r="45" spans="1:5" ht="15.5" x14ac:dyDescent="0.4">
      <c r="B45" s="45" t="s">
        <v>9</v>
      </c>
      <c r="C45" s="216" t="s">
        <v>79</v>
      </c>
      <c r="D45" s="39"/>
      <c r="E45" s="36"/>
    </row>
    <row r="46" spans="1:5" ht="15.5" x14ac:dyDescent="0.4">
      <c r="B46" s="45" t="s">
        <v>10</v>
      </c>
      <c r="C46" s="216" t="s">
        <v>54</v>
      </c>
      <c r="E46" s="36"/>
    </row>
    <row r="47" spans="1:5" ht="15.5" x14ac:dyDescent="0.4">
      <c r="B47" s="45" t="s">
        <v>124</v>
      </c>
      <c r="C47" s="216" t="s">
        <v>102</v>
      </c>
      <c r="E47" s="36"/>
    </row>
    <row r="48" spans="1:5" ht="16" thickBot="1" x14ac:dyDescent="0.45">
      <c r="B48" s="211" t="s">
        <v>101</v>
      </c>
      <c r="C48" s="217" t="s">
        <v>193</v>
      </c>
      <c r="E48" s="36"/>
    </row>
    <row r="49" spans="1:5" x14ac:dyDescent="0.35">
      <c r="E49" s="36"/>
    </row>
    <row r="50" spans="1:5" x14ac:dyDescent="0.35">
      <c r="A50" s="36"/>
      <c r="B50" s="36"/>
      <c r="C50" s="36"/>
      <c r="D50" s="36"/>
      <c r="E50" s="36"/>
    </row>
  </sheetData>
  <sheetProtection algorithmName="SHA-512" hashValue="cPRS3cQMtQN3ejmy85G07ZYhd81obBlTsF3JZ8LqRwPNVM7xGsJPnaZwgX1M1wt5bQpw8Eq1s/AtEAjd24JqYw==" saltValue="dQypXtt5+4MhYZ39HopfEA==" spinCount="100000" sheet="1" objects="1" scenarios="1" selectLockedCells="1"/>
  <mergeCells count="8">
    <mergeCell ref="B11:C11"/>
    <mergeCell ref="B33:C35"/>
    <mergeCell ref="B36:C37"/>
    <mergeCell ref="B13:C13"/>
    <mergeCell ref="B2:C2"/>
    <mergeCell ref="B10:C10"/>
    <mergeCell ref="B25:C25"/>
    <mergeCell ref="B27:B30"/>
  </mergeCells>
  <hyperlinks>
    <hyperlink ref="C43" location="Photos!A1" display="Photos" xr:uid="{00000000-0004-0000-0000-000000000000}"/>
    <hyperlink ref="C46" location="Comments!A1" display="Comments" xr:uid="{00000000-0004-0000-0000-000001000000}"/>
    <hyperlink ref="C47" location="'Report Sign-Off Block'!A1" display="Report Sign-off Block" xr:uid="{00000000-0004-0000-0000-000002000000}"/>
    <hyperlink ref="C42" location="'Setup &amp; Instrumentation'!A1" display="Setup &amp; Instrumentation" xr:uid="{00000000-0004-0000-0000-000003000000}"/>
    <hyperlink ref="C44" location="'Test Conditions'!A1" display="Test Conditions" xr:uid="{00000000-0004-0000-0000-000004000000}"/>
    <hyperlink ref="C45" location="'Test Data Inputs &amp; Calculations'!A1" display="Test Data Inputs &amp; Calculations" xr:uid="{00000000-0004-0000-0000-000005000000}"/>
    <hyperlink ref="C41" location="'General Info &amp; Test Results'!A1" display="General Info and Test Results" xr:uid="{00000000-0004-0000-0000-000006000000}"/>
    <hyperlink ref="B11:C11" r:id="rId1" display="10 CFR 430 Subpart B Appendix D1:  Uniform Test Method for Measuring the Energy Consumption of Clothes Dryers [76 FR 1032, Jan. 6, 2011, as amended at 78 FR 49645, Aug. 14, 2013] " xr:uid="{00000000-0004-0000-0000-000007000000}"/>
  </hyperlinks>
  <pageMargins left="0.41" right="0.46" top="0.75" bottom="0.75" header="0.3" footer="0.3"/>
  <pageSetup scale="62"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25"/>
  <sheetViews>
    <sheetView showGridLines="0" zoomScale="80" zoomScaleNormal="80" workbookViewId="0">
      <selection activeCell="C23" sqref="C23"/>
    </sheetView>
  </sheetViews>
  <sheetFormatPr defaultColWidth="9.1796875" defaultRowHeight="15.5" x14ac:dyDescent="0.4"/>
  <cols>
    <col min="1" max="1" width="6.26953125" style="16" customWidth="1"/>
    <col min="2" max="2" width="34.1796875" style="18" customWidth="1"/>
    <col min="3" max="3" width="57.81640625" style="15" bestFit="1" customWidth="1"/>
    <col min="4" max="4" width="6.81640625" style="16" customWidth="1"/>
    <col min="5" max="5" width="3.81640625" style="16" customWidth="1"/>
    <col min="6" max="16384" width="9.1796875" style="16"/>
  </cols>
  <sheetData>
    <row r="1" spans="2:5" ht="16" thickBot="1" x14ac:dyDescent="0.45">
      <c r="B1" s="15"/>
      <c r="C1" s="16"/>
      <c r="E1" s="24"/>
    </row>
    <row r="2" spans="2:5" ht="16" thickBot="1" x14ac:dyDescent="0.45">
      <c r="B2" s="605" t="s">
        <v>19</v>
      </c>
      <c r="C2" s="606"/>
      <c r="E2" s="24"/>
    </row>
    <row r="3" spans="2:5" ht="16.5" customHeight="1" x14ac:dyDescent="0.4">
      <c r="B3" s="85" t="s">
        <v>153</v>
      </c>
      <c r="C3" s="218" t="s">
        <v>201</v>
      </c>
      <c r="E3" s="24"/>
    </row>
    <row r="4" spans="2:5" x14ac:dyDescent="0.4">
      <c r="B4" s="79" t="s">
        <v>22</v>
      </c>
      <c r="C4" s="219" t="str">
        <f>INDEX(B13:B53,COUNTA(B13:B53),1)</f>
        <v>v2.7</v>
      </c>
      <c r="E4" s="24"/>
    </row>
    <row r="5" spans="2:5" x14ac:dyDescent="0.4">
      <c r="B5" s="79" t="s">
        <v>154</v>
      </c>
      <c r="C5" s="75">
        <f>IF(MAX(B13:C95)=0,"No Revisions Dates Entered",MAX(C13:C95))</f>
        <v>43585</v>
      </c>
      <c r="D5" s="155"/>
      <c r="E5" s="24"/>
    </row>
    <row r="6" spans="2:5" x14ac:dyDescent="0.4">
      <c r="B6" s="80" t="s">
        <v>21</v>
      </c>
      <c r="C6" s="74" t="str">
        <f ca="1">MID(CELL("filename",A1), FIND("]", CELL("filename", A1))+ 1, 255)</f>
        <v>Version Control</v>
      </c>
      <c r="E6" s="24"/>
    </row>
    <row r="7" spans="2:5" ht="39" customHeight="1" x14ac:dyDescent="0.4">
      <c r="B7" s="220" t="s">
        <v>20</v>
      </c>
      <c r="C7" s="221" t="str">
        <f ca="1">MID(CELL("FILENAME",F16),FIND("[",CELL("FILENAME",F16))+1,FIND("]",CELL("FILENAME",F16))-FIND("[",CELL("FILENAME",F16))-1)</f>
        <v>Residential Clothes Dryer Appendix D1 - v2.7.xlsx</v>
      </c>
      <c r="E7" s="24"/>
    </row>
    <row r="8" spans="2:5" ht="16" thickBot="1" x14ac:dyDescent="0.45">
      <c r="B8" s="81" t="s">
        <v>23</v>
      </c>
      <c r="C8" s="77" t="str">
        <f>'General Info &amp; Test Results'!C17</f>
        <v>[MM/DD/YYYY]</v>
      </c>
      <c r="E8" s="24"/>
    </row>
    <row r="9" spans="2:5" x14ac:dyDescent="0.4">
      <c r="B9" s="16"/>
      <c r="C9" s="16"/>
      <c r="E9" s="24"/>
    </row>
    <row r="10" spans="2:5" ht="16" thickBot="1" x14ac:dyDescent="0.45">
      <c r="B10" s="16"/>
      <c r="C10" s="16"/>
      <c r="E10" s="24"/>
    </row>
    <row r="11" spans="2:5" ht="16" thickBot="1" x14ac:dyDescent="0.45">
      <c r="B11" s="605" t="s">
        <v>24</v>
      </c>
      <c r="C11" s="606"/>
      <c r="E11" s="24"/>
    </row>
    <row r="12" spans="2:5" x14ac:dyDescent="0.4">
      <c r="B12" s="140" t="s">
        <v>25</v>
      </c>
      <c r="C12" s="141" t="s">
        <v>26</v>
      </c>
      <c r="E12" s="24"/>
    </row>
    <row r="13" spans="2:5" x14ac:dyDescent="0.4">
      <c r="B13" s="51" t="s">
        <v>200</v>
      </c>
      <c r="C13" s="52">
        <v>42479</v>
      </c>
      <c r="E13" s="24"/>
    </row>
    <row r="14" spans="2:5" x14ac:dyDescent="0.4">
      <c r="B14" s="47" t="s">
        <v>202</v>
      </c>
      <c r="C14" s="48">
        <v>42544</v>
      </c>
      <c r="D14" s="17"/>
      <c r="E14" s="24"/>
    </row>
    <row r="15" spans="2:5" x14ac:dyDescent="0.4">
      <c r="B15" s="47" t="s">
        <v>245</v>
      </c>
      <c r="C15" s="48">
        <v>42557</v>
      </c>
      <c r="E15" s="24"/>
    </row>
    <row r="16" spans="2:5" x14ac:dyDescent="0.4">
      <c r="B16" s="47" t="s">
        <v>250</v>
      </c>
      <c r="C16" s="48">
        <v>42558</v>
      </c>
      <c r="E16" s="24"/>
    </row>
    <row r="17" spans="1:5" x14ac:dyDescent="0.4">
      <c r="B17" s="154" t="s">
        <v>251</v>
      </c>
      <c r="C17" s="48">
        <v>42566</v>
      </c>
      <c r="E17" s="24"/>
    </row>
    <row r="18" spans="1:5" x14ac:dyDescent="0.4">
      <c r="B18" s="160" t="s">
        <v>253</v>
      </c>
      <c r="C18" s="161">
        <v>42922</v>
      </c>
      <c r="E18" s="24"/>
    </row>
    <row r="19" spans="1:5" x14ac:dyDescent="0.4">
      <c r="B19" s="160" t="s">
        <v>294</v>
      </c>
      <c r="C19" s="161">
        <v>43077</v>
      </c>
      <c r="E19" s="24"/>
    </row>
    <row r="20" spans="1:5" x14ac:dyDescent="0.4">
      <c r="B20" s="160" t="s">
        <v>295</v>
      </c>
      <c r="C20" s="161">
        <v>43130</v>
      </c>
      <c r="E20" s="24"/>
    </row>
    <row r="21" spans="1:5" x14ac:dyDescent="0.4">
      <c r="B21" s="160" t="s">
        <v>302</v>
      </c>
      <c r="C21" s="161">
        <v>43529</v>
      </c>
      <c r="E21" s="24"/>
    </row>
    <row r="22" spans="1:5" x14ac:dyDescent="0.4">
      <c r="B22" s="160" t="s">
        <v>303</v>
      </c>
      <c r="C22" s="161">
        <v>43585</v>
      </c>
      <c r="E22" s="24"/>
    </row>
    <row r="23" spans="1:5" ht="16" thickBot="1" x14ac:dyDescent="0.45">
      <c r="B23" s="49"/>
      <c r="C23" s="50"/>
      <c r="E23" s="24"/>
    </row>
    <row r="24" spans="1:5" x14ac:dyDescent="0.4">
      <c r="E24" s="24"/>
    </row>
    <row r="25" spans="1:5" x14ac:dyDescent="0.4">
      <c r="A25" s="24"/>
      <c r="B25" s="25"/>
      <c r="C25" s="26"/>
      <c r="D25" s="24"/>
      <c r="E25" s="24"/>
    </row>
  </sheetData>
  <sheetProtection algorithmName="SHA-512" hashValue="2o9YijjkNHPeJBnN9Yt3BIRwGAgJdytv8e2BD2GgtIADQZNVL4I15k+6W+uwI+fL8+M07Nw9qBAcSsuXjnwXiw==" saltValue="XkcMsVZ4feHbEFFCiLHWKg==" spinCount="100000" sheet="1" objects="1" scenarios="1" selectLockedCells="1"/>
  <mergeCells count="2">
    <mergeCell ref="B11:C11"/>
    <mergeCell ref="B2:C2"/>
  </mergeCells>
  <conditionalFormatting sqref="A1:XFD1048576">
    <cfRule type="expression" dxfId="0" priority="1" stopIfTrue="1">
      <formula>CELL("Protect",A1)=0</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I44"/>
  <sheetViews>
    <sheetView showGridLines="0" zoomScale="80" zoomScaleNormal="80" zoomScaleSheetLayoutView="85" workbookViewId="0">
      <selection activeCell="C33" sqref="C33"/>
    </sheetView>
  </sheetViews>
  <sheetFormatPr defaultColWidth="9.1796875" defaultRowHeight="15.5" x14ac:dyDescent="0.35"/>
  <cols>
    <col min="1" max="1" width="5.1796875" style="147" customWidth="1"/>
    <col min="2" max="2" width="51.7265625" style="147" customWidth="1"/>
    <col min="3" max="3" width="50.1796875" style="147" customWidth="1"/>
    <col min="4" max="4" width="20.26953125" style="147" customWidth="1"/>
    <col min="5" max="5" width="32.26953125" style="147" customWidth="1"/>
    <col min="6" max="6" width="27.7265625" style="147" customWidth="1"/>
    <col min="7" max="7" width="29.54296875" style="147" customWidth="1"/>
    <col min="8" max="8" width="4.453125" style="147" customWidth="1"/>
    <col min="9" max="9" width="3.453125" style="147" customWidth="1"/>
    <col min="10" max="16384" width="9.1796875" style="147"/>
  </cols>
  <sheetData>
    <row r="1" spans="2:9" ht="16" thickBot="1" x14ac:dyDescent="0.4">
      <c r="I1" s="148"/>
    </row>
    <row r="2" spans="2:9" ht="16" thickBot="1" x14ac:dyDescent="0.4">
      <c r="B2" s="422" t="str">
        <f>'Version Control'!$B$2</f>
        <v>Title Block</v>
      </c>
      <c r="C2" s="423"/>
      <c r="I2" s="148"/>
    </row>
    <row r="3" spans="2:9" x14ac:dyDescent="0.4">
      <c r="B3" s="146" t="str">
        <f>'Version Control'!$B$3</f>
        <v>Test Report Template Name:</v>
      </c>
      <c r="C3" s="91" t="str">
        <f>'Version Control'!$C$3</f>
        <v xml:space="preserve">Residential Clothes Dryer Appendix D1  </v>
      </c>
      <c r="E3" s="92"/>
      <c r="I3" s="148"/>
    </row>
    <row r="4" spans="2:9" x14ac:dyDescent="0.4">
      <c r="B4" s="84" t="str">
        <f>'Version Control'!$B$4</f>
        <v>Version Number:</v>
      </c>
      <c r="C4" s="223" t="str">
        <f>'Version Control'!$C$4</f>
        <v>v2.7</v>
      </c>
      <c r="E4" s="279" t="s">
        <v>57</v>
      </c>
      <c r="F4" s="280"/>
      <c r="I4" s="148"/>
    </row>
    <row r="5" spans="2:9" x14ac:dyDescent="0.4">
      <c r="B5" s="82" t="str">
        <f>'Version Control'!$B$5</f>
        <v xml:space="preserve">Latest Template Revision: </v>
      </c>
      <c r="C5" s="76">
        <f>'Version Control'!$C$5</f>
        <v>43585</v>
      </c>
      <c r="D5" s="158"/>
      <c r="I5" s="148"/>
    </row>
    <row r="6" spans="2:9" x14ac:dyDescent="0.4">
      <c r="B6" s="82" t="str">
        <f>'Version Control'!$B$6</f>
        <v>Tab Name:</v>
      </c>
      <c r="C6" s="223" t="str">
        <f ca="1">MID(CELL("filename",A1), FIND("]", CELL("filename", A1))+ 1, 255)</f>
        <v>General Info &amp; Test Results</v>
      </c>
      <c r="I6" s="148"/>
    </row>
    <row r="7" spans="2:9" ht="31" x14ac:dyDescent="0.35">
      <c r="B7" s="222" t="str">
        <f>'Version Control'!$B$7</f>
        <v>File Name:</v>
      </c>
      <c r="C7" s="224" t="str">
        <f ca="1">'Version Control'!$C$7</f>
        <v>Residential Clothes Dryer Appendix D1 - v2.7.xlsx</v>
      </c>
      <c r="I7" s="148"/>
    </row>
    <row r="8" spans="2:9" ht="16" thickBot="1" x14ac:dyDescent="0.45">
      <c r="B8" s="83" t="str">
        <f>'Version Control'!$B$8</f>
        <v xml:space="preserve">Test Completion Date: </v>
      </c>
      <c r="C8" s="78" t="str">
        <f>'Version Control'!$C$8</f>
        <v>[MM/DD/YYYY]</v>
      </c>
      <c r="I8" s="148"/>
    </row>
    <row r="9" spans="2:9" x14ac:dyDescent="0.35">
      <c r="I9" s="148"/>
    </row>
    <row r="10" spans="2:9" ht="16" thickBot="1" x14ac:dyDescent="0.4">
      <c r="I10" s="148"/>
    </row>
    <row r="11" spans="2:9" ht="17.5" thickBot="1" x14ac:dyDescent="0.4">
      <c r="B11" s="90" t="s">
        <v>17</v>
      </c>
      <c r="C11" s="93"/>
      <c r="E11" s="97" t="s">
        <v>109</v>
      </c>
      <c r="F11" s="98"/>
      <c r="G11" s="99"/>
      <c r="I11" s="148"/>
    </row>
    <row r="12" spans="2:9" ht="17" x14ac:dyDescent="0.35">
      <c r="B12" s="94" t="s">
        <v>0</v>
      </c>
      <c r="C12" s="162"/>
      <c r="E12" s="100" t="s">
        <v>15</v>
      </c>
      <c r="F12" s="101" t="s">
        <v>53</v>
      </c>
      <c r="G12" s="102" t="s">
        <v>33</v>
      </c>
      <c r="I12" s="148"/>
    </row>
    <row r="13" spans="2:9" ht="19.5" thickBot="1" x14ac:dyDescent="0.4">
      <c r="B13" s="95" t="s">
        <v>34</v>
      </c>
      <c r="C13" s="163"/>
      <c r="E13" s="103" t="s">
        <v>78</v>
      </c>
      <c r="F13" s="400" t="str">
        <f>Capacity</f>
        <v xml:space="preserve"> </v>
      </c>
      <c r="G13" s="104" t="s">
        <v>254</v>
      </c>
      <c r="I13" s="148"/>
    </row>
    <row r="14" spans="2:9" ht="17.5" thickBot="1" x14ac:dyDescent="0.4">
      <c r="E14" s="267" t="s">
        <v>192</v>
      </c>
      <c r="F14" s="401" t="str">
        <f>EF_rounded</f>
        <v xml:space="preserve"> </v>
      </c>
      <c r="G14" s="104" t="s">
        <v>112</v>
      </c>
      <c r="I14" s="148"/>
    </row>
    <row r="15" spans="2:9" ht="17.5" thickBot="1" x14ac:dyDescent="0.4">
      <c r="B15" s="90" t="s">
        <v>50</v>
      </c>
      <c r="C15" s="93"/>
      <c r="E15" s="105" t="s">
        <v>156</v>
      </c>
      <c r="F15" s="402" t="str">
        <f>CEF_Rounded</f>
        <v xml:space="preserve"> </v>
      </c>
      <c r="G15" s="106" t="s">
        <v>112</v>
      </c>
      <c r="I15" s="148"/>
    </row>
    <row r="16" spans="2:9" ht="17" x14ac:dyDescent="0.35">
      <c r="B16" s="94" t="s">
        <v>35</v>
      </c>
      <c r="C16" s="396" t="s">
        <v>48</v>
      </c>
      <c r="E16" s="149"/>
      <c r="F16" s="149"/>
      <c r="G16" s="149"/>
      <c r="I16" s="148"/>
    </row>
    <row r="17" spans="2:9" ht="17.5" thickBot="1" x14ac:dyDescent="0.5">
      <c r="B17" s="95" t="s">
        <v>36</v>
      </c>
      <c r="C17" s="397" t="s">
        <v>48</v>
      </c>
      <c r="E17" s="177" t="s">
        <v>129</v>
      </c>
      <c r="F17" s="178"/>
      <c r="G17" s="179"/>
      <c r="I17" s="148"/>
    </row>
    <row r="18" spans="2:9" ht="17.5" thickBot="1" x14ac:dyDescent="0.4">
      <c r="E18" s="439" t="s">
        <v>27</v>
      </c>
      <c r="F18" s="440"/>
      <c r="G18" s="441"/>
      <c r="I18" s="148"/>
    </row>
    <row r="19" spans="2:9" ht="16" thickBot="1" x14ac:dyDescent="0.4">
      <c r="B19" s="90" t="s">
        <v>1</v>
      </c>
      <c r="C19" s="93"/>
      <c r="E19" s="430" t="s">
        <v>130</v>
      </c>
      <c r="F19" s="431"/>
      <c r="G19" s="432"/>
      <c r="I19" s="148"/>
    </row>
    <row r="20" spans="2:9" x14ac:dyDescent="0.35">
      <c r="B20" s="94" t="s">
        <v>41</v>
      </c>
      <c r="C20" s="164"/>
      <c r="E20" s="433"/>
      <c r="F20" s="434"/>
      <c r="G20" s="435"/>
      <c r="I20" s="148"/>
    </row>
    <row r="21" spans="2:9" x14ac:dyDescent="0.35">
      <c r="B21" s="94" t="s">
        <v>42</v>
      </c>
      <c r="C21" s="164"/>
      <c r="E21" s="433"/>
      <c r="F21" s="434"/>
      <c r="G21" s="435"/>
      <c r="I21" s="148"/>
    </row>
    <row r="22" spans="2:9" ht="16" thickBot="1" x14ac:dyDescent="0.4">
      <c r="B22" s="94" t="s">
        <v>196</v>
      </c>
      <c r="C22" s="164"/>
      <c r="E22" s="436"/>
      <c r="F22" s="437"/>
      <c r="G22" s="438"/>
      <c r="I22" s="148"/>
    </row>
    <row r="23" spans="2:9" ht="17.5" thickBot="1" x14ac:dyDescent="0.4">
      <c r="B23" s="94" t="s">
        <v>43</v>
      </c>
      <c r="C23" s="164"/>
      <c r="E23" s="180" t="s">
        <v>28</v>
      </c>
      <c r="F23" s="181" t="s">
        <v>26</v>
      </c>
      <c r="G23" s="182" t="s">
        <v>29</v>
      </c>
      <c r="I23" s="148"/>
    </row>
    <row r="24" spans="2:9" ht="17" x14ac:dyDescent="0.35">
      <c r="B24" s="94" t="s">
        <v>14</v>
      </c>
      <c r="C24" s="164"/>
      <c r="E24" s="183" t="str">
        <f>'Report Sign-Off Block'!B16</f>
        <v>Test Completion</v>
      </c>
      <c r="F24" s="184" t="str">
        <f>'Report Sign-Off Block'!D16</f>
        <v>[MM/DD/YYYY]</v>
      </c>
      <c r="G24" s="185" t="str">
        <f>'Report Sign-Off Block'!E16</f>
        <v>[Test Lab Name]</v>
      </c>
      <c r="I24" s="148"/>
    </row>
    <row r="25" spans="2:9" ht="17" x14ac:dyDescent="0.35">
      <c r="B25" s="94" t="s">
        <v>40</v>
      </c>
      <c r="C25" s="396" t="s">
        <v>48</v>
      </c>
      <c r="D25" s="42"/>
      <c r="E25" s="186" t="str">
        <f>'Report Sign-Off Block'!B17</f>
        <v>Template Population</v>
      </c>
      <c r="F25" s="174" t="str">
        <f>'Report Sign-Off Block'!D17</f>
        <v>[MM/DD/YYYY]</v>
      </c>
      <c r="G25" s="187" t="str">
        <f>'Report Sign-Off Block'!E17</f>
        <v>[Test Lab Name]</v>
      </c>
      <c r="I25" s="148"/>
    </row>
    <row r="26" spans="2:9" ht="17" x14ac:dyDescent="0.35">
      <c r="B26" s="94" t="s">
        <v>2</v>
      </c>
      <c r="C26" s="164"/>
      <c r="D26" s="42"/>
      <c r="E26" s="186" t="str">
        <f>'Report Sign-Off Block'!B18</f>
        <v>Report Review by Test Lab</v>
      </c>
      <c r="F26" s="174" t="str">
        <f>'Report Sign-Off Block'!D18</f>
        <v>[MM/DD/YYYY]</v>
      </c>
      <c r="G26" s="187" t="str">
        <f>'Report Sign-Off Block'!E18</f>
        <v>[Test Lab Name]</v>
      </c>
      <c r="I26" s="148"/>
    </row>
    <row r="27" spans="2:9" ht="17.5" thickBot="1" x14ac:dyDescent="0.4">
      <c r="B27" s="150" t="s">
        <v>11</v>
      </c>
      <c r="C27" s="151"/>
      <c r="D27" s="42"/>
      <c r="E27" s="273" t="str">
        <f>'Report Sign-Off Block'!B19</f>
        <v>Report Review by Test Lab</v>
      </c>
      <c r="F27" s="188" t="str">
        <f>'Report Sign-Off Block'!D19</f>
        <v>[MM/DD/YYYY]</v>
      </c>
      <c r="G27" s="189" t="str">
        <f>'Report Sign-Off Block'!E19</f>
        <v>[Test Lab Name]</v>
      </c>
      <c r="I27" s="148"/>
    </row>
    <row r="28" spans="2:9" x14ac:dyDescent="0.35">
      <c r="B28" s="342" t="s">
        <v>272</v>
      </c>
      <c r="C28" s="164"/>
      <c r="D28" s="42"/>
      <c r="I28" s="148"/>
    </row>
    <row r="29" spans="2:9" x14ac:dyDescent="0.35">
      <c r="B29" s="342" t="s">
        <v>273</v>
      </c>
      <c r="C29" s="164"/>
      <c r="D29" s="42"/>
      <c r="I29" s="148"/>
    </row>
    <row r="30" spans="2:9" ht="16" thickBot="1" x14ac:dyDescent="0.4">
      <c r="B30" s="343" t="s">
        <v>274</v>
      </c>
      <c r="C30" s="165"/>
      <c r="D30" s="42"/>
      <c r="I30" s="148"/>
    </row>
    <row r="31" spans="2:9" ht="16" thickBot="1" x14ac:dyDescent="0.4">
      <c r="D31" s="42"/>
      <c r="I31" s="148"/>
    </row>
    <row r="32" spans="2:9" ht="16" thickBot="1" x14ac:dyDescent="0.4">
      <c r="B32" s="90" t="s">
        <v>58</v>
      </c>
      <c r="C32" s="96"/>
      <c r="D32" s="93"/>
      <c r="E32" s="152"/>
      <c r="I32" s="148"/>
    </row>
    <row r="33" spans="1:9" x14ac:dyDescent="0.35">
      <c r="B33" s="94" t="s">
        <v>266</v>
      </c>
      <c r="C33" s="166"/>
      <c r="D33" s="428" t="s">
        <v>86</v>
      </c>
      <c r="E33" s="152"/>
      <c r="I33" s="148"/>
    </row>
    <row r="34" spans="1:9" x14ac:dyDescent="0.35">
      <c r="B34" s="94" t="s">
        <v>3</v>
      </c>
      <c r="C34" s="166"/>
      <c r="D34" s="429"/>
      <c r="E34" s="152"/>
      <c r="I34" s="148"/>
    </row>
    <row r="35" spans="1:9" x14ac:dyDescent="0.35">
      <c r="B35" s="94" t="s">
        <v>267</v>
      </c>
      <c r="C35" s="166"/>
      <c r="D35" s="153" t="s">
        <v>199</v>
      </c>
      <c r="E35" s="152"/>
      <c r="I35" s="148"/>
    </row>
    <row r="36" spans="1:9" x14ac:dyDescent="0.35">
      <c r="B36" s="94" t="s">
        <v>268</v>
      </c>
      <c r="C36" s="166"/>
      <c r="D36" s="153" t="s">
        <v>218</v>
      </c>
      <c r="E36" s="152"/>
      <c r="I36" s="148"/>
    </row>
    <row r="37" spans="1:9" x14ac:dyDescent="0.35">
      <c r="B37" s="94" t="s">
        <v>167</v>
      </c>
      <c r="C37" s="166"/>
      <c r="D37" s="153">
        <v>1.4</v>
      </c>
      <c r="E37" s="152"/>
      <c r="I37" s="148"/>
    </row>
    <row r="38" spans="1:9" x14ac:dyDescent="0.35">
      <c r="B38" s="260" t="s">
        <v>269</v>
      </c>
      <c r="C38" s="261"/>
      <c r="D38" s="262" t="s">
        <v>190</v>
      </c>
      <c r="E38" s="152"/>
      <c r="I38" s="148"/>
    </row>
    <row r="39" spans="1:9" ht="31" x14ac:dyDescent="0.35">
      <c r="B39" s="260" t="s">
        <v>155</v>
      </c>
      <c r="C39" s="261"/>
      <c r="D39" s="262"/>
      <c r="E39" s="152"/>
      <c r="I39" s="148"/>
    </row>
    <row r="40" spans="1:9" ht="31" x14ac:dyDescent="0.35">
      <c r="B40" s="260" t="s">
        <v>270</v>
      </c>
      <c r="C40" s="166"/>
      <c r="D40" s="263" t="s">
        <v>190</v>
      </c>
      <c r="E40" s="152"/>
      <c r="I40" s="148"/>
    </row>
    <row r="41" spans="1:9" ht="32" x14ac:dyDescent="0.35">
      <c r="B41" s="260" t="s">
        <v>271</v>
      </c>
      <c r="C41" s="261"/>
      <c r="D41" s="312" t="s">
        <v>190</v>
      </c>
      <c r="E41" s="152"/>
      <c r="I41" s="148"/>
    </row>
    <row r="42" spans="1:9" ht="16" thickBot="1" x14ac:dyDescent="0.4">
      <c r="B42" s="266" t="s">
        <v>160</v>
      </c>
      <c r="C42" s="167"/>
      <c r="D42" s="264" t="s">
        <v>198</v>
      </c>
      <c r="I42" s="148"/>
    </row>
    <row r="43" spans="1:9" x14ac:dyDescent="0.35">
      <c r="I43" s="148"/>
    </row>
    <row r="44" spans="1:9" x14ac:dyDescent="0.35">
      <c r="A44" s="148"/>
      <c r="B44" s="148"/>
      <c r="C44" s="148"/>
      <c r="D44" s="148"/>
      <c r="E44" s="148"/>
      <c r="F44" s="148"/>
      <c r="G44" s="148"/>
      <c r="H44" s="148"/>
      <c r="I44" s="148"/>
    </row>
  </sheetData>
  <sheetProtection algorithmName="SHA-512" hashValue="36V4PwheWb2cHKuh2zl0nE0MpEzsbPHI0xHsOcLA9cBW7tYiSBJttJSlYyr00tj9wtfpWlg5eI85IgL42r7k7Q==" saltValue="xFmtF5Sz27hD4KLOOb0QbA==" spinCount="100000" sheet="1" objects="1" scenarios="1" selectLockedCells="1"/>
  <mergeCells count="4">
    <mergeCell ref="D33:D34"/>
    <mergeCell ref="E19:G22"/>
    <mergeCell ref="B2:C2"/>
    <mergeCell ref="E18:G18"/>
  </mergeCells>
  <conditionalFormatting sqref="C38:C41">
    <cfRule type="expression" dxfId="15" priority="1" stopIfTrue="1">
      <formula>Gas_Electric="Electric"</formula>
    </cfRule>
  </conditionalFormatting>
  <dataValidations count="7">
    <dataValidation type="list" allowBlank="1" showInputMessage="1" showErrorMessage="1" sqref="C42" xr:uid="{00000000-0002-0000-0100-000000000000}">
      <formula1>DD_Low_Power_Modes</formula1>
    </dataValidation>
    <dataValidation type="list" allowBlank="1" showInputMessage="1" showErrorMessage="1" sqref="C35" xr:uid="{00000000-0002-0000-0100-000001000000}">
      <formula1>DD_Size</formula1>
    </dataValidation>
    <dataValidation type="list" allowBlank="1" showInputMessage="1" showErrorMessage="1" sqref="C33" xr:uid="{00000000-0002-0000-0100-000002000000}">
      <formula1>DD_Gas_Electric</formula1>
    </dataValidation>
    <dataValidation type="list" allowBlank="1" showInputMessage="1" showErrorMessage="1" sqref="C34" xr:uid="{00000000-0002-0000-0100-000003000000}">
      <formula1>DD_Product_Class</formula1>
    </dataValidation>
    <dataValidation type="list" allowBlank="1" showInputMessage="1" showErrorMessage="1" sqref="C37 C39" xr:uid="{00000000-0002-0000-0100-000004000000}">
      <formula1>DD_Auto_Termination</formula1>
    </dataValidation>
    <dataValidation type="list" allowBlank="1" showInputMessage="1" showErrorMessage="1" sqref="C36" xr:uid="{00000000-0002-0000-0100-000005000000}">
      <formula1>DD_NameplateVoltage</formula1>
    </dataValidation>
    <dataValidation type="list" allowBlank="1" showInputMessage="1" showErrorMessage="1" sqref="C38" xr:uid="{00000000-0002-0000-0100-000006000000}">
      <formula1>DD_Gas_type</formula1>
    </dataValidation>
  </dataValidations>
  <hyperlinks>
    <hyperlink ref="E4" location="Instructions!C33" display="Back to Instructions tab" xr:uid="{00000000-0004-0000-0100-000000000000}"/>
  </hyperlinks>
  <printOptions horizontalCentered="1"/>
  <pageMargins left="0.25" right="0.25" top="0.75" bottom="0.25" header="0.3" footer="0.3"/>
  <pageSetup scale="59"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J64"/>
  <sheetViews>
    <sheetView showGridLines="0" zoomScale="80" zoomScaleNormal="80" workbookViewId="0">
      <selection activeCell="B30" sqref="B30"/>
    </sheetView>
  </sheetViews>
  <sheetFormatPr defaultColWidth="10.453125" defaultRowHeight="15.5" x14ac:dyDescent="0.4"/>
  <cols>
    <col min="1" max="1" width="3.7265625" style="2" customWidth="1"/>
    <col min="2" max="2" width="42.453125" style="2" customWidth="1"/>
    <col min="3" max="3" width="46.81640625" style="2" customWidth="1"/>
    <col min="4" max="4" width="31.81640625" style="2" customWidth="1"/>
    <col min="5" max="5" width="27.1796875" style="2" customWidth="1"/>
    <col min="6" max="6" width="23" style="2" customWidth="1"/>
    <col min="7" max="7" width="25.26953125" style="2" bestFit="1" customWidth="1"/>
    <col min="8" max="8" width="31.453125" style="2" bestFit="1" customWidth="1"/>
    <col min="9" max="9" width="3.26953125" style="2" customWidth="1"/>
    <col min="10" max="10" width="2" style="2" customWidth="1"/>
    <col min="11" max="16384" width="10.453125" style="2"/>
  </cols>
  <sheetData>
    <row r="1" spans="2:10" ht="16" thickBot="1" x14ac:dyDescent="0.45">
      <c r="J1" s="28"/>
    </row>
    <row r="2" spans="2:10" ht="16" thickBot="1" x14ac:dyDescent="0.45">
      <c r="B2" s="422" t="str">
        <f>'Version Control'!$B$2</f>
        <v>Title Block</v>
      </c>
      <c r="C2" s="423"/>
      <c r="J2" s="28"/>
    </row>
    <row r="3" spans="2:10" x14ac:dyDescent="0.4">
      <c r="B3" s="146" t="str">
        <f>'Version Control'!$B$3</f>
        <v>Test Report Template Name:</v>
      </c>
      <c r="C3" s="91" t="str">
        <f>'Version Control'!$C$3</f>
        <v xml:space="preserve">Residential Clothes Dryer Appendix D1  </v>
      </c>
      <c r="J3" s="28"/>
    </row>
    <row r="4" spans="2:10" x14ac:dyDescent="0.4">
      <c r="B4" s="84" t="str">
        <f>'Version Control'!$B$4</f>
        <v>Version Number:</v>
      </c>
      <c r="C4" s="223" t="str">
        <f>'Version Control'!$C$4</f>
        <v>v2.7</v>
      </c>
      <c r="E4" s="10" t="s">
        <v>57</v>
      </c>
      <c r="J4" s="28"/>
    </row>
    <row r="5" spans="2:10" x14ac:dyDescent="0.4">
      <c r="B5" s="82" t="str">
        <f>'Version Control'!$B$5</f>
        <v xml:space="preserve">Latest Template Revision: </v>
      </c>
      <c r="C5" s="76">
        <f>'Version Control'!$C$5</f>
        <v>43585</v>
      </c>
      <c r="D5" s="157"/>
      <c r="J5" s="28"/>
    </row>
    <row r="6" spans="2:10" x14ac:dyDescent="0.4">
      <c r="B6" s="82" t="str">
        <f>'Version Control'!$B$6</f>
        <v>Tab Name:</v>
      </c>
      <c r="C6" s="223" t="str">
        <f ca="1">MID(CELL("filename",A1), FIND("]", CELL("filename", A1))+ 1, 255)</f>
        <v>Setup &amp; Instrumentation</v>
      </c>
      <c r="J6" s="28"/>
    </row>
    <row r="7" spans="2:10" ht="31" x14ac:dyDescent="0.4">
      <c r="B7" s="222" t="str">
        <f>'Version Control'!$B$7</f>
        <v>File Name:</v>
      </c>
      <c r="C7" s="224" t="str">
        <f ca="1">'Version Control'!$C$7</f>
        <v>Residential Clothes Dryer Appendix D1 - v2.7.xlsx</v>
      </c>
      <c r="J7" s="28"/>
    </row>
    <row r="8" spans="2:10" ht="16" thickBot="1" x14ac:dyDescent="0.45">
      <c r="B8" s="83" t="str">
        <f>'Version Control'!$B$8</f>
        <v xml:space="preserve">Test Completion Date: </v>
      </c>
      <c r="C8" s="78" t="str">
        <f>'Version Control'!$C$8</f>
        <v>[MM/DD/YYYY]</v>
      </c>
      <c r="J8" s="28"/>
    </row>
    <row r="9" spans="2:10" x14ac:dyDescent="0.4">
      <c r="J9" s="28"/>
    </row>
    <row r="10" spans="2:10" ht="16" thickBot="1" x14ac:dyDescent="0.45">
      <c r="J10" s="28"/>
    </row>
    <row r="11" spans="2:10" ht="16" thickBot="1" x14ac:dyDescent="0.45">
      <c r="B11" s="86" t="s">
        <v>226</v>
      </c>
      <c r="C11" s="89"/>
      <c r="D11" s="89"/>
      <c r="E11" s="89"/>
      <c r="F11" s="89"/>
      <c r="G11" s="89"/>
      <c r="H11" s="88"/>
      <c r="J11" s="28"/>
    </row>
    <row r="12" spans="2:10" x14ac:dyDescent="0.4">
      <c r="B12" s="107" t="s">
        <v>55</v>
      </c>
      <c r="C12" s="108" t="s">
        <v>52</v>
      </c>
      <c r="D12" s="108" t="s">
        <v>51</v>
      </c>
      <c r="E12" s="108" t="s">
        <v>56</v>
      </c>
      <c r="F12" s="87" t="s">
        <v>37</v>
      </c>
      <c r="G12" s="108" t="s">
        <v>38</v>
      </c>
      <c r="H12" s="109" t="s">
        <v>39</v>
      </c>
      <c r="J12" s="28"/>
    </row>
    <row r="13" spans="2:10" x14ac:dyDescent="0.4">
      <c r="B13" s="227"/>
      <c r="C13" s="228"/>
      <c r="D13" s="228"/>
      <c r="E13" s="228"/>
      <c r="F13" s="228"/>
      <c r="G13" s="228"/>
      <c r="H13" s="229"/>
      <c r="J13" s="28"/>
    </row>
    <row r="14" spans="2:10" x14ac:dyDescent="0.4">
      <c r="B14" s="227"/>
      <c r="C14" s="228"/>
      <c r="D14" s="228"/>
      <c r="E14" s="228"/>
      <c r="F14" s="228"/>
      <c r="G14" s="228"/>
      <c r="H14" s="229"/>
      <c r="J14" s="28"/>
    </row>
    <row r="15" spans="2:10" x14ac:dyDescent="0.4">
      <c r="B15" s="227"/>
      <c r="C15" s="228"/>
      <c r="D15" s="228"/>
      <c r="E15" s="228"/>
      <c r="F15" s="228"/>
      <c r="G15" s="228"/>
      <c r="H15" s="229"/>
      <c r="J15" s="28"/>
    </row>
    <row r="16" spans="2:10" x14ac:dyDescent="0.4">
      <c r="B16" s="227"/>
      <c r="C16" s="228"/>
      <c r="D16" s="228"/>
      <c r="E16" s="228"/>
      <c r="F16" s="228"/>
      <c r="G16" s="228"/>
      <c r="H16" s="229"/>
      <c r="J16" s="28"/>
    </row>
    <row r="17" spans="2:10" x14ac:dyDescent="0.4">
      <c r="B17" s="227"/>
      <c r="C17" s="228"/>
      <c r="D17" s="228"/>
      <c r="E17" s="228"/>
      <c r="F17" s="228"/>
      <c r="G17" s="228"/>
      <c r="H17" s="229"/>
      <c r="J17" s="28"/>
    </row>
    <row r="18" spans="2:10" x14ac:dyDescent="0.4">
      <c r="B18" s="227"/>
      <c r="C18" s="228"/>
      <c r="D18" s="228"/>
      <c r="E18" s="228"/>
      <c r="F18" s="228"/>
      <c r="G18" s="228"/>
      <c r="H18" s="229"/>
      <c r="J18" s="28"/>
    </row>
    <row r="19" spans="2:10" x14ac:dyDescent="0.4">
      <c r="B19" s="227"/>
      <c r="C19" s="228"/>
      <c r="D19" s="228"/>
      <c r="E19" s="228"/>
      <c r="F19" s="228"/>
      <c r="G19" s="228"/>
      <c r="H19" s="229"/>
      <c r="J19" s="28"/>
    </row>
    <row r="20" spans="2:10" x14ac:dyDescent="0.4">
      <c r="B20" s="227"/>
      <c r="C20" s="228"/>
      <c r="D20" s="228"/>
      <c r="E20" s="228"/>
      <c r="F20" s="228"/>
      <c r="G20" s="228"/>
      <c r="H20" s="229"/>
      <c r="J20" s="28"/>
    </row>
    <row r="21" spans="2:10" x14ac:dyDescent="0.4">
      <c r="B21" s="227"/>
      <c r="C21" s="228"/>
      <c r="D21" s="228"/>
      <c r="E21" s="228"/>
      <c r="F21" s="228"/>
      <c r="G21" s="228"/>
      <c r="H21" s="229"/>
      <c r="J21" s="28"/>
    </row>
    <row r="22" spans="2:10" x14ac:dyDescent="0.4">
      <c r="B22" s="227"/>
      <c r="C22" s="228"/>
      <c r="D22" s="228"/>
      <c r="E22" s="228"/>
      <c r="F22" s="228"/>
      <c r="G22" s="228"/>
      <c r="H22" s="229"/>
      <c r="J22" s="28"/>
    </row>
    <row r="23" spans="2:10" x14ac:dyDescent="0.4">
      <c r="B23" s="227"/>
      <c r="C23" s="228"/>
      <c r="D23" s="228"/>
      <c r="E23" s="228"/>
      <c r="F23" s="228"/>
      <c r="G23" s="228"/>
      <c r="H23" s="229"/>
      <c r="J23" s="28"/>
    </row>
    <row r="24" spans="2:10" x14ac:dyDescent="0.4">
      <c r="B24" s="227"/>
      <c r="C24" s="228"/>
      <c r="D24" s="228"/>
      <c r="E24" s="228"/>
      <c r="F24" s="228"/>
      <c r="G24" s="228"/>
      <c r="H24" s="229"/>
      <c r="J24" s="28"/>
    </row>
    <row r="25" spans="2:10" x14ac:dyDescent="0.4">
      <c r="B25" s="227"/>
      <c r="C25" s="228"/>
      <c r="D25" s="228"/>
      <c r="E25" s="228"/>
      <c r="F25" s="228"/>
      <c r="G25" s="228"/>
      <c r="H25" s="229"/>
      <c r="J25" s="28"/>
    </row>
    <row r="26" spans="2:10" ht="16" thickBot="1" x14ac:dyDescent="0.45">
      <c r="B26" s="230"/>
      <c r="C26" s="231"/>
      <c r="D26" s="231"/>
      <c r="E26" s="231"/>
      <c r="F26" s="231"/>
      <c r="G26" s="231"/>
      <c r="H26" s="232"/>
      <c r="J26" s="28"/>
    </row>
    <row r="27" spans="2:10" ht="16" thickBot="1" x14ac:dyDescent="0.45">
      <c r="J27" s="28"/>
    </row>
    <row r="28" spans="2:10" ht="16" thickBot="1" x14ac:dyDescent="0.45">
      <c r="B28" s="86" t="s">
        <v>227</v>
      </c>
      <c r="C28" s="89"/>
      <c r="D28" s="89"/>
      <c r="E28" s="89"/>
      <c r="F28" s="89"/>
      <c r="G28" s="89"/>
      <c r="H28" s="88"/>
      <c r="J28" s="28"/>
    </row>
    <row r="29" spans="2:10" x14ac:dyDescent="0.4">
      <c r="B29" s="107" t="s">
        <v>55</v>
      </c>
      <c r="C29" s="108" t="s">
        <v>52</v>
      </c>
      <c r="D29" s="108" t="s">
        <v>51</v>
      </c>
      <c r="E29" s="108" t="s">
        <v>56</v>
      </c>
      <c r="F29" s="87" t="s">
        <v>37</v>
      </c>
      <c r="G29" s="108" t="s">
        <v>38</v>
      </c>
      <c r="H29" s="109" t="s">
        <v>39</v>
      </c>
      <c r="J29" s="28"/>
    </row>
    <row r="30" spans="2:10" x14ac:dyDescent="0.4">
      <c r="B30" s="227"/>
      <c r="C30" s="228"/>
      <c r="D30" s="228"/>
      <c r="E30" s="398"/>
      <c r="F30" s="228"/>
      <c r="G30" s="228"/>
      <c r="H30" s="229"/>
      <c r="J30" s="28"/>
    </row>
    <row r="31" spans="2:10" x14ac:dyDescent="0.4">
      <c r="B31" s="227"/>
      <c r="C31" s="228"/>
      <c r="D31" s="228"/>
      <c r="E31" s="398"/>
      <c r="F31" s="228"/>
      <c r="G31" s="228"/>
      <c r="H31" s="229"/>
      <c r="J31" s="28"/>
    </row>
    <row r="32" spans="2:10" ht="16" thickBot="1" x14ac:dyDescent="0.45">
      <c r="B32" s="230"/>
      <c r="C32" s="231"/>
      <c r="D32" s="231"/>
      <c r="E32" s="231"/>
      <c r="F32" s="231"/>
      <c r="G32" s="231"/>
      <c r="H32" s="232"/>
      <c r="J32" s="28"/>
    </row>
    <row r="33" spans="1:10" ht="16" thickBot="1" x14ac:dyDescent="0.45">
      <c r="J33" s="28"/>
    </row>
    <row r="34" spans="1:10" ht="16" thickBot="1" x14ac:dyDescent="0.45">
      <c r="A34" s="5"/>
      <c r="B34" s="86" t="s">
        <v>236</v>
      </c>
      <c r="C34" s="89"/>
      <c r="D34" s="89"/>
      <c r="E34" s="89"/>
      <c r="F34" s="89"/>
      <c r="G34" s="89"/>
      <c r="H34" s="88"/>
      <c r="J34" s="28"/>
    </row>
    <row r="35" spans="1:10" x14ac:dyDescent="0.4">
      <c r="A35" s="5"/>
      <c r="B35" s="442"/>
      <c r="C35" s="443"/>
      <c r="D35" s="443"/>
      <c r="E35" s="443"/>
      <c r="F35" s="443"/>
      <c r="G35" s="443"/>
      <c r="H35" s="444"/>
      <c r="J35" s="28"/>
    </row>
    <row r="36" spans="1:10" x14ac:dyDescent="0.4">
      <c r="A36" s="5"/>
      <c r="B36" s="445"/>
      <c r="C36" s="446"/>
      <c r="D36" s="446"/>
      <c r="E36" s="446"/>
      <c r="F36" s="446"/>
      <c r="G36" s="446"/>
      <c r="H36" s="447"/>
      <c r="J36" s="28"/>
    </row>
    <row r="37" spans="1:10" ht="16" thickBot="1" x14ac:dyDescent="0.45">
      <c r="A37" s="5"/>
      <c r="B37" s="448"/>
      <c r="C37" s="449"/>
      <c r="D37" s="449"/>
      <c r="E37" s="449"/>
      <c r="F37" s="449"/>
      <c r="G37" s="449"/>
      <c r="H37" s="450"/>
      <c r="J37" s="28"/>
    </row>
    <row r="38" spans="1:10" ht="16" thickBot="1" x14ac:dyDescent="0.45">
      <c r="J38" s="28"/>
    </row>
    <row r="39" spans="1:10" ht="16" thickBot="1" x14ac:dyDescent="0.45">
      <c r="A39" s="5"/>
      <c r="B39" s="86" t="s">
        <v>93</v>
      </c>
      <c r="C39" s="89"/>
      <c r="D39" s="89"/>
      <c r="E39" s="89"/>
      <c r="F39" s="89"/>
      <c r="G39" s="89"/>
      <c r="H39" s="88"/>
      <c r="J39" s="28"/>
    </row>
    <row r="40" spans="1:10" x14ac:dyDescent="0.4">
      <c r="A40" s="5"/>
      <c r="B40" s="442"/>
      <c r="C40" s="443"/>
      <c r="D40" s="443"/>
      <c r="E40" s="443"/>
      <c r="F40" s="443"/>
      <c r="G40" s="443"/>
      <c r="H40" s="444"/>
      <c r="J40" s="28"/>
    </row>
    <row r="41" spans="1:10" x14ac:dyDescent="0.4">
      <c r="A41" s="5"/>
      <c r="B41" s="445"/>
      <c r="C41" s="446"/>
      <c r="D41" s="446"/>
      <c r="E41" s="446"/>
      <c r="F41" s="446"/>
      <c r="G41" s="446"/>
      <c r="H41" s="447"/>
      <c r="J41" s="28"/>
    </row>
    <row r="42" spans="1:10" x14ac:dyDescent="0.4">
      <c r="A42" s="5"/>
      <c r="B42" s="445"/>
      <c r="C42" s="446"/>
      <c r="D42" s="446"/>
      <c r="E42" s="446"/>
      <c r="F42" s="446"/>
      <c r="G42" s="446"/>
      <c r="H42" s="447"/>
      <c r="J42" s="28"/>
    </row>
    <row r="43" spans="1:10" ht="16" thickBot="1" x14ac:dyDescent="0.45">
      <c r="A43" s="5"/>
      <c r="B43" s="448"/>
      <c r="C43" s="449"/>
      <c r="D43" s="449"/>
      <c r="E43" s="449"/>
      <c r="F43" s="449"/>
      <c r="G43" s="449"/>
      <c r="H43" s="450"/>
      <c r="J43" s="28"/>
    </row>
    <row r="44" spans="1:10" ht="16" thickBot="1" x14ac:dyDescent="0.45">
      <c r="A44" s="5"/>
      <c r="B44" s="5"/>
      <c r="C44" s="5"/>
      <c r="D44" s="5"/>
      <c r="E44" s="5"/>
      <c r="F44" s="5"/>
      <c r="G44" s="5"/>
      <c r="H44" s="5"/>
      <c r="J44" s="28"/>
    </row>
    <row r="45" spans="1:10" ht="16" thickBot="1" x14ac:dyDescent="0.45">
      <c r="A45" s="5"/>
      <c r="B45" s="86" t="s">
        <v>94</v>
      </c>
      <c r="C45" s="89"/>
      <c r="D45" s="89"/>
      <c r="E45" s="89"/>
      <c r="F45" s="89"/>
      <c r="G45" s="89"/>
      <c r="H45" s="88"/>
      <c r="J45" s="28"/>
    </row>
    <row r="46" spans="1:10" x14ac:dyDescent="0.4">
      <c r="A46" s="5"/>
      <c r="B46" s="442"/>
      <c r="C46" s="443"/>
      <c r="D46" s="443"/>
      <c r="E46" s="443"/>
      <c r="F46" s="443"/>
      <c r="G46" s="443"/>
      <c r="H46" s="444"/>
      <c r="J46" s="28"/>
    </row>
    <row r="47" spans="1:10" x14ac:dyDescent="0.4">
      <c r="A47" s="5"/>
      <c r="B47" s="445"/>
      <c r="C47" s="446"/>
      <c r="D47" s="446"/>
      <c r="E47" s="446"/>
      <c r="F47" s="446"/>
      <c r="G47" s="446"/>
      <c r="H47" s="447"/>
      <c r="J47" s="28"/>
    </row>
    <row r="48" spans="1:10" x14ac:dyDescent="0.4">
      <c r="A48" s="5"/>
      <c r="B48" s="445"/>
      <c r="C48" s="446"/>
      <c r="D48" s="446"/>
      <c r="E48" s="446"/>
      <c r="F48" s="446"/>
      <c r="G48" s="446"/>
      <c r="H48" s="447"/>
      <c r="J48" s="28"/>
    </row>
    <row r="49" spans="1:10" ht="16" thickBot="1" x14ac:dyDescent="0.45">
      <c r="A49" s="5"/>
      <c r="B49" s="448"/>
      <c r="C49" s="449"/>
      <c r="D49" s="449"/>
      <c r="E49" s="449"/>
      <c r="F49" s="449"/>
      <c r="G49" s="449"/>
      <c r="H49" s="450"/>
      <c r="J49" s="28"/>
    </row>
    <row r="50" spans="1:10" ht="16" thickBot="1" x14ac:dyDescent="0.45">
      <c r="A50" s="5"/>
      <c r="B50" s="5"/>
      <c r="C50" s="5"/>
      <c r="D50" s="5"/>
      <c r="E50" s="5"/>
      <c r="F50" s="5"/>
      <c r="G50" s="5"/>
      <c r="H50" s="5"/>
      <c r="J50" s="28"/>
    </row>
    <row r="51" spans="1:10" ht="16" thickBot="1" x14ac:dyDescent="0.45">
      <c r="A51" s="5"/>
      <c r="B51" s="86" t="s">
        <v>246</v>
      </c>
      <c r="C51" s="89"/>
      <c r="D51" s="89"/>
      <c r="E51" s="89"/>
      <c r="F51" s="89"/>
      <c r="G51" s="89"/>
      <c r="H51" s="88"/>
      <c r="J51" s="28"/>
    </row>
    <row r="52" spans="1:10" x14ac:dyDescent="0.4">
      <c r="A52" s="5"/>
      <c r="B52" s="442"/>
      <c r="C52" s="443"/>
      <c r="D52" s="443"/>
      <c r="E52" s="443"/>
      <c r="F52" s="443"/>
      <c r="G52" s="443"/>
      <c r="H52" s="444"/>
      <c r="J52" s="28"/>
    </row>
    <row r="53" spans="1:10" x14ac:dyDescent="0.4">
      <c r="A53" s="5"/>
      <c r="B53" s="445"/>
      <c r="C53" s="446"/>
      <c r="D53" s="446"/>
      <c r="E53" s="446"/>
      <c r="F53" s="446"/>
      <c r="G53" s="446"/>
      <c r="H53" s="447"/>
      <c r="J53" s="28"/>
    </row>
    <row r="54" spans="1:10" x14ac:dyDescent="0.4">
      <c r="A54" s="5"/>
      <c r="B54" s="445"/>
      <c r="C54" s="446"/>
      <c r="D54" s="446"/>
      <c r="E54" s="446"/>
      <c r="F54" s="446"/>
      <c r="G54" s="446"/>
      <c r="H54" s="447"/>
      <c r="J54" s="28"/>
    </row>
    <row r="55" spans="1:10" ht="16" thickBot="1" x14ac:dyDescent="0.45">
      <c r="A55" s="5"/>
      <c r="B55" s="448"/>
      <c r="C55" s="449"/>
      <c r="D55" s="449"/>
      <c r="E55" s="449"/>
      <c r="F55" s="449"/>
      <c r="G55" s="449"/>
      <c r="H55" s="450"/>
      <c r="J55" s="28"/>
    </row>
    <row r="56" spans="1:10" ht="16" thickBot="1" x14ac:dyDescent="0.45">
      <c r="A56" s="5"/>
      <c r="B56" s="5"/>
      <c r="C56" s="5"/>
      <c r="D56" s="5"/>
      <c r="E56" s="5"/>
      <c r="F56" s="5"/>
      <c r="G56" s="5"/>
      <c r="H56" s="5"/>
      <c r="J56" s="28"/>
    </row>
    <row r="57" spans="1:10" ht="16" thickBot="1" x14ac:dyDescent="0.45">
      <c r="A57" s="5"/>
      <c r="B57" s="86" t="s">
        <v>12</v>
      </c>
      <c r="C57" s="89"/>
      <c r="D57" s="89"/>
      <c r="E57" s="89"/>
      <c r="F57" s="89"/>
      <c r="G57" s="89"/>
      <c r="H57" s="88"/>
      <c r="J57" s="28"/>
    </row>
    <row r="58" spans="1:10" x14ac:dyDescent="0.4">
      <c r="A58" s="5"/>
      <c r="B58" s="451"/>
      <c r="C58" s="452"/>
      <c r="D58" s="452"/>
      <c r="E58" s="452"/>
      <c r="F58" s="452"/>
      <c r="G58" s="452"/>
      <c r="H58" s="453"/>
      <c r="J58" s="28"/>
    </row>
    <row r="59" spans="1:10" x14ac:dyDescent="0.4">
      <c r="A59" s="5"/>
      <c r="B59" s="451"/>
      <c r="C59" s="452"/>
      <c r="D59" s="452"/>
      <c r="E59" s="452"/>
      <c r="F59" s="452"/>
      <c r="G59" s="452"/>
      <c r="H59" s="453"/>
      <c r="J59" s="28"/>
    </row>
    <row r="60" spans="1:10" x14ac:dyDescent="0.4">
      <c r="A60" s="5"/>
      <c r="B60" s="451"/>
      <c r="C60" s="452"/>
      <c r="D60" s="452"/>
      <c r="E60" s="452"/>
      <c r="F60" s="452"/>
      <c r="G60" s="452"/>
      <c r="H60" s="453"/>
      <c r="J60" s="28"/>
    </row>
    <row r="61" spans="1:10" x14ac:dyDescent="0.4">
      <c r="A61" s="5"/>
      <c r="B61" s="451"/>
      <c r="C61" s="452"/>
      <c r="D61" s="452"/>
      <c r="E61" s="452"/>
      <c r="F61" s="452"/>
      <c r="G61" s="452"/>
      <c r="H61" s="453"/>
      <c r="J61" s="28"/>
    </row>
    <row r="62" spans="1:10" ht="16" thickBot="1" x14ac:dyDescent="0.45">
      <c r="A62" s="5"/>
      <c r="B62" s="454"/>
      <c r="C62" s="455"/>
      <c r="D62" s="455"/>
      <c r="E62" s="455"/>
      <c r="F62" s="455"/>
      <c r="G62" s="455"/>
      <c r="H62" s="456"/>
      <c r="J62" s="28"/>
    </row>
    <row r="63" spans="1:10" x14ac:dyDescent="0.4">
      <c r="A63" s="5"/>
      <c r="B63" s="5"/>
      <c r="C63" s="5"/>
      <c r="D63" s="5"/>
      <c r="E63" s="5"/>
      <c r="F63" s="5"/>
      <c r="G63" s="5"/>
      <c r="H63" s="5"/>
      <c r="J63" s="28"/>
    </row>
    <row r="64" spans="1:10" x14ac:dyDescent="0.4">
      <c r="A64" s="28"/>
      <c r="B64" s="28"/>
      <c r="C64" s="28"/>
      <c r="D64" s="28"/>
      <c r="E64" s="28"/>
      <c r="F64" s="28"/>
      <c r="G64" s="28"/>
      <c r="H64" s="28"/>
      <c r="I64" s="28"/>
      <c r="J64" s="28"/>
    </row>
  </sheetData>
  <sheetProtection algorithmName="SHA-512" hashValue="PglBnlKWbX/dq8enN+LXUwiaEkFrbucefytjZumi7aytmKR/+MIi45PaAspu66P703mc+jpSa97enMSDYCm5HA==" saltValue="dKOA5kLQe5/Mt6N6Yk63ag==" spinCount="100000" sheet="1" selectLockedCells="1"/>
  <protectedRanges>
    <protectedRange sqref="B13:H26 B30:H32" name="Range1"/>
  </protectedRanges>
  <mergeCells count="6">
    <mergeCell ref="B40:H43"/>
    <mergeCell ref="B58:H62"/>
    <mergeCell ref="B46:H49"/>
    <mergeCell ref="B2:C2"/>
    <mergeCell ref="B35:H37"/>
    <mergeCell ref="B52:H55"/>
  </mergeCells>
  <hyperlinks>
    <hyperlink ref="E4" location="Instructions!C33" display="Back to Instructions tab" xr:uid="{00000000-0004-0000-0200-000000000000}"/>
  </hyperlinks>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U180"/>
  <sheetViews>
    <sheetView showGridLines="0" zoomScale="80" zoomScaleNormal="80" zoomScaleSheetLayoutView="100" workbookViewId="0">
      <selection activeCell="E4" sqref="E4"/>
    </sheetView>
  </sheetViews>
  <sheetFormatPr defaultColWidth="9.1796875" defaultRowHeight="15.5" x14ac:dyDescent="0.4"/>
  <cols>
    <col min="1" max="1" width="5.81640625" style="5" customWidth="1"/>
    <col min="2" max="2" width="36.7265625" style="5" customWidth="1"/>
    <col min="3" max="3" width="61.26953125" style="5" bestFit="1" customWidth="1"/>
    <col min="4" max="4" width="7.453125" style="5" customWidth="1"/>
    <col min="5" max="5" width="47.7265625" style="5" customWidth="1"/>
    <col min="6" max="6" width="5.81640625" style="5" customWidth="1"/>
    <col min="7" max="7" width="14.1796875" style="5" customWidth="1"/>
    <col min="8" max="8" width="15.26953125" style="5" customWidth="1"/>
    <col min="9" max="9" width="20.7265625" style="5" customWidth="1"/>
    <col min="10" max="10" width="54.54296875" style="5" customWidth="1"/>
    <col min="11" max="11" width="11.81640625" style="5" customWidth="1"/>
    <col min="12" max="12" width="11.7265625" style="5" customWidth="1"/>
    <col min="13" max="13" width="14.1796875" style="5" customWidth="1"/>
    <col min="14" max="14" width="4.81640625" style="5" customWidth="1"/>
    <col min="15" max="15" width="3.26953125" style="5" customWidth="1"/>
    <col min="16" max="16384" width="9.1796875" style="5"/>
  </cols>
  <sheetData>
    <row r="1" spans="2:21" ht="16" thickBot="1" x14ac:dyDescent="0.45">
      <c r="O1" s="22"/>
    </row>
    <row r="2" spans="2:21" ht="16" thickBot="1" x14ac:dyDescent="0.45">
      <c r="B2" s="422" t="str">
        <f>'Version Control'!$B$2</f>
        <v>Title Block</v>
      </c>
      <c r="C2" s="423"/>
      <c r="O2" s="22"/>
    </row>
    <row r="3" spans="2:21" ht="16.5" customHeight="1" x14ac:dyDescent="0.4">
      <c r="B3" s="146" t="str">
        <f>'Version Control'!$B$3</f>
        <v>Test Report Template Name:</v>
      </c>
      <c r="C3" s="91" t="str">
        <f>'Version Control'!$C$3</f>
        <v xml:space="preserve">Residential Clothes Dryer Appendix D1  </v>
      </c>
      <c r="O3" s="22"/>
    </row>
    <row r="4" spans="2:21" x14ac:dyDescent="0.4">
      <c r="B4" s="84" t="str">
        <f>'Version Control'!$B$4</f>
        <v>Version Number:</v>
      </c>
      <c r="C4" s="223" t="str">
        <f>'Version Control'!$C$4</f>
        <v>v2.7</v>
      </c>
      <c r="E4" s="110" t="s">
        <v>57</v>
      </c>
      <c r="F4" s="258"/>
      <c r="G4" s="258"/>
      <c r="O4" s="22"/>
    </row>
    <row r="5" spans="2:21" x14ac:dyDescent="0.4">
      <c r="B5" s="82" t="str">
        <f>'Version Control'!$B$5</f>
        <v xml:space="preserve">Latest Template Revision: </v>
      </c>
      <c r="C5" s="76">
        <f>'Version Control'!$C$5</f>
        <v>43585</v>
      </c>
      <c r="O5" s="22"/>
    </row>
    <row r="6" spans="2:21" x14ac:dyDescent="0.4">
      <c r="B6" s="82" t="str">
        <f>'Version Control'!$B$6</f>
        <v>Tab Name:</v>
      </c>
      <c r="C6" s="223" t="str">
        <f ca="1">MID(CELL("filename",A1), FIND("]", CELL("filename", A1))+ 1, 255)</f>
        <v>Photos</v>
      </c>
      <c r="O6" s="22"/>
    </row>
    <row r="7" spans="2:21" ht="38.25" customHeight="1" x14ac:dyDescent="0.4">
      <c r="B7" s="222" t="str">
        <f>'Version Control'!$B$7</f>
        <v>File Name:</v>
      </c>
      <c r="C7" s="224" t="str">
        <f ca="1">'Version Control'!$C$7</f>
        <v>Residential Clothes Dryer Appendix D1 - v2.7.xlsx</v>
      </c>
      <c r="O7" s="22"/>
    </row>
    <row r="8" spans="2:21" ht="16" thickBot="1" x14ac:dyDescent="0.45">
      <c r="B8" s="83" t="str">
        <f>'Version Control'!$B$8</f>
        <v xml:space="preserve">Test Completion Date: </v>
      </c>
      <c r="C8" s="78" t="str">
        <f>'Version Control'!$C$8</f>
        <v>[MM/DD/YYYY]</v>
      </c>
      <c r="O8" s="22"/>
    </row>
    <row r="9" spans="2:21" x14ac:dyDescent="0.4">
      <c r="O9" s="22"/>
    </row>
    <row r="10" spans="2:21" ht="16" thickBot="1" x14ac:dyDescent="0.45">
      <c r="O10" s="22"/>
    </row>
    <row r="11" spans="2:21" ht="16" thickBot="1" x14ac:dyDescent="0.45">
      <c r="B11" s="463" t="s">
        <v>132</v>
      </c>
      <c r="C11" s="464"/>
      <c r="D11" s="464"/>
      <c r="E11" s="465"/>
      <c r="G11" s="463" t="s">
        <v>137</v>
      </c>
      <c r="H11" s="464"/>
      <c r="I11" s="464"/>
      <c r="J11" s="464"/>
      <c r="K11" s="464"/>
      <c r="L11" s="464"/>
      <c r="M11" s="465"/>
      <c r="O11" s="22"/>
    </row>
    <row r="12" spans="2:21" x14ac:dyDescent="0.4">
      <c r="B12" s="457"/>
      <c r="C12" s="458"/>
      <c r="D12" s="458"/>
      <c r="E12" s="459"/>
      <c r="G12" s="457"/>
      <c r="H12" s="458"/>
      <c r="I12" s="458"/>
      <c r="J12" s="458"/>
      <c r="K12" s="458"/>
      <c r="L12" s="458"/>
      <c r="M12" s="459"/>
      <c r="O12" s="22"/>
    </row>
    <row r="13" spans="2:21" x14ac:dyDescent="0.4">
      <c r="B13" s="457"/>
      <c r="C13" s="458"/>
      <c r="D13" s="458"/>
      <c r="E13" s="459"/>
      <c r="G13" s="457"/>
      <c r="H13" s="458"/>
      <c r="I13" s="458"/>
      <c r="J13" s="458"/>
      <c r="K13" s="458"/>
      <c r="L13" s="458"/>
      <c r="M13" s="459"/>
      <c r="O13" s="22"/>
      <c r="Q13" s="11"/>
      <c r="R13" s="8"/>
      <c r="S13" s="8"/>
      <c r="T13" s="8"/>
      <c r="U13" s="12"/>
    </row>
    <row r="14" spans="2:21" x14ac:dyDescent="0.4">
      <c r="B14" s="457"/>
      <c r="C14" s="458"/>
      <c r="D14" s="458"/>
      <c r="E14" s="459"/>
      <c r="G14" s="457"/>
      <c r="H14" s="458"/>
      <c r="I14" s="458"/>
      <c r="J14" s="458"/>
      <c r="K14" s="458"/>
      <c r="L14" s="458"/>
      <c r="M14" s="459"/>
      <c r="O14" s="22"/>
    </row>
    <row r="15" spans="2:21" x14ac:dyDescent="0.4">
      <c r="B15" s="457"/>
      <c r="C15" s="458"/>
      <c r="D15" s="458"/>
      <c r="E15" s="459"/>
      <c r="G15" s="457"/>
      <c r="H15" s="458"/>
      <c r="I15" s="458"/>
      <c r="J15" s="458"/>
      <c r="K15" s="458"/>
      <c r="L15" s="458"/>
      <c r="M15" s="459"/>
      <c r="O15" s="22"/>
    </row>
    <row r="16" spans="2:21" x14ac:dyDescent="0.4">
      <c r="B16" s="457"/>
      <c r="C16" s="458"/>
      <c r="D16" s="458"/>
      <c r="E16" s="459"/>
      <c r="G16" s="457"/>
      <c r="H16" s="458"/>
      <c r="I16" s="458"/>
      <c r="J16" s="458"/>
      <c r="K16" s="458"/>
      <c r="L16" s="458"/>
      <c r="M16" s="459"/>
      <c r="O16" s="22"/>
    </row>
    <row r="17" spans="2:15" x14ac:dyDescent="0.4">
      <c r="B17" s="457"/>
      <c r="C17" s="458"/>
      <c r="D17" s="458"/>
      <c r="E17" s="459"/>
      <c r="G17" s="457"/>
      <c r="H17" s="458"/>
      <c r="I17" s="458"/>
      <c r="J17" s="458"/>
      <c r="K17" s="458"/>
      <c r="L17" s="458"/>
      <c r="M17" s="459"/>
      <c r="O17" s="22"/>
    </row>
    <row r="18" spans="2:15" x14ac:dyDescent="0.4">
      <c r="B18" s="457"/>
      <c r="C18" s="458"/>
      <c r="D18" s="458"/>
      <c r="E18" s="459"/>
      <c r="G18" s="457"/>
      <c r="H18" s="458"/>
      <c r="I18" s="458"/>
      <c r="J18" s="458"/>
      <c r="K18" s="458"/>
      <c r="L18" s="458"/>
      <c r="M18" s="459"/>
      <c r="O18" s="22"/>
    </row>
    <row r="19" spans="2:15" x14ac:dyDescent="0.4">
      <c r="B19" s="457"/>
      <c r="C19" s="458"/>
      <c r="D19" s="458"/>
      <c r="E19" s="459"/>
      <c r="G19" s="457"/>
      <c r="H19" s="458"/>
      <c r="I19" s="458"/>
      <c r="J19" s="458"/>
      <c r="K19" s="458"/>
      <c r="L19" s="458"/>
      <c r="M19" s="459"/>
      <c r="O19" s="22"/>
    </row>
    <row r="20" spans="2:15" x14ac:dyDescent="0.4">
      <c r="B20" s="457"/>
      <c r="C20" s="458"/>
      <c r="D20" s="458"/>
      <c r="E20" s="459"/>
      <c r="G20" s="457"/>
      <c r="H20" s="458"/>
      <c r="I20" s="458"/>
      <c r="J20" s="458"/>
      <c r="K20" s="458"/>
      <c r="L20" s="458"/>
      <c r="M20" s="459"/>
      <c r="O20" s="22"/>
    </row>
    <row r="21" spans="2:15" x14ac:dyDescent="0.4">
      <c r="B21" s="457"/>
      <c r="C21" s="458"/>
      <c r="D21" s="458"/>
      <c r="E21" s="459"/>
      <c r="G21" s="457"/>
      <c r="H21" s="458"/>
      <c r="I21" s="458"/>
      <c r="J21" s="458"/>
      <c r="K21" s="458"/>
      <c r="L21" s="458"/>
      <c r="M21" s="459"/>
      <c r="O21" s="22"/>
    </row>
    <row r="22" spans="2:15" x14ac:dyDescent="0.4">
      <c r="B22" s="457"/>
      <c r="C22" s="458"/>
      <c r="D22" s="458"/>
      <c r="E22" s="459"/>
      <c r="G22" s="457"/>
      <c r="H22" s="458"/>
      <c r="I22" s="458"/>
      <c r="J22" s="458"/>
      <c r="K22" s="458"/>
      <c r="L22" s="458"/>
      <c r="M22" s="459"/>
      <c r="O22" s="22"/>
    </row>
    <row r="23" spans="2:15" x14ac:dyDescent="0.4">
      <c r="B23" s="457"/>
      <c r="C23" s="458"/>
      <c r="D23" s="458"/>
      <c r="E23" s="459"/>
      <c r="G23" s="457"/>
      <c r="H23" s="458"/>
      <c r="I23" s="458"/>
      <c r="J23" s="458"/>
      <c r="K23" s="458"/>
      <c r="L23" s="458"/>
      <c r="M23" s="459"/>
      <c r="O23" s="22"/>
    </row>
    <row r="24" spans="2:15" x14ac:dyDescent="0.4">
      <c r="B24" s="457"/>
      <c r="C24" s="458"/>
      <c r="D24" s="458"/>
      <c r="E24" s="459"/>
      <c r="G24" s="457"/>
      <c r="H24" s="458"/>
      <c r="I24" s="458"/>
      <c r="J24" s="458"/>
      <c r="K24" s="458"/>
      <c r="L24" s="458"/>
      <c r="M24" s="459"/>
      <c r="O24" s="22"/>
    </row>
    <row r="25" spans="2:15" x14ac:dyDescent="0.4">
      <c r="B25" s="457"/>
      <c r="C25" s="458"/>
      <c r="D25" s="458"/>
      <c r="E25" s="459"/>
      <c r="G25" s="457"/>
      <c r="H25" s="458"/>
      <c r="I25" s="458"/>
      <c r="J25" s="458"/>
      <c r="K25" s="458"/>
      <c r="L25" s="458"/>
      <c r="M25" s="459"/>
      <c r="O25" s="22"/>
    </row>
    <row r="26" spans="2:15" x14ac:dyDescent="0.4">
      <c r="B26" s="457"/>
      <c r="C26" s="458"/>
      <c r="D26" s="458"/>
      <c r="E26" s="459"/>
      <c r="G26" s="457"/>
      <c r="H26" s="458"/>
      <c r="I26" s="458"/>
      <c r="J26" s="458"/>
      <c r="K26" s="458"/>
      <c r="L26" s="458"/>
      <c r="M26" s="459"/>
      <c r="O26" s="22"/>
    </row>
    <row r="27" spans="2:15" x14ac:dyDescent="0.4">
      <c r="B27" s="457"/>
      <c r="C27" s="458"/>
      <c r="D27" s="458"/>
      <c r="E27" s="459"/>
      <c r="G27" s="457"/>
      <c r="H27" s="458"/>
      <c r="I27" s="458"/>
      <c r="J27" s="458"/>
      <c r="K27" s="458"/>
      <c r="L27" s="458"/>
      <c r="M27" s="459"/>
      <c r="O27" s="22"/>
    </row>
    <row r="28" spans="2:15" x14ac:dyDescent="0.4">
      <c r="B28" s="457"/>
      <c r="C28" s="458"/>
      <c r="D28" s="458"/>
      <c r="E28" s="459"/>
      <c r="G28" s="457"/>
      <c r="H28" s="458"/>
      <c r="I28" s="458"/>
      <c r="J28" s="458"/>
      <c r="K28" s="458"/>
      <c r="L28" s="458"/>
      <c r="M28" s="459"/>
      <c r="O28" s="22"/>
    </row>
    <row r="29" spans="2:15" x14ac:dyDescent="0.4">
      <c r="B29" s="457"/>
      <c r="C29" s="458"/>
      <c r="D29" s="458"/>
      <c r="E29" s="459"/>
      <c r="G29" s="457"/>
      <c r="H29" s="458"/>
      <c r="I29" s="458"/>
      <c r="J29" s="458"/>
      <c r="K29" s="458"/>
      <c r="L29" s="458"/>
      <c r="M29" s="459"/>
      <c r="O29" s="22"/>
    </row>
    <row r="30" spans="2:15" x14ac:dyDescent="0.4">
      <c r="B30" s="457"/>
      <c r="C30" s="458"/>
      <c r="D30" s="458"/>
      <c r="E30" s="459"/>
      <c r="G30" s="457"/>
      <c r="H30" s="458"/>
      <c r="I30" s="458"/>
      <c r="J30" s="458"/>
      <c r="K30" s="458"/>
      <c r="L30" s="458"/>
      <c r="M30" s="459"/>
      <c r="O30" s="22"/>
    </row>
    <row r="31" spans="2:15" x14ac:dyDescent="0.4">
      <c r="B31" s="457"/>
      <c r="C31" s="458"/>
      <c r="D31" s="458"/>
      <c r="E31" s="459"/>
      <c r="G31" s="457"/>
      <c r="H31" s="458"/>
      <c r="I31" s="458"/>
      <c r="J31" s="458"/>
      <c r="K31" s="458"/>
      <c r="L31" s="458"/>
      <c r="M31" s="459"/>
      <c r="O31" s="22"/>
    </row>
    <row r="32" spans="2:15" x14ac:dyDescent="0.4">
      <c r="B32" s="457"/>
      <c r="C32" s="458"/>
      <c r="D32" s="458"/>
      <c r="E32" s="459"/>
      <c r="G32" s="457"/>
      <c r="H32" s="458"/>
      <c r="I32" s="458"/>
      <c r="J32" s="458"/>
      <c r="K32" s="458"/>
      <c r="L32" s="458"/>
      <c r="M32" s="459"/>
      <c r="O32" s="22"/>
    </row>
    <row r="33" spans="2:15" x14ac:dyDescent="0.4">
      <c r="B33" s="457"/>
      <c r="C33" s="458"/>
      <c r="D33" s="458"/>
      <c r="E33" s="459"/>
      <c r="G33" s="457"/>
      <c r="H33" s="458"/>
      <c r="I33" s="458"/>
      <c r="J33" s="458"/>
      <c r="K33" s="458"/>
      <c r="L33" s="458"/>
      <c r="M33" s="459"/>
      <c r="O33" s="22"/>
    </row>
    <row r="34" spans="2:15" x14ac:dyDescent="0.4">
      <c r="B34" s="457"/>
      <c r="C34" s="458"/>
      <c r="D34" s="458"/>
      <c r="E34" s="459"/>
      <c r="G34" s="457"/>
      <c r="H34" s="458"/>
      <c r="I34" s="458"/>
      <c r="J34" s="458"/>
      <c r="K34" s="458"/>
      <c r="L34" s="458"/>
      <c r="M34" s="459"/>
      <c r="O34" s="22"/>
    </row>
    <row r="35" spans="2:15" x14ac:dyDescent="0.4">
      <c r="B35" s="457"/>
      <c r="C35" s="458"/>
      <c r="D35" s="458"/>
      <c r="E35" s="459"/>
      <c r="G35" s="457"/>
      <c r="H35" s="458"/>
      <c r="I35" s="458"/>
      <c r="J35" s="458"/>
      <c r="K35" s="458"/>
      <c r="L35" s="458"/>
      <c r="M35" s="459"/>
      <c r="O35" s="22"/>
    </row>
    <row r="36" spans="2:15" x14ac:dyDescent="0.4">
      <c r="B36" s="457"/>
      <c r="C36" s="458"/>
      <c r="D36" s="458"/>
      <c r="E36" s="459"/>
      <c r="G36" s="457"/>
      <c r="H36" s="458"/>
      <c r="I36" s="458"/>
      <c r="J36" s="458"/>
      <c r="K36" s="458"/>
      <c r="L36" s="458"/>
      <c r="M36" s="459"/>
      <c r="O36" s="22"/>
    </row>
    <row r="37" spans="2:15" x14ac:dyDescent="0.4">
      <c r="B37" s="457"/>
      <c r="C37" s="458"/>
      <c r="D37" s="458"/>
      <c r="E37" s="459"/>
      <c r="G37" s="457"/>
      <c r="H37" s="458"/>
      <c r="I37" s="458"/>
      <c r="J37" s="458"/>
      <c r="K37" s="458"/>
      <c r="L37" s="458"/>
      <c r="M37" s="459"/>
      <c r="O37" s="22"/>
    </row>
    <row r="38" spans="2:15" x14ac:dyDescent="0.4">
      <c r="B38" s="457"/>
      <c r="C38" s="458"/>
      <c r="D38" s="458"/>
      <c r="E38" s="459"/>
      <c r="G38" s="457"/>
      <c r="H38" s="458"/>
      <c r="I38" s="458"/>
      <c r="J38" s="458"/>
      <c r="K38" s="458"/>
      <c r="L38" s="458"/>
      <c r="M38" s="459"/>
      <c r="O38" s="22"/>
    </row>
    <row r="39" spans="2:15" x14ac:dyDescent="0.4">
      <c r="B39" s="457"/>
      <c r="C39" s="458"/>
      <c r="D39" s="458"/>
      <c r="E39" s="459"/>
      <c r="G39" s="457"/>
      <c r="H39" s="458"/>
      <c r="I39" s="458"/>
      <c r="J39" s="458"/>
      <c r="K39" s="458"/>
      <c r="L39" s="458"/>
      <c r="M39" s="459"/>
      <c r="O39" s="22"/>
    </row>
    <row r="40" spans="2:15" x14ac:dyDescent="0.4">
      <c r="B40" s="457"/>
      <c r="C40" s="458"/>
      <c r="D40" s="458"/>
      <c r="E40" s="459"/>
      <c r="G40" s="457"/>
      <c r="H40" s="458"/>
      <c r="I40" s="458"/>
      <c r="J40" s="458"/>
      <c r="K40" s="458"/>
      <c r="L40" s="458"/>
      <c r="M40" s="459"/>
      <c r="O40" s="22"/>
    </row>
    <row r="41" spans="2:15" x14ac:dyDescent="0.4">
      <c r="B41" s="457"/>
      <c r="C41" s="458"/>
      <c r="D41" s="458"/>
      <c r="E41" s="459"/>
      <c r="G41" s="457"/>
      <c r="H41" s="458"/>
      <c r="I41" s="458"/>
      <c r="J41" s="458"/>
      <c r="K41" s="458"/>
      <c r="L41" s="458"/>
      <c r="M41" s="459"/>
      <c r="O41" s="22"/>
    </row>
    <row r="42" spans="2:15" ht="16" thickBot="1" x14ac:dyDescent="0.45">
      <c r="B42" s="460"/>
      <c r="C42" s="461"/>
      <c r="D42" s="461"/>
      <c r="E42" s="462"/>
      <c r="G42" s="460"/>
      <c r="H42" s="461"/>
      <c r="I42" s="461"/>
      <c r="J42" s="461"/>
      <c r="K42" s="461"/>
      <c r="L42" s="461"/>
      <c r="M42" s="462"/>
      <c r="O42" s="22"/>
    </row>
    <row r="43" spans="2:15" ht="16" thickBot="1" x14ac:dyDescent="0.45">
      <c r="O43" s="22"/>
    </row>
    <row r="44" spans="2:15" ht="16" thickBot="1" x14ac:dyDescent="0.45">
      <c r="B44" s="463" t="s">
        <v>134</v>
      </c>
      <c r="C44" s="464"/>
      <c r="D44" s="464"/>
      <c r="E44" s="464"/>
      <c r="F44" s="464"/>
      <c r="G44" s="464"/>
      <c r="H44" s="464"/>
      <c r="I44" s="464"/>
      <c r="J44" s="464"/>
      <c r="K44" s="464"/>
      <c r="L44" s="464"/>
      <c r="M44" s="465"/>
      <c r="O44" s="22"/>
    </row>
    <row r="45" spans="2:15" x14ac:dyDescent="0.4">
      <c r="B45" s="457"/>
      <c r="C45" s="458"/>
      <c r="D45" s="458"/>
      <c r="E45" s="458"/>
      <c r="F45" s="458"/>
      <c r="G45" s="458"/>
      <c r="H45" s="458"/>
      <c r="I45" s="458"/>
      <c r="J45" s="458"/>
      <c r="K45" s="458"/>
      <c r="L45" s="458"/>
      <c r="M45" s="459"/>
      <c r="O45" s="22"/>
    </row>
    <row r="46" spans="2:15" x14ac:dyDescent="0.4">
      <c r="B46" s="457"/>
      <c r="C46" s="458"/>
      <c r="D46" s="458"/>
      <c r="E46" s="458"/>
      <c r="F46" s="458"/>
      <c r="G46" s="458"/>
      <c r="H46" s="458"/>
      <c r="I46" s="458"/>
      <c r="J46" s="458"/>
      <c r="K46" s="458"/>
      <c r="L46" s="458"/>
      <c r="M46" s="459"/>
      <c r="O46" s="22"/>
    </row>
    <row r="47" spans="2:15" x14ac:dyDescent="0.4">
      <c r="B47" s="457"/>
      <c r="C47" s="458"/>
      <c r="D47" s="458"/>
      <c r="E47" s="458"/>
      <c r="F47" s="458"/>
      <c r="G47" s="458"/>
      <c r="H47" s="458"/>
      <c r="I47" s="458"/>
      <c r="J47" s="458"/>
      <c r="K47" s="458"/>
      <c r="L47" s="458"/>
      <c r="M47" s="459"/>
      <c r="O47" s="22"/>
    </row>
    <row r="48" spans="2:15" x14ac:dyDescent="0.4">
      <c r="B48" s="457"/>
      <c r="C48" s="458"/>
      <c r="D48" s="458"/>
      <c r="E48" s="458"/>
      <c r="F48" s="458"/>
      <c r="G48" s="458"/>
      <c r="H48" s="458"/>
      <c r="I48" s="458"/>
      <c r="J48" s="458"/>
      <c r="K48" s="458"/>
      <c r="L48" s="458"/>
      <c r="M48" s="459"/>
      <c r="O48" s="22"/>
    </row>
    <row r="49" spans="2:15" x14ac:dyDescent="0.4">
      <c r="B49" s="457"/>
      <c r="C49" s="458"/>
      <c r="D49" s="458"/>
      <c r="E49" s="458"/>
      <c r="F49" s="458"/>
      <c r="G49" s="458"/>
      <c r="H49" s="458"/>
      <c r="I49" s="458"/>
      <c r="J49" s="458"/>
      <c r="K49" s="458"/>
      <c r="L49" s="458"/>
      <c r="M49" s="459"/>
      <c r="O49" s="22"/>
    </row>
    <row r="50" spans="2:15" x14ac:dyDescent="0.4">
      <c r="B50" s="457"/>
      <c r="C50" s="458"/>
      <c r="D50" s="458"/>
      <c r="E50" s="458"/>
      <c r="F50" s="458"/>
      <c r="G50" s="458"/>
      <c r="H50" s="458"/>
      <c r="I50" s="458"/>
      <c r="J50" s="458"/>
      <c r="K50" s="458"/>
      <c r="L50" s="458"/>
      <c r="M50" s="459"/>
      <c r="O50" s="22"/>
    </row>
    <row r="51" spans="2:15" x14ac:dyDescent="0.4">
      <c r="B51" s="457"/>
      <c r="C51" s="458"/>
      <c r="D51" s="458"/>
      <c r="E51" s="458"/>
      <c r="F51" s="458"/>
      <c r="G51" s="458"/>
      <c r="H51" s="458"/>
      <c r="I51" s="458"/>
      <c r="J51" s="458"/>
      <c r="K51" s="458"/>
      <c r="L51" s="458"/>
      <c r="M51" s="459"/>
      <c r="O51" s="22"/>
    </row>
    <row r="52" spans="2:15" x14ac:dyDescent="0.4">
      <c r="B52" s="457"/>
      <c r="C52" s="458"/>
      <c r="D52" s="458"/>
      <c r="E52" s="458"/>
      <c r="F52" s="458"/>
      <c r="G52" s="458"/>
      <c r="H52" s="458"/>
      <c r="I52" s="458"/>
      <c r="J52" s="458"/>
      <c r="K52" s="458"/>
      <c r="L52" s="458"/>
      <c r="M52" s="459"/>
      <c r="O52" s="22"/>
    </row>
    <row r="53" spans="2:15" x14ac:dyDescent="0.4">
      <c r="B53" s="457"/>
      <c r="C53" s="458"/>
      <c r="D53" s="458"/>
      <c r="E53" s="458"/>
      <c r="F53" s="458"/>
      <c r="G53" s="458"/>
      <c r="H53" s="458"/>
      <c r="I53" s="458"/>
      <c r="J53" s="458"/>
      <c r="K53" s="458"/>
      <c r="L53" s="458"/>
      <c r="M53" s="459"/>
      <c r="O53" s="22"/>
    </row>
    <row r="54" spans="2:15" x14ac:dyDescent="0.4">
      <c r="B54" s="457"/>
      <c r="C54" s="458"/>
      <c r="D54" s="458"/>
      <c r="E54" s="458"/>
      <c r="F54" s="458"/>
      <c r="G54" s="458"/>
      <c r="H54" s="458"/>
      <c r="I54" s="458"/>
      <c r="J54" s="458"/>
      <c r="K54" s="458"/>
      <c r="L54" s="458"/>
      <c r="M54" s="459"/>
      <c r="O54" s="22"/>
    </row>
    <row r="55" spans="2:15" x14ac:dyDescent="0.4">
      <c r="B55" s="457"/>
      <c r="C55" s="458"/>
      <c r="D55" s="458"/>
      <c r="E55" s="458"/>
      <c r="F55" s="458"/>
      <c r="G55" s="458"/>
      <c r="H55" s="458"/>
      <c r="I55" s="458"/>
      <c r="J55" s="458"/>
      <c r="K55" s="458"/>
      <c r="L55" s="458"/>
      <c r="M55" s="459"/>
      <c r="O55" s="22"/>
    </row>
    <row r="56" spans="2:15" x14ac:dyDescent="0.4">
      <c r="B56" s="457"/>
      <c r="C56" s="458"/>
      <c r="D56" s="458"/>
      <c r="E56" s="458"/>
      <c r="F56" s="458"/>
      <c r="G56" s="458"/>
      <c r="H56" s="458"/>
      <c r="I56" s="458"/>
      <c r="J56" s="458"/>
      <c r="K56" s="458"/>
      <c r="L56" s="458"/>
      <c r="M56" s="459"/>
      <c r="O56" s="22"/>
    </row>
    <row r="57" spans="2:15" x14ac:dyDescent="0.4">
      <c r="B57" s="457"/>
      <c r="C57" s="458"/>
      <c r="D57" s="458"/>
      <c r="E57" s="458"/>
      <c r="F57" s="458"/>
      <c r="G57" s="458"/>
      <c r="H57" s="458"/>
      <c r="I57" s="458"/>
      <c r="J57" s="458"/>
      <c r="K57" s="458"/>
      <c r="L57" s="458"/>
      <c r="M57" s="459"/>
      <c r="O57" s="22"/>
    </row>
    <row r="58" spans="2:15" x14ac:dyDescent="0.4">
      <c r="B58" s="457"/>
      <c r="C58" s="458"/>
      <c r="D58" s="458"/>
      <c r="E58" s="458"/>
      <c r="F58" s="458"/>
      <c r="G58" s="458"/>
      <c r="H58" s="458"/>
      <c r="I58" s="458"/>
      <c r="J58" s="458"/>
      <c r="K58" s="458"/>
      <c r="L58" s="458"/>
      <c r="M58" s="459"/>
      <c r="O58" s="22"/>
    </row>
    <row r="59" spans="2:15" x14ac:dyDescent="0.4">
      <c r="B59" s="457"/>
      <c r="C59" s="458"/>
      <c r="D59" s="458"/>
      <c r="E59" s="458"/>
      <c r="F59" s="458"/>
      <c r="G59" s="458"/>
      <c r="H59" s="458"/>
      <c r="I59" s="458"/>
      <c r="J59" s="458"/>
      <c r="K59" s="458"/>
      <c r="L59" s="458"/>
      <c r="M59" s="459"/>
      <c r="O59" s="22"/>
    </row>
    <row r="60" spans="2:15" x14ac:dyDescent="0.4">
      <c r="B60" s="457"/>
      <c r="C60" s="458"/>
      <c r="D60" s="458"/>
      <c r="E60" s="458"/>
      <c r="F60" s="458"/>
      <c r="G60" s="458"/>
      <c r="H60" s="458"/>
      <c r="I60" s="458"/>
      <c r="J60" s="458"/>
      <c r="K60" s="458"/>
      <c r="L60" s="458"/>
      <c r="M60" s="459"/>
      <c r="O60" s="22"/>
    </row>
    <row r="61" spans="2:15" x14ac:dyDescent="0.4">
      <c r="B61" s="457"/>
      <c r="C61" s="458"/>
      <c r="D61" s="458"/>
      <c r="E61" s="458"/>
      <c r="F61" s="458"/>
      <c r="G61" s="458"/>
      <c r="H61" s="458"/>
      <c r="I61" s="458"/>
      <c r="J61" s="458"/>
      <c r="K61" s="458"/>
      <c r="L61" s="458"/>
      <c r="M61" s="459"/>
      <c r="O61" s="22"/>
    </row>
    <row r="62" spans="2:15" x14ac:dyDescent="0.4">
      <c r="B62" s="457"/>
      <c r="C62" s="458"/>
      <c r="D62" s="458"/>
      <c r="E62" s="458"/>
      <c r="F62" s="458"/>
      <c r="G62" s="458"/>
      <c r="H62" s="458"/>
      <c r="I62" s="458"/>
      <c r="J62" s="458"/>
      <c r="K62" s="458"/>
      <c r="L62" s="458"/>
      <c r="M62" s="459"/>
      <c r="O62" s="22"/>
    </row>
    <row r="63" spans="2:15" x14ac:dyDescent="0.4">
      <c r="B63" s="457"/>
      <c r="C63" s="458"/>
      <c r="D63" s="458"/>
      <c r="E63" s="458"/>
      <c r="F63" s="458"/>
      <c r="G63" s="458"/>
      <c r="H63" s="458"/>
      <c r="I63" s="458"/>
      <c r="J63" s="458"/>
      <c r="K63" s="458"/>
      <c r="L63" s="458"/>
      <c r="M63" s="459"/>
      <c r="O63" s="22"/>
    </row>
    <row r="64" spans="2:15" x14ac:dyDescent="0.4">
      <c r="B64" s="457"/>
      <c r="C64" s="458"/>
      <c r="D64" s="458"/>
      <c r="E64" s="458"/>
      <c r="F64" s="458"/>
      <c r="G64" s="458"/>
      <c r="H64" s="458"/>
      <c r="I64" s="458"/>
      <c r="J64" s="458"/>
      <c r="K64" s="458"/>
      <c r="L64" s="458"/>
      <c r="M64" s="459"/>
      <c r="O64" s="22"/>
    </row>
    <row r="65" spans="2:15" x14ac:dyDescent="0.4">
      <c r="B65" s="457"/>
      <c r="C65" s="458"/>
      <c r="D65" s="458"/>
      <c r="E65" s="458"/>
      <c r="F65" s="458"/>
      <c r="G65" s="458"/>
      <c r="H65" s="458"/>
      <c r="I65" s="458"/>
      <c r="J65" s="458"/>
      <c r="K65" s="458"/>
      <c r="L65" s="458"/>
      <c r="M65" s="459"/>
      <c r="O65" s="22"/>
    </row>
    <row r="66" spans="2:15" x14ac:dyDescent="0.4">
      <c r="B66" s="457"/>
      <c r="C66" s="458"/>
      <c r="D66" s="458"/>
      <c r="E66" s="458"/>
      <c r="F66" s="458"/>
      <c r="G66" s="458"/>
      <c r="H66" s="458"/>
      <c r="I66" s="458"/>
      <c r="J66" s="458"/>
      <c r="K66" s="458"/>
      <c r="L66" s="458"/>
      <c r="M66" s="459"/>
      <c r="O66" s="22"/>
    </row>
    <row r="67" spans="2:15" x14ac:dyDescent="0.4">
      <c r="B67" s="457"/>
      <c r="C67" s="458"/>
      <c r="D67" s="458"/>
      <c r="E67" s="458"/>
      <c r="F67" s="458"/>
      <c r="G67" s="458"/>
      <c r="H67" s="458"/>
      <c r="I67" s="458"/>
      <c r="J67" s="458"/>
      <c r="K67" s="458"/>
      <c r="L67" s="458"/>
      <c r="M67" s="459"/>
      <c r="O67" s="22"/>
    </row>
    <row r="68" spans="2:15" x14ac:dyDescent="0.4">
      <c r="B68" s="457"/>
      <c r="C68" s="458"/>
      <c r="D68" s="458"/>
      <c r="E68" s="458"/>
      <c r="F68" s="458"/>
      <c r="G68" s="458"/>
      <c r="H68" s="458"/>
      <c r="I68" s="458"/>
      <c r="J68" s="458"/>
      <c r="K68" s="458"/>
      <c r="L68" s="458"/>
      <c r="M68" s="459"/>
      <c r="O68" s="22"/>
    </row>
    <row r="69" spans="2:15" x14ac:dyDescent="0.4">
      <c r="B69" s="457"/>
      <c r="C69" s="458"/>
      <c r="D69" s="458"/>
      <c r="E69" s="458"/>
      <c r="F69" s="458"/>
      <c r="G69" s="458"/>
      <c r="H69" s="458"/>
      <c r="I69" s="458"/>
      <c r="J69" s="458"/>
      <c r="K69" s="458"/>
      <c r="L69" s="458"/>
      <c r="M69" s="459"/>
      <c r="O69" s="22"/>
    </row>
    <row r="70" spans="2:15" x14ac:dyDescent="0.4">
      <c r="B70" s="457"/>
      <c r="C70" s="458"/>
      <c r="D70" s="458"/>
      <c r="E70" s="458"/>
      <c r="F70" s="458"/>
      <c r="G70" s="458"/>
      <c r="H70" s="458"/>
      <c r="I70" s="458"/>
      <c r="J70" s="458"/>
      <c r="K70" s="458"/>
      <c r="L70" s="458"/>
      <c r="M70" s="459"/>
      <c r="O70" s="22"/>
    </row>
    <row r="71" spans="2:15" x14ac:dyDescent="0.4">
      <c r="B71" s="457"/>
      <c r="C71" s="458"/>
      <c r="D71" s="458"/>
      <c r="E71" s="458"/>
      <c r="F71" s="458"/>
      <c r="G71" s="458"/>
      <c r="H71" s="458"/>
      <c r="I71" s="458"/>
      <c r="J71" s="458"/>
      <c r="K71" s="458"/>
      <c r="L71" s="458"/>
      <c r="M71" s="459"/>
      <c r="O71" s="22"/>
    </row>
    <row r="72" spans="2:15" x14ac:dyDescent="0.4">
      <c r="B72" s="457"/>
      <c r="C72" s="458"/>
      <c r="D72" s="458"/>
      <c r="E72" s="458"/>
      <c r="F72" s="458"/>
      <c r="G72" s="458"/>
      <c r="H72" s="458"/>
      <c r="I72" s="458"/>
      <c r="J72" s="458"/>
      <c r="K72" s="458"/>
      <c r="L72" s="458"/>
      <c r="M72" s="459"/>
      <c r="O72" s="22"/>
    </row>
    <row r="73" spans="2:15" x14ac:dyDescent="0.4">
      <c r="B73" s="457"/>
      <c r="C73" s="458"/>
      <c r="D73" s="458"/>
      <c r="E73" s="458"/>
      <c r="F73" s="458"/>
      <c r="G73" s="458"/>
      <c r="H73" s="458"/>
      <c r="I73" s="458"/>
      <c r="J73" s="458"/>
      <c r="K73" s="458"/>
      <c r="L73" s="458"/>
      <c r="M73" s="459"/>
      <c r="O73" s="22"/>
    </row>
    <row r="74" spans="2:15" x14ac:dyDescent="0.4">
      <c r="B74" s="457"/>
      <c r="C74" s="458"/>
      <c r="D74" s="458"/>
      <c r="E74" s="458"/>
      <c r="F74" s="458"/>
      <c r="G74" s="458"/>
      <c r="H74" s="458"/>
      <c r="I74" s="458"/>
      <c r="J74" s="458"/>
      <c r="K74" s="458"/>
      <c r="L74" s="458"/>
      <c r="M74" s="459"/>
      <c r="O74" s="22"/>
    </row>
    <row r="75" spans="2:15" x14ac:dyDescent="0.4">
      <c r="B75" s="457"/>
      <c r="C75" s="458"/>
      <c r="D75" s="458"/>
      <c r="E75" s="458"/>
      <c r="F75" s="458"/>
      <c r="G75" s="458"/>
      <c r="H75" s="458"/>
      <c r="I75" s="458"/>
      <c r="J75" s="458"/>
      <c r="K75" s="458"/>
      <c r="L75" s="458"/>
      <c r="M75" s="459"/>
      <c r="O75" s="22"/>
    </row>
    <row r="76" spans="2:15" ht="16" thickBot="1" x14ac:dyDescent="0.45">
      <c r="B76" s="460"/>
      <c r="C76" s="461"/>
      <c r="D76" s="461"/>
      <c r="E76" s="461"/>
      <c r="F76" s="461"/>
      <c r="G76" s="461"/>
      <c r="H76" s="461"/>
      <c r="I76" s="461"/>
      <c r="J76" s="461"/>
      <c r="K76" s="461"/>
      <c r="L76" s="461"/>
      <c r="M76" s="462"/>
      <c r="O76" s="22"/>
    </row>
    <row r="77" spans="2:15" ht="16" thickBot="1" x14ac:dyDescent="0.45">
      <c r="O77" s="22"/>
    </row>
    <row r="78" spans="2:15" ht="16" thickBot="1" x14ac:dyDescent="0.45">
      <c r="B78" s="463" t="s">
        <v>133</v>
      </c>
      <c r="C78" s="464"/>
      <c r="D78" s="464"/>
      <c r="E78" s="464"/>
      <c r="F78" s="464"/>
      <c r="G78" s="464"/>
      <c r="H78" s="464"/>
      <c r="I78" s="464"/>
      <c r="J78" s="464"/>
      <c r="K78" s="464"/>
      <c r="L78" s="464"/>
      <c r="M78" s="465"/>
      <c r="O78" s="22"/>
    </row>
    <row r="79" spans="2:15" x14ac:dyDescent="0.4">
      <c r="B79" s="457"/>
      <c r="C79" s="458"/>
      <c r="D79" s="458"/>
      <c r="E79" s="458"/>
      <c r="F79" s="458"/>
      <c r="G79" s="458"/>
      <c r="H79" s="458"/>
      <c r="I79" s="458"/>
      <c r="J79" s="458"/>
      <c r="K79" s="458"/>
      <c r="L79" s="458"/>
      <c r="M79" s="459"/>
      <c r="O79" s="22"/>
    </row>
    <row r="80" spans="2:15" x14ac:dyDescent="0.4">
      <c r="B80" s="457"/>
      <c r="C80" s="458"/>
      <c r="D80" s="458"/>
      <c r="E80" s="458"/>
      <c r="F80" s="458"/>
      <c r="G80" s="458"/>
      <c r="H80" s="458"/>
      <c r="I80" s="458"/>
      <c r="J80" s="458"/>
      <c r="K80" s="458"/>
      <c r="L80" s="458"/>
      <c r="M80" s="459"/>
      <c r="O80" s="22"/>
    </row>
    <row r="81" spans="2:15" x14ac:dyDescent="0.4">
      <c r="B81" s="457"/>
      <c r="C81" s="458"/>
      <c r="D81" s="458"/>
      <c r="E81" s="458"/>
      <c r="F81" s="458"/>
      <c r="G81" s="458"/>
      <c r="H81" s="458"/>
      <c r="I81" s="458"/>
      <c r="J81" s="458"/>
      <c r="K81" s="458"/>
      <c r="L81" s="458"/>
      <c r="M81" s="459"/>
      <c r="O81" s="22"/>
    </row>
    <row r="82" spans="2:15" x14ac:dyDescent="0.4">
      <c r="B82" s="457"/>
      <c r="C82" s="458"/>
      <c r="D82" s="458"/>
      <c r="E82" s="458"/>
      <c r="F82" s="458"/>
      <c r="G82" s="458"/>
      <c r="H82" s="458"/>
      <c r="I82" s="458"/>
      <c r="J82" s="458"/>
      <c r="K82" s="458"/>
      <c r="L82" s="458"/>
      <c r="M82" s="459"/>
      <c r="O82" s="22"/>
    </row>
    <row r="83" spans="2:15" x14ac:dyDescent="0.4">
      <c r="B83" s="457"/>
      <c r="C83" s="458"/>
      <c r="D83" s="458"/>
      <c r="E83" s="458"/>
      <c r="F83" s="458"/>
      <c r="G83" s="458"/>
      <c r="H83" s="458"/>
      <c r="I83" s="458"/>
      <c r="J83" s="458"/>
      <c r="K83" s="458"/>
      <c r="L83" s="458"/>
      <c r="M83" s="459"/>
      <c r="O83" s="22"/>
    </row>
    <row r="84" spans="2:15" x14ac:dyDescent="0.4">
      <c r="B84" s="457"/>
      <c r="C84" s="458"/>
      <c r="D84" s="458"/>
      <c r="E84" s="458"/>
      <c r="F84" s="458"/>
      <c r="G84" s="458"/>
      <c r="H84" s="458"/>
      <c r="I84" s="458"/>
      <c r="J84" s="458"/>
      <c r="K84" s="458"/>
      <c r="L84" s="458"/>
      <c r="M84" s="459"/>
      <c r="O84" s="22"/>
    </row>
    <row r="85" spans="2:15" x14ac:dyDescent="0.4">
      <c r="B85" s="457"/>
      <c r="C85" s="458"/>
      <c r="D85" s="458"/>
      <c r="E85" s="458"/>
      <c r="F85" s="458"/>
      <c r="G85" s="458"/>
      <c r="H85" s="458"/>
      <c r="I85" s="458"/>
      <c r="J85" s="458"/>
      <c r="K85" s="458"/>
      <c r="L85" s="458"/>
      <c r="M85" s="459"/>
      <c r="O85" s="22"/>
    </row>
    <row r="86" spans="2:15" x14ac:dyDescent="0.4">
      <c r="B86" s="457"/>
      <c r="C86" s="458"/>
      <c r="D86" s="458"/>
      <c r="E86" s="458"/>
      <c r="F86" s="458"/>
      <c r="G86" s="458"/>
      <c r="H86" s="458"/>
      <c r="I86" s="458"/>
      <c r="J86" s="458"/>
      <c r="K86" s="458"/>
      <c r="L86" s="458"/>
      <c r="M86" s="459"/>
      <c r="O86" s="22"/>
    </row>
    <row r="87" spans="2:15" x14ac:dyDescent="0.4">
      <c r="B87" s="457"/>
      <c r="C87" s="458"/>
      <c r="D87" s="458"/>
      <c r="E87" s="458"/>
      <c r="F87" s="458"/>
      <c r="G87" s="458"/>
      <c r="H87" s="458"/>
      <c r="I87" s="458"/>
      <c r="J87" s="458"/>
      <c r="K87" s="458"/>
      <c r="L87" s="458"/>
      <c r="M87" s="459"/>
      <c r="O87" s="22"/>
    </row>
    <row r="88" spans="2:15" x14ac:dyDescent="0.4">
      <c r="B88" s="457"/>
      <c r="C88" s="458"/>
      <c r="D88" s="458"/>
      <c r="E88" s="458"/>
      <c r="F88" s="458"/>
      <c r="G88" s="458"/>
      <c r="H88" s="458"/>
      <c r="I88" s="458"/>
      <c r="J88" s="458"/>
      <c r="K88" s="458"/>
      <c r="L88" s="458"/>
      <c r="M88" s="459"/>
      <c r="O88" s="22"/>
    </row>
    <row r="89" spans="2:15" x14ac:dyDescent="0.4">
      <c r="B89" s="457"/>
      <c r="C89" s="458"/>
      <c r="D89" s="458"/>
      <c r="E89" s="458"/>
      <c r="F89" s="458"/>
      <c r="G89" s="458"/>
      <c r="H89" s="458"/>
      <c r="I89" s="458"/>
      <c r="J89" s="458"/>
      <c r="K89" s="458"/>
      <c r="L89" s="458"/>
      <c r="M89" s="459"/>
      <c r="O89" s="22"/>
    </row>
    <row r="90" spans="2:15" x14ac:dyDescent="0.4">
      <c r="B90" s="457"/>
      <c r="C90" s="458"/>
      <c r="D90" s="458"/>
      <c r="E90" s="458"/>
      <c r="F90" s="458"/>
      <c r="G90" s="458"/>
      <c r="H90" s="458"/>
      <c r="I90" s="458"/>
      <c r="J90" s="458"/>
      <c r="K90" s="458"/>
      <c r="L90" s="458"/>
      <c r="M90" s="459"/>
      <c r="O90" s="22"/>
    </row>
    <row r="91" spans="2:15" x14ac:dyDescent="0.4">
      <c r="B91" s="457"/>
      <c r="C91" s="458"/>
      <c r="D91" s="458"/>
      <c r="E91" s="458"/>
      <c r="F91" s="458"/>
      <c r="G91" s="458"/>
      <c r="H91" s="458"/>
      <c r="I91" s="458"/>
      <c r="J91" s="458"/>
      <c r="K91" s="458"/>
      <c r="L91" s="458"/>
      <c r="M91" s="459"/>
      <c r="O91" s="22"/>
    </row>
    <row r="92" spans="2:15" x14ac:dyDescent="0.4">
      <c r="B92" s="457"/>
      <c r="C92" s="458"/>
      <c r="D92" s="458"/>
      <c r="E92" s="458"/>
      <c r="F92" s="458"/>
      <c r="G92" s="458"/>
      <c r="H92" s="458"/>
      <c r="I92" s="458"/>
      <c r="J92" s="458"/>
      <c r="K92" s="458"/>
      <c r="L92" s="458"/>
      <c r="M92" s="459"/>
      <c r="O92" s="22"/>
    </row>
    <row r="93" spans="2:15" x14ac:dyDescent="0.4">
      <c r="B93" s="457"/>
      <c r="C93" s="458"/>
      <c r="D93" s="458"/>
      <c r="E93" s="458"/>
      <c r="F93" s="458"/>
      <c r="G93" s="458"/>
      <c r="H93" s="458"/>
      <c r="I93" s="458"/>
      <c r="J93" s="458"/>
      <c r="K93" s="458"/>
      <c r="L93" s="458"/>
      <c r="M93" s="459"/>
      <c r="O93" s="22"/>
    </row>
    <row r="94" spans="2:15" x14ac:dyDescent="0.4">
      <c r="B94" s="457"/>
      <c r="C94" s="458"/>
      <c r="D94" s="458"/>
      <c r="E94" s="458"/>
      <c r="F94" s="458"/>
      <c r="G94" s="458"/>
      <c r="H94" s="458"/>
      <c r="I94" s="458"/>
      <c r="J94" s="458"/>
      <c r="K94" s="458"/>
      <c r="L94" s="458"/>
      <c r="M94" s="459"/>
      <c r="O94" s="22"/>
    </row>
    <row r="95" spans="2:15" x14ac:dyDescent="0.4">
      <c r="B95" s="457"/>
      <c r="C95" s="458"/>
      <c r="D95" s="458"/>
      <c r="E95" s="458"/>
      <c r="F95" s="458"/>
      <c r="G95" s="458"/>
      <c r="H95" s="458"/>
      <c r="I95" s="458"/>
      <c r="J95" s="458"/>
      <c r="K95" s="458"/>
      <c r="L95" s="458"/>
      <c r="M95" s="459"/>
      <c r="O95" s="22"/>
    </row>
    <row r="96" spans="2:15" x14ac:dyDescent="0.4">
      <c r="B96" s="457"/>
      <c r="C96" s="458"/>
      <c r="D96" s="458"/>
      <c r="E96" s="458"/>
      <c r="F96" s="458"/>
      <c r="G96" s="458"/>
      <c r="H96" s="458"/>
      <c r="I96" s="458"/>
      <c r="J96" s="458"/>
      <c r="K96" s="458"/>
      <c r="L96" s="458"/>
      <c r="M96" s="459"/>
      <c r="O96" s="22"/>
    </row>
    <row r="97" spans="2:15" x14ac:dyDescent="0.4">
      <c r="B97" s="457"/>
      <c r="C97" s="458"/>
      <c r="D97" s="458"/>
      <c r="E97" s="458"/>
      <c r="F97" s="458"/>
      <c r="G97" s="458"/>
      <c r="H97" s="458"/>
      <c r="I97" s="458"/>
      <c r="J97" s="458"/>
      <c r="K97" s="458"/>
      <c r="L97" s="458"/>
      <c r="M97" s="459"/>
      <c r="O97" s="22"/>
    </row>
    <row r="98" spans="2:15" x14ac:dyDescent="0.4">
      <c r="B98" s="457"/>
      <c r="C98" s="458"/>
      <c r="D98" s="458"/>
      <c r="E98" s="458"/>
      <c r="F98" s="458"/>
      <c r="G98" s="458"/>
      <c r="H98" s="458"/>
      <c r="I98" s="458"/>
      <c r="J98" s="458"/>
      <c r="K98" s="458"/>
      <c r="L98" s="458"/>
      <c r="M98" s="459"/>
      <c r="O98" s="22"/>
    </row>
    <row r="99" spans="2:15" x14ac:dyDescent="0.4">
      <c r="B99" s="457"/>
      <c r="C99" s="458"/>
      <c r="D99" s="458"/>
      <c r="E99" s="458"/>
      <c r="F99" s="458"/>
      <c r="G99" s="458"/>
      <c r="H99" s="458"/>
      <c r="I99" s="458"/>
      <c r="J99" s="458"/>
      <c r="K99" s="458"/>
      <c r="L99" s="458"/>
      <c r="M99" s="459"/>
      <c r="O99" s="22"/>
    </row>
    <row r="100" spans="2:15" x14ac:dyDescent="0.4">
      <c r="B100" s="457"/>
      <c r="C100" s="458"/>
      <c r="D100" s="458"/>
      <c r="E100" s="458"/>
      <c r="F100" s="458"/>
      <c r="G100" s="458"/>
      <c r="H100" s="458"/>
      <c r="I100" s="458"/>
      <c r="J100" s="458"/>
      <c r="K100" s="458"/>
      <c r="L100" s="458"/>
      <c r="M100" s="459"/>
      <c r="O100" s="22"/>
    </row>
    <row r="101" spans="2:15" x14ac:dyDescent="0.4">
      <c r="B101" s="457"/>
      <c r="C101" s="458"/>
      <c r="D101" s="458"/>
      <c r="E101" s="458"/>
      <c r="F101" s="458"/>
      <c r="G101" s="458"/>
      <c r="H101" s="458"/>
      <c r="I101" s="458"/>
      <c r="J101" s="458"/>
      <c r="K101" s="458"/>
      <c r="L101" s="458"/>
      <c r="M101" s="459"/>
      <c r="O101" s="22"/>
    </row>
    <row r="102" spans="2:15" x14ac:dyDescent="0.4">
      <c r="B102" s="457"/>
      <c r="C102" s="458"/>
      <c r="D102" s="458"/>
      <c r="E102" s="458"/>
      <c r="F102" s="458"/>
      <c r="G102" s="458"/>
      <c r="H102" s="458"/>
      <c r="I102" s="458"/>
      <c r="J102" s="458"/>
      <c r="K102" s="458"/>
      <c r="L102" s="458"/>
      <c r="M102" s="459"/>
      <c r="O102" s="22"/>
    </row>
    <row r="103" spans="2:15" x14ac:dyDescent="0.4">
      <c r="B103" s="457"/>
      <c r="C103" s="458"/>
      <c r="D103" s="458"/>
      <c r="E103" s="458"/>
      <c r="F103" s="458"/>
      <c r="G103" s="458"/>
      <c r="H103" s="458"/>
      <c r="I103" s="458"/>
      <c r="J103" s="458"/>
      <c r="K103" s="458"/>
      <c r="L103" s="458"/>
      <c r="M103" s="459"/>
      <c r="O103" s="22"/>
    </row>
    <row r="104" spans="2:15" x14ac:dyDescent="0.4">
      <c r="B104" s="457"/>
      <c r="C104" s="458"/>
      <c r="D104" s="458"/>
      <c r="E104" s="458"/>
      <c r="F104" s="458"/>
      <c r="G104" s="458"/>
      <c r="H104" s="458"/>
      <c r="I104" s="458"/>
      <c r="J104" s="458"/>
      <c r="K104" s="458"/>
      <c r="L104" s="458"/>
      <c r="M104" s="459"/>
      <c r="O104" s="22"/>
    </row>
    <row r="105" spans="2:15" x14ac:dyDescent="0.4">
      <c r="B105" s="457"/>
      <c r="C105" s="458"/>
      <c r="D105" s="458"/>
      <c r="E105" s="458"/>
      <c r="F105" s="458"/>
      <c r="G105" s="458"/>
      <c r="H105" s="458"/>
      <c r="I105" s="458"/>
      <c r="J105" s="458"/>
      <c r="K105" s="458"/>
      <c r="L105" s="458"/>
      <c r="M105" s="459"/>
      <c r="O105" s="22"/>
    </row>
    <row r="106" spans="2:15" x14ac:dyDescent="0.4">
      <c r="B106" s="457"/>
      <c r="C106" s="458"/>
      <c r="D106" s="458"/>
      <c r="E106" s="458"/>
      <c r="F106" s="458"/>
      <c r="G106" s="458"/>
      <c r="H106" s="458"/>
      <c r="I106" s="458"/>
      <c r="J106" s="458"/>
      <c r="K106" s="458"/>
      <c r="L106" s="458"/>
      <c r="M106" s="459"/>
      <c r="O106" s="22"/>
    </row>
    <row r="107" spans="2:15" x14ac:dyDescent="0.4">
      <c r="B107" s="457"/>
      <c r="C107" s="458"/>
      <c r="D107" s="458"/>
      <c r="E107" s="458"/>
      <c r="F107" s="458"/>
      <c r="G107" s="458"/>
      <c r="H107" s="458"/>
      <c r="I107" s="458"/>
      <c r="J107" s="458"/>
      <c r="K107" s="458"/>
      <c r="L107" s="458"/>
      <c r="M107" s="459"/>
      <c r="O107" s="22"/>
    </row>
    <row r="108" spans="2:15" x14ac:dyDescent="0.4">
      <c r="B108" s="457"/>
      <c r="C108" s="458"/>
      <c r="D108" s="458"/>
      <c r="E108" s="458"/>
      <c r="F108" s="458"/>
      <c r="G108" s="458"/>
      <c r="H108" s="458"/>
      <c r="I108" s="458"/>
      <c r="J108" s="458"/>
      <c r="K108" s="458"/>
      <c r="L108" s="458"/>
      <c r="M108" s="459"/>
      <c r="O108" s="22"/>
    </row>
    <row r="109" spans="2:15" x14ac:dyDescent="0.4">
      <c r="B109" s="457"/>
      <c r="C109" s="458"/>
      <c r="D109" s="458"/>
      <c r="E109" s="458"/>
      <c r="F109" s="458"/>
      <c r="G109" s="458"/>
      <c r="H109" s="458"/>
      <c r="I109" s="458"/>
      <c r="J109" s="458"/>
      <c r="K109" s="458"/>
      <c r="L109" s="458"/>
      <c r="M109" s="459"/>
      <c r="O109" s="22"/>
    </row>
    <row r="110" spans="2:15" ht="16" thickBot="1" x14ac:dyDescent="0.45">
      <c r="B110" s="460"/>
      <c r="C110" s="461"/>
      <c r="D110" s="461"/>
      <c r="E110" s="461"/>
      <c r="F110" s="461"/>
      <c r="G110" s="461"/>
      <c r="H110" s="461"/>
      <c r="I110" s="461"/>
      <c r="J110" s="461"/>
      <c r="K110" s="461"/>
      <c r="L110" s="461"/>
      <c r="M110" s="462"/>
      <c r="O110" s="22"/>
    </row>
    <row r="111" spans="2:15" ht="16" thickBot="1" x14ac:dyDescent="0.45">
      <c r="B111" s="8"/>
      <c r="C111" s="8"/>
      <c r="D111" s="8"/>
      <c r="E111" s="8"/>
      <c r="O111" s="22"/>
    </row>
    <row r="112" spans="2:15" ht="16" thickBot="1" x14ac:dyDescent="0.45">
      <c r="B112" s="463" t="s">
        <v>136</v>
      </c>
      <c r="C112" s="464"/>
      <c r="D112" s="464"/>
      <c r="E112" s="464"/>
      <c r="F112" s="464"/>
      <c r="G112" s="464"/>
      <c r="H112" s="464"/>
      <c r="I112" s="464"/>
      <c r="J112" s="464"/>
      <c r="K112" s="464"/>
      <c r="L112" s="464"/>
      <c r="M112" s="465"/>
      <c r="O112" s="22"/>
    </row>
    <row r="113" spans="2:15" x14ac:dyDescent="0.4">
      <c r="B113" s="457"/>
      <c r="C113" s="458"/>
      <c r="D113" s="458"/>
      <c r="E113" s="458"/>
      <c r="F113" s="458"/>
      <c r="G113" s="458"/>
      <c r="H113" s="458"/>
      <c r="I113" s="458"/>
      <c r="J113" s="458"/>
      <c r="K113" s="458"/>
      <c r="L113" s="458"/>
      <c r="M113" s="459"/>
      <c r="O113" s="22"/>
    </row>
    <row r="114" spans="2:15" x14ac:dyDescent="0.4">
      <c r="B114" s="457"/>
      <c r="C114" s="458"/>
      <c r="D114" s="458"/>
      <c r="E114" s="458"/>
      <c r="F114" s="458"/>
      <c r="G114" s="458"/>
      <c r="H114" s="458"/>
      <c r="I114" s="458"/>
      <c r="J114" s="458"/>
      <c r="K114" s="458"/>
      <c r="L114" s="458"/>
      <c r="M114" s="459"/>
      <c r="O114" s="22"/>
    </row>
    <row r="115" spans="2:15" x14ac:dyDescent="0.4">
      <c r="B115" s="457"/>
      <c r="C115" s="458"/>
      <c r="D115" s="458"/>
      <c r="E115" s="458"/>
      <c r="F115" s="458"/>
      <c r="G115" s="458"/>
      <c r="H115" s="458"/>
      <c r="I115" s="458"/>
      <c r="J115" s="458"/>
      <c r="K115" s="458"/>
      <c r="L115" s="458"/>
      <c r="M115" s="459"/>
      <c r="O115" s="22"/>
    </row>
    <row r="116" spans="2:15" x14ac:dyDescent="0.4">
      <c r="B116" s="457"/>
      <c r="C116" s="458"/>
      <c r="D116" s="458"/>
      <c r="E116" s="458"/>
      <c r="F116" s="458"/>
      <c r="G116" s="458"/>
      <c r="H116" s="458"/>
      <c r="I116" s="458"/>
      <c r="J116" s="458"/>
      <c r="K116" s="458"/>
      <c r="L116" s="458"/>
      <c r="M116" s="459"/>
      <c r="O116" s="22"/>
    </row>
    <row r="117" spans="2:15" x14ac:dyDescent="0.4">
      <c r="B117" s="457"/>
      <c r="C117" s="458"/>
      <c r="D117" s="458"/>
      <c r="E117" s="458"/>
      <c r="F117" s="458"/>
      <c r="G117" s="458"/>
      <c r="H117" s="458"/>
      <c r="I117" s="458"/>
      <c r="J117" s="458"/>
      <c r="K117" s="458"/>
      <c r="L117" s="458"/>
      <c r="M117" s="459"/>
      <c r="O117" s="22"/>
    </row>
    <row r="118" spans="2:15" x14ac:dyDescent="0.4">
      <c r="B118" s="457"/>
      <c r="C118" s="458"/>
      <c r="D118" s="458"/>
      <c r="E118" s="458"/>
      <c r="F118" s="458"/>
      <c r="G118" s="458"/>
      <c r="H118" s="458"/>
      <c r="I118" s="458"/>
      <c r="J118" s="458"/>
      <c r="K118" s="458"/>
      <c r="L118" s="458"/>
      <c r="M118" s="459"/>
      <c r="O118" s="22"/>
    </row>
    <row r="119" spans="2:15" x14ac:dyDescent="0.4">
      <c r="B119" s="457"/>
      <c r="C119" s="458"/>
      <c r="D119" s="458"/>
      <c r="E119" s="458"/>
      <c r="F119" s="458"/>
      <c r="G119" s="458"/>
      <c r="H119" s="458"/>
      <c r="I119" s="458"/>
      <c r="J119" s="458"/>
      <c r="K119" s="458"/>
      <c r="L119" s="458"/>
      <c r="M119" s="459"/>
      <c r="O119" s="22"/>
    </row>
    <row r="120" spans="2:15" x14ac:dyDescent="0.4">
      <c r="B120" s="457"/>
      <c r="C120" s="458"/>
      <c r="D120" s="458"/>
      <c r="E120" s="458"/>
      <c r="F120" s="458"/>
      <c r="G120" s="458"/>
      <c r="H120" s="458"/>
      <c r="I120" s="458"/>
      <c r="J120" s="458"/>
      <c r="K120" s="458"/>
      <c r="L120" s="458"/>
      <c r="M120" s="459"/>
      <c r="O120" s="22"/>
    </row>
    <row r="121" spans="2:15" x14ac:dyDescent="0.4">
      <c r="B121" s="457"/>
      <c r="C121" s="458"/>
      <c r="D121" s="458"/>
      <c r="E121" s="458"/>
      <c r="F121" s="458"/>
      <c r="G121" s="458"/>
      <c r="H121" s="458"/>
      <c r="I121" s="458"/>
      <c r="J121" s="458"/>
      <c r="K121" s="458"/>
      <c r="L121" s="458"/>
      <c r="M121" s="459"/>
      <c r="O121" s="22"/>
    </row>
    <row r="122" spans="2:15" x14ac:dyDescent="0.4">
      <c r="B122" s="457"/>
      <c r="C122" s="458"/>
      <c r="D122" s="458"/>
      <c r="E122" s="458"/>
      <c r="F122" s="458"/>
      <c r="G122" s="458"/>
      <c r="H122" s="458"/>
      <c r="I122" s="458"/>
      <c r="J122" s="458"/>
      <c r="K122" s="458"/>
      <c r="L122" s="458"/>
      <c r="M122" s="459"/>
      <c r="O122" s="22"/>
    </row>
    <row r="123" spans="2:15" x14ac:dyDescent="0.4">
      <c r="B123" s="457"/>
      <c r="C123" s="458"/>
      <c r="D123" s="458"/>
      <c r="E123" s="458"/>
      <c r="F123" s="458"/>
      <c r="G123" s="458"/>
      <c r="H123" s="458"/>
      <c r="I123" s="458"/>
      <c r="J123" s="458"/>
      <c r="K123" s="458"/>
      <c r="L123" s="458"/>
      <c r="M123" s="459"/>
      <c r="O123" s="22"/>
    </row>
    <row r="124" spans="2:15" x14ac:dyDescent="0.4">
      <c r="B124" s="457"/>
      <c r="C124" s="458"/>
      <c r="D124" s="458"/>
      <c r="E124" s="458"/>
      <c r="F124" s="458"/>
      <c r="G124" s="458"/>
      <c r="H124" s="458"/>
      <c r="I124" s="458"/>
      <c r="J124" s="458"/>
      <c r="K124" s="458"/>
      <c r="L124" s="458"/>
      <c r="M124" s="459"/>
      <c r="O124" s="22"/>
    </row>
    <row r="125" spans="2:15" x14ac:dyDescent="0.4">
      <c r="B125" s="457"/>
      <c r="C125" s="458"/>
      <c r="D125" s="458"/>
      <c r="E125" s="458"/>
      <c r="F125" s="458"/>
      <c r="G125" s="458"/>
      <c r="H125" s="458"/>
      <c r="I125" s="458"/>
      <c r="J125" s="458"/>
      <c r="K125" s="458"/>
      <c r="L125" s="458"/>
      <c r="M125" s="459"/>
      <c r="O125" s="22"/>
    </row>
    <row r="126" spans="2:15" x14ac:dyDescent="0.4">
      <c r="B126" s="457"/>
      <c r="C126" s="458"/>
      <c r="D126" s="458"/>
      <c r="E126" s="458"/>
      <c r="F126" s="458"/>
      <c r="G126" s="458"/>
      <c r="H126" s="458"/>
      <c r="I126" s="458"/>
      <c r="J126" s="458"/>
      <c r="K126" s="458"/>
      <c r="L126" s="458"/>
      <c r="M126" s="459"/>
      <c r="O126" s="22"/>
    </row>
    <row r="127" spans="2:15" x14ac:dyDescent="0.4">
      <c r="B127" s="457"/>
      <c r="C127" s="458"/>
      <c r="D127" s="458"/>
      <c r="E127" s="458"/>
      <c r="F127" s="458"/>
      <c r="G127" s="458"/>
      <c r="H127" s="458"/>
      <c r="I127" s="458"/>
      <c r="J127" s="458"/>
      <c r="K127" s="458"/>
      <c r="L127" s="458"/>
      <c r="M127" s="459"/>
      <c r="O127" s="22"/>
    </row>
    <row r="128" spans="2:15" x14ac:dyDescent="0.4">
      <c r="B128" s="457"/>
      <c r="C128" s="458"/>
      <c r="D128" s="458"/>
      <c r="E128" s="458"/>
      <c r="F128" s="458"/>
      <c r="G128" s="458"/>
      <c r="H128" s="458"/>
      <c r="I128" s="458"/>
      <c r="J128" s="458"/>
      <c r="K128" s="458"/>
      <c r="L128" s="458"/>
      <c r="M128" s="459"/>
      <c r="O128" s="22"/>
    </row>
    <row r="129" spans="2:15" x14ac:dyDescent="0.4">
      <c r="B129" s="457"/>
      <c r="C129" s="458"/>
      <c r="D129" s="458"/>
      <c r="E129" s="458"/>
      <c r="F129" s="458"/>
      <c r="G129" s="458"/>
      <c r="H129" s="458"/>
      <c r="I129" s="458"/>
      <c r="J129" s="458"/>
      <c r="K129" s="458"/>
      <c r="L129" s="458"/>
      <c r="M129" s="459"/>
      <c r="O129" s="22"/>
    </row>
    <row r="130" spans="2:15" x14ac:dyDescent="0.4">
      <c r="B130" s="457"/>
      <c r="C130" s="458"/>
      <c r="D130" s="458"/>
      <c r="E130" s="458"/>
      <c r="F130" s="458"/>
      <c r="G130" s="458"/>
      <c r="H130" s="458"/>
      <c r="I130" s="458"/>
      <c r="J130" s="458"/>
      <c r="K130" s="458"/>
      <c r="L130" s="458"/>
      <c r="M130" s="459"/>
      <c r="O130" s="22"/>
    </row>
    <row r="131" spans="2:15" x14ac:dyDescent="0.4">
      <c r="B131" s="457"/>
      <c r="C131" s="458"/>
      <c r="D131" s="458"/>
      <c r="E131" s="458"/>
      <c r="F131" s="458"/>
      <c r="G131" s="458"/>
      <c r="H131" s="458"/>
      <c r="I131" s="458"/>
      <c r="J131" s="458"/>
      <c r="K131" s="458"/>
      <c r="L131" s="458"/>
      <c r="M131" s="459"/>
      <c r="O131" s="22"/>
    </row>
    <row r="132" spans="2:15" x14ac:dyDescent="0.4">
      <c r="B132" s="457"/>
      <c r="C132" s="458"/>
      <c r="D132" s="458"/>
      <c r="E132" s="458"/>
      <c r="F132" s="458"/>
      <c r="G132" s="458"/>
      <c r="H132" s="458"/>
      <c r="I132" s="458"/>
      <c r="J132" s="458"/>
      <c r="K132" s="458"/>
      <c r="L132" s="458"/>
      <c r="M132" s="459"/>
      <c r="O132" s="22"/>
    </row>
    <row r="133" spans="2:15" x14ac:dyDescent="0.4">
      <c r="B133" s="457"/>
      <c r="C133" s="458"/>
      <c r="D133" s="458"/>
      <c r="E133" s="458"/>
      <c r="F133" s="458"/>
      <c r="G133" s="458"/>
      <c r="H133" s="458"/>
      <c r="I133" s="458"/>
      <c r="J133" s="458"/>
      <c r="K133" s="458"/>
      <c r="L133" s="458"/>
      <c r="M133" s="459"/>
      <c r="O133" s="22"/>
    </row>
    <row r="134" spans="2:15" x14ac:dyDescent="0.4">
      <c r="B134" s="457"/>
      <c r="C134" s="458"/>
      <c r="D134" s="458"/>
      <c r="E134" s="458"/>
      <c r="F134" s="458"/>
      <c r="G134" s="458"/>
      <c r="H134" s="458"/>
      <c r="I134" s="458"/>
      <c r="J134" s="458"/>
      <c r="K134" s="458"/>
      <c r="L134" s="458"/>
      <c r="M134" s="459"/>
      <c r="O134" s="22"/>
    </row>
    <row r="135" spans="2:15" x14ac:dyDescent="0.4">
      <c r="B135" s="457"/>
      <c r="C135" s="458"/>
      <c r="D135" s="458"/>
      <c r="E135" s="458"/>
      <c r="F135" s="458"/>
      <c r="G135" s="458"/>
      <c r="H135" s="458"/>
      <c r="I135" s="458"/>
      <c r="J135" s="458"/>
      <c r="K135" s="458"/>
      <c r="L135" s="458"/>
      <c r="M135" s="459"/>
      <c r="O135" s="22"/>
    </row>
    <row r="136" spans="2:15" x14ac:dyDescent="0.4">
      <c r="B136" s="457"/>
      <c r="C136" s="458"/>
      <c r="D136" s="458"/>
      <c r="E136" s="458"/>
      <c r="F136" s="458"/>
      <c r="G136" s="458"/>
      <c r="H136" s="458"/>
      <c r="I136" s="458"/>
      <c r="J136" s="458"/>
      <c r="K136" s="458"/>
      <c r="L136" s="458"/>
      <c r="M136" s="459"/>
      <c r="O136" s="22"/>
    </row>
    <row r="137" spans="2:15" x14ac:dyDescent="0.4">
      <c r="B137" s="457"/>
      <c r="C137" s="458"/>
      <c r="D137" s="458"/>
      <c r="E137" s="458"/>
      <c r="F137" s="458"/>
      <c r="G137" s="458"/>
      <c r="H137" s="458"/>
      <c r="I137" s="458"/>
      <c r="J137" s="458"/>
      <c r="K137" s="458"/>
      <c r="L137" s="458"/>
      <c r="M137" s="459"/>
      <c r="O137" s="22"/>
    </row>
    <row r="138" spans="2:15" x14ac:dyDescent="0.4">
      <c r="B138" s="457"/>
      <c r="C138" s="458"/>
      <c r="D138" s="458"/>
      <c r="E138" s="458"/>
      <c r="F138" s="458"/>
      <c r="G138" s="458"/>
      <c r="H138" s="458"/>
      <c r="I138" s="458"/>
      <c r="J138" s="458"/>
      <c r="K138" s="458"/>
      <c r="L138" s="458"/>
      <c r="M138" s="459"/>
      <c r="O138" s="22"/>
    </row>
    <row r="139" spans="2:15" x14ac:dyDescent="0.4">
      <c r="B139" s="457"/>
      <c r="C139" s="458"/>
      <c r="D139" s="458"/>
      <c r="E139" s="458"/>
      <c r="F139" s="458"/>
      <c r="G139" s="458"/>
      <c r="H139" s="458"/>
      <c r="I139" s="458"/>
      <c r="J139" s="458"/>
      <c r="K139" s="458"/>
      <c r="L139" s="458"/>
      <c r="M139" s="459"/>
      <c r="O139" s="22"/>
    </row>
    <row r="140" spans="2:15" x14ac:dyDescent="0.4">
      <c r="B140" s="457"/>
      <c r="C140" s="458"/>
      <c r="D140" s="458"/>
      <c r="E140" s="458"/>
      <c r="F140" s="458"/>
      <c r="G140" s="458"/>
      <c r="H140" s="458"/>
      <c r="I140" s="458"/>
      <c r="J140" s="458"/>
      <c r="K140" s="458"/>
      <c r="L140" s="458"/>
      <c r="M140" s="459"/>
      <c r="O140" s="22"/>
    </row>
    <row r="141" spans="2:15" x14ac:dyDescent="0.4">
      <c r="B141" s="457"/>
      <c r="C141" s="458"/>
      <c r="D141" s="458"/>
      <c r="E141" s="458"/>
      <c r="F141" s="458"/>
      <c r="G141" s="458"/>
      <c r="H141" s="458"/>
      <c r="I141" s="458"/>
      <c r="J141" s="458"/>
      <c r="K141" s="458"/>
      <c r="L141" s="458"/>
      <c r="M141" s="459"/>
      <c r="O141" s="22"/>
    </row>
    <row r="142" spans="2:15" x14ac:dyDescent="0.4">
      <c r="B142" s="457"/>
      <c r="C142" s="458"/>
      <c r="D142" s="458"/>
      <c r="E142" s="458"/>
      <c r="F142" s="458"/>
      <c r="G142" s="458"/>
      <c r="H142" s="458"/>
      <c r="I142" s="458"/>
      <c r="J142" s="458"/>
      <c r="K142" s="458"/>
      <c r="L142" s="458"/>
      <c r="M142" s="459"/>
      <c r="O142" s="22"/>
    </row>
    <row r="143" spans="2:15" x14ac:dyDescent="0.4">
      <c r="B143" s="457"/>
      <c r="C143" s="458"/>
      <c r="D143" s="458"/>
      <c r="E143" s="458"/>
      <c r="F143" s="458"/>
      <c r="G143" s="458"/>
      <c r="H143" s="458"/>
      <c r="I143" s="458"/>
      <c r="J143" s="458"/>
      <c r="K143" s="458"/>
      <c r="L143" s="458"/>
      <c r="M143" s="459"/>
      <c r="O143" s="22"/>
    </row>
    <row r="144" spans="2:15" ht="16" thickBot="1" x14ac:dyDescent="0.45">
      <c r="B144" s="460"/>
      <c r="C144" s="461"/>
      <c r="D144" s="461"/>
      <c r="E144" s="461"/>
      <c r="F144" s="461"/>
      <c r="G144" s="461"/>
      <c r="H144" s="461"/>
      <c r="I144" s="461"/>
      <c r="J144" s="461"/>
      <c r="K144" s="461"/>
      <c r="L144" s="461"/>
      <c r="M144" s="462"/>
      <c r="O144" s="22"/>
    </row>
    <row r="145" spans="2:15" ht="16" thickBot="1" x14ac:dyDescent="0.45">
      <c r="B145" s="8"/>
      <c r="C145" s="8"/>
      <c r="D145" s="8"/>
      <c r="E145" s="8"/>
      <c r="O145" s="22"/>
    </row>
    <row r="146" spans="2:15" ht="16" thickBot="1" x14ac:dyDescent="0.45">
      <c r="B146" s="463" t="s">
        <v>135</v>
      </c>
      <c r="C146" s="464"/>
      <c r="D146" s="464"/>
      <c r="E146" s="464"/>
      <c r="F146" s="464"/>
      <c r="G146" s="464"/>
      <c r="H146" s="464"/>
      <c r="I146" s="464"/>
      <c r="J146" s="464"/>
      <c r="K146" s="464"/>
      <c r="L146" s="464"/>
      <c r="M146" s="465"/>
      <c r="O146" s="22"/>
    </row>
    <row r="147" spans="2:15" x14ac:dyDescent="0.4">
      <c r="B147" s="457"/>
      <c r="C147" s="458"/>
      <c r="D147" s="458"/>
      <c r="E147" s="458"/>
      <c r="F147" s="458"/>
      <c r="G147" s="458"/>
      <c r="H147" s="458"/>
      <c r="I147" s="458"/>
      <c r="J147" s="458"/>
      <c r="K147" s="458"/>
      <c r="L147" s="458"/>
      <c r="M147" s="459"/>
      <c r="O147" s="22"/>
    </row>
    <row r="148" spans="2:15" x14ac:dyDescent="0.4">
      <c r="B148" s="457"/>
      <c r="C148" s="458"/>
      <c r="D148" s="458"/>
      <c r="E148" s="458"/>
      <c r="F148" s="458"/>
      <c r="G148" s="458"/>
      <c r="H148" s="458"/>
      <c r="I148" s="458"/>
      <c r="J148" s="458"/>
      <c r="K148" s="458"/>
      <c r="L148" s="458"/>
      <c r="M148" s="459"/>
      <c r="O148" s="22"/>
    </row>
    <row r="149" spans="2:15" x14ac:dyDescent="0.4">
      <c r="B149" s="457"/>
      <c r="C149" s="458"/>
      <c r="D149" s="458"/>
      <c r="E149" s="458"/>
      <c r="F149" s="458"/>
      <c r="G149" s="458"/>
      <c r="H149" s="458"/>
      <c r="I149" s="458"/>
      <c r="J149" s="458"/>
      <c r="K149" s="458"/>
      <c r="L149" s="458"/>
      <c r="M149" s="459"/>
      <c r="O149" s="22"/>
    </row>
    <row r="150" spans="2:15" x14ac:dyDescent="0.4">
      <c r="B150" s="457"/>
      <c r="C150" s="458"/>
      <c r="D150" s="458"/>
      <c r="E150" s="458"/>
      <c r="F150" s="458"/>
      <c r="G150" s="458"/>
      <c r="H150" s="458"/>
      <c r="I150" s="458"/>
      <c r="J150" s="458"/>
      <c r="K150" s="458"/>
      <c r="L150" s="458"/>
      <c r="M150" s="459"/>
      <c r="O150" s="22"/>
    </row>
    <row r="151" spans="2:15" x14ac:dyDescent="0.4">
      <c r="B151" s="457"/>
      <c r="C151" s="458"/>
      <c r="D151" s="458"/>
      <c r="E151" s="458"/>
      <c r="F151" s="458"/>
      <c r="G151" s="458"/>
      <c r="H151" s="458"/>
      <c r="I151" s="458"/>
      <c r="J151" s="458"/>
      <c r="K151" s="458"/>
      <c r="L151" s="458"/>
      <c r="M151" s="459"/>
      <c r="O151" s="22"/>
    </row>
    <row r="152" spans="2:15" x14ac:dyDescent="0.4">
      <c r="B152" s="457"/>
      <c r="C152" s="458"/>
      <c r="D152" s="458"/>
      <c r="E152" s="458"/>
      <c r="F152" s="458"/>
      <c r="G152" s="458"/>
      <c r="H152" s="458"/>
      <c r="I152" s="458"/>
      <c r="J152" s="458"/>
      <c r="K152" s="458"/>
      <c r="L152" s="458"/>
      <c r="M152" s="459"/>
      <c r="O152" s="22"/>
    </row>
    <row r="153" spans="2:15" x14ac:dyDescent="0.4">
      <c r="B153" s="457"/>
      <c r="C153" s="458"/>
      <c r="D153" s="458"/>
      <c r="E153" s="458"/>
      <c r="F153" s="458"/>
      <c r="G153" s="458"/>
      <c r="H153" s="458"/>
      <c r="I153" s="458"/>
      <c r="J153" s="458"/>
      <c r="K153" s="458"/>
      <c r="L153" s="458"/>
      <c r="M153" s="459"/>
      <c r="O153" s="22"/>
    </row>
    <row r="154" spans="2:15" x14ac:dyDescent="0.4">
      <c r="B154" s="457"/>
      <c r="C154" s="458"/>
      <c r="D154" s="458"/>
      <c r="E154" s="458"/>
      <c r="F154" s="458"/>
      <c r="G154" s="458"/>
      <c r="H154" s="458"/>
      <c r="I154" s="458"/>
      <c r="J154" s="458"/>
      <c r="K154" s="458"/>
      <c r="L154" s="458"/>
      <c r="M154" s="459"/>
      <c r="O154" s="22"/>
    </row>
    <row r="155" spans="2:15" x14ac:dyDescent="0.4">
      <c r="B155" s="457"/>
      <c r="C155" s="458"/>
      <c r="D155" s="458"/>
      <c r="E155" s="458"/>
      <c r="F155" s="458"/>
      <c r="G155" s="458"/>
      <c r="H155" s="458"/>
      <c r="I155" s="458"/>
      <c r="J155" s="458"/>
      <c r="K155" s="458"/>
      <c r="L155" s="458"/>
      <c r="M155" s="459"/>
      <c r="O155" s="22"/>
    </row>
    <row r="156" spans="2:15" x14ac:dyDescent="0.4">
      <c r="B156" s="457"/>
      <c r="C156" s="458"/>
      <c r="D156" s="458"/>
      <c r="E156" s="458"/>
      <c r="F156" s="458"/>
      <c r="G156" s="458"/>
      <c r="H156" s="458"/>
      <c r="I156" s="458"/>
      <c r="J156" s="458"/>
      <c r="K156" s="458"/>
      <c r="L156" s="458"/>
      <c r="M156" s="459"/>
      <c r="O156" s="22"/>
    </row>
    <row r="157" spans="2:15" x14ac:dyDescent="0.4">
      <c r="B157" s="457"/>
      <c r="C157" s="458"/>
      <c r="D157" s="458"/>
      <c r="E157" s="458"/>
      <c r="F157" s="458"/>
      <c r="G157" s="458"/>
      <c r="H157" s="458"/>
      <c r="I157" s="458"/>
      <c r="J157" s="458"/>
      <c r="K157" s="458"/>
      <c r="L157" s="458"/>
      <c r="M157" s="459"/>
      <c r="O157" s="22"/>
    </row>
    <row r="158" spans="2:15" x14ac:dyDescent="0.4">
      <c r="B158" s="457"/>
      <c r="C158" s="458"/>
      <c r="D158" s="458"/>
      <c r="E158" s="458"/>
      <c r="F158" s="458"/>
      <c r="G158" s="458"/>
      <c r="H158" s="458"/>
      <c r="I158" s="458"/>
      <c r="J158" s="458"/>
      <c r="K158" s="458"/>
      <c r="L158" s="458"/>
      <c r="M158" s="459"/>
      <c r="O158" s="22"/>
    </row>
    <row r="159" spans="2:15" x14ac:dyDescent="0.4">
      <c r="B159" s="457"/>
      <c r="C159" s="458"/>
      <c r="D159" s="458"/>
      <c r="E159" s="458"/>
      <c r="F159" s="458"/>
      <c r="G159" s="458"/>
      <c r="H159" s="458"/>
      <c r="I159" s="458"/>
      <c r="J159" s="458"/>
      <c r="K159" s="458"/>
      <c r="L159" s="458"/>
      <c r="M159" s="459"/>
      <c r="O159" s="22"/>
    </row>
    <row r="160" spans="2:15" x14ac:dyDescent="0.4">
      <c r="B160" s="457"/>
      <c r="C160" s="458"/>
      <c r="D160" s="458"/>
      <c r="E160" s="458"/>
      <c r="F160" s="458"/>
      <c r="G160" s="458"/>
      <c r="H160" s="458"/>
      <c r="I160" s="458"/>
      <c r="J160" s="458"/>
      <c r="K160" s="458"/>
      <c r="L160" s="458"/>
      <c r="M160" s="459"/>
      <c r="O160" s="22"/>
    </row>
    <row r="161" spans="2:15" x14ac:dyDescent="0.4">
      <c r="B161" s="457"/>
      <c r="C161" s="458"/>
      <c r="D161" s="458"/>
      <c r="E161" s="458"/>
      <c r="F161" s="458"/>
      <c r="G161" s="458"/>
      <c r="H161" s="458"/>
      <c r="I161" s="458"/>
      <c r="J161" s="458"/>
      <c r="K161" s="458"/>
      <c r="L161" s="458"/>
      <c r="M161" s="459"/>
      <c r="O161" s="22"/>
    </row>
    <row r="162" spans="2:15" x14ac:dyDescent="0.4">
      <c r="B162" s="457"/>
      <c r="C162" s="458"/>
      <c r="D162" s="458"/>
      <c r="E162" s="458"/>
      <c r="F162" s="458"/>
      <c r="G162" s="458"/>
      <c r="H162" s="458"/>
      <c r="I162" s="458"/>
      <c r="J162" s="458"/>
      <c r="K162" s="458"/>
      <c r="L162" s="458"/>
      <c r="M162" s="459"/>
      <c r="O162" s="22"/>
    </row>
    <row r="163" spans="2:15" x14ac:dyDescent="0.4">
      <c r="B163" s="457"/>
      <c r="C163" s="458"/>
      <c r="D163" s="458"/>
      <c r="E163" s="458"/>
      <c r="F163" s="458"/>
      <c r="G163" s="458"/>
      <c r="H163" s="458"/>
      <c r="I163" s="458"/>
      <c r="J163" s="458"/>
      <c r="K163" s="458"/>
      <c r="L163" s="458"/>
      <c r="M163" s="459"/>
      <c r="O163" s="22"/>
    </row>
    <row r="164" spans="2:15" x14ac:dyDescent="0.4">
      <c r="B164" s="457"/>
      <c r="C164" s="458"/>
      <c r="D164" s="458"/>
      <c r="E164" s="458"/>
      <c r="F164" s="458"/>
      <c r="G164" s="458"/>
      <c r="H164" s="458"/>
      <c r="I164" s="458"/>
      <c r="J164" s="458"/>
      <c r="K164" s="458"/>
      <c r="L164" s="458"/>
      <c r="M164" s="459"/>
      <c r="O164" s="22"/>
    </row>
    <row r="165" spans="2:15" x14ac:dyDescent="0.4">
      <c r="B165" s="457"/>
      <c r="C165" s="458"/>
      <c r="D165" s="458"/>
      <c r="E165" s="458"/>
      <c r="F165" s="458"/>
      <c r="G165" s="458"/>
      <c r="H165" s="458"/>
      <c r="I165" s="458"/>
      <c r="J165" s="458"/>
      <c r="K165" s="458"/>
      <c r="L165" s="458"/>
      <c r="M165" s="459"/>
      <c r="O165" s="22"/>
    </row>
    <row r="166" spans="2:15" x14ac:dyDescent="0.4">
      <c r="B166" s="457"/>
      <c r="C166" s="458"/>
      <c r="D166" s="458"/>
      <c r="E166" s="458"/>
      <c r="F166" s="458"/>
      <c r="G166" s="458"/>
      <c r="H166" s="458"/>
      <c r="I166" s="458"/>
      <c r="J166" s="458"/>
      <c r="K166" s="458"/>
      <c r="L166" s="458"/>
      <c r="M166" s="459"/>
      <c r="O166" s="22"/>
    </row>
    <row r="167" spans="2:15" x14ac:dyDescent="0.4">
      <c r="B167" s="457"/>
      <c r="C167" s="458"/>
      <c r="D167" s="458"/>
      <c r="E167" s="458"/>
      <c r="F167" s="458"/>
      <c r="G167" s="458"/>
      <c r="H167" s="458"/>
      <c r="I167" s="458"/>
      <c r="J167" s="458"/>
      <c r="K167" s="458"/>
      <c r="L167" s="458"/>
      <c r="M167" s="459"/>
      <c r="O167" s="22"/>
    </row>
    <row r="168" spans="2:15" x14ac:dyDescent="0.4">
      <c r="B168" s="457"/>
      <c r="C168" s="458"/>
      <c r="D168" s="458"/>
      <c r="E168" s="458"/>
      <c r="F168" s="458"/>
      <c r="G168" s="458"/>
      <c r="H168" s="458"/>
      <c r="I168" s="458"/>
      <c r="J168" s="458"/>
      <c r="K168" s="458"/>
      <c r="L168" s="458"/>
      <c r="M168" s="459"/>
      <c r="O168" s="22"/>
    </row>
    <row r="169" spans="2:15" x14ac:dyDescent="0.4">
      <c r="B169" s="457"/>
      <c r="C169" s="458"/>
      <c r="D169" s="458"/>
      <c r="E169" s="458"/>
      <c r="F169" s="458"/>
      <c r="G169" s="458"/>
      <c r="H169" s="458"/>
      <c r="I169" s="458"/>
      <c r="J169" s="458"/>
      <c r="K169" s="458"/>
      <c r="L169" s="458"/>
      <c r="M169" s="459"/>
      <c r="O169" s="22"/>
    </row>
    <row r="170" spans="2:15" x14ac:dyDescent="0.4">
      <c r="B170" s="457"/>
      <c r="C170" s="458"/>
      <c r="D170" s="458"/>
      <c r="E170" s="458"/>
      <c r="F170" s="458"/>
      <c r="G170" s="458"/>
      <c r="H170" s="458"/>
      <c r="I170" s="458"/>
      <c r="J170" s="458"/>
      <c r="K170" s="458"/>
      <c r="L170" s="458"/>
      <c r="M170" s="459"/>
      <c r="O170" s="22"/>
    </row>
    <row r="171" spans="2:15" x14ac:dyDescent="0.4">
      <c r="B171" s="457"/>
      <c r="C171" s="458"/>
      <c r="D171" s="458"/>
      <c r="E171" s="458"/>
      <c r="F171" s="458"/>
      <c r="G171" s="458"/>
      <c r="H171" s="458"/>
      <c r="I171" s="458"/>
      <c r="J171" s="458"/>
      <c r="K171" s="458"/>
      <c r="L171" s="458"/>
      <c r="M171" s="459"/>
      <c r="O171" s="22"/>
    </row>
    <row r="172" spans="2:15" x14ac:dyDescent="0.4">
      <c r="B172" s="457"/>
      <c r="C172" s="458"/>
      <c r="D172" s="458"/>
      <c r="E172" s="458"/>
      <c r="F172" s="458"/>
      <c r="G172" s="458"/>
      <c r="H172" s="458"/>
      <c r="I172" s="458"/>
      <c r="J172" s="458"/>
      <c r="K172" s="458"/>
      <c r="L172" s="458"/>
      <c r="M172" s="459"/>
      <c r="O172" s="22"/>
    </row>
    <row r="173" spans="2:15" x14ac:dyDescent="0.4">
      <c r="B173" s="457"/>
      <c r="C173" s="458"/>
      <c r="D173" s="458"/>
      <c r="E173" s="458"/>
      <c r="F173" s="458"/>
      <c r="G173" s="458"/>
      <c r="H173" s="458"/>
      <c r="I173" s="458"/>
      <c r="J173" s="458"/>
      <c r="K173" s="458"/>
      <c r="L173" s="458"/>
      <c r="M173" s="459"/>
      <c r="O173" s="22"/>
    </row>
    <row r="174" spans="2:15" x14ac:dyDescent="0.4">
      <c r="B174" s="457"/>
      <c r="C174" s="458"/>
      <c r="D174" s="458"/>
      <c r="E174" s="458"/>
      <c r="F174" s="458"/>
      <c r="G174" s="458"/>
      <c r="H174" s="458"/>
      <c r="I174" s="458"/>
      <c r="J174" s="458"/>
      <c r="K174" s="458"/>
      <c r="L174" s="458"/>
      <c r="M174" s="459"/>
      <c r="O174" s="22"/>
    </row>
    <row r="175" spans="2:15" x14ac:dyDescent="0.4">
      <c r="B175" s="457"/>
      <c r="C175" s="458"/>
      <c r="D175" s="458"/>
      <c r="E175" s="458"/>
      <c r="F175" s="458"/>
      <c r="G175" s="458"/>
      <c r="H175" s="458"/>
      <c r="I175" s="458"/>
      <c r="J175" s="458"/>
      <c r="K175" s="458"/>
      <c r="L175" s="458"/>
      <c r="M175" s="459"/>
      <c r="O175" s="22"/>
    </row>
    <row r="176" spans="2:15" x14ac:dyDescent="0.4">
      <c r="B176" s="457"/>
      <c r="C176" s="458"/>
      <c r="D176" s="458"/>
      <c r="E176" s="458"/>
      <c r="F176" s="458"/>
      <c r="G176" s="458"/>
      <c r="H176" s="458"/>
      <c r="I176" s="458"/>
      <c r="J176" s="458"/>
      <c r="K176" s="458"/>
      <c r="L176" s="458"/>
      <c r="M176" s="459"/>
      <c r="O176" s="22"/>
    </row>
    <row r="177" spans="1:15" x14ac:dyDescent="0.4">
      <c r="B177" s="457"/>
      <c r="C177" s="458"/>
      <c r="D177" s="458"/>
      <c r="E177" s="458"/>
      <c r="F177" s="458"/>
      <c r="G177" s="458"/>
      <c r="H177" s="458"/>
      <c r="I177" s="458"/>
      <c r="J177" s="458"/>
      <c r="K177" s="458"/>
      <c r="L177" s="458"/>
      <c r="M177" s="459"/>
      <c r="O177" s="22"/>
    </row>
    <row r="178" spans="1:15" ht="16" thickBot="1" x14ac:dyDescent="0.45">
      <c r="B178" s="460"/>
      <c r="C178" s="461"/>
      <c r="D178" s="461"/>
      <c r="E178" s="461"/>
      <c r="F178" s="461"/>
      <c r="G178" s="461"/>
      <c r="H178" s="461"/>
      <c r="I178" s="461"/>
      <c r="J178" s="461"/>
      <c r="K178" s="461"/>
      <c r="L178" s="461"/>
      <c r="M178" s="462"/>
      <c r="O178" s="22"/>
    </row>
    <row r="179" spans="1:15" x14ac:dyDescent="0.4">
      <c r="O179" s="22"/>
    </row>
    <row r="180" spans="1:15" x14ac:dyDescent="0.4">
      <c r="A180" s="22"/>
      <c r="B180" s="22"/>
      <c r="C180" s="22"/>
      <c r="D180" s="22"/>
      <c r="E180" s="22"/>
      <c r="F180" s="22"/>
      <c r="G180" s="22"/>
      <c r="H180" s="22"/>
      <c r="I180" s="22"/>
      <c r="J180" s="22"/>
      <c r="K180" s="22"/>
      <c r="L180" s="22"/>
      <c r="M180" s="22"/>
      <c r="N180" s="22"/>
      <c r="O180" s="22"/>
    </row>
  </sheetData>
  <sheetProtection algorithmName="SHA-512" hashValue="9WOpBw8gLsr24Pj+p3Nvj5EIgNWSs3u0G23pjV3ZKasg/mP+zsoQqcrYy0U5P61dgNXhCnW+JeUPs8zWKXzWqQ==" saltValue="fFJ1suepRqmbbS92UD9aBw==" spinCount="100000" sheet="1" scenarios="1" selectLockedCells="1"/>
  <mergeCells count="13">
    <mergeCell ref="B147:M178"/>
    <mergeCell ref="B146:M146"/>
    <mergeCell ref="B2:C2"/>
    <mergeCell ref="B12:E42"/>
    <mergeCell ref="G12:M42"/>
    <mergeCell ref="B79:M110"/>
    <mergeCell ref="B11:E11"/>
    <mergeCell ref="G11:M11"/>
    <mergeCell ref="B78:M78"/>
    <mergeCell ref="B45:M76"/>
    <mergeCell ref="B112:M112"/>
    <mergeCell ref="B113:M144"/>
    <mergeCell ref="B44:M44"/>
  </mergeCells>
  <hyperlinks>
    <hyperlink ref="E4" location="Instructions!C33" display="Back to Instructions tab" xr:uid="{00000000-0004-0000-0300-000000000000}"/>
  </hyperlinks>
  <printOptions horizontalCentered="1"/>
  <pageMargins left="0.25" right="0.25" top="0.75" bottom="0.25" header="0.3" footer="0.3"/>
  <pageSetup scale="24" orientation="portrait"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R71"/>
  <sheetViews>
    <sheetView showGridLines="0" zoomScale="80" zoomScaleNormal="80" zoomScaleSheetLayoutView="85" workbookViewId="0">
      <selection activeCell="E51" sqref="E51"/>
    </sheetView>
  </sheetViews>
  <sheetFormatPr defaultColWidth="9.1796875" defaultRowHeight="15.5" x14ac:dyDescent="0.35"/>
  <cols>
    <col min="1" max="1" width="5.453125" style="43" customWidth="1"/>
    <col min="2" max="2" width="68.7265625" style="43" customWidth="1"/>
    <col min="3" max="3" width="16.81640625" style="43" customWidth="1"/>
    <col min="4" max="4" width="15.26953125" style="43" customWidth="1"/>
    <col min="5" max="5" width="17.26953125" style="43" bestFit="1" customWidth="1"/>
    <col min="6" max="6" width="15.54296875" style="43" customWidth="1"/>
    <col min="7" max="7" width="17.54296875" style="43" customWidth="1"/>
    <col min="8" max="8" width="17.26953125" style="43" bestFit="1" customWidth="1"/>
    <col min="9" max="9" width="17.453125" style="43" customWidth="1"/>
    <col min="10" max="10" width="22.26953125" style="43" customWidth="1"/>
    <col min="11" max="11" width="19" style="43" customWidth="1"/>
    <col min="12" max="12" width="2.26953125" style="43" customWidth="1"/>
    <col min="13" max="13" width="3.7265625" style="43" customWidth="1"/>
    <col min="14" max="14" width="13.1796875" style="43" customWidth="1"/>
    <col min="15" max="15" width="13.7265625" style="43" customWidth="1"/>
    <col min="16" max="16384" width="9.1796875" style="43"/>
  </cols>
  <sheetData>
    <row r="1" spans="1:18" ht="16" thickBot="1" x14ac:dyDescent="0.4">
      <c r="A1" s="113"/>
      <c r="B1" s="113"/>
      <c r="C1" s="113"/>
      <c r="D1" s="113"/>
      <c r="E1" s="113"/>
      <c r="F1" s="113"/>
      <c r="G1" s="113"/>
      <c r="H1" s="113"/>
      <c r="I1" s="113"/>
      <c r="J1" s="113"/>
      <c r="K1" s="113"/>
      <c r="L1" s="114"/>
    </row>
    <row r="2" spans="1:18" ht="16" thickBot="1" x14ac:dyDescent="0.4">
      <c r="A2" s="113"/>
      <c r="B2" s="478" t="str">
        <f>'Version Control'!$B$2</f>
        <v>Title Block</v>
      </c>
      <c r="C2" s="479"/>
      <c r="D2" s="480"/>
      <c r="E2" s="479"/>
      <c r="F2" s="132"/>
      <c r="G2" s="113"/>
      <c r="H2" s="113"/>
      <c r="I2" s="113"/>
      <c r="J2" s="113"/>
      <c r="K2" s="113"/>
      <c r="L2" s="114"/>
    </row>
    <row r="3" spans="1:18" x14ac:dyDescent="0.35">
      <c r="A3" s="113"/>
      <c r="B3" s="115" t="str">
        <f>'Version Control'!$B$3</f>
        <v>Test Report Template Name:</v>
      </c>
      <c r="C3" s="481" t="str">
        <f>'Version Control'!$C$3</f>
        <v xml:space="preserve">Residential Clothes Dryer Appendix D1  </v>
      </c>
      <c r="D3" s="482"/>
      <c r="E3" s="483"/>
      <c r="F3" s="133"/>
      <c r="G3" s="113"/>
      <c r="H3" s="113"/>
      <c r="I3" s="113"/>
      <c r="J3" s="113"/>
      <c r="K3" s="113"/>
      <c r="L3" s="114"/>
    </row>
    <row r="4" spans="1:18" x14ac:dyDescent="0.35">
      <c r="A4" s="113"/>
      <c r="B4" s="116" t="str">
        <f>'Version Control'!$B$4</f>
        <v>Version Number:</v>
      </c>
      <c r="C4" s="484" t="str">
        <f>'Version Control'!$C$4</f>
        <v>v2.7</v>
      </c>
      <c r="D4" s="485"/>
      <c r="E4" s="486"/>
      <c r="F4" s="133"/>
      <c r="G4" s="110" t="s">
        <v>57</v>
      </c>
      <c r="H4" s="258"/>
      <c r="I4" s="258"/>
      <c r="J4" s="258"/>
      <c r="K4" s="113"/>
      <c r="L4" s="114"/>
    </row>
    <row r="5" spans="1:18" x14ac:dyDescent="0.35">
      <c r="A5" s="113"/>
      <c r="B5" s="117" t="str">
        <f>'Version Control'!$B$5</f>
        <v xml:space="preserve">Latest Template Revision: </v>
      </c>
      <c r="C5" s="487">
        <f>'Version Control'!$C$5</f>
        <v>43585</v>
      </c>
      <c r="D5" s="488"/>
      <c r="E5" s="489"/>
      <c r="F5" s="133"/>
      <c r="G5" s="113"/>
      <c r="H5" s="113"/>
      <c r="I5" s="113"/>
      <c r="J5" s="113"/>
      <c r="K5" s="113"/>
      <c r="L5" s="114"/>
    </row>
    <row r="6" spans="1:18" x14ac:dyDescent="0.35">
      <c r="A6" s="113"/>
      <c r="B6" s="117" t="str">
        <f>'Version Control'!$B$6</f>
        <v>Tab Name:</v>
      </c>
      <c r="C6" s="490" t="str">
        <f ca="1">MID(CELL("filename",A1), FIND("]", CELL("filename", A1))+ 1, 255)</f>
        <v>Test Conditions</v>
      </c>
      <c r="D6" s="491"/>
      <c r="E6" s="492"/>
      <c r="F6" s="134"/>
      <c r="G6" s="113"/>
      <c r="H6" s="113"/>
      <c r="I6" s="113"/>
      <c r="J6" s="113"/>
      <c r="K6" s="113"/>
      <c r="L6" s="114"/>
    </row>
    <row r="7" spans="1:18" ht="37.5" customHeight="1" x14ac:dyDescent="0.35">
      <c r="A7" s="113"/>
      <c r="B7" s="117" t="str">
        <f>'Version Control'!$B$7</f>
        <v>File Name:</v>
      </c>
      <c r="C7" s="499" t="str">
        <f ca="1">'Version Control'!$C$7</f>
        <v>Residential Clothes Dryer Appendix D1 - v2.7.xlsx</v>
      </c>
      <c r="D7" s="500"/>
      <c r="E7" s="501"/>
      <c r="F7" s="134"/>
      <c r="G7" s="113"/>
      <c r="H7" s="113"/>
      <c r="I7" s="113"/>
      <c r="J7" s="113"/>
      <c r="K7" s="113"/>
      <c r="L7" s="114"/>
    </row>
    <row r="8" spans="1:18" ht="16" thickBot="1" x14ac:dyDescent="0.4">
      <c r="A8" s="113"/>
      <c r="B8" s="118" t="str">
        <f>'Version Control'!$B$8</f>
        <v xml:space="preserve">Test Completion Date: </v>
      </c>
      <c r="C8" s="496" t="str">
        <f>'Version Control'!$C$8</f>
        <v>[MM/DD/YYYY]</v>
      </c>
      <c r="D8" s="497"/>
      <c r="E8" s="498"/>
      <c r="F8" s="133"/>
      <c r="G8" s="113"/>
      <c r="H8" s="113"/>
      <c r="I8" s="113"/>
      <c r="J8" s="113"/>
      <c r="K8" s="113"/>
      <c r="L8" s="114"/>
    </row>
    <row r="9" spans="1:18" x14ac:dyDescent="0.35">
      <c r="A9" s="113"/>
      <c r="B9" s="113"/>
      <c r="C9" s="113"/>
      <c r="D9" s="113"/>
      <c r="E9" s="113"/>
      <c r="F9" s="122"/>
      <c r="G9" s="113"/>
      <c r="H9" s="113"/>
      <c r="I9" s="113"/>
      <c r="J9" s="113"/>
      <c r="K9" s="113"/>
      <c r="L9" s="114"/>
    </row>
    <row r="10" spans="1:18" ht="16" thickBot="1" x14ac:dyDescent="0.4">
      <c r="A10" s="113"/>
      <c r="B10" s="113"/>
      <c r="C10" s="113"/>
      <c r="D10" s="113"/>
      <c r="E10" s="113"/>
      <c r="F10" s="122"/>
      <c r="G10" s="113"/>
      <c r="H10" s="113"/>
      <c r="I10" s="113"/>
      <c r="J10" s="113"/>
      <c r="K10" s="113"/>
      <c r="L10" s="114"/>
    </row>
    <row r="11" spans="1:18" ht="16" thickBot="1" x14ac:dyDescent="0.4">
      <c r="A11" s="113"/>
      <c r="B11" s="478" t="s">
        <v>203</v>
      </c>
      <c r="C11" s="480"/>
      <c r="D11" s="480"/>
      <c r="E11" s="479"/>
      <c r="F11" s="122"/>
      <c r="G11" s="113"/>
      <c r="H11" s="113"/>
      <c r="I11" s="113"/>
      <c r="J11" s="113"/>
      <c r="K11" s="113"/>
      <c r="L11" s="114"/>
    </row>
    <row r="12" spans="1:18" x14ac:dyDescent="0.35">
      <c r="A12" s="113"/>
      <c r="B12" s="123" t="s">
        <v>204</v>
      </c>
      <c r="C12" s="124"/>
      <c r="D12" s="125"/>
      <c r="E12" s="126" t="s">
        <v>214</v>
      </c>
      <c r="F12" s="122"/>
      <c r="G12" s="113"/>
      <c r="H12" s="113"/>
      <c r="I12" s="113"/>
      <c r="J12" s="113"/>
      <c r="K12" s="113"/>
      <c r="L12" s="114"/>
    </row>
    <row r="13" spans="1:18" ht="46.5" x14ac:dyDescent="0.35">
      <c r="A13" s="113"/>
      <c r="B13" s="94" t="s">
        <v>205</v>
      </c>
      <c r="C13" s="282"/>
      <c r="D13" s="127"/>
      <c r="E13" s="278" t="s">
        <v>206</v>
      </c>
      <c r="F13" s="122"/>
      <c r="G13" s="113"/>
      <c r="H13" s="113"/>
      <c r="I13" s="113"/>
      <c r="J13" s="113"/>
      <c r="K13" s="113"/>
      <c r="L13" s="114"/>
    </row>
    <row r="14" spans="1:18" x14ac:dyDescent="0.35">
      <c r="A14" s="113"/>
      <c r="B14" s="123" t="s">
        <v>207</v>
      </c>
      <c r="C14" s="124"/>
      <c r="D14" s="125"/>
      <c r="E14" s="126"/>
      <c r="F14" s="122"/>
      <c r="G14" s="113"/>
      <c r="H14" s="113"/>
      <c r="I14" s="113"/>
      <c r="J14" s="113"/>
      <c r="K14" s="113"/>
      <c r="L14" s="114"/>
    </row>
    <row r="15" spans="1:18" ht="31.5" thickBot="1" x14ac:dyDescent="0.4">
      <c r="A15" s="113"/>
      <c r="B15" s="95" t="s">
        <v>209</v>
      </c>
      <c r="C15" s="336"/>
      <c r="D15" s="129"/>
      <c r="E15" s="112" t="s">
        <v>208</v>
      </c>
      <c r="F15" s="122"/>
      <c r="G15" s="113"/>
      <c r="H15" s="113"/>
      <c r="I15" s="113"/>
      <c r="J15" s="113"/>
      <c r="K15" s="113"/>
      <c r="L15" s="114"/>
    </row>
    <row r="16" spans="1:18" ht="16" thickBot="1" x14ac:dyDescent="0.4">
      <c r="A16" s="113"/>
      <c r="B16" s="119"/>
      <c r="C16" s="113"/>
      <c r="D16" s="113"/>
      <c r="E16" s="113"/>
      <c r="F16" s="122"/>
      <c r="G16" s="113"/>
      <c r="H16" s="113"/>
      <c r="I16" s="113"/>
      <c r="J16" s="113"/>
      <c r="K16" s="113"/>
      <c r="L16" s="114"/>
      <c r="M16" s="120"/>
      <c r="N16" s="121"/>
      <c r="O16" s="121"/>
      <c r="P16" s="121"/>
      <c r="Q16" s="121"/>
      <c r="R16" s="121"/>
    </row>
    <row r="17" spans="1:18" ht="16" thickBot="1" x14ac:dyDescent="0.4">
      <c r="A17" s="113"/>
      <c r="B17" s="478" t="s">
        <v>224</v>
      </c>
      <c r="C17" s="480"/>
      <c r="D17" s="480"/>
      <c r="E17" s="480"/>
      <c r="F17" s="480"/>
      <c r="G17" s="479"/>
      <c r="H17" s="113"/>
      <c r="I17" s="113"/>
      <c r="J17" s="113"/>
      <c r="K17" s="122"/>
      <c r="L17" s="114"/>
    </row>
    <row r="18" spans="1:18" x14ac:dyDescent="0.35">
      <c r="A18" s="113"/>
      <c r="B18" s="123"/>
      <c r="C18" s="124"/>
      <c r="D18" s="125"/>
      <c r="E18" s="289"/>
      <c r="F18" s="131"/>
      <c r="G18" s="126" t="s">
        <v>214</v>
      </c>
      <c r="H18" s="113"/>
      <c r="I18" s="113"/>
      <c r="J18" s="113"/>
      <c r="K18" s="122"/>
      <c r="L18" s="114"/>
    </row>
    <row r="19" spans="1:18" x14ac:dyDescent="0.35">
      <c r="A19" s="113"/>
      <c r="B19" s="260" t="s">
        <v>166</v>
      </c>
      <c r="C19" s="502"/>
      <c r="D19" s="503"/>
      <c r="E19" s="504"/>
      <c r="F19" s="309"/>
      <c r="G19" s="262">
        <v>3.3</v>
      </c>
      <c r="H19" s="113"/>
      <c r="I19" s="113"/>
      <c r="J19" s="113"/>
      <c r="K19" s="122"/>
      <c r="L19" s="114"/>
    </row>
    <row r="20" spans="1:18" x14ac:dyDescent="0.35">
      <c r="A20" s="113"/>
      <c r="B20" s="260" t="s">
        <v>197</v>
      </c>
      <c r="C20" s="502"/>
      <c r="D20" s="503"/>
      <c r="E20" s="504"/>
      <c r="F20" s="310"/>
      <c r="G20" s="262">
        <v>3.3</v>
      </c>
      <c r="H20" s="113"/>
      <c r="I20" s="113"/>
      <c r="J20" s="113"/>
      <c r="K20" s="122"/>
      <c r="L20" s="114"/>
    </row>
    <row r="21" spans="1:18" ht="16" thickBot="1" x14ac:dyDescent="0.4">
      <c r="A21" s="113"/>
      <c r="B21" s="95" t="s">
        <v>157</v>
      </c>
      <c r="C21" s="524"/>
      <c r="D21" s="525"/>
      <c r="E21" s="526"/>
      <c r="F21" s="290"/>
      <c r="G21" s="291">
        <v>3.3</v>
      </c>
      <c r="H21" s="113"/>
      <c r="I21" s="113"/>
      <c r="J21" s="113"/>
      <c r="K21" s="122"/>
      <c r="L21" s="114"/>
    </row>
    <row r="22" spans="1:18" ht="16" thickBot="1" x14ac:dyDescent="0.4">
      <c r="A22" s="113"/>
      <c r="B22" s="119"/>
      <c r="C22" s="113"/>
      <c r="D22" s="113"/>
      <c r="E22" s="113"/>
      <c r="F22" s="122"/>
      <c r="G22" s="113"/>
      <c r="H22" s="113"/>
      <c r="I22" s="113"/>
      <c r="J22" s="113"/>
      <c r="K22" s="113"/>
      <c r="L22" s="114"/>
      <c r="M22" s="120"/>
      <c r="N22" s="121"/>
      <c r="O22" s="121"/>
      <c r="P22" s="121"/>
      <c r="Q22" s="121"/>
      <c r="R22" s="121"/>
    </row>
    <row r="23" spans="1:18" ht="16" thickBot="1" x14ac:dyDescent="0.4">
      <c r="A23" s="113"/>
      <c r="B23" s="478" t="s">
        <v>211</v>
      </c>
      <c r="C23" s="480"/>
      <c r="D23" s="480"/>
      <c r="E23" s="480"/>
      <c r="F23" s="480"/>
      <c r="G23" s="479"/>
      <c r="H23" s="113"/>
      <c r="I23" s="113"/>
      <c r="J23" s="113"/>
      <c r="K23" s="122"/>
      <c r="L23" s="114"/>
    </row>
    <row r="24" spans="1:18" x14ac:dyDescent="0.35">
      <c r="A24" s="113"/>
      <c r="B24" s="347"/>
      <c r="C24" s="348"/>
      <c r="D24" s="349"/>
      <c r="E24" s="350" t="s">
        <v>275</v>
      </c>
      <c r="F24" s="351"/>
      <c r="G24" s="352" t="s">
        <v>214</v>
      </c>
      <c r="H24" s="113"/>
      <c r="I24" s="113"/>
      <c r="J24" s="113"/>
      <c r="K24" s="122"/>
      <c r="L24" s="114"/>
    </row>
    <row r="25" spans="1:18" x14ac:dyDescent="0.35">
      <c r="A25" s="113"/>
      <c r="B25" s="45" t="s">
        <v>210</v>
      </c>
      <c r="C25" s="271"/>
      <c r="D25" s="127"/>
      <c r="E25" s="355" t="s">
        <v>276</v>
      </c>
      <c r="F25" s="353"/>
      <c r="G25" s="313" t="s">
        <v>233</v>
      </c>
      <c r="H25" s="113"/>
      <c r="I25" s="113"/>
      <c r="J25" s="113"/>
      <c r="K25" s="122"/>
      <c r="L25" s="114"/>
    </row>
    <row r="26" spans="1:18" x14ac:dyDescent="0.35">
      <c r="A26" s="113"/>
      <c r="B26" s="128"/>
      <c r="C26" s="233"/>
      <c r="D26" s="127"/>
      <c r="E26" s="289"/>
      <c r="F26" s="353"/>
      <c r="G26" s="111"/>
      <c r="H26" s="113"/>
      <c r="I26" s="113"/>
      <c r="J26" s="113"/>
      <c r="K26" s="122"/>
      <c r="L26" s="114"/>
    </row>
    <row r="27" spans="1:18" x14ac:dyDescent="0.35">
      <c r="A27" s="113"/>
      <c r="B27" s="45" t="s">
        <v>64</v>
      </c>
      <c r="C27" s="271"/>
      <c r="D27" s="127" t="s">
        <v>115</v>
      </c>
      <c r="E27" s="355" t="str">
        <f>IF(Size="Compact", "3.00 ± 0.03", IF(Size="Standard", "8.45 ± 0.085", " "))</f>
        <v xml:space="preserve"> </v>
      </c>
      <c r="F27" s="353" t="s">
        <v>115</v>
      </c>
      <c r="G27" s="493">
        <v>2.7</v>
      </c>
      <c r="H27" s="113"/>
      <c r="I27" s="113"/>
      <c r="J27" s="113"/>
      <c r="K27" s="122"/>
      <c r="L27" s="114"/>
    </row>
    <row r="28" spans="1:18" x14ac:dyDescent="0.35">
      <c r="A28" s="113"/>
      <c r="B28" s="45" t="s">
        <v>65</v>
      </c>
      <c r="C28" s="271"/>
      <c r="D28" s="127" t="s">
        <v>113</v>
      </c>
      <c r="E28" s="355" t="s">
        <v>277</v>
      </c>
      <c r="F28" s="353" t="s">
        <v>113</v>
      </c>
      <c r="G28" s="494"/>
      <c r="H28" s="113"/>
      <c r="I28" s="113"/>
      <c r="J28" s="113"/>
      <c r="K28" s="122"/>
      <c r="L28" s="114"/>
    </row>
    <row r="29" spans="1:18" x14ac:dyDescent="0.35">
      <c r="A29" s="113"/>
      <c r="B29" s="45" t="s">
        <v>66</v>
      </c>
      <c r="C29" s="271"/>
      <c r="D29" s="127" t="s">
        <v>116</v>
      </c>
      <c r="E29" s="355" t="s">
        <v>278</v>
      </c>
      <c r="F29" s="353" t="s">
        <v>116</v>
      </c>
      <c r="G29" s="495"/>
      <c r="H29" s="113"/>
      <c r="I29" s="113"/>
      <c r="J29" s="113"/>
      <c r="K29" s="122"/>
      <c r="L29" s="114"/>
    </row>
    <row r="30" spans="1:18" x14ac:dyDescent="0.35">
      <c r="A30" s="113"/>
      <c r="B30" s="128"/>
      <c r="C30" s="233"/>
      <c r="D30" s="127"/>
      <c r="E30" s="289"/>
      <c r="F30" s="353"/>
      <c r="G30" s="111"/>
      <c r="H30" s="113"/>
      <c r="I30" s="113"/>
      <c r="J30" s="113"/>
      <c r="K30" s="122"/>
      <c r="L30" s="114"/>
    </row>
    <row r="31" spans="1:18" x14ac:dyDescent="0.35">
      <c r="A31" s="113"/>
      <c r="B31" s="45" t="s">
        <v>67</v>
      </c>
      <c r="C31" s="271"/>
      <c r="D31" s="127" t="s">
        <v>115</v>
      </c>
      <c r="E31" s="289"/>
      <c r="F31" s="353"/>
      <c r="G31" s="111"/>
      <c r="H31" s="113"/>
      <c r="I31" s="113"/>
      <c r="J31" s="113"/>
      <c r="K31" s="122"/>
      <c r="L31" s="114"/>
    </row>
    <row r="32" spans="1:18" x14ac:dyDescent="0.35">
      <c r="A32" s="113"/>
      <c r="B32" s="94" t="s">
        <v>68</v>
      </c>
      <c r="C32" s="169" t="str">
        <f>IF(Weight_InitialWet&lt;&gt;0,(Weight_InitialWet-Weight_BoneDry)/Weight_BoneDry," ")</f>
        <v xml:space="preserve"> </v>
      </c>
      <c r="D32" s="127"/>
      <c r="E32" s="355" t="s">
        <v>279</v>
      </c>
      <c r="F32" s="353" t="s">
        <v>117</v>
      </c>
      <c r="G32" s="339">
        <v>2.7</v>
      </c>
      <c r="H32" s="113"/>
      <c r="I32" s="113"/>
      <c r="J32" s="113"/>
      <c r="K32" s="122"/>
      <c r="L32" s="114"/>
    </row>
    <row r="33" spans="1:12" x14ac:dyDescent="0.35">
      <c r="A33" s="113"/>
      <c r="B33" s="128"/>
      <c r="C33" s="233"/>
      <c r="D33" s="127"/>
      <c r="E33" s="289"/>
      <c r="F33" s="353"/>
      <c r="G33" s="111"/>
      <c r="H33" s="113"/>
      <c r="I33" s="113"/>
      <c r="J33" s="113"/>
      <c r="K33" s="122"/>
      <c r="L33" s="114"/>
    </row>
    <row r="34" spans="1:12" x14ac:dyDescent="0.35">
      <c r="A34" s="113"/>
      <c r="B34" s="45" t="s">
        <v>69</v>
      </c>
      <c r="C34" s="271"/>
      <c r="D34" s="127" t="s">
        <v>115</v>
      </c>
      <c r="E34" s="289"/>
      <c r="F34" s="353"/>
      <c r="G34" s="111"/>
      <c r="H34" s="113"/>
      <c r="I34" s="113"/>
      <c r="J34" s="113"/>
      <c r="K34" s="122"/>
      <c r="L34" s="114"/>
    </row>
    <row r="35" spans="1:12" ht="16" thickBot="1" x14ac:dyDescent="0.4">
      <c r="A35" s="113"/>
      <c r="B35" s="95" t="s">
        <v>70</v>
      </c>
      <c r="C35" s="170" t="str">
        <f>IF(Weight_FinalDried&lt;&gt;0,(Weight_FinalDried-Weight_BoneDry)/Weight_BoneDry," ")</f>
        <v xml:space="preserve"> </v>
      </c>
      <c r="D35" s="129"/>
      <c r="E35" s="356" t="s">
        <v>280</v>
      </c>
      <c r="F35" s="354" t="s">
        <v>117</v>
      </c>
      <c r="G35" s="112">
        <v>3.3</v>
      </c>
      <c r="H35" s="113"/>
      <c r="I35" s="113"/>
      <c r="J35" s="113"/>
      <c r="K35" s="122"/>
      <c r="L35" s="114"/>
    </row>
    <row r="36" spans="1:12" ht="16" thickBot="1" x14ac:dyDescent="0.4">
      <c r="A36" s="113"/>
      <c r="B36" s="113"/>
      <c r="C36" s="113"/>
      <c r="D36" s="113"/>
      <c r="E36" s="113"/>
      <c r="F36" s="113"/>
      <c r="G36" s="113"/>
      <c r="H36" s="113"/>
      <c r="I36" s="113"/>
      <c r="J36" s="113"/>
      <c r="K36" s="113"/>
      <c r="L36" s="114"/>
    </row>
    <row r="37" spans="1:12" ht="16" thickBot="1" x14ac:dyDescent="0.4">
      <c r="A37" s="113"/>
      <c r="B37" s="314" t="s">
        <v>237</v>
      </c>
      <c r="C37" s="315"/>
      <c r="D37" s="315"/>
      <c r="E37" s="315"/>
      <c r="F37" s="315"/>
      <c r="G37" s="315"/>
      <c r="H37" s="315"/>
      <c r="I37" s="316"/>
      <c r="J37" s="113"/>
      <c r="L37" s="114"/>
    </row>
    <row r="38" spans="1:12" ht="15.65" customHeight="1" x14ac:dyDescent="0.35">
      <c r="A38" s="113"/>
      <c r="B38" s="532" t="s">
        <v>110</v>
      </c>
      <c r="C38" s="522" t="s">
        <v>212</v>
      </c>
      <c r="D38" s="505" t="s">
        <v>213</v>
      </c>
      <c r="E38" s="505" t="s">
        <v>215</v>
      </c>
      <c r="F38" s="511" t="s">
        <v>260</v>
      </c>
      <c r="G38" s="512"/>
      <c r="H38" s="522" t="s">
        <v>217</v>
      </c>
      <c r="I38" s="507" t="s">
        <v>214</v>
      </c>
      <c r="J38" s="113"/>
      <c r="L38" s="114"/>
    </row>
    <row r="39" spans="1:12" x14ac:dyDescent="0.35">
      <c r="A39" s="113"/>
      <c r="B39" s="533"/>
      <c r="C39" s="523"/>
      <c r="D39" s="506"/>
      <c r="E39" s="506"/>
      <c r="F39" s="326" t="s">
        <v>225</v>
      </c>
      <c r="G39" s="326" t="s">
        <v>241</v>
      </c>
      <c r="H39" s="523"/>
      <c r="I39" s="508"/>
      <c r="J39" s="113"/>
      <c r="L39" s="114"/>
    </row>
    <row r="40" spans="1:12" x14ac:dyDescent="0.35">
      <c r="A40" s="113"/>
      <c r="B40" s="212" t="s">
        <v>171</v>
      </c>
      <c r="C40" s="283"/>
      <c r="D40" s="283"/>
      <c r="E40" s="283"/>
      <c r="F40" s="334">
        <f>'Drop-Downs'!C35</f>
        <v>75</v>
      </c>
      <c r="G40" s="334" t="str">
        <f>"± "&amp;'Drop-Downs'!D35</f>
        <v>± 3</v>
      </c>
      <c r="H40" s="284" t="s">
        <v>113</v>
      </c>
      <c r="I40" s="509" t="s">
        <v>261</v>
      </c>
      <c r="J40" s="113"/>
      <c r="L40" s="114"/>
    </row>
    <row r="41" spans="1:12" x14ac:dyDescent="0.35">
      <c r="A41" s="113"/>
      <c r="B41" s="45" t="s">
        <v>172</v>
      </c>
      <c r="C41" s="403"/>
      <c r="D41" s="403"/>
      <c r="E41" s="403"/>
      <c r="F41" s="334">
        <f>'Drop-Downs'!C36</f>
        <v>50</v>
      </c>
      <c r="G41" s="334" t="str">
        <f>"± "&amp;'Drop-Downs'!D36</f>
        <v>± 10</v>
      </c>
      <c r="H41" s="284" t="s">
        <v>114</v>
      </c>
      <c r="I41" s="510"/>
      <c r="J41" s="113"/>
      <c r="L41" s="114"/>
    </row>
    <row r="42" spans="1:12" x14ac:dyDescent="0.35">
      <c r="A42" s="113"/>
      <c r="B42" s="285" t="s">
        <v>216</v>
      </c>
      <c r="C42" s="271"/>
      <c r="D42" s="271"/>
      <c r="E42" s="271"/>
      <c r="F42" s="334" t="str">
        <f>'Drop-Downs'!C37</f>
        <v>-</v>
      </c>
      <c r="G42" s="334" t="str">
        <f>IF(F42="-", "-", "± "&amp;'Drop-Downs'!D37*F42)</f>
        <v>-</v>
      </c>
      <c r="H42" s="284" t="s">
        <v>219</v>
      </c>
      <c r="I42" s="325" t="s">
        <v>218</v>
      </c>
      <c r="J42" s="113"/>
      <c r="L42" s="114"/>
    </row>
    <row r="43" spans="1:12" x14ac:dyDescent="0.35">
      <c r="A43" s="113"/>
      <c r="B43" s="307" t="s">
        <v>173</v>
      </c>
      <c r="C43" s="305"/>
      <c r="D43" s="305"/>
      <c r="E43" s="305"/>
      <c r="F43" s="334">
        <f>'Drop-Downs'!C38</f>
        <v>73.400000000000006</v>
      </c>
      <c r="G43" s="334" t="str">
        <f>"± "&amp;'Drop-Downs'!D38</f>
        <v>± 9</v>
      </c>
      <c r="H43" s="306" t="s">
        <v>113</v>
      </c>
      <c r="I43" s="308" t="s">
        <v>174</v>
      </c>
      <c r="J43" s="113"/>
      <c r="K43" s="30"/>
      <c r="L43" s="114"/>
    </row>
    <row r="44" spans="1:12" ht="16" thickBot="1" x14ac:dyDescent="0.4">
      <c r="A44" s="113"/>
      <c r="B44" s="286" t="s">
        <v>234</v>
      </c>
      <c r="C44" s="281"/>
      <c r="D44" s="281"/>
      <c r="E44" s="281"/>
      <c r="F44" s="335" t="str">
        <f>'Drop-Downs'!C39</f>
        <v>-</v>
      </c>
      <c r="G44" s="335" t="str">
        <f>IF(F44="-", "-", "± "&amp;'Drop-Downs'!D39*F44)</f>
        <v>-</v>
      </c>
      <c r="H44" s="287" t="s">
        <v>219</v>
      </c>
      <c r="I44" s="324" t="s">
        <v>218</v>
      </c>
      <c r="J44" s="113"/>
      <c r="K44" s="30"/>
      <c r="L44" s="114"/>
    </row>
    <row r="45" spans="1:12" ht="16" thickBot="1" x14ac:dyDescent="0.4">
      <c r="A45" s="113"/>
      <c r="B45" s="113"/>
      <c r="C45" s="113"/>
      <c r="D45" s="113"/>
      <c r="E45" s="113"/>
      <c r="F45" s="113"/>
      <c r="G45" s="113"/>
      <c r="H45" s="113"/>
      <c r="I45" s="113"/>
      <c r="J45" s="113"/>
      <c r="K45" s="113"/>
      <c r="L45" s="114"/>
    </row>
    <row r="46" spans="1:12" ht="16" thickBot="1" x14ac:dyDescent="0.4">
      <c r="A46" s="113"/>
      <c r="B46" s="314" t="s">
        <v>281</v>
      </c>
      <c r="C46" s="315"/>
      <c r="D46" s="315"/>
      <c r="E46" s="315"/>
      <c r="F46" s="315"/>
      <c r="G46" s="315"/>
      <c r="H46" s="315"/>
      <c r="I46" s="316"/>
      <c r="J46" s="113"/>
      <c r="L46" s="114"/>
    </row>
    <row r="47" spans="1:12" ht="15.65" customHeight="1" x14ac:dyDescent="0.35">
      <c r="A47" s="113"/>
      <c r="B47" s="516" t="s">
        <v>110</v>
      </c>
      <c r="C47" s="517"/>
      <c r="D47" s="530" t="s">
        <v>282</v>
      </c>
      <c r="E47" s="531"/>
      <c r="F47" s="511" t="s">
        <v>275</v>
      </c>
      <c r="G47" s="512"/>
      <c r="H47" s="522" t="s">
        <v>217</v>
      </c>
      <c r="I47" s="507" t="s">
        <v>214</v>
      </c>
      <c r="J47" s="113"/>
      <c r="L47" s="114"/>
    </row>
    <row r="48" spans="1:12" x14ac:dyDescent="0.35">
      <c r="A48" s="113"/>
      <c r="B48" s="518"/>
      <c r="C48" s="519"/>
      <c r="D48" s="338" t="s">
        <v>161</v>
      </c>
      <c r="E48" s="338" t="s">
        <v>162</v>
      </c>
      <c r="F48" s="337" t="s">
        <v>161</v>
      </c>
      <c r="G48" s="337" t="s">
        <v>162</v>
      </c>
      <c r="H48" s="523"/>
      <c r="I48" s="508"/>
      <c r="J48" s="113"/>
      <c r="L48" s="114"/>
    </row>
    <row r="49" spans="1:12" customFormat="1" ht="17" x14ac:dyDescent="0.45">
      <c r="A49" s="61"/>
      <c r="B49" s="212" t="s">
        <v>229</v>
      </c>
      <c r="C49" s="358"/>
      <c r="D49" s="270"/>
      <c r="E49" s="270"/>
      <c r="F49" s="355" t="s">
        <v>285</v>
      </c>
      <c r="G49" s="355" t="s">
        <v>285</v>
      </c>
      <c r="H49" s="284" t="s">
        <v>284</v>
      </c>
      <c r="I49" s="527" t="s">
        <v>235</v>
      </c>
      <c r="J49" s="67"/>
      <c r="K49" s="67"/>
      <c r="L49" s="63"/>
    </row>
    <row r="50" spans="1:12" customFormat="1" ht="17" x14ac:dyDescent="0.45">
      <c r="A50" s="61"/>
      <c r="B50" s="45" t="s">
        <v>230</v>
      </c>
      <c r="C50" s="359"/>
      <c r="D50" s="304"/>
      <c r="E50" s="311"/>
      <c r="F50" s="355" t="s">
        <v>291</v>
      </c>
      <c r="G50" s="355" t="s">
        <v>291</v>
      </c>
      <c r="H50" s="284" t="s">
        <v>117</v>
      </c>
      <c r="I50" s="528"/>
      <c r="J50" s="67"/>
      <c r="K50" s="67"/>
      <c r="L50" s="63"/>
    </row>
    <row r="51" spans="1:12" customFormat="1" ht="17" x14ac:dyDescent="0.45">
      <c r="A51" s="61"/>
      <c r="B51" s="285" t="s">
        <v>265</v>
      </c>
      <c r="C51" s="360"/>
      <c r="D51" s="270"/>
      <c r="E51" s="303"/>
      <c r="F51" s="364"/>
      <c r="G51" s="365"/>
      <c r="H51" s="284" t="s">
        <v>284</v>
      </c>
      <c r="I51" s="528"/>
      <c r="J51" s="67"/>
      <c r="K51" s="67"/>
      <c r="L51" s="63"/>
    </row>
    <row r="52" spans="1:12" customFormat="1" ht="17" x14ac:dyDescent="0.45">
      <c r="A52" s="61"/>
      <c r="B52" s="307" t="s">
        <v>228</v>
      </c>
      <c r="C52" s="361"/>
      <c r="D52" s="405" t="str">
        <f>IF(MCRi&lt;=10,"-",(0.02*(1+(0.08*(MCRi-10)))))</f>
        <v>-</v>
      </c>
      <c r="E52" s="405" t="str">
        <f>IF(MCRo&lt;=10,"-",(0.02*(1+(0.08*(MCRo-10)))))</f>
        <v>-</v>
      </c>
      <c r="F52" s="364"/>
      <c r="G52" s="364"/>
      <c r="H52" s="306" t="s">
        <v>117</v>
      </c>
      <c r="I52" s="528"/>
      <c r="J52" s="520" t="str">
        <f>IF(AND(F53="-",G53="-"),"Please enter a value(s) for inactive/off mode power in the Test Data Inputs Tab", "")</f>
        <v>Please enter a value(s) for inactive/off mode power in the Test Data Inputs Tab</v>
      </c>
      <c r="K52" s="521"/>
      <c r="L52" s="63"/>
    </row>
    <row r="53" spans="1:12" customFormat="1" ht="17.5" thickBot="1" x14ac:dyDescent="0.5">
      <c r="A53" s="61"/>
      <c r="B53" s="286" t="s">
        <v>283</v>
      </c>
      <c r="C53" s="362"/>
      <c r="D53" s="607"/>
      <c r="E53" s="608"/>
      <c r="F53" s="363" t="str">
        <f>IF(Pia&gt;0, "&lt; " &amp; MROUND(IF(MCRi&lt;=10, IF(Pia&gt;=1, 2%*Pia, 0.02),     IF(Pia&gt;=1, Upc_i*Pia, MAX((Upc_i*Pia), 0.02))), 0.001), "-")</f>
        <v>-</v>
      </c>
      <c r="G53" s="363" t="str">
        <f>IF(Poff&gt;0, "&lt; " &amp; MROUND(IF(MCRo&lt;=10, IF(Poff&gt;=1, 2%*Poff, 0.02),     IF(Poff&gt;=1, Upc_o*Poff, MAX((Upc_o*Poff), 0.02))), 0.001), "-")</f>
        <v>-</v>
      </c>
      <c r="H53" s="287" t="s">
        <v>168</v>
      </c>
      <c r="I53" s="529"/>
      <c r="J53" s="520"/>
      <c r="K53" s="521"/>
      <c r="L53" s="63"/>
    </row>
    <row r="54" spans="1:12" ht="16" thickBot="1" x14ac:dyDescent="0.4">
      <c r="A54" s="113"/>
      <c r="B54" s="113"/>
      <c r="C54" s="113"/>
      <c r="D54" s="113"/>
      <c r="E54" s="113"/>
      <c r="F54" s="113"/>
      <c r="G54" s="113"/>
      <c r="H54" s="113"/>
      <c r="I54" s="113"/>
      <c r="J54" s="113"/>
      <c r="K54" s="113"/>
      <c r="L54" s="114"/>
    </row>
    <row r="55" spans="1:12" ht="16" thickBot="1" x14ac:dyDescent="0.4">
      <c r="A55" s="113"/>
      <c r="B55" s="314" t="s">
        <v>239</v>
      </c>
      <c r="C55" s="315"/>
      <c r="D55" s="315"/>
      <c r="E55" s="315"/>
      <c r="F55" s="315"/>
      <c r="G55" s="315"/>
      <c r="H55" s="315"/>
      <c r="I55" s="316"/>
      <c r="J55" s="113"/>
      <c r="L55" s="114"/>
    </row>
    <row r="56" spans="1:12" ht="15.65" customHeight="1" x14ac:dyDescent="0.35">
      <c r="A56" s="113"/>
      <c r="B56" s="516" t="s">
        <v>110</v>
      </c>
      <c r="C56" s="517"/>
      <c r="D56" s="505" t="s">
        <v>282</v>
      </c>
      <c r="E56" s="513" t="s">
        <v>275</v>
      </c>
      <c r="F56" s="514"/>
      <c r="G56" s="515"/>
      <c r="H56" s="522" t="s">
        <v>217</v>
      </c>
      <c r="I56" s="507" t="s">
        <v>214</v>
      </c>
      <c r="J56" s="113"/>
      <c r="L56" s="114"/>
    </row>
    <row r="57" spans="1:12" x14ac:dyDescent="0.35">
      <c r="A57" s="113"/>
      <c r="B57" s="518"/>
      <c r="C57" s="519"/>
      <c r="D57" s="506"/>
      <c r="E57" s="409" t="s">
        <v>298</v>
      </c>
      <c r="F57" s="409" t="s">
        <v>225</v>
      </c>
      <c r="G57" s="409" t="s">
        <v>241</v>
      </c>
      <c r="H57" s="523"/>
      <c r="I57" s="508"/>
      <c r="J57" s="113"/>
      <c r="L57" s="114"/>
    </row>
    <row r="58" spans="1:12" ht="16.5" x14ac:dyDescent="0.35">
      <c r="A58" s="113"/>
      <c r="B58" s="212" t="s">
        <v>238</v>
      </c>
      <c r="C58" s="358"/>
      <c r="D58" s="283"/>
      <c r="E58" s="334" t="str">
        <f>IF(Gas_type="Natural gas", 'Drop-Downs'!D30, IF(Gas_type="Propane gas", 'Drop-Downs'!D31, "-"))</f>
        <v>-</v>
      </c>
      <c r="F58" s="346"/>
      <c r="G58" s="346"/>
      <c r="H58" s="284" t="s">
        <v>232</v>
      </c>
      <c r="I58" s="408" t="s">
        <v>190</v>
      </c>
      <c r="J58" s="113"/>
      <c r="K58" s="30"/>
      <c r="L58" s="114"/>
    </row>
    <row r="59" spans="1:12" ht="16.5" x14ac:dyDescent="0.35">
      <c r="A59" s="113"/>
      <c r="B59" s="45" t="s">
        <v>249</v>
      </c>
      <c r="C59" s="359"/>
      <c r="D59" s="271"/>
      <c r="E59" s="346"/>
      <c r="F59" s="334" t="str">
        <f>'Drop-Downs'!C40</f>
        <v>-</v>
      </c>
      <c r="G59" s="334" t="str">
        <f>IF(F59="-", "-", "± "&amp;'Drop-Downs'!D40*F59)</f>
        <v>-</v>
      </c>
      <c r="H59" s="284" t="s">
        <v>232</v>
      </c>
      <c r="I59" s="408" t="s">
        <v>190</v>
      </c>
      <c r="J59" s="113"/>
      <c r="K59" s="30"/>
      <c r="L59" s="114"/>
    </row>
    <row r="60" spans="1:12" ht="17.5" x14ac:dyDescent="0.35">
      <c r="A60" s="113"/>
      <c r="B60" s="285" t="s">
        <v>296</v>
      </c>
      <c r="C60" s="360"/>
      <c r="D60" s="271"/>
      <c r="E60" s="346"/>
      <c r="F60" s="344" t="str">
        <f>IF(Gas_type="Natural gas", 'Drop-Downs'!C30, IF(Gas_type="Propane gas", 'Drop-Downs'!C31, "-"))</f>
        <v>-</v>
      </c>
      <c r="G60" s="346"/>
      <c r="H60" s="306" t="s">
        <v>264</v>
      </c>
      <c r="I60" s="339" t="s">
        <v>190</v>
      </c>
      <c r="J60" s="113"/>
      <c r="K60" s="30"/>
      <c r="L60" s="114"/>
    </row>
    <row r="61" spans="1:12" ht="17.5" x14ac:dyDescent="0.4">
      <c r="A61" s="113"/>
      <c r="B61" s="307" t="s">
        <v>297</v>
      </c>
      <c r="C61" s="361"/>
      <c r="D61" s="168"/>
      <c r="E61" s="346"/>
      <c r="F61" s="346"/>
      <c r="G61" s="346"/>
      <c r="H61" s="306" t="s">
        <v>264</v>
      </c>
      <c r="I61" s="111" t="s">
        <v>91</v>
      </c>
      <c r="J61" s="113"/>
      <c r="K61" s="30"/>
      <c r="L61" s="114"/>
    </row>
    <row r="62" spans="1:12" ht="16" thickBot="1" x14ac:dyDescent="0.4">
      <c r="A62" s="113"/>
      <c r="B62" s="286" t="s">
        <v>240</v>
      </c>
      <c r="C62" s="362"/>
      <c r="D62" s="345"/>
      <c r="E62" s="410"/>
      <c r="F62" s="335" t="str">
        <f>'Drop-Downs'!C41</f>
        <v>-</v>
      </c>
      <c r="G62" s="335" t="str">
        <f>IF(F62= "-", "-", "± "&amp;'Drop-Downs'!D41*F62)</f>
        <v>-</v>
      </c>
      <c r="H62" s="287" t="s">
        <v>244</v>
      </c>
      <c r="I62" s="340" t="s">
        <v>190</v>
      </c>
      <c r="J62" s="113"/>
      <c r="K62" s="30"/>
      <c r="L62" s="114"/>
    </row>
    <row r="63" spans="1:12" ht="16" thickBot="1" x14ac:dyDescent="0.4">
      <c r="A63" s="113"/>
      <c r="B63" s="113"/>
      <c r="C63" s="113"/>
      <c r="D63" s="113"/>
      <c r="E63" s="113"/>
      <c r="F63" s="113"/>
      <c r="G63" s="113"/>
      <c r="H63" s="113"/>
      <c r="I63" s="113"/>
      <c r="J63" s="113"/>
      <c r="K63" s="113"/>
      <c r="L63" s="114"/>
    </row>
    <row r="64" spans="1:12" customFormat="1" ht="16" thickBot="1" x14ac:dyDescent="0.45">
      <c r="B64" s="466" t="s">
        <v>292</v>
      </c>
      <c r="C64" s="467"/>
      <c r="D64" s="467"/>
      <c r="E64" s="467"/>
      <c r="F64" s="467"/>
      <c r="G64" s="467"/>
      <c r="H64" s="467"/>
      <c r="I64" s="468"/>
      <c r="J64" s="62"/>
      <c r="K64" s="62"/>
      <c r="L64" s="63"/>
    </row>
    <row r="65" spans="1:14" customFormat="1" ht="19.5" customHeight="1" x14ac:dyDescent="0.35">
      <c r="B65" s="469"/>
      <c r="C65" s="470"/>
      <c r="D65" s="470"/>
      <c r="E65" s="470"/>
      <c r="F65" s="470"/>
      <c r="G65" s="470"/>
      <c r="H65" s="470"/>
      <c r="I65" s="471"/>
      <c r="J65" s="62"/>
      <c r="K65" s="62"/>
      <c r="L65" s="63"/>
    </row>
    <row r="66" spans="1:14" customFormat="1" ht="19.5" customHeight="1" x14ac:dyDescent="0.35">
      <c r="B66" s="472"/>
      <c r="C66" s="473"/>
      <c r="D66" s="473"/>
      <c r="E66" s="473"/>
      <c r="F66" s="473"/>
      <c r="G66" s="473"/>
      <c r="H66" s="473"/>
      <c r="I66" s="474"/>
      <c r="J66" s="62"/>
      <c r="K66" s="62"/>
      <c r="L66" s="63"/>
    </row>
    <row r="67" spans="1:14" customFormat="1" ht="19.5" customHeight="1" x14ac:dyDescent="0.35">
      <c r="B67" s="472"/>
      <c r="C67" s="473"/>
      <c r="D67" s="473"/>
      <c r="E67" s="473"/>
      <c r="F67" s="473"/>
      <c r="G67" s="473"/>
      <c r="H67" s="473"/>
      <c r="I67" s="474"/>
      <c r="J67" s="62"/>
      <c r="K67" s="62"/>
      <c r="L67" s="63"/>
    </row>
    <row r="68" spans="1:14" customFormat="1" ht="19.5" customHeight="1" x14ac:dyDescent="0.35">
      <c r="B68" s="472"/>
      <c r="C68" s="473"/>
      <c r="D68" s="473"/>
      <c r="E68" s="473"/>
      <c r="F68" s="473"/>
      <c r="G68" s="473"/>
      <c r="H68" s="473"/>
      <c r="I68" s="474"/>
      <c r="J68" s="62"/>
      <c r="K68" s="62"/>
      <c r="L68" s="63"/>
    </row>
    <row r="69" spans="1:14" customFormat="1" ht="19.5" customHeight="1" thickBot="1" x14ac:dyDescent="0.4">
      <c r="B69" s="475"/>
      <c r="C69" s="476"/>
      <c r="D69" s="476"/>
      <c r="E69" s="476"/>
      <c r="F69" s="476"/>
      <c r="G69" s="476"/>
      <c r="H69" s="476"/>
      <c r="I69" s="477"/>
      <c r="J69" s="62"/>
      <c r="K69" s="62"/>
      <c r="L69" s="63"/>
    </row>
    <row r="70" spans="1:14" s="372" customFormat="1" ht="17" x14ac:dyDescent="0.45">
      <c r="A70" s="67"/>
      <c r="B70" s="67"/>
      <c r="C70" s="67"/>
      <c r="D70" s="67"/>
      <c r="E70" s="67"/>
      <c r="F70" s="67"/>
      <c r="G70" s="67"/>
      <c r="H70" s="67"/>
      <c r="I70" s="67"/>
      <c r="J70" s="371"/>
      <c r="L70" s="378"/>
    </row>
    <row r="71" spans="1:14" x14ac:dyDescent="0.35">
      <c r="A71" s="114"/>
      <c r="B71" s="114"/>
      <c r="C71" s="114"/>
      <c r="D71" s="114"/>
      <c r="E71" s="114"/>
      <c r="F71" s="114"/>
      <c r="G71" s="114"/>
      <c r="H71" s="114"/>
      <c r="I71" s="114"/>
      <c r="J71" s="114"/>
      <c r="K71" s="114"/>
      <c r="L71" s="114"/>
      <c r="M71" s="130"/>
      <c r="N71" s="130"/>
    </row>
  </sheetData>
  <sheetProtection algorithmName="SHA-512" hashValue="dPkX0wSXMwO9EP6QPBw/ZAYzOJu/h5Nc+njtx0xHlF9xETWFEE+Xg/uTnU5NYyse68wQhT6d1KDGTewZ7RTi1A==" saltValue="Wei2aPE2GEVAqorwsSGSAw==" spinCount="100000" sheet="1" selectLockedCells="1"/>
  <mergeCells count="37">
    <mergeCell ref="J52:K53"/>
    <mergeCell ref="H56:H57"/>
    <mergeCell ref="I56:I57"/>
    <mergeCell ref="C21:E21"/>
    <mergeCell ref="I49:I53"/>
    <mergeCell ref="H47:H48"/>
    <mergeCell ref="H38:H39"/>
    <mergeCell ref="B23:G23"/>
    <mergeCell ref="F47:G47"/>
    <mergeCell ref="B47:C48"/>
    <mergeCell ref="D47:E47"/>
    <mergeCell ref="D53:E53"/>
    <mergeCell ref="B38:B39"/>
    <mergeCell ref="C38:C39"/>
    <mergeCell ref="D38:D39"/>
    <mergeCell ref="I47:I48"/>
    <mergeCell ref="I38:I39"/>
    <mergeCell ref="I40:I41"/>
    <mergeCell ref="F38:G38"/>
    <mergeCell ref="E56:G56"/>
    <mergeCell ref="B56:C57"/>
    <mergeCell ref="B64:I64"/>
    <mergeCell ref="B65:I69"/>
    <mergeCell ref="B2:E2"/>
    <mergeCell ref="C3:E3"/>
    <mergeCell ref="C4:E4"/>
    <mergeCell ref="C5:E5"/>
    <mergeCell ref="C6:E6"/>
    <mergeCell ref="G27:G29"/>
    <mergeCell ref="C8:E8"/>
    <mergeCell ref="C7:E7"/>
    <mergeCell ref="B11:E11"/>
    <mergeCell ref="C19:E19"/>
    <mergeCell ref="C20:E20"/>
    <mergeCell ref="B17:G17"/>
    <mergeCell ref="E38:E39"/>
    <mergeCell ref="D56:D57"/>
  </mergeCells>
  <conditionalFormatting sqref="C13">
    <cfRule type="expression" dxfId="14" priority="5" stopIfTrue="1">
      <formula>OR(Product_Class="Ventless Electric Compact (240V)", Product_Class="Ventless Electric Combination Washer-Dryer")</formula>
    </cfRule>
  </conditionalFormatting>
  <conditionalFormatting sqref="C15">
    <cfRule type="expression" dxfId="13" priority="11" stopIfTrue="1">
      <formula>OR(Product_Class="Vented Electric Standard", Product_Class="Vented Electric Compact (120V)", Product_Class="Vented Electric Compact (240V)", Product_Class="Vented Gas")</formula>
    </cfRule>
  </conditionalFormatting>
  <conditionalFormatting sqref="B56:I62">
    <cfRule type="expression" dxfId="12" priority="95" stopIfTrue="1">
      <formula>Gas_Electric="Electric"</formula>
    </cfRule>
  </conditionalFormatting>
  <conditionalFormatting sqref="D48:D52 F48:F53">
    <cfRule type="expression" dxfId="11" priority="22" stopIfTrue="1">
      <formula>Low_Power_Modes="Off Mode"</formula>
    </cfRule>
  </conditionalFormatting>
  <conditionalFormatting sqref="E48:E52 G48:G53">
    <cfRule type="expression" dxfId="10" priority="19" stopIfTrue="1">
      <formula>Low_Power_Modes="Inactive Mode"</formula>
    </cfRule>
  </conditionalFormatting>
  <dataValidations count="1">
    <dataValidation type="list" allowBlank="1" showInputMessage="1" showErrorMessage="1" sqref="C13 C15" xr:uid="{00000000-0002-0000-0400-000000000000}">
      <formula1>DD_Preconditioning</formula1>
    </dataValidation>
  </dataValidations>
  <hyperlinks>
    <hyperlink ref="G4" location="Instructions!C33" display="Back to Instructions tab" xr:uid="{00000000-0004-0000-0400-000000000000}"/>
  </hyperlinks>
  <printOptions horizontalCentered="1"/>
  <pageMargins left="0.25" right="0.25" top="0.75" bottom="0.25" header="0.3" footer="0.3"/>
  <pageSetup scale="42"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pageSetUpPr fitToPage="1"/>
  </sheetPr>
  <dimension ref="A1:S64"/>
  <sheetViews>
    <sheetView showGridLines="0" topLeftCell="A10" zoomScale="80" zoomScaleNormal="80" workbookViewId="0">
      <selection activeCell="E45" sqref="E45"/>
    </sheetView>
  </sheetViews>
  <sheetFormatPr defaultRowHeight="17" x14ac:dyDescent="0.45"/>
  <cols>
    <col min="1" max="1" width="4.54296875" style="357" customWidth="1"/>
    <col min="2" max="2" width="30.81640625" style="29" customWidth="1"/>
    <col min="3" max="3" width="28" style="29" customWidth="1"/>
    <col min="4" max="4" width="30.81640625" style="29" customWidth="1"/>
    <col min="5" max="5" width="30.7265625" style="29" customWidth="1"/>
    <col min="6" max="6" width="38.7265625" style="29" bestFit="1" customWidth="1"/>
    <col min="7" max="7" width="30.7265625" style="29" customWidth="1"/>
    <col min="8" max="8" width="22.1796875" style="29" customWidth="1"/>
    <col min="9" max="9" width="3.7265625" customWidth="1"/>
    <col min="10" max="10" width="3" customWidth="1"/>
  </cols>
  <sheetData>
    <row r="1" spans="1:10" ht="17.5" thickBot="1" x14ac:dyDescent="0.5">
      <c r="A1" s="67"/>
      <c r="B1" s="61"/>
      <c r="C1" s="61"/>
      <c r="D1" s="61"/>
      <c r="E1" s="61"/>
      <c r="F1" s="61"/>
      <c r="G1" s="61"/>
      <c r="H1" s="61"/>
      <c r="I1" s="62"/>
      <c r="J1" s="63"/>
    </row>
    <row r="2" spans="1:10" ht="17.5" thickBot="1" x14ac:dyDescent="0.5">
      <c r="A2" s="372"/>
      <c r="B2" s="478" t="str">
        <f>'Version Control'!$B$2</f>
        <v>Title Block</v>
      </c>
      <c r="C2" s="479"/>
      <c r="D2" s="480"/>
      <c r="E2" s="479"/>
      <c r="F2" s="61"/>
      <c r="G2" s="61"/>
      <c r="H2" s="61"/>
      <c r="I2" s="62"/>
      <c r="J2" s="63"/>
    </row>
    <row r="3" spans="1:10" x14ac:dyDescent="0.45">
      <c r="A3" s="372"/>
      <c r="B3" s="545" t="str">
        <f>'Version Control'!$B$3</f>
        <v>Test Report Template Name:</v>
      </c>
      <c r="C3" s="546"/>
      <c r="D3" s="537" t="str">
        <f>'Version Control'!$C$3</f>
        <v xml:space="preserve">Residential Clothes Dryer Appendix D1  </v>
      </c>
      <c r="E3" s="538"/>
      <c r="F3" s="61"/>
      <c r="G3" s="61"/>
      <c r="H3" s="61"/>
      <c r="I3" s="62"/>
      <c r="J3" s="63"/>
    </row>
    <row r="4" spans="1:10" x14ac:dyDescent="0.45">
      <c r="A4" s="372"/>
      <c r="B4" s="547" t="str">
        <f>'Version Control'!$B$4</f>
        <v>Version Number:</v>
      </c>
      <c r="C4" s="548"/>
      <c r="D4" s="539" t="str">
        <f>'Version Control'!$C$4</f>
        <v>v2.7</v>
      </c>
      <c r="E4" s="540"/>
      <c r="F4" s="61"/>
      <c r="G4" s="259" t="s">
        <v>57</v>
      </c>
      <c r="H4" s="61"/>
      <c r="I4" s="62"/>
      <c r="J4" s="63"/>
    </row>
    <row r="5" spans="1:10" x14ac:dyDescent="0.45">
      <c r="A5" s="372"/>
      <c r="B5" s="547" t="str">
        <f>'Version Control'!$B$5</f>
        <v xml:space="preserve">Latest Template Revision: </v>
      </c>
      <c r="C5" s="549"/>
      <c r="D5" s="541">
        <f>'Version Control'!$C$5</f>
        <v>43585</v>
      </c>
      <c r="E5" s="542"/>
      <c r="F5" s="61"/>
      <c r="G5" s="61"/>
      <c r="H5" s="61"/>
      <c r="I5" s="62"/>
      <c r="J5" s="63"/>
    </row>
    <row r="6" spans="1:10" x14ac:dyDescent="0.45">
      <c r="A6" s="372"/>
      <c r="B6" s="547" t="str">
        <f>'Version Control'!$B$6</f>
        <v>Tab Name:</v>
      </c>
      <c r="C6" s="548"/>
      <c r="D6" s="539" t="str">
        <f ca="1">MID(CELL("filename",A1), FIND("]", CELL("filename", A1))+ 1, 255)</f>
        <v>Test Data Inputs &amp; Calculations</v>
      </c>
      <c r="E6" s="540"/>
      <c r="F6" s="61"/>
      <c r="G6" s="61"/>
      <c r="H6" s="61"/>
      <c r="I6" s="62"/>
      <c r="J6" s="63"/>
    </row>
    <row r="7" spans="1:10" ht="39.75" customHeight="1" x14ac:dyDescent="0.45">
      <c r="A7" s="372"/>
      <c r="B7" s="547" t="str">
        <f>'Version Control'!$B$7</f>
        <v>File Name:</v>
      </c>
      <c r="C7" s="548"/>
      <c r="D7" s="552" t="str">
        <f ca="1">'Version Control'!$C$7</f>
        <v>Residential Clothes Dryer Appendix D1 - v2.7.xlsx</v>
      </c>
      <c r="E7" s="553"/>
      <c r="F7" s="61"/>
      <c r="G7" s="61"/>
      <c r="H7" s="61"/>
      <c r="I7" s="62"/>
      <c r="J7" s="63"/>
    </row>
    <row r="8" spans="1:10" ht="17.5" thickBot="1" x14ac:dyDescent="0.5">
      <c r="A8" s="372"/>
      <c r="B8" s="550" t="str">
        <f>'Version Control'!$B$8</f>
        <v xml:space="preserve">Test Completion Date: </v>
      </c>
      <c r="C8" s="551"/>
      <c r="D8" s="543" t="str">
        <f>'Version Control'!$C$8</f>
        <v>[MM/DD/YYYY]</v>
      </c>
      <c r="E8" s="544"/>
      <c r="F8" s="61"/>
      <c r="G8" s="61"/>
      <c r="H8" s="61"/>
      <c r="I8" s="62"/>
      <c r="J8" s="63"/>
    </row>
    <row r="9" spans="1:10" x14ac:dyDescent="0.45">
      <c r="A9" s="67"/>
      <c r="B9" s="61"/>
      <c r="C9" s="61"/>
      <c r="D9" s="61"/>
      <c r="E9" s="61"/>
      <c r="F9" s="61"/>
      <c r="G9" s="61"/>
      <c r="H9" s="61"/>
      <c r="I9" s="62"/>
      <c r="J9" s="63"/>
    </row>
    <row r="10" spans="1:10" ht="17.5" thickBot="1" x14ac:dyDescent="0.5">
      <c r="A10" s="67"/>
      <c r="B10" s="64"/>
      <c r="C10" s="64"/>
      <c r="D10" s="64"/>
      <c r="E10" s="64"/>
      <c r="F10" s="64"/>
      <c r="G10" s="64"/>
      <c r="H10" s="64"/>
      <c r="I10" s="64"/>
      <c r="J10" s="63"/>
    </row>
    <row r="11" spans="1:10" ht="17.5" thickBot="1" x14ac:dyDescent="0.5">
      <c r="A11" s="67"/>
      <c r="B11" s="374" t="s">
        <v>74</v>
      </c>
      <c r="C11" s="375"/>
      <c r="D11" s="375"/>
      <c r="E11" s="375"/>
      <c r="F11" s="375"/>
      <c r="G11" s="376"/>
      <c r="I11" s="377"/>
      <c r="J11" s="63"/>
    </row>
    <row r="12" spans="1:10" x14ac:dyDescent="0.45">
      <c r="A12" s="67"/>
      <c r="B12" s="137"/>
      <c r="C12" s="138"/>
      <c r="D12" s="138"/>
      <c r="E12" s="138"/>
      <c r="F12" s="138"/>
      <c r="G12" s="196" t="s">
        <v>86</v>
      </c>
      <c r="I12" s="369"/>
      <c r="J12" s="63"/>
    </row>
    <row r="13" spans="1:10" x14ac:dyDescent="0.45">
      <c r="A13" s="67"/>
      <c r="B13" s="379" t="s">
        <v>73</v>
      </c>
      <c r="C13" s="380"/>
      <c r="D13" s="381"/>
      <c r="E13" s="399" t="str">
        <f>IF(Auto_Termination="Yes", 1.04, IF(Auto_Termination="No", 1.18, " "))</f>
        <v xml:space="preserve"> </v>
      </c>
      <c r="F13" s="64"/>
      <c r="G13" s="198" t="s">
        <v>95</v>
      </c>
      <c r="H13" s="64"/>
      <c r="I13" s="67"/>
      <c r="J13" s="63"/>
    </row>
    <row r="14" spans="1:10" ht="37.5" customHeight="1" x14ac:dyDescent="0.45">
      <c r="A14" s="67"/>
      <c r="B14" s="554" t="s">
        <v>75</v>
      </c>
      <c r="C14" s="555"/>
      <c r="D14" s="556"/>
      <c r="E14" s="171">
        <v>0.53500000000000003</v>
      </c>
      <c r="F14" s="64"/>
      <c r="G14" s="385">
        <v>4.0999999999999996</v>
      </c>
      <c r="I14" s="124"/>
      <c r="J14" s="63"/>
    </row>
    <row r="15" spans="1:10" x14ac:dyDescent="0.45">
      <c r="A15" s="67"/>
      <c r="B15" s="379" t="s">
        <v>76</v>
      </c>
      <c r="C15" s="380"/>
      <c r="D15" s="381"/>
      <c r="E15" s="248">
        <v>3412</v>
      </c>
      <c r="F15" s="64"/>
      <c r="G15" s="204">
        <v>4.4000000000000004</v>
      </c>
      <c r="I15" s="124"/>
      <c r="J15" s="63"/>
    </row>
    <row r="16" spans="1:10" x14ac:dyDescent="0.45">
      <c r="A16" s="67"/>
      <c r="B16" s="379" t="s">
        <v>179</v>
      </c>
      <c r="C16" s="380"/>
      <c r="D16" s="381"/>
      <c r="E16" s="248">
        <v>1E-3</v>
      </c>
      <c r="F16" s="64"/>
      <c r="G16" s="557">
        <v>4.5</v>
      </c>
      <c r="I16" s="124"/>
      <c r="J16" s="63"/>
    </row>
    <row r="17" spans="1:10" x14ac:dyDescent="0.45">
      <c r="A17" s="67"/>
      <c r="B17" s="379" t="s">
        <v>77</v>
      </c>
      <c r="C17" s="380"/>
      <c r="D17" s="381"/>
      <c r="E17" s="248">
        <v>283</v>
      </c>
      <c r="F17" s="64"/>
      <c r="G17" s="558"/>
      <c r="I17" s="124"/>
      <c r="J17" s="63"/>
    </row>
    <row r="18" spans="1:10" x14ac:dyDescent="0.45">
      <c r="A18" s="67"/>
      <c r="B18" s="379" t="s">
        <v>195</v>
      </c>
      <c r="C18" s="380"/>
      <c r="D18" s="381"/>
      <c r="E18" s="248">
        <v>8620</v>
      </c>
      <c r="F18" s="64" t="s">
        <v>177</v>
      </c>
      <c r="G18" s="558"/>
      <c r="I18" s="124"/>
      <c r="J18" s="63"/>
    </row>
    <row r="19" spans="1:10" x14ac:dyDescent="0.45">
      <c r="A19" s="67"/>
      <c r="B19" s="379" t="s">
        <v>184</v>
      </c>
      <c r="C19" s="380"/>
      <c r="D19" s="381"/>
      <c r="E19" s="248" t="str">
        <f>IF(Low_Power_Modes&lt;&gt;0, IF(Low_Power_Modes="Inactive Mode", HoursPerYear_InactiveOffTotal, IF(Low_Power_Modes="Off Mode", 0, IF(Low_Power_Modes="Both Inactive and Off Modes", HoursPerYear_InactiveOffTotal/2, "Error"))), " ")</f>
        <v xml:space="preserve"> </v>
      </c>
      <c r="F19" s="64" t="s">
        <v>177</v>
      </c>
      <c r="G19" s="558"/>
      <c r="I19" s="69"/>
      <c r="J19" s="63"/>
    </row>
    <row r="20" spans="1:10" ht="17.5" thickBot="1" x14ac:dyDescent="0.5">
      <c r="A20" s="67"/>
      <c r="B20" s="382" t="s">
        <v>183</v>
      </c>
      <c r="C20" s="383"/>
      <c r="D20" s="384"/>
      <c r="E20" s="249" t="str">
        <f>IF(Low_Power_Modes&lt;&gt;0, IF(Low_Power_Modes="Inactive Mode", 0, IF(Low_Power_Modes="Off Mode", HoursPerYear_InactiveOffTotal, IF(Low_Power_Modes="Both Inactive and Off Modes", HoursPerYear_InactiveOffTotal/2, "Error"))), " ")</f>
        <v xml:space="preserve"> </v>
      </c>
      <c r="F20" s="71" t="s">
        <v>177</v>
      </c>
      <c r="G20" s="559"/>
      <c r="I20" s="69"/>
      <c r="J20" s="63"/>
    </row>
    <row r="21" spans="1:10" ht="17.5" thickBot="1" x14ac:dyDescent="0.5">
      <c r="A21" s="67"/>
      <c r="B21" s="64"/>
      <c r="C21" s="64"/>
      <c r="D21" s="64"/>
      <c r="E21" s="64"/>
      <c r="F21" s="64"/>
      <c r="G21" s="64"/>
      <c r="H21" s="64"/>
      <c r="I21" s="64"/>
      <c r="J21" s="63"/>
    </row>
    <row r="22" spans="1:10" ht="17.5" thickBot="1" x14ac:dyDescent="0.5">
      <c r="A22" s="373"/>
      <c r="B22" s="466" t="s">
        <v>87</v>
      </c>
      <c r="C22" s="467"/>
      <c r="D22" s="467"/>
      <c r="E22" s="467"/>
      <c r="F22" s="467"/>
      <c r="G22" s="468"/>
      <c r="H22" s="366"/>
      <c r="I22" s="371"/>
      <c r="J22" s="65"/>
    </row>
    <row r="23" spans="1:10" x14ac:dyDescent="0.45">
      <c r="A23" s="373"/>
      <c r="B23" s="137"/>
      <c r="C23" s="138"/>
      <c r="D23" s="138"/>
      <c r="E23" s="135"/>
      <c r="F23" s="136"/>
      <c r="G23" s="196" t="s">
        <v>86</v>
      </c>
      <c r="H23" s="367"/>
      <c r="I23" s="371"/>
      <c r="J23" s="65"/>
    </row>
    <row r="24" spans="1:10" x14ac:dyDescent="0.45">
      <c r="A24" s="373"/>
      <c r="B24" s="234" t="s">
        <v>63</v>
      </c>
      <c r="C24" s="235"/>
      <c r="D24" s="235"/>
      <c r="E24" s="270"/>
      <c r="F24" s="66" t="s">
        <v>115</v>
      </c>
      <c r="G24" s="560">
        <v>3.1</v>
      </c>
      <c r="H24" s="368"/>
      <c r="I24" s="371"/>
      <c r="J24" s="65"/>
    </row>
    <row r="25" spans="1:10" x14ac:dyDescent="0.45">
      <c r="A25" s="373"/>
      <c r="B25" s="234" t="s">
        <v>60</v>
      </c>
      <c r="C25" s="235"/>
      <c r="D25" s="235"/>
      <c r="E25" s="270"/>
      <c r="F25" s="66" t="s">
        <v>113</v>
      </c>
      <c r="G25" s="560"/>
      <c r="H25" s="368"/>
      <c r="I25" s="371"/>
      <c r="J25" s="65"/>
    </row>
    <row r="26" spans="1:10" ht="18" x14ac:dyDescent="0.45">
      <c r="A26" s="373"/>
      <c r="B26" s="234" t="s">
        <v>92</v>
      </c>
      <c r="C26" s="235"/>
      <c r="D26" s="235"/>
      <c r="E26" s="270"/>
      <c r="F26" s="66" t="s">
        <v>262</v>
      </c>
      <c r="G26" s="560"/>
      <c r="H26" s="368"/>
      <c r="I26" s="371"/>
      <c r="J26" s="65"/>
    </row>
    <row r="27" spans="1:10" ht="18" x14ac:dyDescent="0.45">
      <c r="A27" s="373"/>
      <c r="B27" s="234" t="s">
        <v>286</v>
      </c>
      <c r="C27" s="235"/>
      <c r="D27" s="235"/>
      <c r="E27" s="252" t="str">
        <f>IF(Weight_Water&lt;&gt;0, Weight_Water/Density_Water, " ")</f>
        <v xml:space="preserve"> </v>
      </c>
      <c r="F27" s="66" t="s">
        <v>263</v>
      </c>
      <c r="G27" s="560"/>
      <c r="H27" s="368"/>
      <c r="I27" s="371"/>
      <c r="J27" s="65"/>
    </row>
    <row r="28" spans="1:10" ht="18" x14ac:dyDescent="0.45">
      <c r="A28" s="373"/>
      <c r="B28" s="234" t="s">
        <v>287</v>
      </c>
      <c r="C28" s="235"/>
      <c r="D28" s="235"/>
      <c r="E28" s="270"/>
      <c r="F28" s="66" t="s">
        <v>263</v>
      </c>
      <c r="G28" s="560"/>
      <c r="H28" s="368"/>
      <c r="I28" s="371"/>
      <c r="J28" s="65"/>
    </row>
    <row r="29" spans="1:10" ht="18.5" thickBot="1" x14ac:dyDescent="0.5">
      <c r="A29" s="67"/>
      <c r="B29" s="236" t="s">
        <v>288</v>
      </c>
      <c r="C29" s="237"/>
      <c r="D29" s="237"/>
      <c r="E29" s="404" t="str">
        <f>IF(E27=" ", " ", MROUND(E27+E28, 0.1))</f>
        <v xml:space="preserve"> </v>
      </c>
      <c r="F29" s="195" t="s">
        <v>263</v>
      </c>
      <c r="G29" s="561"/>
      <c r="H29" s="64"/>
      <c r="I29" s="67"/>
      <c r="J29" s="63"/>
    </row>
    <row r="30" spans="1:10" ht="17.5" thickBot="1" x14ac:dyDescent="0.5">
      <c r="A30" s="67"/>
      <c r="B30" s="238"/>
      <c r="C30" s="238"/>
      <c r="D30" s="238"/>
      <c r="E30" s="238"/>
      <c r="F30" s="238"/>
      <c r="G30" s="238"/>
      <c r="H30" s="64"/>
      <c r="I30" s="67"/>
      <c r="J30" s="63"/>
    </row>
    <row r="31" spans="1:10" ht="17.5" thickBot="1" x14ac:dyDescent="0.5">
      <c r="A31" s="67"/>
      <c r="B31" s="534" t="s">
        <v>158</v>
      </c>
      <c r="C31" s="535"/>
      <c r="D31" s="535"/>
      <c r="E31" s="535"/>
      <c r="F31" s="535"/>
      <c r="G31" s="536"/>
      <c r="H31" s="64"/>
      <c r="I31" s="67"/>
      <c r="J31" s="63"/>
    </row>
    <row r="32" spans="1:10" x14ac:dyDescent="0.45">
      <c r="A32" s="67"/>
      <c r="B32" s="239"/>
      <c r="C32" s="240"/>
      <c r="D32" s="240"/>
      <c r="E32" s="241"/>
      <c r="F32" s="240"/>
      <c r="G32" s="242" t="s">
        <v>86</v>
      </c>
      <c r="H32" s="64"/>
      <c r="I32" s="67"/>
      <c r="J32" s="63"/>
    </row>
    <row r="33" spans="1:10" x14ac:dyDescent="0.45">
      <c r="A33" s="373"/>
      <c r="B33" s="234" t="s">
        <v>159</v>
      </c>
      <c r="C33" s="235"/>
      <c r="D33" s="235"/>
      <c r="E33" s="248" t="str">
        <f>IF(Low_Power_Modes&lt;&gt;0, Low_Power_Modes, " ")</f>
        <v xml:space="preserve"> </v>
      </c>
      <c r="F33" s="66"/>
      <c r="G33" s="198" t="s">
        <v>165</v>
      </c>
      <c r="H33" s="368"/>
      <c r="I33" s="371"/>
      <c r="J33" s="65"/>
    </row>
    <row r="34" spans="1:10" x14ac:dyDescent="0.45">
      <c r="A34" s="373"/>
      <c r="B34" s="301" t="s">
        <v>175</v>
      </c>
      <c r="C34" s="302"/>
      <c r="D34" s="323"/>
      <c r="E34" s="270"/>
      <c r="F34" s="66" t="s">
        <v>168</v>
      </c>
      <c r="G34" s="321" t="s">
        <v>169</v>
      </c>
      <c r="H34" s="368"/>
      <c r="I34" s="371"/>
      <c r="J34" s="65"/>
    </row>
    <row r="35" spans="1:10" x14ac:dyDescent="0.45">
      <c r="A35" s="67"/>
      <c r="B35" s="301" t="s">
        <v>176</v>
      </c>
      <c r="C35" s="302"/>
      <c r="D35" s="302"/>
      <c r="E35" s="270"/>
      <c r="F35" s="66" t="s">
        <v>168</v>
      </c>
      <c r="G35" s="321" t="s">
        <v>170</v>
      </c>
      <c r="H35" s="64"/>
      <c r="I35" s="67"/>
      <c r="J35" s="63"/>
    </row>
    <row r="36" spans="1:10" ht="17.5" thickBot="1" x14ac:dyDescent="0.5">
      <c r="A36" s="67"/>
      <c r="B36" s="387" t="s">
        <v>178</v>
      </c>
      <c r="C36" s="388"/>
      <c r="D36" s="389"/>
      <c r="E36" s="250" t="str">
        <f>IF(Low_Power_Modes&lt;&gt;0, ((Pia*Sia)+(Poff*Soff))*Conversion_Wh_kWh/CyclesPerYear, " ")</f>
        <v xml:space="preserve"> </v>
      </c>
      <c r="F36" s="386" t="s">
        <v>111</v>
      </c>
      <c r="G36" s="341">
        <v>4.5</v>
      </c>
      <c r="I36" s="368"/>
      <c r="J36" s="63"/>
    </row>
    <row r="37" spans="1:10" ht="17.5" thickBot="1" x14ac:dyDescent="0.5">
      <c r="A37" s="67"/>
      <c r="B37" s="238"/>
      <c r="C37" s="238"/>
      <c r="D37" s="238"/>
      <c r="E37" s="272"/>
      <c r="F37" s="238"/>
      <c r="G37" s="238"/>
      <c r="H37" s="64"/>
      <c r="I37" s="67"/>
      <c r="J37" s="63"/>
    </row>
    <row r="38" spans="1:10" ht="17.5" thickBot="1" x14ac:dyDescent="0.5">
      <c r="A38" s="67"/>
      <c r="B38" s="534" t="s">
        <v>71</v>
      </c>
      <c r="C38" s="535"/>
      <c r="D38" s="535"/>
      <c r="E38" s="535"/>
      <c r="F38" s="535"/>
      <c r="G38" s="536"/>
      <c r="H38" s="366"/>
      <c r="I38" s="68"/>
      <c r="J38" s="63"/>
    </row>
    <row r="39" spans="1:10" x14ac:dyDescent="0.45">
      <c r="A39" s="67"/>
      <c r="B39" s="243"/>
      <c r="C39" s="241"/>
      <c r="D39" s="244"/>
      <c r="E39" s="241"/>
      <c r="F39" s="244"/>
      <c r="G39" s="242" t="s">
        <v>86</v>
      </c>
      <c r="H39" s="369"/>
      <c r="I39" s="68"/>
      <c r="J39" s="63"/>
    </row>
    <row r="40" spans="1:10" x14ac:dyDescent="0.45">
      <c r="A40" s="67"/>
      <c r="B40" s="301" t="s">
        <v>103</v>
      </c>
      <c r="C40" s="302"/>
      <c r="D40" s="302"/>
      <c r="E40" s="270"/>
      <c r="F40" s="66" t="s">
        <v>118</v>
      </c>
      <c r="G40" s="321" t="s">
        <v>88</v>
      </c>
      <c r="H40" s="69"/>
      <c r="I40" s="68"/>
      <c r="J40" s="63"/>
    </row>
    <row r="41" spans="1:10" ht="17.5" thickBot="1" x14ac:dyDescent="0.5">
      <c r="A41" s="67"/>
      <c r="B41" s="387" t="s">
        <v>108</v>
      </c>
      <c r="C41" s="388"/>
      <c r="D41" s="389"/>
      <c r="E41" s="252" t="str">
        <f>IF(Et&lt;&gt;0, (PercentReduction/(Moisture_Wet_Before-Moisture_Dry_After))*Et*FieldUseFactor, " ")</f>
        <v xml:space="preserve"> </v>
      </c>
      <c r="F41" s="392" t="s">
        <v>111</v>
      </c>
      <c r="G41" s="341">
        <v>4.0999999999999996</v>
      </c>
      <c r="I41" s="69"/>
      <c r="J41" s="63"/>
    </row>
    <row r="42" spans="1:10" ht="17.5" thickBot="1" x14ac:dyDescent="0.5">
      <c r="A42" s="67"/>
      <c r="B42" s="69"/>
      <c r="C42" s="69"/>
      <c r="D42" s="69"/>
      <c r="E42" s="69"/>
      <c r="F42" s="69"/>
      <c r="G42" s="69"/>
      <c r="H42" s="69"/>
      <c r="I42" s="70"/>
      <c r="J42" s="63"/>
    </row>
    <row r="43" spans="1:10" ht="17.5" thickBot="1" x14ac:dyDescent="0.5">
      <c r="A43" s="67"/>
      <c r="B43" s="534" t="s">
        <v>72</v>
      </c>
      <c r="C43" s="535"/>
      <c r="D43" s="535"/>
      <c r="E43" s="535"/>
      <c r="F43" s="535"/>
      <c r="G43" s="536"/>
      <c r="H43" s="366"/>
      <c r="I43" s="68"/>
      <c r="J43" s="63"/>
    </row>
    <row r="44" spans="1:10" x14ac:dyDescent="0.45">
      <c r="A44" s="67"/>
      <c r="B44" s="239"/>
      <c r="C44" s="139"/>
      <c r="D44" s="139"/>
      <c r="E44" s="241"/>
      <c r="F44" s="244"/>
      <c r="G44" s="242" t="s">
        <v>86</v>
      </c>
      <c r="H44" s="69"/>
      <c r="I44" s="68"/>
      <c r="J44" s="63"/>
    </row>
    <row r="45" spans="1:10" x14ac:dyDescent="0.45">
      <c r="A45" s="67"/>
      <c r="B45" s="245" t="s">
        <v>104</v>
      </c>
      <c r="C45" s="246"/>
      <c r="D45" s="247"/>
      <c r="E45" s="168"/>
      <c r="F45" s="66" t="s">
        <v>118</v>
      </c>
      <c r="G45" s="198" t="s">
        <v>89</v>
      </c>
      <c r="H45" s="370"/>
      <c r="I45" s="68"/>
      <c r="J45" s="63"/>
    </row>
    <row r="46" spans="1:10" ht="18" x14ac:dyDescent="0.45">
      <c r="A46" s="67"/>
      <c r="B46" s="390" t="s">
        <v>301</v>
      </c>
      <c r="C46" s="391"/>
      <c r="D46" s="391"/>
      <c r="E46" s="168"/>
      <c r="F46" s="66" t="s">
        <v>263</v>
      </c>
      <c r="G46" s="198" t="s">
        <v>90</v>
      </c>
      <c r="H46" s="69"/>
      <c r="I46" s="68"/>
      <c r="J46" s="63"/>
    </row>
    <row r="47" spans="1:10" x14ac:dyDescent="0.45">
      <c r="A47" s="67"/>
      <c r="B47" s="390" t="s">
        <v>105</v>
      </c>
      <c r="C47" s="391"/>
      <c r="D47" s="395"/>
      <c r="E47" s="257" t="str">
        <f>IF(Ete&lt;&gt;0, (PercentReduction/(Moisture_Wet_Before-Moisture_Dry_After))*Ete*FieldUseFactor, " ")</f>
        <v xml:space="preserve"> </v>
      </c>
      <c r="F47" s="393" t="s">
        <v>111</v>
      </c>
      <c r="G47" s="198">
        <v>4.2</v>
      </c>
      <c r="I47" s="69"/>
      <c r="J47" s="63"/>
    </row>
    <row r="48" spans="1:10" x14ac:dyDescent="0.45">
      <c r="A48" s="67"/>
      <c r="B48" s="390" t="s">
        <v>106</v>
      </c>
      <c r="C48" s="391"/>
      <c r="D48" s="395"/>
      <c r="E48" s="257" t="str">
        <f>IF(Etg&lt;&gt;0, (PercentReduction/(Moisture_Wet_Before-Moisture_Dry_After))*Etg*GEF*FieldUseFactor, " ")</f>
        <v xml:space="preserve"> </v>
      </c>
      <c r="F48" s="393" t="s">
        <v>119</v>
      </c>
      <c r="G48" s="198">
        <v>4.3</v>
      </c>
      <c r="I48" s="69"/>
      <c r="J48" s="63"/>
    </row>
    <row r="49" spans="1:19" ht="17.5" thickBot="1" x14ac:dyDescent="0.5">
      <c r="A49" s="67"/>
      <c r="B49" s="387" t="s">
        <v>107</v>
      </c>
      <c r="C49" s="388"/>
      <c r="D49" s="389"/>
      <c r="E49" s="250" t="str">
        <f>IF(Ete&lt;&gt;0, Ege+(Egg/Conversion_Btu_kWh), " ")</f>
        <v xml:space="preserve"> </v>
      </c>
      <c r="F49" s="392" t="s">
        <v>111</v>
      </c>
      <c r="G49" s="197">
        <v>4.4000000000000004</v>
      </c>
      <c r="I49" s="69"/>
      <c r="J49" s="63"/>
    </row>
    <row r="50" spans="1:19" ht="17.5" thickBot="1" x14ac:dyDescent="0.5">
      <c r="A50" s="67"/>
      <c r="B50" s="238"/>
      <c r="C50" s="238"/>
      <c r="D50" s="238"/>
      <c r="E50" s="238"/>
      <c r="F50" s="238"/>
      <c r="G50" s="253"/>
      <c r="H50" s="238"/>
      <c r="I50" s="64"/>
      <c r="J50" s="63"/>
    </row>
    <row r="51" spans="1:19" ht="17.5" thickBot="1" x14ac:dyDescent="0.5">
      <c r="A51" s="67"/>
      <c r="B51" s="534" t="s">
        <v>289</v>
      </c>
      <c r="C51" s="535"/>
      <c r="D51" s="535"/>
      <c r="E51" s="535"/>
      <c r="F51" s="535"/>
      <c r="G51" s="535"/>
      <c r="H51" s="536"/>
      <c r="I51" s="366"/>
      <c r="J51" s="63"/>
    </row>
    <row r="52" spans="1:19" ht="31" x14ac:dyDescent="0.45">
      <c r="A52" s="67"/>
      <c r="B52" s="251"/>
      <c r="C52" s="241"/>
      <c r="D52" s="244"/>
      <c r="E52" s="255" t="s">
        <v>194</v>
      </c>
      <c r="F52" s="255" t="s">
        <v>290</v>
      </c>
      <c r="G52" s="255" t="s">
        <v>33</v>
      </c>
      <c r="H52" s="254" t="s">
        <v>86</v>
      </c>
      <c r="I52" s="369"/>
      <c r="J52" s="63"/>
    </row>
    <row r="53" spans="1:19" ht="16.5" x14ac:dyDescent="0.45">
      <c r="A53" s="371"/>
      <c r="B53" s="390" t="s">
        <v>180</v>
      </c>
      <c r="C53" s="391"/>
      <c r="D53" s="395"/>
      <c r="E53" s="252" t="str">
        <f>IF(Gas_Electric="Electric", IF(Et&lt;&gt;0, Ece+Etso," "), IF(Gas_Electric="Gas", IF(Etg&lt;&gt;0, Ecg+Etso, " "), " "))</f>
        <v xml:space="preserve"> </v>
      </c>
      <c r="F53" s="406"/>
      <c r="G53" s="394" t="s">
        <v>111</v>
      </c>
      <c r="H53" s="198">
        <v>4.5999999999999996</v>
      </c>
      <c r="I53" s="69"/>
      <c r="J53" s="63"/>
    </row>
    <row r="54" spans="1:19" ht="15.5" x14ac:dyDescent="0.4">
      <c r="A54"/>
      <c r="B54" s="390" t="s">
        <v>182</v>
      </c>
      <c r="C54" s="391"/>
      <c r="D54" s="395"/>
      <c r="E54" s="252" t="str">
        <f>IF(Gas_Electric="Electric", IF(Et&lt;&gt;0, Weight_BoneDry/Ece, " "), IF(Gas_Electric="Gas", IF(Etg&lt;&gt;0, Weight_BoneDry/Ecg, " "), " "))</f>
        <v xml:space="preserve"> </v>
      </c>
      <c r="F54" s="407" t="str">
        <f>IF(EF&lt;&gt;" ", MROUND(EF, 0.01), " ")</f>
        <v xml:space="preserve"> </v>
      </c>
      <c r="G54" s="393" t="s">
        <v>112</v>
      </c>
      <c r="H54" s="198">
        <v>4.7</v>
      </c>
      <c r="I54" s="69"/>
      <c r="J54" s="63"/>
    </row>
    <row r="55" spans="1:19" ht="17.5" thickBot="1" x14ac:dyDescent="0.5">
      <c r="A55" s="67"/>
      <c r="B55" s="387" t="s">
        <v>181</v>
      </c>
      <c r="C55" s="388"/>
      <c r="D55" s="389"/>
      <c r="E55" s="252" t="str">
        <f>IF(Ecc&lt;&gt;" ", Weight_BoneDry/Ecc, " ")</f>
        <v xml:space="preserve"> </v>
      </c>
      <c r="F55" s="407" t="str">
        <f>IF(CEF&lt;&gt;" ", MROUND(CEF, 0.01), " ")</f>
        <v xml:space="preserve"> </v>
      </c>
      <c r="G55" s="392" t="s">
        <v>112</v>
      </c>
      <c r="H55" s="197">
        <v>4.8</v>
      </c>
      <c r="I55" s="69"/>
      <c r="J55" s="63"/>
    </row>
    <row r="56" spans="1:19" ht="16" thickBot="1" x14ac:dyDescent="0.45">
      <c r="A56"/>
      <c r="B56" s="72"/>
      <c r="C56" s="72"/>
      <c r="D56" s="72"/>
      <c r="E56" s="72"/>
      <c r="F56" s="72"/>
      <c r="G56" s="72"/>
      <c r="H56" s="72"/>
      <c r="I56" s="62"/>
      <c r="J56" s="63"/>
    </row>
    <row r="57" spans="1:19" ht="19.5" customHeight="1" thickBot="1" x14ac:dyDescent="0.45">
      <c r="A57"/>
      <c r="B57" s="466" t="s">
        <v>61</v>
      </c>
      <c r="C57" s="467"/>
      <c r="D57" s="467"/>
      <c r="E57" s="467"/>
      <c r="F57" s="467"/>
      <c r="G57" s="467"/>
      <c r="H57" s="468"/>
      <c r="I57" s="62"/>
      <c r="J57" s="63"/>
    </row>
    <row r="58" spans="1:19" ht="19.5" customHeight="1" x14ac:dyDescent="0.35">
      <c r="A58"/>
      <c r="B58" s="469"/>
      <c r="C58" s="470"/>
      <c r="D58" s="470"/>
      <c r="E58" s="470"/>
      <c r="F58" s="470"/>
      <c r="G58" s="470"/>
      <c r="H58" s="471"/>
      <c r="I58" s="62"/>
      <c r="J58" s="63"/>
    </row>
    <row r="59" spans="1:19" ht="19.5" customHeight="1" x14ac:dyDescent="0.35">
      <c r="A59"/>
      <c r="B59" s="472"/>
      <c r="C59" s="473"/>
      <c r="D59" s="473"/>
      <c r="E59" s="473"/>
      <c r="F59" s="473"/>
      <c r="G59" s="473"/>
      <c r="H59" s="474"/>
      <c r="I59" s="62"/>
      <c r="J59" s="63"/>
    </row>
    <row r="60" spans="1:19" ht="19.5" customHeight="1" x14ac:dyDescent="0.35">
      <c r="A60"/>
      <c r="B60" s="472"/>
      <c r="C60" s="473"/>
      <c r="D60" s="473"/>
      <c r="E60" s="473"/>
      <c r="F60" s="473"/>
      <c r="G60" s="473"/>
      <c r="H60" s="474"/>
      <c r="I60" s="62"/>
      <c r="J60" s="63"/>
    </row>
    <row r="61" spans="1:19" ht="19.5" customHeight="1" x14ac:dyDescent="0.35">
      <c r="A61"/>
      <c r="B61" s="472"/>
      <c r="C61" s="473"/>
      <c r="D61" s="473"/>
      <c r="E61" s="473"/>
      <c r="F61" s="473"/>
      <c r="G61" s="473"/>
      <c r="H61" s="474"/>
      <c r="I61" s="62"/>
      <c r="J61" s="378"/>
      <c r="K61" s="372"/>
      <c r="L61" s="372"/>
      <c r="M61" s="372"/>
      <c r="N61" s="372"/>
      <c r="O61" s="372"/>
      <c r="P61" s="372"/>
      <c r="Q61" s="372"/>
      <c r="R61" s="372"/>
      <c r="S61" s="372"/>
    </row>
    <row r="62" spans="1:19" s="372" customFormat="1" ht="17.5" thickBot="1" x14ac:dyDescent="0.5">
      <c r="A62" s="67"/>
      <c r="B62" s="475"/>
      <c r="C62" s="476"/>
      <c r="D62" s="476"/>
      <c r="E62" s="476"/>
      <c r="F62" s="476"/>
      <c r="G62" s="476"/>
      <c r="H62" s="477"/>
      <c r="I62" s="62"/>
      <c r="J62" s="63"/>
      <c r="K62"/>
      <c r="L62"/>
      <c r="M62"/>
      <c r="N62"/>
      <c r="O62"/>
      <c r="P62"/>
      <c r="Q62"/>
      <c r="R62"/>
      <c r="S62"/>
    </row>
    <row r="63" spans="1:19" ht="12.75" customHeight="1" x14ac:dyDescent="0.45">
      <c r="B63" s="67"/>
      <c r="C63" s="67"/>
      <c r="D63" s="67"/>
      <c r="E63" s="67"/>
      <c r="F63" s="67"/>
      <c r="G63" s="67"/>
      <c r="H63" s="67"/>
      <c r="I63" s="371"/>
      <c r="J63" s="256"/>
    </row>
    <row r="64" spans="1:19" x14ac:dyDescent="0.45">
      <c r="A64" s="65"/>
      <c r="B64" s="73"/>
      <c r="C64" s="73"/>
      <c r="D64" s="73"/>
      <c r="E64" s="73"/>
      <c r="F64" s="73"/>
      <c r="G64" s="73"/>
      <c r="H64" s="73"/>
      <c r="I64" s="63"/>
      <c r="J64" s="256"/>
    </row>
  </sheetData>
  <sheetProtection algorithmName="SHA-512" hashValue="9zszH/kHzECHEZBVlSKl4gHsmP4CCL1oeU0g5vuYSbE0GpqrSLPCkgEt0XWbLhtyzRs/vRy8kSuAEuJz1CZsaQ==" saltValue="xADJKlCeY2/xnu2QGFQ8pg==" spinCount="100000" sheet="1" selectLockedCells="1"/>
  <mergeCells count="23">
    <mergeCell ref="B51:H51"/>
    <mergeCell ref="B58:H62"/>
    <mergeCell ref="B57:H57"/>
    <mergeCell ref="B14:D14"/>
    <mergeCell ref="G16:G20"/>
    <mergeCell ref="G24:G29"/>
    <mergeCell ref="B43:G43"/>
    <mergeCell ref="B2:E2"/>
    <mergeCell ref="B22:G22"/>
    <mergeCell ref="B38:G38"/>
    <mergeCell ref="D3:E3"/>
    <mergeCell ref="D4:E4"/>
    <mergeCell ref="D5:E5"/>
    <mergeCell ref="D6:E6"/>
    <mergeCell ref="D8:E8"/>
    <mergeCell ref="B3:C3"/>
    <mergeCell ref="B4:C4"/>
    <mergeCell ref="B5:C5"/>
    <mergeCell ref="B31:G31"/>
    <mergeCell ref="B6:C6"/>
    <mergeCell ref="B8:C8"/>
    <mergeCell ref="B7:C7"/>
    <mergeCell ref="D7:E7"/>
  </mergeCells>
  <conditionalFormatting sqref="B39:G41">
    <cfRule type="expression" dxfId="9" priority="59" stopIfTrue="1">
      <formula>Gas_Electric="Gas"</formula>
    </cfRule>
  </conditionalFormatting>
  <conditionalFormatting sqref="E35">
    <cfRule type="expression" dxfId="8" priority="6" stopIfTrue="1">
      <formula>Low_Power_Modes="Inactive Mode"</formula>
    </cfRule>
  </conditionalFormatting>
  <conditionalFormatting sqref="E34">
    <cfRule type="expression" dxfId="7" priority="2" stopIfTrue="1">
      <formula>Low_Power_Modes="Off Mode"</formula>
    </cfRule>
  </conditionalFormatting>
  <conditionalFormatting sqref="B44:G49">
    <cfRule type="expression" dxfId="6" priority="42" stopIfTrue="1">
      <formula>Gas_Electric="Electric"</formula>
    </cfRule>
  </conditionalFormatting>
  <hyperlinks>
    <hyperlink ref="G4" location="Instructions!C35" display="Back to Instructions tab" xr:uid="{00000000-0004-0000-0500-000000000000}"/>
  </hyperlinks>
  <pageMargins left="0.7" right="0.7" top="0.75" bottom="0.75" header="0.3" footer="0.3"/>
  <pageSetup scale="40"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H63"/>
  <sheetViews>
    <sheetView showGridLines="0" zoomScale="80" zoomScaleNormal="80" workbookViewId="0">
      <selection activeCell="B13" sqref="B13:F16"/>
    </sheetView>
  </sheetViews>
  <sheetFormatPr defaultColWidth="9.1796875" defaultRowHeight="15.5" x14ac:dyDescent="0.4"/>
  <cols>
    <col min="1" max="1" width="6.26953125" style="5" customWidth="1"/>
    <col min="2" max="2" width="34.453125" style="5" customWidth="1"/>
    <col min="3" max="3" width="62" style="5" customWidth="1"/>
    <col min="4" max="4" width="9.1796875" style="5"/>
    <col min="5" max="5" width="25.1796875" style="5" bestFit="1" customWidth="1"/>
    <col min="6" max="6" width="71.1796875" style="5" customWidth="1"/>
    <col min="7" max="8" width="4.453125" style="5" customWidth="1"/>
    <col min="9" max="9" width="3.1796875" style="5" customWidth="1"/>
    <col min="10" max="16384" width="9.1796875" style="5"/>
  </cols>
  <sheetData>
    <row r="1" spans="2:8" ht="16" thickBot="1" x14ac:dyDescent="0.45">
      <c r="H1" s="22"/>
    </row>
    <row r="2" spans="2:8" ht="16" thickBot="1" x14ac:dyDescent="0.45">
      <c r="B2" s="422" t="str">
        <f>'Version Control'!$B$2</f>
        <v>Title Block</v>
      </c>
      <c r="C2" s="423"/>
      <c r="H2" s="22"/>
    </row>
    <row r="3" spans="2:8" ht="16.5" customHeight="1" x14ac:dyDescent="0.4">
      <c r="B3" s="146" t="str">
        <f>'Version Control'!$B$3</f>
        <v>Test Report Template Name:</v>
      </c>
      <c r="C3" s="91" t="str">
        <f>'Version Control'!$C$3</f>
        <v xml:space="preserve">Residential Clothes Dryer Appendix D1  </v>
      </c>
      <c r="H3" s="22"/>
    </row>
    <row r="4" spans="2:8" x14ac:dyDescent="0.4">
      <c r="B4" s="84" t="str">
        <f>'Version Control'!$B$4</f>
        <v>Version Number:</v>
      </c>
      <c r="C4" s="223" t="str">
        <f>'Version Control'!$C$4</f>
        <v>v2.7</v>
      </c>
      <c r="E4" s="110" t="s">
        <v>57</v>
      </c>
      <c r="H4" s="22"/>
    </row>
    <row r="5" spans="2:8" x14ac:dyDescent="0.4">
      <c r="B5" s="82" t="str">
        <f>'Version Control'!$B$5</f>
        <v xml:space="preserve">Latest Template Revision: </v>
      </c>
      <c r="C5" s="76">
        <f>'Version Control'!$C$5</f>
        <v>43585</v>
      </c>
      <c r="H5" s="22"/>
    </row>
    <row r="6" spans="2:8" x14ac:dyDescent="0.4">
      <c r="B6" s="82" t="str">
        <f>'Version Control'!$B$6</f>
        <v>Tab Name:</v>
      </c>
      <c r="C6" s="223" t="str">
        <f ca="1">MID(CELL("filename",A1), FIND("]", CELL("filename", A1))+ 1, 255)</f>
        <v>Comments</v>
      </c>
      <c r="H6" s="22"/>
    </row>
    <row r="7" spans="2:8" ht="37.5" customHeight="1" x14ac:dyDescent="0.4">
      <c r="B7" s="222" t="str">
        <f>'Version Control'!$B$7</f>
        <v>File Name:</v>
      </c>
      <c r="C7" s="224" t="str">
        <f ca="1">'Version Control'!$C$7</f>
        <v>Residential Clothes Dryer Appendix D1 - v2.7.xlsx</v>
      </c>
      <c r="H7" s="22"/>
    </row>
    <row r="8" spans="2:8" ht="16" thickBot="1" x14ac:dyDescent="0.45">
      <c r="B8" s="83" t="str">
        <f>'Version Control'!$B$8</f>
        <v xml:space="preserve">Test Completion Date: </v>
      </c>
      <c r="C8" s="78" t="str">
        <f>'Version Control'!$C$8</f>
        <v>[MM/DD/YYYY]</v>
      </c>
      <c r="H8" s="22"/>
    </row>
    <row r="9" spans="2:8" x14ac:dyDescent="0.4">
      <c r="H9" s="22"/>
    </row>
    <row r="10" spans="2:8" ht="16" thickBot="1" x14ac:dyDescent="0.45">
      <c r="H10" s="22"/>
    </row>
    <row r="11" spans="2:8" ht="16" thickBot="1" x14ac:dyDescent="0.45">
      <c r="B11" s="199" t="s">
        <v>54</v>
      </c>
      <c r="C11" s="200"/>
      <c r="D11" s="200"/>
      <c r="E11" s="200"/>
      <c r="F11" s="201"/>
      <c r="G11" s="202"/>
      <c r="H11" s="22"/>
    </row>
    <row r="12" spans="2:8" x14ac:dyDescent="0.4">
      <c r="B12" s="300"/>
      <c r="C12" s="7"/>
      <c r="D12" s="7"/>
      <c r="E12" s="7"/>
      <c r="F12" s="6"/>
      <c r="G12" s="7"/>
      <c r="H12" s="22"/>
    </row>
    <row r="13" spans="2:8" x14ac:dyDescent="0.4">
      <c r="B13" s="562"/>
      <c r="C13" s="563"/>
      <c r="D13" s="563"/>
      <c r="E13" s="563"/>
      <c r="F13" s="564"/>
      <c r="G13" s="7"/>
      <c r="H13" s="22"/>
    </row>
    <row r="14" spans="2:8" x14ac:dyDescent="0.4">
      <c r="B14" s="451"/>
      <c r="C14" s="452"/>
      <c r="D14" s="452"/>
      <c r="E14" s="452"/>
      <c r="F14" s="453"/>
      <c r="G14" s="7"/>
      <c r="H14" s="22"/>
    </row>
    <row r="15" spans="2:8" x14ac:dyDescent="0.4">
      <c r="B15" s="451"/>
      <c r="C15" s="452"/>
      <c r="D15" s="452"/>
      <c r="E15" s="452"/>
      <c r="F15" s="453"/>
      <c r="G15" s="7"/>
      <c r="H15" s="22"/>
    </row>
    <row r="16" spans="2:8" x14ac:dyDescent="0.4">
      <c r="B16" s="565"/>
      <c r="C16" s="566"/>
      <c r="D16" s="566"/>
      <c r="E16" s="566"/>
      <c r="F16" s="567"/>
      <c r="G16" s="7"/>
      <c r="H16" s="22"/>
    </row>
    <row r="17" spans="2:8" x14ac:dyDescent="0.4">
      <c r="B17" s="4"/>
      <c r="C17" s="7"/>
      <c r="D17" s="7"/>
      <c r="E17" s="7"/>
      <c r="F17" s="6"/>
      <c r="G17" s="7"/>
      <c r="H17" s="22"/>
    </row>
    <row r="18" spans="2:8" x14ac:dyDescent="0.4">
      <c r="B18" s="562"/>
      <c r="C18" s="563"/>
      <c r="D18" s="563"/>
      <c r="E18" s="563"/>
      <c r="F18" s="564"/>
      <c r="G18" s="7"/>
      <c r="H18" s="22"/>
    </row>
    <row r="19" spans="2:8" x14ac:dyDescent="0.4">
      <c r="B19" s="451"/>
      <c r="C19" s="452"/>
      <c r="D19" s="452"/>
      <c r="E19" s="452"/>
      <c r="F19" s="453"/>
      <c r="G19" s="7"/>
      <c r="H19" s="22"/>
    </row>
    <row r="20" spans="2:8" x14ac:dyDescent="0.4">
      <c r="B20" s="451"/>
      <c r="C20" s="452"/>
      <c r="D20" s="452"/>
      <c r="E20" s="452"/>
      <c r="F20" s="453"/>
      <c r="G20" s="7"/>
      <c r="H20" s="22"/>
    </row>
    <row r="21" spans="2:8" x14ac:dyDescent="0.4">
      <c r="B21" s="565"/>
      <c r="C21" s="566"/>
      <c r="D21" s="566"/>
      <c r="E21" s="566"/>
      <c r="F21" s="567"/>
      <c r="G21" s="7"/>
      <c r="H21" s="22"/>
    </row>
    <row r="22" spans="2:8" x14ac:dyDescent="0.4">
      <c r="B22" s="4"/>
      <c r="C22" s="7"/>
      <c r="D22" s="7"/>
      <c r="E22" s="7"/>
      <c r="F22" s="6"/>
      <c r="G22" s="7"/>
      <c r="H22" s="22"/>
    </row>
    <row r="23" spans="2:8" x14ac:dyDescent="0.4">
      <c r="B23" s="562"/>
      <c r="C23" s="563"/>
      <c r="D23" s="563"/>
      <c r="E23" s="563"/>
      <c r="F23" s="564"/>
      <c r="G23" s="7"/>
      <c r="H23" s="22"/>
    </row>
    <row r="24" spans="2:8" x14ac:dyDescent="0.4">
      <c r="B24" s="451"/>
      <c r="C24" s="452"/>
      <c r="D24" s="452"/>
      <c r="E24" s="452"/>
      <c r="F24" s="453"/>
      <c r="G24" s="7"/>
      <c r="H24" s="22"/>
    </row>
    <row r="25" spans="2:8" x14ac:dyDescent="0.4">
      <c r="B25" s="451"/>
      <c r="C25" s="452"/>
      <c r="D25" s="452"/>
      <c r="E25" s="452"/>
      <c r="F25" s="453"/>
      <c r="G25" s="7"/>
      <c r="H25" s="22"/>
    </row>
    <row r="26" spans="2:8" x14ac:dyDescent="0.4">
      <c r="B26" s="565"/>
      <c r="C26" s="566"/>
      <c r="D26" s="566"/>
      <c r="E26" s="566"/>
      <c r="F26" s="567"/>
      <c r="G26" s="7"/>
      <c r="H26" s="22"/>
    </row>
    <row r="27" spans="2:8" x14ac:dyDescent="0.4">
      <c r="B27" s="4"/>
      <c r="C27" s="7"/>
      <c r="D27" s="7"/>
      <c r="E27" s="7"/>
      <c r="F27" s="6"/>
      <c r="G27" s="7"/>
      <c r="H27" s="22"/>
    </row>
    <row r="28" spans="2:8" x14ac:dyDescent="0.4">
      <c r="B28" s="562"/>
      <c r="C28" s="563"/>
      <c r="D28" s="563"/>
      <c r="E28" s="563"/>
      <c r="F28" s="564"/>
      <c r="G28" s="7"/>
      <c r="H28" s="22"/>
    </row>
    <row r="29" spans="2:8" x14ac:dyDescent="0.4">
      <c r="B29" s="451"/>
      <c r="C29" s="452"/>
      <c r="D29" s="452"/>
      <c r="E29" s="452"/>
      <c r="F29" s="453"/>
      <c r="G29" s="7"/>
      <c r="H29" s="22"/>
    </row>
    <row r="30" spans="2:8" x14ac:dyDescent="0.4">
      <c r="B30" s="451"/>
      <c r="C30" s="452"/>
      <c r="D30" s="452"/>
      <c r="E30" s="452"/>
      <c r="F30" s="453"/>
      <c r="G30" s="7"/>
      <c r="H30" s="22"/>
    </row>
    <row r="31" spans="2:8" x14ac:dyDescent="0.4">
      <c r="B31" s="565"/>
      <c r="C31" s="566"/>
      <c r="D31" s="566"/>
      <c r="E31" s="566"/>
      <c r="F31" s="567"/>
      <c r="G31" s="7"/>
      <c r="H31" s="22"/>
    </row>
    <row r="32" spans="2:8" x14ac:dyDescent="0.4">
      <c r="B32" s="4"/>
      <c r="C32" s="7"/>
      <c r="D32" s="7"/>
      <c r="E32" s="7"/>
      <c r="F32" s="6"/>
      <c r="G32" s="7"/>
      <c r="H32" s="22"/>
    </row>
    <row r="33" spans="2:8" x14ac:dyDescent="0.4">
      <c r="B33" s="562"/>
      <c r="C33" s="563"/>
      <c r="D33" s="563"/>
      <c r="E33" s="563"/>
      <c r="F33" s="564"/>
      <c r="G33" s="7"/>
      <c r="H33" s="22"/>
    </row>
    <row r="34" spans="2:8" x14ac:dyDescent="0.4">
      <c r="B34" s="451"/>
      <c r="C34" s="452"/>
      <c r="D34" s="452"/>
      <c r="E34" s="452"/>
      <c r="F34" s="453"/>
      <c r="G34" s="7"/>
      <c r="H34" s="22"/>
    </row>
    <row r="35" spans="2:8" x14ac:dyDescent="0.4">
      <c r="B35" s="451"/>
      <c r="C35" s="452"/>
      <c r="D35" s="452"/>
      <c r="E35" s="452"/>
      <c r="F35" s="453"/>
      <c r="G35" s="7"/>
      <c r="H35" s="22"/>
    </row>
    <row r="36" spans="2:8" x14ac:dyDescent="0.4">
      <c r="B36" s="565"/>
      <c r="C36" s="566"/>
      <c r="D36" s="566"/>
      <c r="E36" s="566"/>
      <c r="F36" s="567"/>
      <c r="G36" s="7"/>
      <c r="H36" s="22"/>
    </row>
    <row r="37" spans="2:8" x14ac:dyDescent="0.4">
      <c r="B37" s="4"/>
      <c r="C37" s="7"/>
      <c r="D37" s="7"/>
      <c r="E37" s="7"/>
      <c r="F37" s="6"/>
      <c r="G37" s="7"/>
      <c r="H37" s="22"/>
    </row>
    <row r="38" spans="2:8" x14ac:dyDescent="0.4">
      <c r="B38" s="562"/>
      <c r="C38" s="563"/>
      <c r="D38" s="563"/>
      <c r="E38" s="563"/>
      <c r="F38" s="564"/>
      <c r="G38" s="7"/>
      <c r="H38" s="22"/>
    </row>
    <row r="39" spans="2:8" x14ac:dyDescent="0.4">
      <c r="B39" s="451"/>
      <c r="C39" s="452"/>
      <c r="D39" s="452"/>
      <c r="E39" s="452"/>
      <c r="F39" s="453"/>
      <c r="G39" s="7"/>
      <c r="H39" s="22"/>
    </row>
    <row r="40" spans="2:8" x14ac:dyDescent="0.4">
      <c r="B40" s="451"/>
      <c r="C40" s="452"/>
      <c r="D40" s="452"/>
      <c r="E40" s="452"/>
      <c r="F40" s="453"/>
      <c r="G40" s="7"/>
      <c r="H40" s="22"/>
    </row>
    <row r="41" spans="2:8" x14ac:dyDescent="0.4">
      <c r="B41" s="565"/>
      <c r="C41" s="566"/>
      <c r="D41" s="566"/>
      <c r="E41" s="566"/>
      <c r="F41" s="567"/>
      <c r="G41" s="7"/>
      <c r="H41" s="22"/>
    </row>
    <row r="42" spans="2:8" x14ac:dyDescent="0.4">
      <c r="B42" s="4"/>
      <c r="C42" s="7"/>
      <c r="D42" s="7"/>
      <c r="E42" s="7"/>
      <c r="F42" s="6"/>
      <c r="G42" s="7"/>
      <c r="H42" s="22"/>
    </row>
    <row r="43" spans="2:8" x14ac:dyDescent="0.4">
      <c r="B43" s="562"/>
      <c r="C43" s="563"/>
      <c r="D43" s="563"/>
      <c r="E43" s="563"/>
      <c r="F43" s="564"/>
      <c r="G43" s="7"/>
      <c r="H43" s="22"/>
    </row>
    <row r="44" spans="2:8" x14ac:dyDescent="0.4">
      <c r="B44" s="451"/>
      <c r="C44" s="452"/>
      <c r="D44" s="452"/>
      <c r="E44" s="452"/>
      <c r="F44" s="453"/>
      <c r="G44" s="7"/>
      <c r="H44" s="22"/>
    </row>
    <row r="45" spans="2:8" x14ac:dyDescent="0.4">
      <c r="B45" s="451"/>
      <c r="C45" s="452"/>
      <c r="D45" s="452"/>
      <c r="E45" s="452"/>
      <c r="F45" s="453"/>
      <c r="G45" s="7"/>
      <c r="H45" s="22"/>
    </row>
    <row r="46" spans="2:8" x14ac:dyDescent="0.4">
      <c r="B46" s="565"/>
      <c r="C46" s="566"/>
      <c r="D46" s="566"/>
      <c r="E46" s="566"/>
      <c r="F46" s="567"/>
      <c r="G46" s="7"/>
      <c r="H46" s="22"/>
    </row>
    <row r="47" spans="2:8" x14ac:dyDescent="0.4">
      <c r="B47" s="4"/>
      <c r="C47" s="7"/>
      <c r="D47" s="7"/>
      <c r="E47" s="7"/>
      <c r="F47" s="6"/>
      <c r="G47" s="7"/>
      <c r="H47" s="22"/>
    </row>
    <row r="48" spans="2:8" x14ac:dyDescent="0.4">
      <c r="B48" s="562"/>
      <c r="C48" s="563"/>
      <c r="D48" s="563"/>
      <c r="E48" s="563"/>
      <c r="F48" s="564"/>
      <c r="G48" s="7"/>
      <c r="H48" s="22"/>
    </row>
    <row r="49" spans="1:8" x14ac:dyDescent="0.4">
      <c r="B49" s="451"/>
      <c r="C49" s="452"/>
      <c r="D49" s="452"/>
      <c r="E49" s="452"/>
      <c r="F49" s="453"/>
      <c r="G49" s="7"/>
      <c r="H49" s="22"/>
    </row>
    <row r="50" spans="1:8" x14ac:dyDescent="0.4">
      <c r="B50" s="451"/>
      <c r="C50" s="452"/>
      <c r="D50" s="452"/>
      <c r="E50" s="452"/>
      <c r="F50" s="453"/>
      <c r="G50" s="7"/>
      <c r="H50" s="22"/>
    </row>
    <row r="51" spans="1:8" x14ac:dyDescent="0.4">
      <c r="B51" s="565"/>
      <c r="C51" s="566"/>
      <c r="D51" s="566"/>
      <c r="E51" s="566"/>
      <c r="F51" s="567"/>
      <c r="G51" s="7"/>
      <c r="H51" s="22"/>
    </row>
    <row r="52" spans="1:8" x14ac:dyDescent="0.4">
      <c r="B52" s="4"/>
      <c r="C52" s="7"/>
      <c r="D52" s="7"/>
      <c r="E52" s="7"/>
      <c r="F52" s="6"/>
      <c r="G52" s="7"/>
      <c r="H52" s="22"/>
    </row>
    <row r="53" spans="1:8" x14ac:dyDescent="0.4">
      <c r="B53" s="562"/>
      <c r="C53" s="563"/>
      <c r="D53" s="563"/>
      <c r="E53" s="563"/>
      <c r="F53" s="564"/>
      <c r="G53" s="7"/>
      <c r="H53" s="22"/>
    </row>
    <row r="54" spans="1:8" x14ac:dyDescent="0.4">
      <c r="B54" s="451"/>
      <c r="C54" s="452"/>
      <c r="D54" s="452"/>
      <c r="E54" s="452"/>
      <c r="F54" s="453"/>
      <c r="G54" s="7"/>
      <c r="H54" s="22"/>
    </row>
    <row r="55" spans="1:8" x14ac:dyDescent="0.4">
      <c r="B55" s="451"/>
      <c r="C55" s="452"/>
      <c r="D55" s="452"/>
      <c r="E55" s="452"/>
      <c r="F55" s="453"/>
      <c r="G55" s="7"/>
      <c r="H55" s="22"/>
    </row>
    <row r="56" spans="1:8" x14ac:dyDescent="0.4">
      <c r="B56" s="565"/>
      <c r="C56" s="566"/>
      <c r="D56" s="566"/>
      <c r="E56" s="566"/>
      <c r="F56" s="567"/>
      <c r="G56" s="7"/>
      <c r="H56" s="22"/>
    </row>
    <row r="57" spans="1:8" x14ac:dyDescent="0.4">
      <c r="B57" s="4"/>
      <c r="C57" s="7"/>
      <c r="D57" s="7"/>
      <c r="E57" s="7"/>
      <c r="F57" s="6"/>
      <c r="G57" s="7"/>
      <c r="H57" s="22"/>
    </row>
    <row r="58" spans="1:8" x14ac:dyDescent="0.4">
      <c r="B58" s="562"/>
      <c r="C58" s="563"/>
      <c r="D58" s="563"/>
      <c r="E58" s="563"/>
      <c r="F58" s="564"/>
      <c r="G58" s="7"/>
      <c r="H58" s="22"/>
    </row>
    <row r="59" spans="1:8" x14ac:dyDescent="0.4">
      <c r="B59" s="451"/>
      <c r="C59" s="452"/>
      <c r="D59" s="452"/>
      <c r="E59" s="452"/>
      <c r="F59" s="453"/>
      <c r="G59" s="7"/>
      <c r="H59" s="22"/>
    </row>
    <row r="60" spans="1:8" x14ac:dyDescent="0.4">
      <c r="B60" s="451"/>
      <c r="C60" s="452"/>
      <c r="D60" s="452"/>
      <c r="E60" s="452"/>
      <c r="F60" s="453"/>
      <c r="G60" s="7"/>
      <c r="H60" s="22"/>
    </row>
    <row r="61" spans="1:8" ht="16" thickBot="1" x14ac:dyDescent="0.45">
      <c r="B61" s="454"/>
      <c r="C61" s="455"/>
      <c r="D61" s="455"/>
      <c r="E61" s="455"/>
      <c r="F61" s="456"/>
      <c r="G61" s="7"/>
      <c r="H61" s="22"/>
    </row>
    <row r="62" spans="1:8" x14ac:dyDescent="0.4">
      <c r="H62" s="22"/>
    </row>
    <row r="63" spans="1:8" x14ac:dyDescent="0.4">
      <c r="A63" s="22"/>
      <c r="B63" s="22"/>
      <c r="C63" s="22"/>
      <c r="D63" s="22"/>
      <c r="E63" s="22"/>
      <c r="F63" s="22"/>
      <c r="G63" s="22"/>
      <c r="H63" s="22"/>
    </row>
  </sheetData>
  <sheetProtection algorithmName="SHA-512" hashValue="6m0eUcer+R76tqINmL3RzF01WjhOTQBziTBSGtshCwDC7MZXthA9lNplWAhbabR75EPpk2mHehZUPXunC6PuYA==" saltValue="jemUwlwau9y1RvI3PQTj4A==" spinCount="100000" sheet="1" selectLockedCells="1"/>
  <mergeCells count="11">
    <mergeCell ref="B2:C2"/>
    <mergeCell ref="B13:F16"/>
    <mergeCell ref="B18:F21"/>
    <mergeCell ref="B23:F26"/>
    <mergeCell ref="B58:F61"/>
    <mergeCell ref="B28:F31"/>
    <mergeCell ref="B33:F36"/>
    <mergeCell ref="B48:F51"/>
    <mergeCell ref="B53:F56"/>
    <mergeCell ref="B38:F41"/>
    <mergeCell ref="B43:F46"/>
  </mergeCells>
  <hyperlinks>
    <hyperlink ref="E4" location="Instructions!C33" display="Back to Instructions tab" xr:uid="{00000000-0004-0000-0600-000000000000}"/>
  </hyperlinks>
  <pageMargins left="0.7" right="0.7" top="0.75" bottom="0.75" header="0.3" footer="0.3"/>
  <pageSetup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G21"/>
  <sheetViews>
    <sheetView showGridLines="0" zoomScale="80" zoomScaleNormal="80" workbookViewId="0">
      <selection activeCell="E4" sqref="E4"/>
    </sheetView>
  </sheetViews>
  <sheetFormatPr defaultColWidth="9.1796875" defaultRowHeight="15.5" x14ac:dyDescent="0.4"/>
  <cols>
    <col min="1" max="1" width="4.26953125" style="1" customWidth="1"/>
    <col min="2" max="2" width="32.81640625" style="1" customWidth="1"/>
    <col min="3" max="3" width="58" style="1" customWidth="1"/>
    <col min="4" max="4" width="29.26953125" style="1" customWidth="1"/>
    <col min="5" max="5" width="47.26953125" style="1" customWidth="1"/>
    <col min="6" max="6" width="4.453125" style="1" customWidth="1"/>
    <col min="7" max="7" width="3.81640625" style="1" customWidth="1"/>
    <col min="8" max="16384" width="9.1796875" style="1"/>
  </cols>
  <sheetData>
    <row r="1" spans="1:7" ht="16" thickBot="1" x14ac:dyDescent="0.45">
      <c r="G1" s="27"/>
    </row>
    <row r="2" spans="1:7" ht="16" thickBot="1" x14ac:dyDescent="0.45">
      <c r="B2" s="422" t="str">
        <f>'Version Control'!$B$2</f>
        <v>Title Block</v>
      </c>
      <c r="C2" s="423"/>
      <c r="G2" s="27"/>
    </row>
    <row r="3" spans="1:7" x14ac:dyDescent="0.4">
      <c r="B3" s="146" t="str">
        <f>'Version Control'!$B$3</f>
        <v>Test Report Template Name:</v>
      </c>
      <c r="C3" s="91" t="str">
        <f>'Version Control'!$C$3</f>
        <v xml:space="preserve">Residential Clothes Dryer Appendix D1  </v>
      </c>
      <c r="G3" s="27"/>
    </row>
    <row r="4" spans="1:7" x14ac:dyDescent="0.4">
      <c r="B4" s="84" t="str">
        <f>'Version Control'!$B$4</f>
        <v>Version Number:</v>
      </c>
      <c r="C4" s="223" t="str">
        <f>'Version Control'!$C$4</f>
        <v>v2.7</v>
      </c>
      <c r="E4" s="10" t="s">
        <v>57</v>
      </c>
      <c r="G4" s="27"/>
    </row>
    <row r="5" spans="1:7" x14ac:dyDescent="0.4">
      <c r="B5" s="82" t="str">
        <f>'Version Control'!$B$5</f>
        <v xml:space="preserve">Latest Template Revision: </v>
      </c>
      <c r="C5" s="76">
        <f>'Version Control'!$C$5</f>
        <v>43585</v>
      </c>
      <c r="D5" s="156"/>
      <c r="G5" s="27"/>
    </row>
    <row r="6" spans="1:7" x14ac:dyDescent="0.4">
      <c r="B6" s="82" t="str">
        <f>'Version Control'!$B$6</f>
        <v>Tab Name:</v>
      </c>
      <c r="C6" s="223" t="str">
        <f ca="1">MID(CELL("filename",A1), FIND("]", CELL("filename", A1))+ 1, 255)</f>
        <v>Report Sign-Off Block</v>
      </c>
      <c r="G6" s="27"/>
    </row>
    <row r="7" spans="1:7" ht="37.5" customHeight="1" x14ac:dyDescent="0.4">
      <c r="B7" s="222" t="str">
        <f>'Version Control'!$B$7</f>
        <v>File Name:</v>
      </c>
      <c r="C7" s="224" t="str">
        <f ca="1">'Version Control'!$C$7</f>
        <v>Residential Clothes Dryer Appendix D1 - v2.7.xlsx</v>
      </c>
      <c r="G7" s="27"/>
    </row>
    <row r="8" spans="1:7" ht="16" thickBot="1" x14ac:dyDescent="0.45">
      <c r="B8" s="83" t="str">
        <f>'Version Control'!$B$8</f>
        <v xml:space="preserve">Test Completion Date: </v>
      </c>
      <c r="C8" s="78" t="str">
        <f>'Version Control'!$C$8</f>
        <v>[MM/DD/YYYY]</v>
      </c>
      <c r="G8" s="27"/>
    </row>
    <row r="9" spans="1:7" x14ac:dyDescent="0.4">
      <c r="G9" s="27"/>
    </row>
    <row r="10" spans="1:7" ht="16" thickBot="1" x14ac:dyDescent="0.45">
      <c r="G10" s="27"/>
    </row>
    <row r="11" spans="1:7" ht="17.5" thickBot="1" x14ac:dyDescent="0.45">
      <c r="A11" s="3"/>
      <c r="B11" s="439" t="s">
        <v>27</v>
      </c>
      <c r="C11" s="440"/>
      <c r="D11" s="440"/>
      <c r="E11" s="441"/>
      <c r="G11" s="27"/>
    </row>
    <row r="12" spans="1:7" x14ac:dyDescent="0.4">
      <c r="A12" s="3"/>
      <c r="B12" s="568" t="s">
        <v>125</v>
      </c>
      <c r="C12" s="569"/>
      <c r="D12" s="569"/>
      <c r="E12" s="570"/>
      <c r="G12" s="27"/>
    </row>
    <row r="13" spans="1:7" x14ac:dyDescent="0.4">
      <c r="A13" s="3"/>
      <c r="B13" s="571"/>
      <c r="C13" s="572"/>
      <c r="D13" s="572"/>
      <c r="E13" s="573"/>
      <c r="G13" s="27"/>
    </row>
    <row r="14" spans="1:7" ht="24" customHeight="1" thickBot="1" x14ac:dyDescent="0.45">
      <c r="A14" s="3"/>
      <c r="B14" s="574"/>
      <c r="C14" s="575"/>
      <c r="D14" s="575"/>
      <c r="E14" s="576"/>
      <c r="G14" s="27"/>
    </row>
    <row r="15" spans="1:7" ht="17" x14ac:dyDescent="0.4">
      <c r="A15" s="3"/>
      <c r="B15" s="577" t="s">
        <v>28</v>
      </c>
      <c r="C15" s="578"/>
      <c r="D15" s="172" t="s">
        <v>26</v>
      </c>
      <c r="E15" s="173" t="s">
        <v>29</v>
      </c>
      <c r="G15" s="27"/>
    </row>
    <row r="16" spans="1:7" ht="17" x14ac:dyDescent="0.45">
      <c r="A16" s="3"/>
      <c r="B16" s="579" t="s">
        <v>30</v>
      </c>
      <c r="C16" s="580"/>
      <c r="D16" s="174" t="str">
        <f>'General Info &amp; Test Results'!C17</f>
        <v>[MM/DD/YYYY]</v>
      </c>
      <c r="E16" s="274" t="s">
        <v>126</v>
      </c>
      <c r="G16" s="27"/>
    </row>
    <row r="17" spans="1:7" ht="17" x14ac:dyDescent="0.4">
      <c r="A17" s="3"/>
      <c r="B17" s="581" t="s">
        <v>127</v>
      </c>
      <c r="C17" s="582"/>
      <c r="D17" s="276" t="s">
        <v>48</v>
      </c>
      <c r="E17" s="274" t="s">
        <v>126</v>
      </c>
      <c r="G17" s="27"/>
    </row>
    <row r="18" spans="1:7" ht="17" x14ac:dyDescent="0.45">
      <c r="A18" s="3"/>
      <c r="B18" s="175" t="s">
        <v>128</v>
      </c>
      <c r="C18" s="176"/>
      <c r="D18" s="276" t="s">
        <v>48</v>
      </c>
      <c r="E18" s="274" t="s">
        <v>126</v>
      </c>
      <c r="G18" s="27"/>
    </row>
    <row r="19" spans="1:7" ht="17.5" thickBot="1" x14ac:dyDescent="0.5">
      <c r="B19" s="268" t="s">
        <v>128</v>
      </c>
      <c r="C19" s="269"/>
      <c r="D19" s="277" t="s">
        <v>48</v>
      </c>
      <c r="E19" s="275" t="s">
        <v>126</v>
      </c>
      <c r="G19" s="27"/>
    </row>
    <row r="20" spans="1:7" x14ac:dyDescent="0.4">
      <c r="G20" s="27"/>
    </row>
    <row r="21" spans="1:7" x14ac:dyDescent="0.4">
      <c r="A21" s="27"/>
      <c r="B21" s="27"/>
      <c r="C21" s="27"/>
      <c r="D21" s="27"/>
      <c r="E21" s="27"/>
      <c r="F21" s="27"/>
      <c r="G21" s="27"/>
    </row>
  </sheetData>
  <sheetProtection algorithmName="SHA-512" hashValue="4j4sRVsC0ca6juc9I8d1TUMz72cQ1Lge2L/q2eMm/ty4Qsl2EshoqYgzxLBeCxDjRlilqbem9MxAd6aqAJQdTw==" saltValue="sI1Z+Y6lVm/G6/1WQ03lhg==" spinCount="100000" sheet="1" objects="1" scenarios="1" selectLockedCells="1"/>
  <mergeCells count="6">
    <mergeCell ref="B2:C2"/>
    <mergeCell ref="B12:E14"/>
    <mergeCell ref="B15:C15"/>
    <mergeCell ref="B16:C16"/>
    <mergeCell ref="B17:C17"/>
    <mergeCell ref="B11:E11"/>
  </mergeCells>
  <hyperlinks>
    <hyperlink ref="E4" location="Instructions!C33" display="Back to Instructions tab" xr:uid="{00000000-0004-0000-0700-000000000000}"/>
  </hyperlinks>
  <pageMargins left="0.7" right="0.7" top="0.75" bottom="0.75" header="0.3" footer="0.3"/>
  <pageSetup scale="67" orientation="landscape"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43"/>
  <sheetViews>
    <sheetView showGridLines="0" topLeftCell="A7" zoomScale="80" zoomScaleNormal="80" workbookViewId="0">
      <selection activeCell="D30" sqref="D30:D31"/>
    </sheetView>
  </sheetViews>
  <sheetFormatPr defaultColWidth="9.1796875" defaultRowHeight="15.5" x14ac:dyDescent="0.4"/>
  <cols>
    <col min="1" max="1" width="4" style="5" customWidth="1"/>
    <col min="2" max="2" width="65.54296875" style="5" bestFit="1" customWidth="1"/>
    <col min="3" max="3" width="20.26953125" style="5" customWidth="1"/>
    <col min="4" max="4" width="23.453125" style="5" customWidth="1"/>
    <col min="5" max="5" width="6.54296875" style="5" customWidth="1"/>
    <col min="6" max="6" width="54.81640625" style="5" customWidth="1"/>
    <col min="7" max="7" width="5.54296875" style="5" customWidth="1"/>
    <col min="8" max="8" width="3.7265625" style="5" customWidth="1"/>
    <col min="9" max="9" width="6.453125" style="5" customWidth="1"/>
    <col min="10" max="10" width="12.453125" style="5" customWidth="1"/>
    <col min="11" max="16384" width="9.1796875" style="5"/>
  </cols>
  <sheetData>
    <row r="1" spans="1:22" ht="16" thickBot="1" x14ac:dyDescent="0.45">
      <c r="H1" s="22"/>
    </row>
    <row r="2" spans="1:22" ht="16" thickBot="1" x14ac:dyDescent="0.45">
      <c r="B2" s="463" t="str">
        <f>'Version Control'!$B$2</f>
        <v>Title Block</v>
      </c>
      <c r="C2" s="464"/>
      <c r="D2" s="465"/>
      <c r="H2" s="22"/>
    </row>
    <row r="3" spans="1:22" x14ac:dyDescent="0.4">
      <c r="B3" s="190" t="str">
        <f>'Version Control'!$B$3</f>
        <v>Test Report Template Name:</v>
      </c>
      <c r="C3" s="599" t="str">
        <f>'Version Control'!$C$3</f>
        <v xml:space="preserve">Residential Clothes Dryer Appendix D1  </v>
      </c>
      <c r="D3" s="600"/>
      <c r="H3" s="22"/>
    </row>
    <row r="4" spans="1:22" x14ac:dyDescent="0.4">
      <c r="B4" s="191" t="str">
        <f>'Version Control'!$B$4</f>
        <v>Version Number:</v>
      </c>
      <c r="C4" s="601" t="str">
        <f>'Version Control'!$C$4</f>
        <v>v2.7</v>
      </c>
      <c r="D4" s="602"/>
      <c r="H4" s="22"/>
    </row>
    <row r="5" spans="1:22" x14ac:dyDescent="0.4">
      <c r="B5" s="192" t="str">
        <f>'Version Control'!$B$5</f>
        <v xml:space="preserve">Latest Template Revision: </v>
      </c>
      <c r="C5" s="603">
        <f>'Version Control'!$C$5</f>
        <v>43585</v>
      </c>
      <c r="D5" s="604"/>
      <c r="H5" s="22"/>
    </row>
    <row r="6" spans="1:22" x14ac:dyDescent="0.4">
      <c r="B6" s="192" t="str">
        <f>'Version Control'!$B$6</f>
        <v>Tab Name:</v>
      </c>
      <c r="C6" s="601" t="str">
        <f ca="1">MID(CELL("filename",A1), FIND("]", CELL("filename", A1))+ 1, 255)</f>
        <v>Drop-Downs</v>
      </c>
      <c r="D6" s="602"/>
      <c r="H6" s="22"/>
    </row>
    <row r="7" spans="1:22" ht="39" customHeight="1" x14ac:dyDescent="0.4">
      <c r="B7" s="203" t="str">
        <f>'Version Control'!$B$7</f>
        <v>File Name:</v>
      </c>
      <c r="C7" s="597" t="str">
        <f ca="1">'Version Control'!$C$7</f>
        <v>Residential Clothes Dryer Appendix D1 - v2.7.xlsx</v>
      </c>
      <c r="D7" s="598"/>
      <c r="H7" s="22"/>
    </row>
    <row r="8" spans="1:22" ht="16" thickBot="1" x14ac:dyDescent="0.45">
      <c r="B8" s="193" t="str">
        <f>'Version Control'!$B$8</f>
        <v xml:space="preserve">Test Completion Date: </v>
      </c>
      <c r="C8" s="587" t="str">
        <f>'Version Control'!$C$8</f>
        <v>[MM/DD/YYYY]</v>
      </c>
      <c r="D8" s="588"/>
      <c r="H8" s="22"/>
    </row>
    <row r="9" spans="1:22" x14ac:dyDescent="0.4">
      <c r="H9" s="22"/>
    </row>
    <row r="10" spans="1:22" x14ac:dyDescent="0.4">
      <c r="A10" s="7"/>
      <c r="B10" s="7"/>
      <c r="H10" s="22"/>
    </row>
    <row r="11" spans="1:22" x14ac:dyDescent="0.4">
      <c r="A11" s="7"/>
      <c r="B11" s="5" t="s">
        <v>293</v>
      </c>
      <c r="C11" s="7"/>
      <c r="D11" s="5" t="s">
        <v>62</v>
      </c>
      <c r="E11" s="7"/>
      <c r="F11" s="5" t="s">
        <v>59</v>
      </c>
      <c r="G11" s="7"/>
      <c r="H11" s="23"/>
      <c r="I11" s="7"/>
      <c r="J11" s="7"/>
      <c r="K11" s="7"/>
      <c r="L11" s="7"/>
      <c r="M11" s="7"/>
      <c r="N11" s="7"/>
      <c r="O11" s="7"/>
      <c r="P11" s="7"/>
      <c r="Q11" s="7"/>
      <c r="R11" s="7"/>
      <c r="S11" s="7"/>
      <c r="T11" s="7"/>
      <c r="U11" s="7"/>
      <c r="V11" s="7"/>
    </row>
    <row r="12" spans="1:22" x14ac:dyDescent="0.4">
      <c r="A12" s="7"/>
      <c r="B12" s="13" t="s">
        <v>80</v>
      </c>
      <c r="C12" s="7"/>
      <c r="D12" s="13" t="s">
        <v>82</v>
      </c>
      <c r="E12" s="7"/>
      <c r="F12" s="13" t="s">
        <v>84</v>
      </c>
      <c r="G12" s="7"/>
      <c r="H12" s="23"/>
      <c r="I12" s="7"/>
      <c r="J12" s="9"/>
      <c r="K12" s="7"/>
      <c r="L12" s="9"/>
      <c r="M12" s="7"/>
      <c r="N12" s="7"/>
      <c r="O12" s="7"/>
      <c r="P12" s="7"/>
      <c r="Q12" s="7"/>
      <c r="R12" s="7"/>
      <c r="S12" s="7"/>
      <c r="T12" s="7"/>
      <c r="U12" s="7"/>
      <c r="V12" s="7"/>
    </row>
    <row r="13" spans="1:22" x14ac:dyDescent="0.4">
      <c r="A13" s="7"/>
      <c r="B13" s="14" t="s">
        <v>81</v>
      </c>
      <c r="C13" s="7"/>
      <c r="D13" s="14" t="s">
        <v>83</v>
      </c>
      <c r="E13" s="7"/>
      <c r="F13" s="14" t="s">
        <v>85</v>
      </c>
      <c r="G13" s="7"/>
      <c r="H13" s="23"/>
      <c r="I13" s="7"/>
      <c r="J13" s="9"/>
      <c r="K13" s="7"/>
      <c r="L13" s="9"/>
      <c r="M13" s="7"/>
      <c r="N13" s="7"/>
      <c r="O13" s="7"/>
      <c r="P13" s="7"/>
      <c r="Q13" s="7"/>
      <c r="R13" s="7"/>
      <c r="S13" s="7"/>
      <c r="T13" s="7"/>
      <c r="U13" s="7"/>
      <c r="V13" s="7"/>
    </row>
    <row r="14" spans="1:22" x14ac:dyDescent="0.4">
      <c r="A14" s="7"/>
      <c r="B14" s="19"/>
      <c r="D14" s="7"/>
      <c r="E14" s="7"/>
      <c r="F14" s="20"/>
      <c r="G14" s="7"/>
      <c r="H14" s="23"/>
      <c r="I14" s="7"/>
      <c r="J14" s="7"/>
      <c r="K14" s="7"/>
      <c r="L14" s="7"/>
      <c r="M14" s="7"/>
      <c r="N14" s="7"/>
      <c r="O14" s="7"/>
      <c r="P14" s="7"/>
      <c r="Q14" s="7"/>
      <c r="R14" s="7"/>
      <c r="S14" s="7"/>
      <c r="T14" s="7"/>
    </row>
    <row r="15" spans="1:22" x14ac:dyDescent="0.4">
      <c r="A15" s="7"/>
      <c r="B15" s="31" t="s">
        <v>96</v>
      </c>
      <c r="D15" s="5" t="s">
        <v>131</v>
      </c>
      <c r="E15" s="7"/>
      <c r="F15" s="7"/>
      <c r="G15" s="7"/>
      <c r="H15" s="23"/>
      <c r="I15" s="7"/>
      <c r="J15" s="7"/>
      <c r="K15" s="7"/>
      <c r="L15" s="7"/>
      <c r="M15" s="7"/>
      <c r="N15" s="7"/>
      <c r="O15" s="7"/>
      <c r="P15" s="7"/>
      <c r="Q15" s="7"/>
      <c r="R15" s="7"/>
      <c r="S15" s="7"/>
      <c r="T15" s="7"/>
    </row>
    <row r="16" spans="1:22" x14ac:dyDescent="0.4">
      <c r="A16" s="7"/>
      <c r="B16" s="194" t="s">
        <v>185</v>
      </c>
      <c r="C16" s="7"/>
      <c r="D16" s="13" t="s">
        <v>84</v>
      </c>
      <c r="E16" s="7"/>
      <c r="F16" s="31"/>
      <c r="G16" s="7"/>
      <c r="H16" s="23"/>
      <c r="I16" s="7"/>
      <c r="J16" s="7"/>
      <c r="K16" s="7"/>
      <c r="L16" s="7"/>
      <c r="M16" s="7"/>
      <c r="N16" s="7"/>
      <c r="O16" s="7"/>
      <c r="P16" s="7"/>
      <c r="Q16" s="7"/>
      <c r="R16" s="7"/>
      <c r="S16" s="7"/>
      <c r="T16" s="7"/>
    </row>
    <row r="17" spans="1:20" x14ac:dyDescent="0.4">
      <c r="A17" s="7"/>
      <c r="B17" s="32" t="s">
        <v>186</v>
      </c>
      <c r="C17" s="7"/>
      <c r="D17" s="14" t="s">
        <v>85</v>
      </c>
      <c r="E17" s="7"/>
      <c r="F17" s="31"/>
      <c r="G17" s="7"/>
      <c r="H17" s="23"/>
      <c r="I17" s="7"/>
      <c r="J17" s="7"/>
      <c r="K17" s="7"/>
      <c r="L17" s="7"/>
      <c r="M17" s="7"/>
      <c r="N17" s="7"/>
      <c r="O17" s="7"/>
      <c r="P17" s="7"/>
      <c r="Q17" s="7"/>
      <c r="R17" s="7"/>
      <c r="S17" s="7"/>
      <c r="T17" s="7"/>
    </row>
    <row r="18" spans="1:20" x14ac:dyDescent="0.4">
      <c r="A18" s="7"/>
      <c r="B18" s="32" t="s">
        <v>187</v>
      </c>
      <c r="C18" s="7"/>
      <c r="D18" s="7"/>
      <c r="E18" s="7"/>
      <c r="F18" s="7"/>
      <c r="G18" s="7"/>
      <c r="H18" s="23"/>
      <c r="I18" s="7"/>
      <c r="J18" s="7"/>
      <c r="K18" s="7"/>
      <c r="L18" s="7"/>
      <c r="M18" s="7"/>
      <c r="N18" s="7"/>
      <c r="O18" s="7"/>
      <c r="P18" s="7"/>
      <c r="Q18" s="7"/>
      <c r="R18" s="7"/>
      <c r="S18" s="7"/>
      <c r="T18" s="7"/>
    </row>
    <row r="19" spans="1:20" x14ac:dyDescent="0.4">
      <c r="A19" s="7"/>
      <c r="B19" s="32" t="s">
        <v>188</v>
      </c>
      <c r="C19" s="7"/>
      <c r="D19" s="7" t="s">
        <v>248</v>
      </c>
      <c r="E19" s="7"/>
      <c r="F19" s="7"/>
      <c r="G19" s="7"/>
      <c r="H19" s="23"/>
      <c r="I19" s="7"/>
      <c r="J19" s="7"/>
      <c r="K19" s="7"/>
      <c r="L19" s="7"/>
      <c r="M19" s="7"/>
      <c r="N19" s="7"/>
      <c r="O19" s="7"/>
      <c r="P19" s="7"/>
      <c r="Q19" s="7"/>
      <c r="R19" s="7"/>
      <c r="S19" s="7"/>
      <c r="T19" s="7"/>
    </row>
    <row r="20" spans="1:20" x14ac:dyDescent="0.4">
      <c r="A20" s="7"/>
      <c r="B20" s="32" t="s">
        <v>189</v>
      </c>
      <c r="C20" s="7"/>
      <c r="D20" s="13" t="s">
        <v>84</v>
      </c>
      <c r="E20" s="7"/>
      <c r="F20" s="7"/>
      <c r="G20" s="7"/>
      <c r="H20" s="23"/>
      <c r="I20" s="7"/>
      <c r="J20" s="7"/>
      <c r="K20" s="7"/>
      <c r="L20" s="7"/>
      <c r="M20" s="7"/>
      <c r="N20" s="7"/>
      <c r="O20" s="7"/>
      <c r="P20" s="7"/>
      <c r="Q20" s="7"/>
      <c r="R20" s="7"/>
      <c r="S20" s="7"/>
      <c r="T20" s="7"/>
    </row>
    <row r="21" spans="1:20" x14ac:dyDescent="0.4">
      <c r="A21" s="7"/>
      <c r="B21" s="33" t="s">
        <v>191</v>
      </c>
      <c r="C21" s="7"/>
      <c r="D21" s="14" t="s">
        <v>85</v>
      </c>
      <c r="E21" s="7"/>
      <c r="F21" s="7"/>
      <c r="G21" s="7"/>
      <c r="H21" s="23"/>
      <c r="I21" s="7"/>
      <c r="J21" s="7"/>
      <c r="K21" s="7"/>
      <c r="L21" s="7"/>
      <c r="M21" s="7"/>
      <c r="N21" s="7"/>
      <c r="O21" s="7"/>
      <c r="P21" s="7"/>
      <c r="Q21" s="7"/>
      <c r="R21" s="7"/>
      <c r="S21" s="7"/>
      <c r="T21" s="7"/>
    </row>
    <row r="22" spans="1:20" x14ac:dyDescent="0.4">
      <c r="A22" s="7"/>
      <c r="B22" s="19"/>
      <c r="D22" s="7"/>
      <c r="E22" s="589" t="s">
        <v>247</v>
      </c>
      <c r="F22" s="589"/>
      <c r="G22" s="7"/>
      <c r="H22" s="23"/>
      <c r="I22" s="7"/>
      <c r="J22" s="7"/>
      <c r="K22" s="7"/>
      <c r="L22" s="7"/>
      <c r="M22" s="7"/>
      <c r="N22" s="7"/>
      <c r="O22" s="7"/>
      <c r="P22" s="7"/>
      <c r="Q22" s="7"/>
      <c r="R22" s="7"/>
      <c r="S22" s="7"/>
      <c r="T22" s="7"/>
    </row>
    <row r="23" spans="1:20" x14ac:dyDescent="0.4">
      <c r="A23" s="7"/>
      <c r="B23" s="5" t="s">
        <v>163</v>
      </c>
      <c r="D23" s="7" t="s">
        <v>221</v>
      </c>
      <c r="E23" s="589"/>
      <c r="F23" s="589"/>
      <c r="G23" s="7"/>
      <c r="H23" s="23"/>
      <c r="I23" s="7"/>
      <c r="J23" s="7"/>
      <c r="K23" s="7"/>
      <c r="L23" s="7"/>
      <c r="M23" s="7"/>
      <c r="N23" s="7"/>
      <c r="O23" s="7"/>
      <c r="P23" s="7"/>
      <c r="Q23" s="7"/>
      <c r="R23" s="7"/>
      <c r="S23" s="7"/>
      <c r="T23" s="7"/>
    </row>
    <row r="24" spans="1:20" x14ac:dyDescent="0.4">
      <c r="A24" s="7"/>
      <c r="B24" s="13" t="s">
        <v>161</v>
      </c>
      <c r="D24" s="194">
        <v>120</v>
      </c>
      <c r="E24" s="590">
        <v>120</v>
      </c>
      <c r="F24" s="591"/>
      <c r="G24" s="7"/>
      <c r="H24" s="23"/>
      <c r="I24" s="7"/>
      <c r="J24" s="7"/>
      <c r="K24" s="7"/>
      <c r="L24" s="7"/>
      <c r="M24" s="7"/>
      <c r="N24" s="7"/>
      <c r="O24" s="7"/>
      <c r="P24" s="7"/>
      <c r="Q24" s="7"/>
      <c r="R24" s="7"/>
      <c r="S24" s="7"/>
      <c r="T24" s="7"/>
    </row>
    <row r="25" spans="1:20" x14ac:dyDescent="0.4">
      <c r="A25" s="7"/>
      <c r="B25" s="265" t="s">
        <v>162</v>
      </c>
      <c r="D25" s="32" t="s">
        <v>223</v>
      </c>
      <c r="E25" s="592">
        <v>208</v>
      </c>
      <c r="F25" s="593"/>
      <c r="G25" s="7"/>
      <c r="H25" s="23"/>
      <c r="I25" s="7"/>
      <c r="J25" s="7"/>
      <c r="K25" s="7"/>
      <c r="L25" s="7"/>
      <c r="M25" s="7"/>
      <c r="N25" s="7"/>
      <c r="O25" s="7"/>
      <c r="P25" s="7"/>
      <c r="Q25" s="7"/>
      <c r="R25" s="7"/>
      <c r="S25" s="7"/>
      <c r="T25" s="7"/>
    </row>
    <row r="26" spans="1:20" x14ac:dyDescent="0.4">
      <c r="A26" s="7"/>
      <c r="B26" s="14" t="s">
        <v>164</v>
      </c>
      <c r="D26" s="33" t="s">
        <v>222</v>
      </c>
      <c r="E26" s="594">
        <v>240</v>
      </c>
      <c r="F26" s="595"/>
      <c r="G26" s="7"/>
      <c r="H26" s="23"/>
      <c r="I26" s="7"/>
      <c r="J26" s="7"/>
      <c r="K26" s="7"/>
      <c r="L26" s="7"/>
      <c r="M26" s="7"/>
      <c r="N26" s="7"/>
      <c r="O26" s="7"/>
      <c r="P26" s="7"/>
      <c r="Q26" s="7"/>
      <c r="R26" s="7"/>
      <c r="S26" s="7"/>
      <c r="T26" s="7"/>
    </row>
    <row r="27" spans="1:20" x14ac:dyDescent="0.4">
      <c r="A27" s="7"/>
      <c r="B27" s="19"/>
      <c r="D27" s="7"/>
      <c r="E27" s="7"/>
      <c r="F27" s="20"/>
      <c r="G27" s="7"/>
      <c r="H27" s="23"/>
      <c r="I27" s="7"/>
      <c r="J27" s="7"/>
      <c r="K27" s="7"/>
      <c r="L27" s="7"/>
      <c r="M27" s="7"/>
      <c r="N27" s="7"/>
      <c r="O27" s="7"/>
      <c r="P27" s="7"/>
      <c r="Q27" s="7"/>
      <c r="R27" s="7"/>
      <c r="S27" s="7"/>
      <c r="T27" s="7"/>
    </row>
    <row r="28" spans="1:20" x14ac:dyDescent="0.4">
      <c r="A28" s="7"/>
      <c r="B28" s="7"/>
      <c r="C28" s="596" t="s">
        <v>255</v>
      </c>
      <c r="D28" s="596" t="s">
        <v>256</v>
      </c>
      <c r="E28" s="596"/>
      <c r="F28" s="20"/>
      <c r="G28" s="7"/>
      <c r="H28" s="23"/>
      <c r="I28" s="7"/>
      <c r="J28" s="7"/>
      <c r="K28" s="7"/>
      <c r="L28" s="7"/>
      <c r="M28" s="7"/>
      <c r="N28" s="7"/>
      <c r="O28" s="7"/>
      <c r="P28" s="7"/>
      <c r="Q28" s="7"/>
      <c r="R28" s="7"/>
      <c r="S28" s="7"/>
      <c r="T28" s="7"/>
    </row>
    <row r="29" spans="1:20" x14ac:dyDescent="0.4">
      <c r="A29" s="7"/>
      <c r="B29" s="7" t="s">
        <v>257</v>
      </c>
      <c r="C29" s="596"/>
      <c r="D29" s="327" t="s">
        <v>298</v>
      </c>
      <c r="E29" s="333"/>
      <c r="F29" s="20"/>
      <c r="G29" s="7"/>
      <c r="H29" s="23"/>
      <c r="I29" s="7"/>
      <c r="J29" s="7"/>
      <c r="K29" s="7"/>
      <c r="L29" s="7"/>
      <c r="M29" s="7"/>
      <c r="N29" s="7"/>
      <c r="O29" s="7"/>
      <c r="P29" s="7"/>
      <c r="Q29" s="7"/>
      <c r="R29" s="7"/>
      <c r="S29" s="7"/>
      <c r="T29" s="7"/>
    </row>
    <row r="30" spans="1:20" x14ac:dyDescent="0.4">
      <c r="A30" s="7"/>
      <c r="B30" s="318" t="s">
        <v>258</v>
      </c>
      <c r="C30" s="328">
        <v>1025</v>
      </c>
      <c r="D30" s="411" t="s">
        <v>299</v>
      </c>
      <c r="E30" s="333"/>
      <c r="F30" s="20"/>
      <c r="G30" s="7"/>
      <c r="H30" s="23"/>
      <c r="I30" s="7"/>
      <c r="J30" s="7"/>
      <c r="K30" s="7"/>
      <c r="L30" s="7"/>
      <c r="M30" s="7"/>
      <c r="N30" s="7"/>
      <c r="O30" s="7"/>
      <c r="P30" s="7"/>
      <c r="Q30" s="7"/>
      <c r="R30" s="7"/>
      <c r="S30" s="7"/>
      <c r="T30" s="7"/>
    </row>
    <row r="31" spans="1:20" x14ac:dyDescent="0.4">
      <c r="A31" s="7"/>
      <c r="B31" s="329" t="s">
        <v>259</v>
      </c>
      <c r="C31" s="330">
        <v>2500</v>
      </c>
      <c r="D31" s="412" t="s">
        <v>300</v>
      </c>
      <c r="E31" s="333"/>
      <c r="F31" s="20"/>
      <c r="G31" s="7"/>
      <c r="H31" s="23"/>
      <c r="I31" s="7"/>
      <c r="J31" s="7"/>
      <c r="K31" s="7"/>
      <c r="L31" s="7"/>
      <c r="M31" s="7"/>
      <c r="N31" s="7"/>
      <c r="O31" s="7"/>
      <c r="P31" s="7"/>
      <c r="Q31" s="7"/>
      <c r="R31" s="7"/>
      <c r="S31" s="7"/>
      <c r="T31" s="7"/>
    </row>
    <row r="32" spans="1:20" ht="16" thickBot="1" x14ac:dyDescent="0.45">
      <c r="A32" s="7"/>
      <c r="B32" s="19"/>
      <c r="D32" s="7"/>
      <c r="E32" s="7"/>
      <c r="F32" s="20"/>
      <c r="G32" s="7"/>
      <c r="H32" s="23"/>
      <c r="I32" s="7"/>
      <c r="J32" s="7"/>
      <c r="K32" s="7"/>
      <c r="L32" s="7"/>
      <c r="M32" s="7"/>
      <c r="N32" s="7"/>
      <c r="O32" s="7"/>
      <c r="P32" s="7"/>
      <c r="Q32" s="7"/>
      <c r="R32" s="7"/>
      <c r="S32" s="7"/>
      <c r="T32" s="7"/>
    </row>
    <row r="33" spans="1:8" ht="16.5" customHeight="1" x14ac:dyDescent="0.4">
      <c r="B33" s="532" t="s">
        <v>110</v>
      </c>
      <c r="C33" s="585" t="s">
        <v>225</v>
      </c>
      <c r="D33" s="585" t="s">
        <v>220</v>
      </c>
      <c r="E33" s="583" t="s">
        <v>217</v>
      </c>
      <c r="H33" s="23"/>
    </row>
    <row r="34" spans="1:8" ht="16.5" customHeight="1" x14ac:dyDescent="0.4">
      <c r="B34" s="533"/>
      <c r="C34" s="586"/>
      <c r="D34" s="586"/>
      <c r="E34" s="584"/>
      <c r="H34" s="23"/>
    </row>
    <row r="35" spans="1:8" x14ac:dyDescent="0.4">
      <c r="B35" s="296" t="s">
        <v>171</v>
      </c>
      <c r="C35" s="293">
        <v>75</v>
      </c>
      <c r="D35" s="294">
        <v>3</v>
      </c>
      <c r="E35" s="288" t="s">
        <v>113</v>
      </c>
      <c r="H35" s="23"/>
    </row>
    <row r="36" spans="1:8" x14ac:dyDescent="0.4">
      <c r="B36" s="296" t="s">
        <v>172</v>
      </c>
      <c r="C36" s="331">
        <v>50</v>
      </c>
      <c r="D36" s="332">
        <v>10</v>
      </c>
      <c r="E36" s="297" t="s">
        <v>114</v>
      </c>
      <c r="H36" s="23"/>
    </row>
    <row r="37" spans="1:8" x14ac:dyDescent="0.4">
      <c r="B37" s="298" t="s">
        <v>216</v>
      </c>
      <c r="C37" s="292" t="str">
        <f>IF('General Info &amp; Test Results'!C36='Drop-Downs'!D24,'Drop-Downs'!E24,IF('General Info &amp; Test Results'!C36='Drop-Downs'!D25,'Drop-Downs'!E25,IF('General Info &amp; Test Results'!C36='Drop-Downs'!D26,'Drop-Downs'!E26,"-")))</f>
        <v>-</v>
      </c>
      <c r="D37" s="295">
        <v>0.01</v>
      </c>
      <c r="E37" s="297" t="s">
        <v>219</v>
      </c>
      <c r="H37" s="23"/>
    </row>
    <row r="38" spans="1:8" x14ac:dyDescent="0.4">
      <c r="B38" s="317" t="s">
        <v>173</v>
      </c>
      <c r="C38" s="13">
        <v>73.400000000000006</v>
      </c>
      <c r="D38" s="318">
        <v>9</v>
      </c>
      <c r="E38" s="308" t="s">
        <v>113</v>
      </c>
      <c r="H38" s="23"/>
    </row>
    <row r="39" spans="1:8" x14ac:dyDescent="0.4">
      <c r="B39" s="317" t="s">
        <v>234</v>
      </c>
      <c r="C39" s="292" t="str">
        <f>IF('General Info &amp; Test Results'!C36='Drop-Downs'!D24,'Drop-Downs'!E24,IF('General Info &amp; Test Results'!C36='Drop-Downs'!D25,'Drop-Downs'!E25,IF('General Info &amp; Test Results'!C36='Drop-Downs'!D26,'Drop-Downs'!E26,"-")))</f>
        <v>-</v>
      </c>
      <c r="D39" s="322">
        <v>0.01</v>
      </c>
      <c r="E39" s="297" t="s">
        <v>219</v>
      </c>
      <c r="H39" s="23"/>
    </row>
    <row r="40" spans="1:8" x14ac:dyDescent="0.4">
      <c r="B40" s="298" t="s">
        <v>231</v>
      </c>
      <c r="C40" s="292" t="str">
        <f>IF('General Info &amp; Test Results'!C41="","-",'General Info &amp; Test Results'!C41)</f>
        <v>-</v>
      </c>
      <c r="D40" s="295">
        <v>0.1</v>
      </c>
      <c r="E40" s="297" t="s">
        <v>242</v>
      </c>
      <c r="H40" s="23"/>
    </row>
    <row r="41" spans="1:8" ht="16" thickBot="1" x14ac:dyDescent="0.45">
      <c r="B41" s="299" t="s">
        <v>243</v>
      </c>
      <c r="C41" s="319" t="str">
        <f>IF('General Info &amp; Test Results'!C40="","-",'General Info &amp; Test Results'!C40)</f>
        <v>-</v>
      </c>
      <c r="D41" s="320">
        <v>0.05</v>
      </c>
      <c r="E41" s="112" t="s">
        <v>244</v>
      </c>
      <c r="H41" s="23"/>
    </row>
    <row r="42" spans="1:8" x14ac:dyDescent="0.4">
      <c r="H42" s="23"/>
    </row>
    <row r="43" spans="1:8" s="21" customFormat="1" x14ac:dyDescent="0.4">
      <c r="A43" s="22"/>
      <c r="B43" s="22"/>
      <c r="C43" s="22"/>
      <c r="D43" s="22"/>
      <c r="E43" s="22"/>
      <c r="F43" s="22"/>
      <c r="G43" s="22"/>
      <c r="H43" s="22"/>
    </row>
  </sheetData>
  <sheetProtection algorithmName="SHA-512" hashValue="5yqbp2GGF4Yr2o5jF/olpQTTWcsO5LbpMaZeEALYcmzE89FmZtfT1I0fS2kstfbpd2BWgY5f+y20X4lD/trOAA==" saltValue="FNmViTb07N9IjpDL+uTg7g==" spinCount="100000" sheet="1" selectLockedCells="1"/>
  <mergeCells count="17">
    <mergeCell ref="C7:D7"/>
    <mergeCell ref="B2:D2"/>
    <mergeCell ref="C3:D3"/>
    <mergeCell ref="C4:D4"/>
    <mergeCell ref="C5:D5"/>
    <mergeCell ref="C6:D6"/>
    <mergeCell ref="E33:E34"/>
    <mergeCell ref="B33:B34"/>
    <mergeCell ref="C33:C34"/>
    <mergeCell ref="D33:D34"/>
    <mergeCell ref="C8:D8"/>
    <mergeCell ref="E22:F23"/>
    <mergeCell ref="E24:F24"/>
    <mergeCell ref="E25:F25"/>
    <mergeCell ref="E26:F26"/>
    <mergeCell ref="C28:C29"/>
    <mergeCell ref="D28:E28"/>
  </mergeCells>
  <conditionalFormatting sqref="E3:XFD8 A1:XFD2 A3:C3 A5:C6 A4:B4 A8:C8 A7:B7 A43:XFD1048576 C33:G33 C35:G36 D37:G37 F34:G34 A33:A41 F40:G41 A42:G42 H33:XFD42 C38:G38 A27:XFD27 A23:D23 A9:XFD21 A22:E22 A24:E26 G22:XFD26 D39:G39 A32:XFD32 A28:A31 F28:XFD31">
    <cfRule type="expression" dxfId="5" priority="6" stopIfTrue="1">
      <formula>CELL("Protect",A1)=0</formula>
    </cfRule>
  </conditionalFormatting>
  <conditionalFormatting sqref="C4">
    <cfRule type="expression" dxfId="4" priority="5" stopIfTrue="1">
      <formula>CELL("Protect",C4)=0</formula>
    </cfRule>
  </conditionalFormatting>
  <conditionalFormatting sqref="C7">
    <cfRule type="expression" dxfId="3" priority="4" stopIfTrue="1">
      <formula>CELL("Protect",C7)=0</formula>
    </cfRule>
  </conditionalFormatting>
  <conditionalFormatting sqref="D40:E41">
    <cfRule type="expression" dxfId="2" priority="2" stopIfTrue="1">
      <formula>CELL("Protect",D40)=0</formula>
    </cfRule>
  </conditionalFormatting>
  <conditionalFormatting sqref="B28:B31 C28:D28 C30:D31">
    <cfRule type="expression" dxfId="1" priority="1" stopIfTrue="1">
      <formula>CELL("Protect",B28)=0</formula>
    </cfRule>
  </conditionalFormatting>
  <pageMargins left="0.7" right="0.7" top="0.75" bottom="0.75" header="0.3" footer="0.3"/>
  <pageSetup scale="66"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DA2E1-4A6A-484B-80CA-ABF8787066A1}">
  <ds:schemaRefs>
    <ds:schemaRef ds:uri="http://purl.org/dc/elements/1.1/"/>
    <ds:schemaRef ds:uri="http://schemas.openxmlformats.org/package/2006/metadata/core-properties"/>
    <ds:schemaRef ds:uri="http://www.w3.org/XML/1998/namespace"/>
    <ds:schemaRef ds:uri="http://purl.org/dc/terms/"/>
    <ds:schemaRef ds:uri="fa504290-48b0-421f-a269-8aa9478176e6"/>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3.xml><?xml version="1.0" encoding="utf-8"?>
<ds:datastoreItem xmlns:ds="http://schemas.openxmlformats.org/officeDocument/2006/customXml" ds:itemID="{0F3CC6FF-7DB5-40F8-A96B-2026AB1BB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57</vt:i4>
      </vt:variant>
    </vt:vector>
  </HeadingPairs>
  <TitlesOfParts>
    <vt:vector size="67" baseType="lpstr">
      <vt:lpstr>Instructions</vt:lpstr>
      <vt:lpstr>General Info &amp; Test Results</vt:lpstr>
      <vt:lpstr>Setup &amp; Instrumentation</vt:lpstr>
      <vt:lpstr>Photos</vt:lpstr>
      <vt:lpstr>Test Conditions</vt:lpstr>
      <vt:lpstr>Test Data Inputs &amp; Calculations</vt:lpstr>
      <vt:lpstr>Comments</vt:lpstr>
      <vt:lpstr>Report Sign-Off Block</vt:lpstr>
      <vt:lpstr>Drop-Downs</vt:lpstr>
      <vt:lpstr>Version Control</vt:lpstr>
      <vt:lpstr>Auto_Termination</vt:lpstr>
      <vt:lpstr>Capacity</vt:lpstr>
      <vt:lpstr>CEF</vt:lpstr>
      <vt:lpstr>CEF_Rounded</vt:lpstr>
      <vt:lpstr>Continuously_Burning_Pilot</vt:lpstr>
      <vt:lpstr>Conversion_Btu_kWh</vt:lpstr>
      <vt:lpstr>Conversion_Wh_kWh</vt:lpstr>
      <vt:lpstr>CyclesPerYear</vt:lpstr>
      <vt:lpstr>DD_Auto_Termination</vt:lpstr>
      <vt:lpstr>DD_Continuously_Burning_Pilot</vt:lpstr>
      <vt:lpstr>DD_Gas_Electric</vt:lpstr>
      <vt:lpstr>DD_Gas_type</vt:lpstr>
      <vt:lpstr>DD_Low_Power_Modes</vt:lpstr>
      <vt:lpstr>DD_NameplateVoltage</vt:lpstr>
      <vt:lpstr>DD_Pilot_Light</vt:lpstr>
      <vt:lpstr>DD_Preconditioning</vt:lpstr>
      <vt:lpstr>DD_Product_Class</vt:lpstr>
      <vt:lpstr>DD_Product_Type</vt:lpstr>
      <vt:lpstr>DD_Size</vt:lpstr>
      <vt:lpstr>Density_Water</vt:lpstr>
      <vt:lpstr>Ecc</vt:lpstr>
      <vt:lpstr>Ece</vt:lpstr>
      <vt:lpstr>Ecg</vt:lpstr>
      <vt:lpstr>EF</vt:lpstr>
      <vt:lpstr>EF_rounded</vt:lpstr>
      <vt:lpstr>Ege</vt:lpstr>
      <vt:lpstr>Egg</vt:lpstr>
      <vt:lpstr>Et</vt:lpstr>
      <vt:lpstr>Ete</vt:lpstr>
      <vt:lpstr>Etg</vt:lpstr>
      <vt:lpstr>Etso</vt:lpstr>
      <vt:lpstr>FieldUseFactor</vt:lpstr>
      <vt:lpstr>Gas_Burner_HourlyBtu_Rating</vt:lpstr>
      <vt:lpstr>Gas_Electric</vt:lpstr>
      <vt:lpstr>Gas_type</vt:lpstr>
      <vt:lpstr>GEF</vt:lpstr>
      <vt:lpstr>HoursPerYear_InactiveOffTotal</vt:lpstr>
      <vt:lpstr>Low_Power_Modes</vt:lpstr>
      <vt:lpstr>MCRi</vt:lpstr>
      <vt:lpstr>MCRo</vt:lpstr>
      <vt:lpstr>Moisture_Dry_After</vt:lpstr>
      <vt:lpstr>Moisture_Wet_Before</vt:lpstr>
      <vt:lpstr>NameplateVoltage</vt:lpstr>
      <vt:lpstr>PercentReduction</vt:lpstr>
      <vt:lpstr>Pia</vt:lpstr>
      <vt:lpstr>Poff</vt:lpstr>
      <vt:lpstr>Product_Class</vt:lpstr>
      <vt:lpstr>Sia</vt:lpstr>
      <vt:lpstr>Size</vt:lpstr>
      <vt:lpstr>Soff</vt:lpstr>
      <vt:lpstr>Ucr</vt:lpstr>
      <vt:lpstr>Upc_i</vt:lpstr>
      <vt:lpstr>Upc_o</vt:lpstr>
      <vt:lpstr>Weight_BoneDry</vt:lpstr>
      <vt:lpstr>Weight_FinalDried</vt:lpstr>
      <vt:lpstr>Weight_InitialWet</vt:lpstr>
      <vt:lpstr>Weight_Water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Carlisle</dc:creator>
  <cp:lastModifiedBy>Alexander Hammer</cp:lastModifiedBy>
  <cp:lastPrinted>2018-01-24T15:04:10Z</cp:lastPrinted>
  <dcterms:created xsi:type="dcterms:W3CDTF">2013-02-19T16:39:37Z</dcterms:created>
  <dcterms:modified xsi:type="dcterms:W3CDTF">2019-04-30T21:02:32Z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