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0 Data (100,200,350)" sheetId="1" r:id="rId1"/>
    <sheet name="Lot 10 Chart (100,200,350)" sheetId="2" r:id="rId2"/>
    <sheet name="Interaction Plot(100,200,350)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<sst xmlns="http://schemas.openxmlformats.org/spreadsheetml/2006/main" count="65" uniqueCount="61">
  <si>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</si>
  <si>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</si>
  <si>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</si>
  <si>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</si>
  <si>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</si>
  <si>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</si>
  <si>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</si>
  <si>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</si>
  <si>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</si>
  <si>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</si>
  <si>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</si>
  <si>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</si>
  <si>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</si>
  <si>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</si>
  <si>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</si>
  <si>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</si>
  <si>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</si>
  <si>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</si>
  <si>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</si>
  <si>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</si>
  <si>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</si>
  <si>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</si>
  <si>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</si>
  <si>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</si>
  <si>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</si>
  <si>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</si>
  <si>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Lot 10 Correction Coefficients using 100, 200, 350g:</t>
  </si>
  <si>
    <t>Lot 10 Extractor Test Data</t>
  </si>
  <si>
    <t xml:space="preserve"> Lot 10</t>
  </si>
  <si>
    <t>A = 0.9623</t>
  </si>
  <si>
    <t>B = -0.0176</t>
  </si>
  <si>
    <t>Statistical Test for Lot x Spin Speed Interaction - - - Lot #10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</si>
  <si>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</si>
  <si>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</si>
  <si>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</si>
  <si>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</si>
  <si>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</si>
  <si>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</si>
  <si>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</si>
  <si>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</si>
  <si>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</si>
  <si>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</si>
  <si>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</si>
  <si>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</si>
  <si>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</si>
  <si>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</si>
  <si>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</si>
  <si>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ANOVA - Lot #10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</si>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</sst>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4" xfId="19" applyNumberFormat="1" applyFill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3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0" fillId="0" borderId="32" xfId="19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35" xfId="19" applyNumberFormat="1" applyBorder="1" applyAlignment="1">
      <alignment horizontal="center"/>
    </xf>
    <xf numFmtId="164" fontId="2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9" xfId="0" applyFont="1" applyBorder="1" applyAlignment="1">
      <alignment horizontal="right"/>
    </xf>
    <xf numFmtId="166" fontId="4" fillId="0" borderId="39" xfId="0" applyNumberFormat="1" applyFont="1" applyFill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166" fontId="4" fillId="0" borderId="40" xfId="0" applyNumberFormat="1" applyFont="1" applyFill="1" applyBorder="1" applyAlignment="1" quotePrefix="1">
      <alignment horizontal="center"/>
    </xf>
    <xf numFmtId="166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166" fontId="4" fillId="0" borderId="41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168" fontId="0" fillId="0" borderId="43" xfId="0" applyNumberFormat="1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2" borderId="3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5" xfId="0" applyFill="1" applyBorder="1" applyAlignment="1">
      <alignment horizontal="center"/>
    </xf>
    <xf numFmtId="0" fontId="0" fillId="0" borderId="4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10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10 Data (100,200,350)'!$C$15</c:f>
              <c:strCache>
                <c:ptCount val="1"/>
                <c:pt idx="0">
                  <c:v> Lot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10 Data (100,200,350)'!$C$16:$C$27</c:f>
              <c:numCache>
                <c:ptCount val="12"/>
                <c:pt idx="0">
                  <c:v>0.49</c:v>
                </c:pt>
                <c:pt idx="1">
                  <c:v>0.387</c:v>
                </c:pt>
                <c:pt idx="2">
                  <c:v>0.322</c:v>
                </c:pt>
                <c:pt idx="3">
                  <c:v>0.539</c:v>
                </c:pt>
                <c:pt idx="4">
                  <c:v>0.434</c:v>
                </c:pt>
                <c:pt idx="5">
                  <c:v>0.367</c:v>
                </c:pt>
                <c:pt idx="6">
                  <c:v>0.516</c:v>
                </c:pt>
                <c:pt idx="7">
                  <c:v>0.41</c:v>
                </c:pt>
                <c:pt idx="8">
                  <c:v>0.339</c:v>
                </c:pt>
                <c:pt idx="9">
                  <c:v>0.577</c:v>
                </c:pt>
                <c:pt idx="10">
                  <c:v>0.475</c:v>
                </c:pt>
                <c:pt idx="11">
                  <c:v>0.399</c:v>
                </c:pt>
              </c:numCache>
            </c:numRef>
          </c:xVal>
          <c:yVal>
            <c:numRef>
              <c:f>'Lot 10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18858227"/>
        <c:axId val="35506316"/>
      </c:scatterChart>
      <c:valAx>
        <c:axId val="18858227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10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06316"/>
        <c:crosses val="autoZero"/>
        <c:crossBetween val="midCat"/>
        <c:dispUnits/>
      </c:valAx>
      <c:valAx>
        <c:axId val="35506316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58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Lot #10 -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Lot #10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Plot(100,200,350)'!$H$9:$H$11</c:f>
              <c:numCache/>
            </c:numRef>
          </c:val>
          <c:smooth val="0"/>
        </c:ser>
        <c:ser>
          <c:idx val="1"/>
          <c:order val="1"/>
          <c:tx>
            <c:v>Lot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Plot(100,200,350)'!$G$9:$G$11</c:f>
              <c:numCache/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1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238500" y="69532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29</v>
      </c>
    </row>
    <row r="4" spans="1:4" ht="18">
      <c r="A4" s="23" t="s">
        <v>30</v>
      </c>
      <c r="C4" s="1" t="s">
        <v>20</v>
      </c>
      <c r="D4" s="11">
        <f>SQRT(SUM(G10:G21))</f>
        <v>0.008081949485056188</v>
      </c>
    </row>
    <row r="5" ht="15" customHeight="1"/>
    <row r="7" ht="16.5" thickBot="1">
      <c r="A7" s="1" t="s">
        <v>27</v>
      </c>
    </row>
    <row r="8" spans="1:9" ht="17.25" thickBot="1" thickTop="1">
      <c r="A8" s="40" t="s">
        <v>9</v>
      </c>
      <c r="B8" s="81" t="s">
        <v>10</v>
      </c>
      <c r="C8" s="82"/>
      <c r="D8" s="84" t="s">
        <v>11</v>
      </c>
      <c r="E8" s="85"/>
      <c r="G8" s="16" t="s">
        <v>21</v>
      </c>
      <c r="H8" s="9"/>
      <c r="I8" s="9"/>
    </row>
    <row r="9" spans="1:9" ht="14.25" thickBot="1" thickTop="1">
      <c r="A9" s="41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54">
        <v>100</v>
      </c>
      <c r="B10" s="24">
        <v>0.49</v>
      </c>
      <c r="C10" s="25">
        <v>0.539</v>
      </c>
      <c r="D10" s="26">
        <v>0.516</v>
      </c>
      <c r="E10" s="27">
        <v>0.577</v>
      </c>
      <c r="G10" s="15">
        <f>((B16-($I$10*C16)-$I$11)^2)/($I$9-2)</f>
        <v>2.5735328999999906E-06</v>
      </c>
      <c r="H10" s="12" t="s">
        <v>18</v>
      </c>
      <c r="I10" s="18">
        <v>0.9623</v>
      </c>
    </row>
    <row r="11" spans="1:9" ht="13.5" thickBot="1">
      <c r="A11" s="55">
        <v>200</v>
      </c>
      <c r="B11" s="28">
        <v>0.387</v>
      </c>
      <c r="C11" s="29">
        <v>0.434</v>
      </c>
      <c r="D11" s="30">
        <v>0.41</v>
      </c>
      <c r="E11" s="31">
        <v>0.475</v>
      </c>
      <c r="G11" s="15">
        <f aca="true" t="shared" si="0" ref="G11:G21">((B17-($I$10*C17)-$I$11)^2)/($I$9-2)</f>
        <v>4.795662009999839E-07</v>
      </c>
      <c r="H11" s="20" t="s">
        <v>15</v>
      </c>
      <c r="I11" s="19">
        <v>-0.0176</v>
      </c>
    </row>
    <row r="12" spans="1:9" ht="14.25" thickBot="1" thickTop="1">
      <c r="A12" s="39">
        <v>350</v>
      </c>
      <c r="B12" s="32">
        <v>0.322</v>
      </c>
      <c r="C12" s="33">
        <v>0.367</v>
      </c>
      <c r="D12" s="34">
        <v>0.339</v>
      </c>
      <c r="E12" s="35">
        <v>0.399</v>
      </c>
      <c r="G12" s="15">
        <f t="shared" si="0"/>
        <v>1.3983112359999588E-06</v>
      </c>
      <c r="H12" s="21"/>
      <c r="I12" s="9"/>
    </row>
    <row r="13" spans="1:9" s="22" customFormat="1" ht="13.5" thickTop="1">
      <c r="A13" s="10"/>
      <c r="B13" s="36"/>
      <c r="C13" s="37"/>
      <c r="D13" s="36"/>
      <c r="E13" s="36"/>
      <c r="G13" s="15">
        <f t="shared" si="0"/>
        <v>4.3251520900003187E-07</v>
      </c>
      <c r="H13" s="21"/>
      <c r="I13" s="9"/>
    </row>
    <row r="14" spans="1:9" ht="12.75">
      <c r="A14" s="10"/>
      <c r="B14" s="36"/>
      <c r="C14" s="36"/>
      <c r="D14" s="36"/>
      <c r="E14" s="36"/>
      <c r="G14" s="15">
        <f t="shared" si="0"/>
        <v>1.5695859240000095E-06</v>
      </c>
      <c r="H14" s="21"/>
      <c r="I14" s="9"/>
    </row>
    <row r="15" spans="1:9" ht="13.5" thickBot="1">
      <c r="A15" s="7" t="s">
        <v>17</v>
      </c>
      <c r="B15" s="8" t="s">
        <v>8</v>
      </c>
      <c r="C15" s="8" t="s">
        <v>28</v>
      </c>
      <c r="D15" s="53" t="s">
        <v>14</v>
      </c>
      <c r="G15" s="15">
        <f t="shared" si="0"/>
        <v>2.083100881000017E-06</v>
      </c>
      <c r="H15" s="21"/>
      <c r="I15" s="9"/>
    </row>
    <row r="16" spans="1:13" ht="13.5" thickTop="1">
      <c r="A16" s="49" t="s">
        <v>22</v>
      </c>
      <c r="B16" s="50">
        <v>0.459</v>
      </c>
      <c r="C16" s="50">
        <v>0.49</v>
      </c>
      <c r="D16" s="52">
        <f aca="true" t="shared" si="1" ref="D16:D27">TREND($B$16:$B$27,$C$16:$C$27,C16)</f>
        <v>0.45395184313438586</v>
      </c>
      <c r="G16" s="15">
        <f t="shared" si="0"/>
        <v>3.259180302399996E-05</v>
      </c>
      <c r="H16" s="21"/>
      <c r="I16" s="9"/>
      <c r="K16" s="38"/>
      <c r="L16" s="38"/>
      <c r="M16" s="38"/>
    </row>
    <row r="17" spans="1:9" ht="12.75">
      <c r="A17" s="42" t="s">
        <v>0</v>
      </c>
      <c r="B17" s="43">
        <v>0.357</v>
      </c>
      <c r="C17" s="43">
        <v>0.387</v>
      </c>
      <c r="D17" s="47">
        <f t="shared" si="1"/>
        <v>0.3548374781518244</v>
      </c>
      <c r="G17" s="15">
        <f t="shared" si="0"/>
        <v>4.2312490000001136E-07</v>
      </c>
      <c r="H17" s="21"/>
      <c r="I17" s="9"/>
    </row>
    <row r="18" spans="1:10" ht="12.75">
      <c r="A18" s="42" t="s">
        <v>1</v>
      </c>
      <c r="B18" s="43">
        <v>0.296</v>
      </c>
      <c r="C18" s="43">
        <v>0.322</v>
      </c>
      <c r="D18" s="47">
        <f t="shared" si="1"/>
        <v>0.29228957792011095</v>
      </c>
      <c r="G18" s="15">
        <f t="shared" si="0"/>
        <v>2.6234280900001967E-07</v>
      </c>
      <c r="H18" s="21"/>
      <c r="I18" s="9"/>
      <c r="J18" s="9"/>
    </row>
    <row r="19" spans="1:10" ht="12.75">
      <c r="A19" s="42" t="s">
        <v>23</v>
      </c>
      <c r="B19" s="43">
        <v>0.499</v>
      </c>
      <c r="C19" s="43">
        <v>0.539</v>
      </c>
      <c r="D19" s="47">
        <f t="shared" si="1"/>
        <v>0.5011033371552162</v>
      </c>
      <c r="G19" s="15">
        <f t="shared" si="0"/>
        <v>9.306653840999936E-06</v>
      </c>
      <c r="H19" s="21"/>
      <c r="I19" s="9"/>
      <c r="J19" s="9"/>
    </row>
    <row r="20" spans="1:10" ht="12.75">
      <c r="A20" s="42" t="s">
        <v>2</v>
      </c>
      <c r="B20" s="43">
        <v>0.404</v>
      </c>
      <c r="C20" s="46">
        <v>0.434</v>
      </c>
      <c r="D20" s="47">
        <f t="shared" si="1"/>
        <v>0.4000644213962942</v>
      </c>
      <c r="G20" s="15">
        <f t="shared" si="0"/>
        <v>7.2122556250000295E-06</v>
      </c>
      <c r="H20" s="21"/>
      <c r="I20" s="9"/>
      <c r="J20" s="9"/>
    </row>
    <row r="21" spans="1:10" ht="13.5" thickBot="1">
      <c r="A21" s="42" t="s">
        <v>3</v>
      </c>
      <c r="B21" s="43">
        <v>0.331</v>
      </c>
      <c r="C21" s="46">
        <v>0.367</v>
      </c>
      <c r="D21" s="47">
        <f t="shared" si="1"/>
        <v>0.3355919703882203</v>
      </c>
      <c r="G21" s="15">
        <f t="shared" si="0"/>
        <v>6.985114929000045E-06</v>
      </c>
      <c r="H21" s="21"/>
      <c r="I21" s="9"/>
      <c r="J21" s="9"/>
    </row>
    <row r="22" spans="1:10" ht="13.5" thickTop="1">
      <c r="A22" s="42" t="s">
        <v>24</v>
      </c>
      <c r="B22" s="43">
        <v>0.497</v>
      </c>
      <c r="C22" s="43">
        <v>0.516</v>
      </c>
      <c r="D22" s="47">
        <f t="shared" si="1"/>
        <v>0.47897100322707126</v>
      </c>
      <c r="G22" s="51"/>
      <c r="H22" s="9"/>
      <c r="I22" s="9"/>
      <c r="J22" s="9"/>
    </row>
    <row r="23" spans="1:10" ht="12.75">
      <c r="A23" s="42" t="s">
        <v>4</v>
      </c>
      <c r="B23" s="43">
        <v>0.379</v>
      </c>
      <c r="C23" s="43">
        <v>0.41</v>
      </c>
      <c r="D23" s="47">
        <f t="shared" si="1"/>
        <v>0.3769698120799692</v>
      </c>
      <c r="G23" s="9"/>
      <c r="H23" s="9"/>
      <c r="I23" s="9"/>
      <c r="J23" s="9"/>
    </row>
    <row r="24" spans="1:10" ht="12.75">
      <c r="A24" s="42" t="s">
        <v>5</v>
      </c>
      <c r="B24" s="43">
        <v>0.307</v>
      </c>
      <c r="C24" s="43">
        <v>0.339</v>
      </c>
      <c r="D24" s="47">
        <f t="shared" si="1"/>
        <v>0.3086482595191745</v>
      </c>
      <c r="G24" s="9"/>
      <c r="H24" s="9"/>
      <c r="I24" s="9"/>
      <c r="J24" s="9"/>
    </row>
    <row r="25" spans="1:10" ht="12.75">
      <c r="A25" s="42" t="s">
        <v>25</v>
      </c>
      <c r="B25" s="43">
        <v>0.528</v>
      </c>
      <c r="C25" s="43">
        <v>0.577</v>
      </c>
      <c r="D25" s="47">
        <f t="shared" si="1"/>
        <v>0.537669801906064</v>
      </c>
      <c r="G25" s="9"/>
      <c r="H25" s="9"/>
      <c r="I25" s="9"/>
      <c r="J25" s="9"/>
    </row>
    <row r="26" spans="1:10" ht="12.75">
      <c r="A26" s="42" t="s">
        <v>6</v>
      </c>
      <c r="B26" s="43">
        <v>0.431</v>
      </c>
      <c r="C26" s="43">
        <v>0.475</v>
      </c>
      <c r="D26" s="47">
        <f t="shared" si="1"/>
        <v>0.4395177123116827</v>
      </c>
      <c r="G26" s="9"/>
      <c r="H26" s="9"/>
      <c r="I26" s="9"/>
      <c r="J26" s="9"/>
    </row>
    <row r="27" spans="1:10" ht="13.5" thickBot="1">
      <c r="A27" s="44" t="s">
        <v>7</v>
      </c>
      <c r="B27" s="45">
        <v>0.358</v>
      </c>
      <c r="C27" s="45">
        <v>0.399</v>
      </c>
      <c r="D27" s="48">
        <f t="shared" si="1"/>
        <v>0.36638478280998693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83"/>
      <c r="B31" s="83"/>
      <c r="C31" s="7"/>
      <c r="D31" s="7"/>
      <c r="E31" s="7"/>
      <c r="J31" s="9"/>
    </row>
    <row r="32" spans="1:10" ht="12.75">
      <c r="A32" s="6"/>
      <c r="B32" s="7"/>
      <c r="C32" s="36"/>
      <c r="D32" s="36"/>
      <c r="E32" s="36"/>
      <c r="J32" s="9"/>
    </row>
    <row r="33" spans="1:10" ht="12.75">
      <c r="A33" s="6"/>
      <c r="B33" s="7"/>
      <c r="C33" s="36"/>
      <c r="D33" s="36"/>
      <c r="E33" s="36"/>
      <c r="J33" s="9"/>
    </row>
    <row r="34" spans="1:10" ht="12.75">
      <c r="A34" s="6"/>
      <c r="B34" s="7"/>
      <c r="C34" s="36"/>
      <c r="D34" s="36"/>
      <c r="E34" s="36"/>
      <c r="J34" s="9"/>
    </row>
    <row r="35" spans="1:10" ht="12.75">
      <c r="A35" s="6"/>
      <c r="B35" s="7"/>
      <c r="C35" s="36"/>
      <c r="D35" s="36"/>
      <c r="E35" s="9"/>
      <c r="J35" s="9"/>
    </row>
    <row r="36" spans="1:10" ht="12.75">
      <c r="A36" s="83"/>
      <c r="B36" s="83"/>
      <c r="C36" s="7"/>
      <c r="D36" s="7"/>
      <c r="E36" s="7"/>
      <c r="J36" s="9"/>
    </row>
    <row r="37" spans="1:10" ht="12.75">
      <c r="A37" s="6"/>
      <c r="B37" s="7"/>
      <c r="C37" s="36"/>
      <c r="D37" s="36"/>
      <c r="E37" s="36"/>
      <c r="J37" s="9"/>
    </row>
    <row r="38" spans="1:10" ht="12.75">
      <c r="A38" s="6"/>
      <c r="B38" s="7"/>
      <c r="C38" s="36"/>
      <c r="D38" s="36"/>
      <c r="E38" s="36"/>
      <c r="J38" s="9"/>
    </row>
    <row r="39" spans="1:10" ht="12.75">
      <c r="A39" s="6"/>
      <c r="B39" s="7"/>
      <c r="C39" s="36"/>
      <c r="D39" s="36"/>
      <c r="E39" s="36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C6" sqref="C6"/>
    </sheetView>
  </sheetViews>
  <sheetFormatPr defaultColWidth="9.140625" defaultRowHeight="12.75"/>
  <cols>
    <col min="1" max="1" width="12.140625" style="0" customWidth="1"/>
  </cols>
  <sheetData>
    <row r="1" spans="1:14" ht="15.75">
      <c r="A1" s="56" t="s">
        <v>31</v>
      </c>
      <c r="N1" s="57">
        <v>37732</v>
      </c>
    </row>
    <row r="5" ht="15">
      <c r="D5" s="58"/>
    </row>
    <row r="6" ht="15">
      <c r="D6" s="58"/>
    </row>
    <row r="7" ht="15">
      <c r="D7" s="58"/>
    </row>
    <row r="8" spans="1:8" ht="16.5" thickBot="1">
      <c r="A8" s="59" t="s">
        <v>32</v>
      </c>
      <c r="C8" s="59" t="s">
        <v>33</v>
      </c>
      <c r="D8" s="59" t="s">
        <v>34</v>
      </c>
      <c r="G8" t="s">
        <v>33</v>
      </c>
      <c r="H8" t="s">
        <v>34</v>
      </c>
    </row>
    <row r="9" spans="1:8" ht="15">
      <c r="A9" s="60" t="s">
        <v>35</v>
      </c>
      <c r="C9" s="61">
        <v>0.528</v>
      </c>
      <c r="D9" s="62">
        <v>0.577</v>
      </c>
      <c r="F9">
        <v>100</v>
      </c>
      <c r="G9" s="80">
        <f>AVERAGE(C9:C12)</f>
        <v>0.49575</v>
      </c>
      <c r="H9" s="80">
        <f>AVERAGE(D9:D12)</f>
        <v>0.5305</v>
      </c>
    </row>
    <row r="10" spans="1:8" ht="15">
      <c r="A10" s="63" t="s">
        <v>36</v>
      </c>
      <c r="C10" s="64">
        <v>0.499</v>
      </c>
      <c r="D10" s="65">
        <v>0.539</v>
      </c>
      <c r="F10">
        <v>200</v>
      </c>
      <c r="G10" s="80">
        <f>AVERAGE(C13:C16)</f>
        <v>0.39275</v>
      </c>
      <c r="H10" s="80">
        <f>AVERAGE(D13:D16)</f>
        <v>0.4265</v>
      </c>
    </row>
    <row r="11" spans="1:8" ht="15">
      <c r="A11" s="63" t="s">
        <v>37</v>
      </c>
      <c r="C11" s="65">
        <v>0.497</v>
      </c>
      <c r="D11" s="65">
        <v>0.516</v>
      </c>
      <c r="F11">
        <v>350</v>
      </c>
      <c r="G11" s="80">
        <f>AVERAGE(C17:C20)</f>
        <v>0.323</v>
      </c>
      <c r="H11" s="80">
        <f>AVERAGE(D17:D20)</f>
        <v>0.35675</v>
      </c>
    </row>
    <row r="12" spans="1:4" ht="15.75" thickBot="1">
      <c r="A12" s="66" t="s">
        <v>38</v>
      </c>
      <c r="C12" s="65">
        <v>0.459</v>
      </c>
      <c r="D12" s="67">
        <v>0.49</v>
      </c>
    </row>
    <row r="13" spans="1:4" ht="15">
      <c r="A13" s="60" t="s">
        <v>39</v>
      </c>
      <c r="C13" s="62">
        <v>0.431</v>
      </c>
      <c r="D13" s="62">
        <v>0.475</v>
      </c>
    </row>
    <row r="14" spans="1:4" ht="15">
      <c r="A14" s="63" t="s">
        <v>40</v>
      </c>
      <c r="C14" s="65">
        <v>0.404</v>
      </c>
      <c r="D14" s="65">
        <v>0.434</v>
      </c>
    </row>
    <row r="15" spans="1:4" ht="15">
      <c r="A15" s="63" t="s">
        <v>41</v>
      </c>
      <c r="C15" s="65">
        <v>0.379</v>
      </c>
      <c r="D15" s="65">
        <v>0.41</v>
      </c>
    </row>
    <row r="16" spans="1:4" ht="15.75" thickBot="1">
      <c r="A16" s="66" t="s">
        <v>42</v>
      </c>
      <c r="C16" s="67">
        <v>0.357</v>
      </c>
      <c r="D16" s="67">
        <v>0.387</v>
      </c>
    </row>
    <row r="17" spans="1:4" ht="15">
      <c r="A17" s="63" t="s">
        <v>43</v>
      </c>
      <c r="C17" s="65">
        <v>0.358</v>
      </c>
      <c r="D17" s="62">
        <v>0.399</v>
      </c>
    </row>
    <row r="18" spans="1:4" ht="15">
      <c r="A18" s="63" t="s">
        <v>44</v>
      </c>
      <c r="C18" s="65">
        <v>0.331</v>
      </c>
      <c r="D18" s="65">
        <v>0.367</v>
      </c>
    </row>
    <row r="19" spans="1:4" ht="15">
      <c r="A19" s="63" t="s">
        <v>45</v>
      </c>
      <c r="C19" s="65">
        <v>0.307</v>
      </c>
      <c r="D19" s="65">
        <v>0.339</v>
      </c>
    </row>
    <row r="20" spans="1:4" ht="15.75" thickBot="1">
      <c r="A20" s="66" t="s">
        <v>46</v>
      </c>
      <c r="C20" s="67">
        <v>0.296</v>
      </c>
      <c r="D20" s="67">
        <v>0.322</v>
      </c>
    </row>
    <row r="24" ht="13.5" thickBot="1">
      <c r="G24" t="s">
        <v>47</v>
      </c>
    </row>
    <row r="25" spans="7:13" ht="12.75">
      <c r="G25" s="68" t="s">
        <v>48</v>
      </c>
      <c r="H25" s="69" t="s">
        <v>49</v>
      </c>
      <c r="I25" s="69" t="s">
        <v>50</v>
      </c>
      <c r="J25" s="69" t="s">
        <v>51</v>
      </c>
      <c r="K25" s="69" t="s">
        <v>52</v>
      </c>
      <c r="L25" s="69" t="s">
        <v>53</v>
      </c>
      <c r="M25" s="69" t="s">
        <v>54</v>
      </c>
    </row>
    <row r="26" spans="7:13" ht="12.75">
      <c r="G26" s="70" t="s">
        <v>55</v>
      </c>
      <c r="H26" s="71">
        <v>0.12158100000000172</v>
      </c>
      <c r="I26" s="70">
        <v>2</v>
      </c>
      <c r="J26" s="71">
        <v>0.06079050000000086</v>
      </c>
      <c r="K26" s="72">
        <v>56.19427647036319</v>
      </c>
      <c r="L26" s="70">
        <v>1.8209472123932576E-08</v>
      </c>
      <c r="M26" s="73">
        <v>3.554561089913477</v>
      </c>
    </row>
    <row r="27" spans="7:13" ht="12.75">
      <c r="G27" s="70" t="s">
        <v>56</v>
      </c>
      <c r="H27" s="71">
        <v>0.00697004166666737</v>
      </c>
      <c r="I27" s="70">
        <v>1</v>
      </c>
      <c r="J27" s="71">
        <v>0.00697004166666737</v>
      </c>
      <c r="K27" s="72">
        <v>6.44305357624385</v>
      </c>
      <c r="L27" s="74">
        <v>0.02059644537692498</v>
      </c>
      <c r="M27" s="73">
        <v>4.413863052832312</v>
      </c>
    </row>
    <row r="28" spans="7:13" ht="12.75">
      <c r="G28" s="70" t="s">
        <v>57</v>
      </c>
      <c r="H28" s="75">
        <v>1.3333333326315255E-06</v>
      </c>
      <c r="I28" s="70">
        <v>2</v>
      </c>
      <c r="J28" s="75">
        <v>6.666666663157628E-07</v>
      </c>
      <c r="K28" s="72">
        <v>0.0006162616027261301</v>
      </c>
      <c r="L28" s="76">
        <v>0.9993839493322685</v>
      </c>
      <c r="M28" s="73">
        <v>3.554561089913477</v>
      </c>
    </row>
    <row r="29" spans="7:13" ht="12.75">
      <c r="G29" s="70" t="s">
        <v>58</v>
      </c>
      <c r="H29" s="71">
        <v>0.019472249999999747</v>
      </c>
      <c r="I29" s="70">
        <v>18</v>
      </c>
      <c r="J29" s="71">
        <v>0.0010817916666666526</v>
      </c>
      <c r="K29" s="70"/>
      <c r="L29" s="70"/>
      <c r="M29" s="70"/>
    </row>
    <row r="30" spans="7:13" ht="12.75">
      <c r="G30" s="70"/>
      <c r="H30" s="71"/>
      <c r="I30" s="70"/>
      <c r="J30" s="70"/>
      <c r="K30" s="70"/>
      <c r="L30" s="70"/>
      <c r="M30" s="70"/>
    </row>
    <row r="31" spans="7:13" ht="13.5" thickBot="1">
      <c r="G31" s="77" t="s">
        <v>59</v>
      </c>
      <c r="H31" s="78">
        <v>0.14802462500000058</v>
      </c>
      <c r="I31" s="77">
        <v>23</v>
      </c>
      <c r="J31" s="77"/>
      <c r="K31" s="77"/>
      <c r="L31" s="77"/>
      <c r="M31" s="77"/>
    </row>
    <row r="34" ht="12.75">
      <c r="G34" s="79" t="s">
        <v>60</v>
      </c>
    </row>
  </sheetData>
  <printOptions/>
  <pageMargins left="0.75" right="0.75" top="1" bottom="1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2003-04-23T20:25:37Z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