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rive\FEMP Templates\April 2026 Updates\"/>
    </mc:Choice>
  </mc:AlternateContent>
  <xr:revisionPtr revIDLastSave="0" documentId="8_{C1F22B5A-5D82-44CF-BDD6-C90C27DDD72D}" xr6:coauthVersionLast="47" xr6:coauthVersionMax="47" xr10:uidLastSave="{00000000-0000-0000-0000-000000000000}"/>
  <bookViews>
    <workbookView xWindow="-120" yWindow="-120" windowWidth="29040" windowHeight="17520" firstSheet="1" activeTab="2" xr2:uid="{CA6634A2-CE0E-4FD3-92AC-AD2B659A8DE1}"/>
  </bookViews>
  <sheets>
    <sheet name="Acronyms" sheetId="3" r:id="rId1"/>
    <sheet name="ESPC Schedule (standard)" sheetId="1" r:id="rId2"/>
    <sheet name="EPC Direct" sheetId="2" r:id="rId3"/>
  </sheets>
  <definedNames>
    <definedName name="_xlnm._FilterDatabase" localSheetId="0" hidden="1">Acronyms!$B$3:$C$3</definedName>
    <definedName name="_xlnm.Print_Area" localSheetId="2">'EPC Direct'!$B$1:$M$80</definedName>
    <definedName name="_xlnm.Print_Area" localSheetId="1">'ESPC Schedule (standard)'!$B$1:$M$83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2" l="1"/>
  <c r="B58" i="1"/>
  <c r="H4" i="1"/>
  <c r="E16" i="2" l="1"/>
  <c r="E15" i="2"/>
  <c r="G15" i="2" s="1"/>
  <c r="D15" i="2" s="1"/>
  <c r="G12" i="2"/>
  <c r="E13" i="2" s="1"/>
  <c r="E16" i="1"/>
  <c r="E15" i="1"/>
  <c r="G12" i="1"/>
  <c r="E13" i="1" s="1"/>
  <c r="G13" i="1" s="1"/>
  <c r="D13" i="1" s="1"/>
  <c r="E17" i="2" l="1"/>
  <c r="G17" i="2" s="1"/>
  <c r="D17" i="2" s="1"/>
  <c r="E18" i="2"/>
  <c r="E14" i="2"/>
  <c r="G14" i="2" s="1"/>
  <c r="D14" i="2" s="1"/>
  <c r="G13" i="2"/>
  <c r="D13" i="2" s="1"/>
  <c r="G16" i="2"/>
  <c r="D16" i="2" s="1"/>
  <c r="D12" i="2"/>
  <c r="D12" i="1"/>
  <c r="E14" i="1"/>
  <c r="E18" i="1" s="1"/>
  <c r="E21" i="1" s="1"/>
  <c r="E22" i="1" s="1"/>
  <c r="G22" i="1" s="1"/>
  <c r="E20" i="2" l="1"/>
  <c r="G20" i="2" s="1"/>
  <c r="D20" i="2" s="1"/>
  <c r="E19" i="2"/>
  <c r="G19" i="2" s="1"/>
  <c r="D19" i="2" s="1"/>
  <c r="G18" i="2"/>
  <c r="D18" i="2" s="1"/>
  <c r="E21" i="2"/>
  <c r="E19" i="1"/>
  <c r="E20" i="1"/>
  <c r="G14" i="1"/>
  <c r="D14" i="1" s="1"/>
  <c r="E22" i="2" l="1"/>
  <c r="G21" i="2"/>
  <c r="D21" i="2" s="1"/>
  <c r="E23" i="2"/>
  <c r="G23" i="2" s="1"/>
  <c r="D23" i="2" s="1"/>
  <c r="E23" i="1"/>
  <c r="G20" i="1"/>
  <c r="D20" i="1" s="1"/>
  <c r="G15" i="1"/>
  <c r="D15" i="1" s="1"/>
  <c r="E27" i="2" l="1"/>
  <c r="G27" i="2" s="1"/>
  <c r="G22" i="2"/>
  <c r="D22" i="2" s="1"/>
  <c r="G16" i="1"/>
  <c r="D16" i="1" s="1"/>
  <c r="E17" i="1"/>
  <c r="E28" i="2" l="1"/>
  <c r="G28" i="2" s="1"/>
  <c r="D27" i="2"/>
  <c r="G17" i="1"/>
  <c r="D17" i="1" s="1"/>
  <c r="D28" i="2" l="1"/>
  <c r="E29" i="2"/>
  <c r="G29" i="2" s="1"/>
  <c r="G18" i="1"/>
  <c r="D18" i="1" s="1"/>
  <c r="D29" i="2" l="1"/>
  <c r="E32" i="2"/>
  <c r="G32" i="2" s="1"/>
  <c r="G19" i="1"/>
  <c r="D19" i="1" s="1"/>
  <c r="E33" i="2" l="1"/>
  <c r="G33" i="2" s="1"/>
  <c r="D32" i="2"/>
  <c r="E27" i="1"/>
  <c r="G27" i="1" s="1"/>
  <c r="G21" i="1"/>
  <c r="D21" i="1" s="1"/>
  <c r="D33" i="2" l="1"/>
  <c r="E35" i="2"/>
  <c r="G35" i="2" s="1"/>
  <c r="E34" i="2"/>
  <c r="G34" i="2" s="1"/>
  <c r="D34" i="2" s="1"/>
  <c r="E28" i="1"/>
  <c r="G28" i="1" s="1"/>
  <c r="E29" i="1" s="1"/>
  <c r="D27" i="1"/>
  <c r="G23" i="1"/>
  <c r="D23" i="1" s="1"/>
  <c r="D22" i="1"/>
  <c r="E36" i="2" l="1"/>
  <c r="G36" i="2" s="1"/>
  <c r="E54" i="2" s="1"/>
  <c r="G54" i="2" s="1"/>
  <c r="D54" i="2" s="1"/>
  <c r="D35" i="2"/>
  <c r="G29" i="1"/>
  <c r="D28" i="1"/>
  <c r="E55" i="2" l="1"/>
  <c r="E53" i="2"/>
  <c r="E52" i="2"/>
  <c r="D36" i="2"/>
  <c r="E32" i="1"/>
  <c r="G32" i="1" s="1"/>
  <c r="D29" i="1"/>
  <c r="E33" i="1" l="1"/>
  <c r="G33" i="1" s="1"/>
  <c r="D32" i="1"/>
  <c r="D33" i="1" l="1"/>
  <c r="E35" i="1"/>
  <c r="G35" i="1" s="1"/>
  <c r="E36" i="1" s="1"/>
  <c r="E34" i="1"/>
  <c r="G34" i="1" s="1"/>
  <c r="D34" i="1" s="1"/>
  <c r="G36" i="1" l="1"/>
  <c r="D35" i="1"/>
  <c r="E41" i="1" l="1"/>
  <c r="G41" i="1" s="1"/>
  <c r="E42" i="1" s="1"/>
  <c r="D36" i="1"/>
  <c r="E40" i="1"/>
  <c r="G40" i="1" s="1"/>
  <c r="D40" i="1" s="1"/>
  <c r="D41" i="1" l="1"/>
  <c r="G55" i="2" l="1"/>
  <c r="D55" i="2" s="1"/>
  <c r="G53" i="2"/>
  <c r="D53" i="2" s="1"/>
  <c r="G52" i="2"/>
  <c r="G42" i="1"/>
  <c r="E62" i="2" l="1"/>
  <c r="G62" i="2" s="1"/>
  <c r="E61" i="2"/>
  <c r="G61" i="2" s="1"/>
  <c r="E60" i="2"/>
  <c r="G60" i="2" s="1"/>
  <c r="E56" i="2"/>
  <c r="G56" i="2" s="1"/>
  <c r="D52" i="2"/>
  <c r="D42" i="1"/>
  <c r="E43" i="1"/>
  <c r="G43" i="1" s="1"/>
  <c r="D56" i="2" l="1"/>
  <c r="E63" i="2"/>
  <c r="G63" i="2" s="1"/>
  <c r="D43" i="1"/>
  <c r="E46" i="1"/>
  <c r="G46" i="1" s="1"/>
  <c r="D63" i="2" l="1"/>
  <c r="E64" i="2"/>
  <c r="G64" i="2" s="1"/>
  <c r="D46" i="1"/>
  <c r="E47" i="1"/>
  <c r="G47" i="1" s="1"/>
  <c r="E48" i="1" s="1"/>
  <c r="G48" i="1" s="1"/>
  <c r="E49" i="1" l="1"/>
  <c r="G49" i="1" s="1"/>
  <c r="D48" i="1"/>
  <c r="E71" i="2"/>
  <c r="G71" i="2" s="1"/>
  <c r="D71" i="2" s="1"/>
  <c r="E65" i="2"/>
  <c r="G65" i="2" s="1"/>
  <c r="D64" i="2"/>
  <c r="D47" i="1"/>
  <c r="D49" i="1" l="1"/>
  <c r="E50" i="1"/>
  <c r="G50" i="1" s="1"/>
  <c r="E55" i="1" s="1"/>
  <c r="G55" i="1" s="1"/>
  <c r="D55" i="1" s="1"/>
  <c r="E66" i="2"/>
  <c r="G66" i="2" s="1"/>
  <c r="D65" i="2"/>
  <c r="D50" i="1" l="1"/>
  <c r="E56" i="1"/>
  <c r="G56" i="1" s="1"/>
  <c r="D56" i="1" s="1"/>
  <c r="E54" i="1"/>
  <c r="G54" i="1" s="1"/>
  <c r="E63" i="1" s="1"/>
  <c r="G63" i="1" s="1"/>
  <c r="E57" i="1"/>
  <c r="G57" i="1" s="1"/>
  <c r="D57" i="1" s="1"/>
  <c r="E72" i="2"/>
  <c r="G72" i="2" s="1"/>
  <c r="D72" i="2" s="1"/>
  <c r="E62" i="1"/>
  <c r="G62" i="1" s="1"/>
  <c r="E70" i="2"/>
  <c r="G70" i="2" s="1"/>
  <c r="D66" i="2"/>
  <c r="E64" i="1" l="1"/>
  <c r="G64" i="1" s="1"/>
  <c r="E58" i="1"/>
  <c r="G58" i="1" s="1"/>
  <c r="D58" i="1" s="1"/>
  <c r="D54" i="1"/>
  <c r="D70" i="2"/>
  <c r="E73" i="2"/>
  <c r="G73" i="2" s="1"/>
  <c r="E65" i="1" l="1"/>
  <c r="G65" i="1" s="1"/>
  <c r="E66" i="1" s="1"/>
  <c r="G66" i="1" s="1"/>
  <c r="D73" i="2"/>
  <c r="E74" i="2"/>
  <c r="G74" i="2" s="1"/>
  <c r="D65" i="1" l="1"/>
  <c r="E75" i="2"/>
  <c r="G75" i="2" s="1"/>
  <c r="D74" i="2"/>
  <c r="D66" i="1"/>
  <c r="E73" i="1"/>
  <c r="G73" i="1" s="1"/>
  <c r="D73" i="1" s="1"/>
  <c r="E67" i="1"/>
  <c r="G67" i="1" s="1"/>
  <c r="E77" i="2" l="1"/>
  <c r="G77" i="2" s="1"/>
  <c r="D75" i="2"/>
  <c r="E68" i="1"/>
  <c r="G68" i="1" s="1"/>
  <c r="E74" i="1" s="1"/>
  <c r="G74" i="1" s="1"/>
  <c r="D74" i="1" s="1"/>
  <c r="D67" i="1"/>
  <c r="D77" i="2" l="1"/>
  <c r="G10" i="2"/>
  <c r="G4" i="2" s="1"/>
  <c r="E72" i="1"/>
  <c r="G72" i="1" s="1"/>
  <c r="D68" i="1"/>
  <c r="D72" i="1" l="1"/>
  <c r="E75" i="1"/>
  <c r="G75" i="1" s="1"/>
  <c r="D75" i="1" l="1"/>
  <c r="E76" i="1"/>
  <c r="G76" i="1" s="1"/>
  <c r="E77" i="1" l="1"/>
  <c r="G77" i="1" s="1"/>
  <c r="E78" i="1" s="1"/>
  <c r="G78" i="1" s="1"/>
  <c r="D76" i="1"/>
  <c r="E79" i="1" l="1"/>
  <c r="G79" i="1" s="1"/>
  <c r="D78" i="1"/>
  <c r="D77" i="1"/>
  <c r="D79" i="1" l="1"/>
  <c r="G10" i="1"/>
  <c r="G4" i="1" s="1"/>
</calcChain>
</file>

<file path=xl/sharedStrings.xml><?xml version="1.0" encoding="utf-8"?>
<sst xmlns="http://schemas.openxmlformats.org/spreadsheetml/2006/main" count="418" uniqueCount="141">
  <si>
    <t>Acronym</t>
  </si>
  <si>
    <t>Full text</t>
  </si>
  <si>
    <t xml:space="preserve">AT </t>
  </si>
  <si>
    <t xml:space="preserve"> Acquisition Team</t>
  </si>
  <si>
    <t>CO</t>
  </si>
  <si>
    <t>Contracting Officer</t>
  </si>
  <si>
    <t>CPARS</t>
  </si>
  <si>
    <t>Contractor Performance Assessment Reporting System</t>
  </si>
  <si>
    <t>CUI</t>
  </si>
  <si>
    <t>Controlled Unclassified Information</t>
  </si>
  <si>
    <t>DOE</t>
  </si>
  <si>
    <t>Department of Energy</t>
  </si>
  <si>
    <t>ECM</t>
  </si>
  <si>
    <t>Energy Conservation Measure</t>
  </si>
  <si>
    <t>ESCO</t>
  </si>
  <si>
    <t>Energy Service Company</t>
  </si>
  <si>
    <t xml:space="preserve">FPE </t>
  </si>
  <si>
    <t xml:space="preserve"> Federal Project Executive</t>
  </si>
  <si>
    <t>FY</t>
  </si>
  <si>
    <t>Fiscal Year</t>
  </si>
  <si>
    <t xml:space="preserve">GFO </t>
  </si>
  <si>
    <t>Golden Field Office</t>
  </si>
  <si>
    <t>HQ</t>
  </si>
  <si>
    <t>Headquarters</t>
  </si>
  <si>
    <t>IDIQ</t>
  </si>
  <si>
    <t>Indefinite Delivery Indefinite Quantity</t>
  </si>
  <si>
    <t xml:space="preserve">IGA </t>
  </si>
  <si>
    <t xml:space="preserve"> Investment Grade Audit</t>
  </si>
  <si>
    <t>M&amp;V</t>
  </si>
  <si>
    <t>Measurement and Verification</t>
  </si>
  <si>
    <t xml:space="preserve">NOITA </t>
  </si>
  <si>
    <t xml:space="preserve"> Notice of Intent to Award</t>
  </si>
  <si>
    <t>NOO</t>
  </si>
  <si>
    <t>Notice of Opportunity</t>
  </si>
  <si>
    <t>OMRR</t>
  </si>
  <si>
    <t>Operations, Maintenance, Repair, and Replacement</t>
  </si>
  <si>
    <t xml:space="preserve">PA </t>
  </si>
  <si>
    <t>Preliminary Assessment</t>
  </si>
  <si>
    <t xml:space="preserve">PF </t>
  </si>
  <si>
    <t>Project Facilitator</t>
  </si>
  <si>
    <t>RRPM</t>
  </si>
  <si>
    <t>Risk, Responsibility, and Performance Matrix</t>
  </si>
  <si>
    <t>TO</t>
  </si>
  <si>
    <t>Task Order</t>
  </si>
  <si>
    <t>Project Name:</t>
  </si>
  <si>
    <t>Jones Laboratories</t>
  </si>
  <si>
    <t>Date of Last Update:</t>
  </si>
  <si>
    <t>Estimated</t>
  </si>
  <si>
    <t>Actual</t>
  </si>
  <si>
    <t>Stand alone tasks - not critical path</t>
  </si>
  <si>
    <t>Time from Phase 1 to TO Award:</t>
  </si>
  <si>
    <t>Tasks that must be done before the following task - Critical Path</t>
  </si>
  <si>
    <t>Key Milestones that require stakeholder approval and Contracting Officer action</t>
  </si>
  <si>
    <t>Activity</t>
  </si>
  <si>
    <t>Timeline</t>
  </si>
  <si>
    <t>Completion Dates</t>
  </si>
  <si>
    <t>Gov't Site/Agency</t>
  </si>
  <si>
    <t>FEMP Support</t>
  </si>
  <si>
    <t>PF</t>
  </si>
  <si>
    <t>GFO</t>
  </si>
  <si>
    <r>
      <rPr>
        <b/>
        <sz val="11"/>
        <color theme="1"/>
        <rFont val="Calibri"/>
        <family val="2"/>
        <scheme val="minor"/>
      </rPr>
      <t>Calendar Days</t>
    </r>
    <r>
      <rPr>
        <sz val="11"/>
        <color theme="1"/>
        <rFont val="Calibri"/>
        <family val="2"/>
        <scheme val="minor"/>
      </rPr>
      <t>, Working Days</t>
    </r>
    <r>
      <rPr>
        <vertAlign val="superscript"/>
        <sz val="11"/>
        <color theme="1"/>
        <rFont val="Calibri"/>
        <family val="2"/>
        <scheme val="minor"/>
      </rPr>
      <t>1</t>
    </r>
  </si>
  <si>
    <t>Estimated Start</t>
  </si>
  <si>
    <t>Estimated End</t>
  </si>
  <si>
    <t>Actual End</t>
  </si>
  <si>
    <t>Start Date</t>
  </si>
  <si>
    <t>02/15/2024</t>
  </si>
  <si>
    <t>Phase 1 - Project Planning</t>
  </si>
  <si>
    <t>30-60</t>
  </si>
  <si>
    <t>Total Elapsed Days</t>
  </si>
  <si>
    <t>Contact FPE to assist with training, project planning, and latest FEMP Guidance Documents</t>
  </si>
  <si>
    <t>Outreach</t>
  </si>
  <si>
    <t>X</t>
  </si>
  <si>
    <t>Review FEMP Best Practices Document and FAQs</t>
  </si>
  <si>
    <t>Review the DOE guidance "Federal ESPC Process Phase 1: Acquisition Planning"</t>
  </si>
  <si>
    <t>1</t>
  </si>
  <si>
    <t>Establish Acquisition Team (AT) and develop acquisition plan</t>
  </si>
  <si>
    <t>5</t>
  </si>
  <si>
    <t>Support</t>
  </si>
  <si>
    <t>Gather preliminary data for NOO - Utility spend (1 year), utility usage, building square footage, age, type.</t>
  </si>
  <si>
    <t>Create Milestone Plan</t>
  </si>
  <si>
    <t>AT develops NOO &amp; source selection plan</t>
  </si>
  <si>
    <t>10</t>
  </si>
  <si>
    <t>Site works with FPE to request a Project Facilitator (PF)</t>
  </si>
  <si>
    <t>Golden Field Office (GFO) begins PF procurement</t>
  </si>
  <si>
    <t>60</t>
  </si>
  <si>
    <t>Provide written notification to DOE IDIQ CO of intent to issue NOO</t>
  </si>
  <si>
    <t>Contracting Officer (CO) issues NOO to sam.gov and/or other public procurement websites</t>
  </si>
  <si>
    <t>Coordinate ESPC Training for project team</t>
  </si>
  <si>
    <t>Phase 2 - Selecting the ESCO - preliminary</t>
  </si>
  <si>
    <t>ESCOs submits Expression of Interest (EOI) responses to NOO</t>
  </si>
  <si>
    <t>Acquisition team down selection to multiple ESCOs</t>
  </si>
  <si>
    <t>ESCO down selection notification &amp; notice to proceed with finalists</t>
  </si>
  <si>
    <t>Phase 2 - Selecting final ESCO</t>
  </si>
  <si>
    <t>ESCOs submit further info and/or respond to oral interviews</t>
  </si>
  <si>
    <t xml:space="preserve">Acquisition Team reviews further information and down selects to one ESCO for PA </t>
  </si>
  <si>
    <t>CO sends down selection notice to unsuccessful ESCO offerors</t>
  </si>
  <si>
    <t xml:space="preserve">CO issues Successful Offer Letter to selected ESCO for Preliminary Assessment (PA) </t>
  </si>
  <si>
    <t>Receives notice from site/agency CO</t>
  </si>
  <si>
    <t>ESCO notifies CO of intent to proceed to PA</t>
  </si>
  <si>
    <t>Phase 2 - ESCO Performs Preliminary Assessment</t>
  </si>
  <si>
    <t>Begin contractor site access and clearance process (if required)</t>
  </si>
  <si>
    <t>Ensure Government escorts are available for site visits (if required)</t>
  </si>
  <si>
    <t>Preliminary Assessment (PA) kickoff meeting with ESCO, PF, FPE</t>
  </si>
  <si>
    <t>Contractor(s) conduct site visits to identify any Energy Conservation Measures (ECMs)</t>
  </si>
  <si>
    <t xml:space="preserve">Requests for Information -  ESCO issues and site responds. </t>
  </si>
  <si>
    <t>Ongoing</t>
  </si>
  <si>
    <t xml:space="preserve">Weekly or Biweekly progress meetings </t>
  </si>
  <si>
    <t>Site receives PA</t>
  </si>
  <si>
    <t xml:space="preserve">AT convenes and reviews PA results </t>
  </si>
  <si>
    <t>PA Comments (from gov't)</t>
  </si>
  <si>
    <t>PA Comment Response (from ESCO)</t>
  </si>
  <si>
    <t>CO issues NOITA &amp; Draft TO RFP</t>
  </si>
  <si>
    <t>Phase 3 - Investment Grade Audit</t>
  </si>
  <si>
    <t>IGA Kickoff Meeting</t>
  </si>
  <si>
    <t>Issue draft TORFP</t>
  </si>
  <si>
    <t>ESCO Milestone project reviews, as needed.  Concurrence on RRPM items in DOE IDIQ contract.</t>
  </si>
  <si>
    <t>ECM Scope Workshop</t>
  </si>
  <si>
    <t>S</t>
  </si>
  <si>
    <t>M&amp;V Workshop</t>
  </si>
  <si>
    <t>OMRR Workshop</t>
  </si>
  <si>
    <t>ESCO completes IGA and submits</t>
  </si>
  <si>
    <t>Government review and comments</t>
  </si>
  <si>
    <t>ESCO Comment response</t>
  </si>
  <si>
    <t>ESCO revisions to comments, issues Final Proposal</t>
  </si>
  <si>
    <t>Phase 3: Negotiation and Award</t>
  </si>
  <si>
    <t>AT / CO requests and obtains executive approval for Final Proposal</t>
  </si>
  <si>
    <t>DOE IDIQ CO Review of Final Proposal</t>
  </si>
  <si>
    <t>Congressional Notification (If required) (31 calendar days)</t>
  </si>
  <si>
    <t>Project Negotiations</t>
  </si>
  <si>
    <t>Finalize TO Award documents, Final Task Order schedules (includes all reviews and approvals)</t>
  </si>
  <si>
    <t>Lock Interest Rate</t>
  </si>
  <si>
    <t>Direct ESCO</t>
  </si>
  <si>
    <t>ESCO provides revised Task Order Schedules with locked interest rate</t>
  </si>
  <si>
    <t>Sign Task Order</t>
  </si>
  <si>
    <t>1. Days in this column are not additive.  Some occur simultaneously.  Number of day are approximate and suggested dates for expedited DOE ESPC IDIQ.</t>
  </si>
  <si>
    <t xml:space="preserve">CO issues Notice of Intent to Award to ESCO finalist </t>
  </si>
  <si>
    <t>ESCO notifies CO of intent to proceed to IGA</t>
  </si>
  <si>
    <t>Ensure Government escorts are available for site visits.</t>
  </si>
  <si>
    <t>AT / CO requests and obtains executive approval for final proposal</t>
  </si>
  <si>
    <t>EPC Direct - Preliminary Assessment (PA) Presentation and Discussion, Comment/Response</t>
  </si>
  <si>
    <t>Phase 2 - ESCO Performs Preliminary Assessment and delivers with Presentation Format or agency issues NOITA and moves directly to Phase 3 - Investment Grade Audit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</si>
</sst>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0" fillId="0" borderId="1" xfId="0" applyBorder="1"/>
    <xf numFmtId="0" fontId="0" fillId="0" borderId="0" xfId="0" applyAlignment="1">
      <alignment wrapText="1"/>
    </xf>
    <xf numFmtId="0" fontId="0" fillId="2" borderId="1" xfId="0" applyFill="1" applyBorder="1" applyAlignment="1">
      <alignment horizontal="right"/>
    </xf>
    <xf numFmtId="14" fontId="0" fillId="2" borderId="1" xfId="0" applyNumberFormat="1" applyFill="1" applyBorder="1" applyAlignment="1">
      <alignment horizontal="right"/>
    </xf>
    <xf numFmtId="14" fontId="0" fillId="2" borderId="1" xfId="0" applyNumberFormat="1" applyFill="1" applyBorder="1"/>
    <xf numFmtId="0" fontId="0" fillId="3" borderId="1" xfId="0" applyFill="1" applyBorder="1" applyAlignment="1">
      <alignment horizontal="right"/>
    </xf>
    <xf numFmtId="14" fontId="0" fillId="3" borderId="1" xfId="0" applyNumberFormat="1" applyFill="1" applyBorder="1"/>
    <xf numFmtId="0" fontId="0" fillId="2" borderId="1" xfId="0" applyFill="1" applyBorder="1"/>
    <xf numFmtId="14" fontId="0" fillId="2" borderId="0" xfId="0" applyNumberFormat="1" applyFill="1"/>
    <xf numFmtId="0" fontId="0" fillId="4" borderId="1" xfId="0" applyFill="1" applyBorder="1" applyAlignment="1">
      <alignment horizontal="right"/>
    </xf>
    <xf numFmtId="14" fontId="0" fillId="4" borderId="1" xfId="0" applyNumberFormat="1" applyFill="1" applyBorder="1"/>
    <xf numFmtId="0" fontId="0" fillId="4" borderId="1" xfId="0" applyFill="1" applyBorder="1"/>
    <xf numFmtId="0" fontId="0" fillId="3" borderId="1" xfId="0" applyFill="1" applyBorder="1"/>
    <xf numFmtId="14" fontId="4" fillId="2" borderId="1" xfId="0" applyNumberFormat="1" applyFont="1" applyFill="1" applyBorder="1"/>
    <xf numFmtId="14" fontId="4" fillId="4" borderId="1" xfId="0" applyNumberFormat="1" applyFont="1" applyFill="1" applyBorder="1"/>
    <xf numFmtId="14" fontId="5" fillId="3" borderId="1" xfId="0" applyNumberFormat="1" applyFont="1" applyFill="1" applyBorder="1"/>
    <xf numFmtId="14" fontId="5" fillId="2" borderId="1" xfId="0" applyNumberFormat="1" applyFont="1" applyFill="1" applyBorder="1"/>
    <xf numFmtId="0" fontId="4" fillId="4" borderId="1" xfId="0" applyFont="1" applyFill="1" applyBorder="1"/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14" fontId="4" fillId="0" borderId="0" xfId="0" applyNumberFormat="1" applyFont="1"/>
    <xf numFmtId="0" fontId="5" fillId="0" borderId="0" xfId="0" applyFont="1" applyAlignment="1">
      <alignment horizontal="right"/>
    </xf>
    <xf numFmtId="14" fontId="1" fillId="0" borderId="0" xfId="0" applyNumberFormat="1" applyFont="1"/>
    <xf numFmtId="2" fontId="6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2" borderId="1" xfId="0" applyFont="1" applyFill="1" applyBorder="1" applyAlignment="1">
      <alignment horizontal="right"/>
    </xf>
    <xf numFmtId="14" fontId="4" fillId="2" borderId="1" xfId="0" applyNumberFormat="1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14" fontId="4" fillId="3" borderId="1" xfId="0" applyNumberFormat="1" applyFont="1" applyFill="1" applyBorder="1"/>
    <xf numFmtId="0" fontId="5" fillId="0" borderId="0" xfId="0" applyFont="1"/>
    <xf numFmtId="14" fontId="4" fillId="2" borderId="0" xfId="0" applyNumberFormat="1" applyFont="1" applyFill="1"/>
    <xf numFmtId="0" fontId="4" fillId="3" borderId="1" xfId="0" applyFont="1" applyFill="1" applyBorder="1"/>
    <xf numFmtId="14" fontId="4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14" fontId="5" fillId="0" borderId="0" xfId="0" applyNumberFormat="1" applyFont="1"/>
    <xf numFmtId="0" fontId="7" fillId="0" borderId="0" xfId="0" applyFont="1" applyAlignment="1">
      <alignment horizontal="right"/>
    </xf>
    <xf numFmtId="0" fontId="0" fillId="4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horizontal="left" wrapText="1"/>
    </xf>
    <xf numFmtId="14" fontId="7" fillId="0" borderId="0" xfId="0" applyNumberFormat="1" applyFont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0" borderId="1" xfId="0" applyFont="1" applyBorder="1"/>
    <xf numFmtId="0" fontId="7" fillId="0" borderId="0" xfId="0" applyFont="1"/>
    <xf numFmtId="0" fontId="1" fillId="0" borderId="0" xfId="0" applyFont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6" fillId="5" borderId="0" xfId="0" applyFont="1" applyFill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/>
    </xf>
    <xf numFmtId="14" fontId="4" fillId="2" borderId="0" xfId="0" applyNumberFormat="1" applyFont="1" applyFill="1" applyBorder="1"/>
    <xf numFmtId="14" fontId="0" fillId="2" borderId="0" xfId="0" applyNumberFormat="1" applyFill="1" applyBorder="1"/>
    <xf numFmtId="0" fontId="0" fillId="2" borderId="0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D34EA-F829-48E0-9A88-46A7856C352A}">
  <dimension ref="B3:C24"/>
  <sheetViews>
    <sheetView workbookViewId="0">
      <selection activeCell="C17" sqref="C17"/>
    </sheetView>
  </sheetViews>
  <sheetFormatPr defaultRowHeight="15" x14ac:dyDescent="0.25"/>
  <cols>
    <col min="2" max="2" width="13.42578125" customWidth="1"/>
    <col min="3" max="3" width="74.42578125" customWidth="1"/>
  </cols>
  <sheetData>
    <row r="3" spans="2:3" x14ac:dyDescent="0.25">
      <c r="B3" s="61" t="s">
        <v>0</v>
      </c>
      <c r="C3" s="61" t="s">
        <v>1</v>
      </c>
    </row>
    <row r="4" spans="2:3" x14ac:dyDescent="0.25">
      <c r="B4" s="7" t="s">
        <v>2</v>
      </c>
      <c r="C4" s="7" t="s">
        <v>3</v>
      </c>
    </row>
    <row r="5" spans="2:3" x14ac:dyDescent="0.25">
      <c r="B5" s="7" t="s">
        <v>4</v>
      </c>
      <c r="C5" s="7" t="s">
        <v>5</v>
      </c>
    </row>
    <row r="6" spans="2:3" x14ac:dyDescent="0.25">
      <c r="B6" s="7" t="s">
        <v>6</v>
      </c>
      <c r="C6" s="7" t="s">
        <v>7</v>
      </c>
    </row>
    <row r="7" spans="2:3" x14ac:dyDescent="0.25">
      <c r="B7" s="7" t="s">
        <v>8</v>
      </c>
      <c r="C7" s="7" t="s">
        <v>9</v>
      </c>
    </row>
    <row r="8" spans="2:3" x14ac:dyDescent="0.25">
      <c r="B8" s="7" t="s">
        <v>10</v>
      </c>
      <c r="C8" s="7" t="s">
        <v>11</v>
      </c>
    </row>
    <row r="9" spans="2:3" x14ac:dyDescent="0.25">
      <c r="B9" s="7" t="s">
        <v>12</v>
      </c>
      <c r="C9" s="7" t="s">
        <v>13</v>
      </c>
    </row>
    <row r="10" spans="2:3" x14ac:dyDescent="0.25">
      <c r="B10" s="7" t="s">
        <v>14</v>
      </c>
      <c r="C10" s="7" t="s">
        <v>15</v>
      </c>
    </row>
    <row r="11" spans="2:3" x14ac:dyDescent="0.25">
      <c r="B11" s="7" t="s">
        <v>16</v>
      </c>
      <c r="C11" s="7" t="s">
        <v>17</v>
      </c>
    </row>
    <row r="12" spans="2:3" x14ac:dyDescent="0.25">
      <c r="B12" s="7" t="s">
        <v>18</v>
      </c>
      <c r="C12" s="7" t="s">
        <v>19</v>
      </c>
    </row>
    <row r="13" spans="2:3" x14ac:dyDescent="0.25">
      <c r="B13" s="7" t="s">
        <v>20</v>
      </c>
      <c r="C13" s="7" t="s">
        <v>21</v>
      </c>
    </row>
    <row r="14" spans="2:3" x14ac:dyDescent="0.25">
      <c r="B14" s="7" t="s">
        <v>22</v>
      </c>
      <c r="C14" s="7" t="s">
        <v>23</v>
      </c>
    </row>
    <row r="15" spans="2:3" x14ac:dyDescent="0.25">
      <c r="B15" s="7" t="s">
        <v>24</v>
      </c>
      <c r="C15" s="7" t="s">
        <v>25</v>
      </c>
    </row>
    <row r="16" spans="2:3" x14ac:dyDescent="0.25">
      <c r="B16" s="7" t="s">
        <v>26</v>
      </c>
      <c r="C16" s="7" t="s">
        <v>27</v>
      </c>
    </row>
    <row r="17" spans="2:3" x14ac:dyDescent="0.25">
      <c r="B17" s="7" t="s">
        <v>28</v>
      </c>
      <c r="C17" s="7" t="s">
        <v>29</v>
      </c>
    </row>
    <row r="18" spans="2:3" x14ac:dyDescent="0.25">
      <c r="B18" s="7" t="s">
        <v>30</v>
      </c>
      <c r="C18" s="7" t="s">
        <v>31</v>
      </c>
    </row>
    <row r="19" spans="2:3" x14ac:dyDescent="0.25">
      <c r="B19" s="7" t="s">
        <v>32</v>
      </c>
      <c r="C19" s="7" t="s">
        <v>33</v>
      </c>
    </row>
    <row r="20" spans="2:3" x14ac:dyDescent="0.25">
      <c r="B20" s="7" t="s">
        <v>34</v>
      </c>
      <c r="C20" s="7" t="s">
        <v>35</v>
      </c>
    </row>
    <row r="21" spans="2:3" x14ac:dyDescent="0.25">
      <c r="B21" s="7" t="s">
        <v>36</v>
      </c>
      <c r="C21" s="7" t="s">
        <v>37</v>
      </c>
    </row>
    <row r="22" spans="2:3" x14ac:dyDescent="0.25">
      <c r="B22" s="7" t="s">
        <v>38</v>
      </c>
      <c r="C22" s="7" t="s">
        <v>39</v>
      </c>
    </row>
    <row r="23" spans="2:3" x14ac:dyDescent="0.25">
      <c r="B23" s="7" t="s">
        <v>40</v>
      </c>
      <c r="C23" s="7" t="s">
        <v>41</v>
      </c>
    </row>
    <row r="24" spans="2:3" x14ac:dyDescent="0.25">
      <c r="B24" s="7" t="s">
        <v>42</v>
      </c>
      <c r="C24" s="7" t="s">
        <v>43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617F2-8216-493D-A762-24475CE5F6DB}">
  <sheetPr>
    <pageSetUpPr fitToPage="1"/>
  </sheetPr>
  <dimension ref="B1:M83"/>
  <sheetViews>
    <sheetView zoomScale="90" zoomScaleNormal="90" workbookViewId="0">
      <selection activeCell="C54" sqref="C54:C58"/>
    </sheetView>
  </sheetViews>
  <sheetFormatPr defaultRowHeight="15" x14ac:dyDescent="0.25"/>
  <cols>
    <col min="2" max="2" width="62" customWidth="1"/>
    <col min="3" max="3" width="27.7109375" bestFit="1" customWidth="1"/>
    <col min="4" max="4" width="27.7109375" customWidth="1"/>
    <col min="5" max="5" width="34.7109375" customWidth="1"/>
    <col min="6" max="6" width="14.140625" customWidth="1"/>
    <col min="7" max="7" width="17" customWidth="1"/>
    <col min="8" max="8" width="18.140625" customWidth="1"/>
    <col min="10" max="10" width="17.28515625" bestFit="1" customWidth="1"/>
    <col min="11" max="11" width="12.5703125" customWidth="1"/>
  </cols>
  <sheetData>
    <row r="1" spans="2:13" ht="18.75" x14ac:dyDescent="0.3">
      <c r="B1" s="53" t="s">
        <v>44</v>
      </c>
      <c r="C1" s="53" t="s">
        <v>45</v>
      </c>
    </row>
    <row r="2" spans="2:13" ht="18.75" x14ac:dyDescent="0.3">
      <c r="B2" s="53" t="s">
        <v>46</v>
      </c>
      <c r="C2" s="57">
        <v>45337</v>
      </c>
    </row>
    <row r="3" spans="2:13" ht="18.75" x14ac:dyDescent="0.3">
      <c r="G3" s="62" t="s">
        <v>47</v>
      </c>
      <c r="H3" s="62" t="s">
        <v>48</v>
      </c>
    </row>
    <row r="4" spans="2:13" ht="21" x14ac:dyDescent="0.35">
      <c r="B4" s="54" t="s">
        <v>49</v>
      </c>
      <c r="E4" s="73" t="s">
        <v>50</v>
      </c>
      <c r="F4" s="73"/>
      <c r="G4" s="39">
        <f>ROUNDUP(((_xlfn.DAYS(G10,$E$10))/(365))*12,0)</f>
        <v>20</v>
      </c>
      <c r="H4" s="39">
        <f>ROUNDUP(((_xlfn.DAYS(H10,$F$10))/(365))*12,0)</f>
        <v>0</v>
      </c>
    </row>
    <row r="5" spans="2:13" x14ac:dyDescent="0.25">
      <c r="B5" s="55" t="s">
        <v>51</v>
      </c>
    </row>
    <row r="6" spans="2:13" ht="30" x14ac:dyDescent="0.25">
      <c r="B6" s="56" t="s">
        <v>52</v>
      </c>
    </row>
    <row r="8" spans="2:13" x14ac:dyDescent="0.25">
      <c r="B8" s="4" t="s">
        <v>53</v>
      </c>
      <c r="C8" s="3" t="s">
        <v>54</v>
      </c>
      <c r="D8" s="3"/>
      <c r="E8" s="63" t="s">
        <v>55</v>
      </c>
      <c r="F8" s="63"/>
      <c r="G8" s="63"/>
      <c r="H8" s="63"/>
      <c r="I8" s="3" t="s">
        <v>14</v>
      </c>
      <c r="J8" s="3" t="s">
        <v>56</v>
      </c>
      <c r="K8" s="3" t="s">
        <v>57</v>
      </c>
      <c r="L8" s="3" t="s">
        <v>58</v>
      </c>
      <c r="M8" s="3" t="s">
        <v>59</v>
      </c>
    </row>
    <row r="9" spans="2:13" ht="17.25" x14ac:dyDescent="0.25">
      <c r="C9" s="5" t="s">
        <v>60</v>
      </c>
      <c r="D9" s="5"/>
      <c r="E9" s="5" t="s">
        <v>61</v>
      </c>
      <c r="F9" s="5" t="s">
        <v>48</v>
      </c>
      <c r="G9" s="5" t="s">
        <v>62</v>
      </c>
      <c r="H9" s="5" t="s">
        <v>63</v>
      </c>
    </row>
    <row r="10" spans="2:13" x14ac:dyDescent="0.25">
      <c r="B10" s="4" t="s">
        <v>64</v>
      </c>
      <c r="E10" s="37" t="s">
        <v>65</v>
      </c>
      <c r="G10" s="38">
        <f>G79</f>
        <v>45922</v>
      </c>
    </row>
    <row r="11" spans="2:13" x14ac:dyDescent="0.25">
      <c r="B11" s="3" t="s">
        <v>66</v>
      </c>
      <c r="C11" s="6" t="s">
        <v>67</v>
      </c>
      <c r="D11" s="6" t="s">
        <v>68</v>
      </c>
      <c r="E11" s="2"/>
    </row>
    <row r="12" spans="2:13" ht="32.25" customHeight="1" x14ac:dyDescent="0.25">
      <c r="B12" s="8" t="s">
        <v>69</v>
      </c>
      <c r="C12" s="9">
        <v>3</v>
      </c>
      <c r="D12" s="9">
        <f>_xlfn.DAYS(G12,$E$10)</f>
        <v>5</v>
      </c>
      <c r="E12" s="10" t="s">
        <v>65</v>
      </c>
      <c r="F12" s="11"/>
      <c r="G12" s="11">
        <f>WORKDAY(E12,C12)</f>
        <v>45342</v>
      </c>
      <c r="H12" s="11"/>
      <c r="I12" s="25"/>
      <c r="J12" s="25" t="s">
        <v>70</v>
      </c>
      <c r="K12" s="25" t="s">
        <v>71</v>
      </c>
      <c r="L12" s="25"/>
      <c r="M12" s="25"/>
    </row>
    <row r="13" spans="2:13" x14ac:dyDescent="0.25">
      <c r="B13" s="8" t="s">
        <v>72</v>
      </c>
      <c r="C13" s="9">
        <v>2</v>
      </c>
      <c r="D13" s="9">
        <f t="shared" ref="D13:D23" si="0">_xlfn.DAYS(G13,$E$10)</f>
        <v>11</v>
      </c>
      <c r="E13" s="11">
        <f>WORKDAY(G12,C13)</f>
        <v>45344</v>
      </c>
      <c r="F13" s="11"/>
      <c r="G13" s="11">
        <f t="shared" ref="G13:G23" si="1">WORKDAY(E13,C13)</f>
        <v>45348</v>
      </c>
      <c r="H13" s="11"/>
      <c r="I13" s="25"/>
      <c r="J13" s="25" t="s">
        <v>71</v>
      </c>
      <c r="K13" s="25" t="s">
        <v>71</v>
      </c>
      <c r="L13" s="25"/>
      <c r="M13" s="25"/>
    </row>
    <row r="14" spans="2:13" ht="30" x14ac:dyDescent="0.25">
      <c r="B14" s="8" t="s">
        <v>73</v>
      </c>
      <c r="C14" s="16" t="s">
        <v>74</v>
      </c>
      <c r="D14" s="16">
        <f t="shared" si="0"/>
        <v>11</v>
      </c>
      <c r="E14" s="17">
        <f>WORKDAY(E13,C14)</f>
        <v>45345</v>
      </c>
      <c r="F14" s="17"/>
      <c r="G14" s="17">
        <f t="shared" si="1"/>
        <v>45348</v>
      </c>
      <c r="H14" s="17"/>
      <c r="I14" s="26"/>
      <c r="J14" s="26" t="s">
        <v>71</v>
      </c>
      <c r="K14" s="26" t="s">
        <v>71</v>
      </c>
      <c r="L14" s="26"/>
      <c r="M14" s="26"/>
    </row>
    <row r="15" spans="2:13" x14ac:dyDescent="0.25">
      <c r="B15" s="8" t="s">
        <v>75</v>
      </c>
      <c r="C15" s="9" t="s">
        <v>76</v>
      </c>
      <c r="D15" s="9">
        <f>_xlfn.DAYS(G15,$E$10)</f>
        <v>14</v>
      </c>
      <c r="E15" s="11">
        <f>WORKDAY(E12,C15)</f>
        <v>45344</v>
      </c>
      <c r="F15" s="11"/>
      <c r="G15" s="11">
        <f t="shared" si="1"/>
        <v>45351</v>
      </c>
      <c r="H15" s="11"/>
      <c r="I15" s="25"/>
      <c r="J15" s="25" t="s">
        <v>71</v>
      </c>
      <c r="K15" s="25" t="s">
        <v>77</v>
      </c>
      <c r="L15" s="25"/>
      <c r="M15" s="25"/>
    </row>
    <row r="16" spans="2:13" ht="30" x14ac:dyDescent="0.25">
      <c r="B16" s="8" t="s">
        <v>78</v>
      </c>
      <c r="C16" s="16" t="s">
        <v>76</v>
      </c>
      <c r="D16" s="16">
        <f t="shared" si="0"/>
        <v>14</v>
      </c>
      <c r="E16" s="17">
        <f>WORKDAY(E12,C16)</f>
        <v>45344</v>
      </c>
      <c r="F16" s="17"/>
      <c r="G16" s="17">
        <f t="shared" si="1"/>
        <v>45351</v>
      </c>
      <c r="H16" s="17"/>
      <c r="I16" s="26"/>
      <c r="J16" s="26" t="s">
        <v>71</v>
      </c>
      <c r="K16" s="26"/>
      <c r="L16" s="26"/>
      <c r="M16" s="26"/>
    </row>
    <row r="17" spans="2:13" x14ac:dyDescent="0.25">
      <c r="B17" s="8" t="s">
        <v>79</v>
      </c>
      <c r="C17" s="9">
        <v>3</v>
      </c>
      <c r="D17" s="9">
        <f t="shared" si="0"/>
        <v>15</v>
      </c>
      <c r="E17" s="11">
        <f t="shared" ref="E17" si="2">WORKDAY(E16,C17)</f>
        <v>45349</v>
      </c>
      <c r="F17" s="11"/>
      <c r="G17" s="11">
        <f t="shared" si="1"/>
        <v>45352</v>
      </c>
      <c r="H17" s="11"/>
      <c r="I17" s="25"/>
      <c r="J17" s="25" t="s">
        <v>71</v>
      </c>
      <c r="K17" s="25" t="s">
        <v>77</v>
      </c>
      <c r="L17" s="25"/>
      <c r="M17" s="25"/>
    </row>
    <row r="18" spans="2:13" x14ac:dyDescent="0.25">
      <c r="B18" s="8" t="s">
        <v>80</v>
      </c>
      <c r="C18" s="9" t="s">
        <v>81</v>
      </c>
      <c r="D18" s="9">
        <f t="shared" si="0"/>
        <v>35</v>
      </c>
      <c r="E18" s="11">
        <f>WORKDAY(E16,C18)</f>
        <v>45358</v>
      </c>
      <c r="F18" s="11"/>
      <c r="G18" s="11">
        <f t="shared" si="1"/>
        <v>45372</v>
      </c>
      <c r="H18" s="11"/>
      <c r="I18" s="25"/>
      <c r="J18" s="25" t="s">
        <v>71</v>
      </c>
      <c r="K18" s="25" t="s">
        <v>77</v>
      </c>
      <c r="L18" s="25"/>
      <c r="M18" s="25"/>
    </row>
    <row r="19" spans="2:13" x14ac:dyDescent="0.25">
      <c r="B19" s="8" t="s">
        <v>82</v>
      </c>
      <c r="C19" s="16" t="s">
        <v>76</v>
      </c>
      <c r="D19" s="16">
        <f t="shared" si="0"/>
        <v>35</v>
      </c>
      <c r="E19" s="17">
        <f>WORKDAY(E18,C19)</f>
        <v>45365</v>
      </c>
      <c r="F19" s="17"/>
      <c r="G19" s="17">
        <f t="shared" si="1"/>
        <v>45372</v>
      </c>
      <c r="H19" s="17"/>
      <c r="I19" s="26"/>
      <c r="J19" s="26" t="s">
        <v>71</v>
      </c>
      <c r="K19" s="26" t="s">
        <v>71</v>
      </c>
      <c r="L19" s="26"/>
      <c r="M19" s="26"/>
    </row>
    <row r="20" spans="2:13" x14ac:dyDescent="0.25">
      <c r="B20" s="8" t="s">
        <v>83</v>
      </c>
      <c r="C20" s="16" t="s">
        <v>84</v>
      </c>
      <c r="D20" s="16">
        <f>_xlfn.DAYS(G20,$E$10)</f>
        <v>105</v>
      </c>
      <c r="E20" s="17">
        <f>E18</f>
        <v>45358</v>
      </c>
      <c r="F20" s="17"/>
      <c r="G20" s="17">
        <f>WORKDAY(E20,C20)</f>
        <v>45442</v>
      </c>
      <c r="H20" s="17"/>
      <c r="I20" s="26"/>
      <c r="J20" s="26" t="s">
        <v>71</v>
      </c>
      <c r="K20" s="26" t="s">
        <v>77</v>
      </c>
      <c r="L20" s="26"/>
      <c r="M20" s="26"/>
    </row>
    <row r="21" spans="2:13" x14ac:dyDescent="0.25">
      <c r="B21" s="8" t="s">
        <v>85</v>
      </c>
      <c r="C21" s="9">
        <v>3</v>
      </c>
      <c r="D21" s="9">
        <f t="shared" si="0"/>
        <v>29</v>
      </c>
      <c r="E21" s="11">
        <f>WORKDAY(E18,C21)</f>
        <v>45363</v>
      </c>
      <c r="F21" s="11"/>
      <c r="G21" s="11">
        <f t="shared" si="1"/>
        <v>45366</v>
      </c>
      <c r="H21" s="11"/>
      <c r="I21" s="25"/>
      <c r="J21" s="25" t="s">
        <v>71</v>
      </c>
      <c r="K21" s="25" t="s">
        <v>77</v>
      </c>
      <c r="L21" s="25"/>
      <c r="M21" s="25"/>
    </row>
    <row r="22" spans="2:13" ht="30" x14ac:dyDescent="0.25">
      <c r="B22" s="58" t="s">
        <v>86</v>
      </c>
      <c r="C22" s="12">
        <v>22</v>
      </c>
      <c r="D22" s="12">
        <f>_xlfn.DAYS(G22,$E$10)</f>
        <v>57</v>
      </c>
      <c r="E22" s="13">
        <f>WORKDAY(E21,1)</f>
        <v>45364</v>
      </c>
      <c r="F22" s="13"/>
      <c r="G22" s="22">
        <f>WORKDAY(E22,C22)</f>
        <v>45394</v>
      </c>
      <c r="H22" s="13"/>
      <c r="I22" s="27"/>
      <c r="J22" s="27" t="s">
        <v>71</v>
      </c>
      <c r="K22" s="27" t="s">
        <v>77</v>
      </c>
      <c r="L22" s="27"/>
      <c r="M22" s="27"/>
    </row>
    <row r="23" spans="2:13" x14ac:dyDescent="0.25">
      <c r="B23" s="8" t="s">
        <v>87</v>
      </c>
      <c r="C23" s="16">
        <v>5</v>
      </c>
      <c r="D23" s="16">
        <f t="shared" si="0"/>
        <v>40</v>
      </c>
      <c r="E23" s="17">
        <f>WORKDAY(E21,C23)</f>
        <v>45370</v>
      </c>
      <c r="F23" s="17"/>
      <c r="G23" s="17">
        <f t="shared" si="1"/>
        <v>45377</v>
      </c>
      <c r="H23" s="17"/>
      <c r="I23" s="26"/>
      <c r="J23" s="26" t="s">
        <v>71</v>
      </c>
      <c r="K23" s="26" t="s">
        <v>71</v>
      </c>
      <c r="L23" s="26"/>
      <c r="M23" s="26"/>
    </row>
    <row r="24" spans="2:13" x14ac:dyDescent="0.25">
      <c r="E24" s="1"/>
      <c r="F24" s="1"/>
      <c r="G24" s="1"/>
      <c r="H24" s="1"/>
      <c r="I24" s="28"/>
      <c r="J24" s="28"/>
      <c r="K24" s="28"/>
      <c r="L24" s="28"/>
      <c r="M24" s="28"/>
    </row>
    <row r="25" spans="2:13" x14ac:dyDescent="0.25">
      <c r="B25" s="3" t="s">
        <v>88</v>
      </c>
      <c r="C25" s="3">
        <v>45</v>
      </c>
      <c r="D25" s="3"/>
      <c r="E25" s="1"/>
      <c r="F25" s="1"/>
      <c r="G25" s="1"/>
      <c r="H25" s="1"/>
      <c r="I25" s="28"/>
      <c r="J25" s="28"/>
      <c r="K25" s="28"/>
      <c r="L25" s="28"/>
      <c r="M25" s="28"/>
    </row>
    <row r="26" spans="2:13" x14ac:dyDescent="0.25">
      <c r="E26" s="1"/>
      <c r="F26" s="1"/>
      <c r="G26" s="1"/>
      <c r="H26" s="1"/>
      <c r="I26" s="28"/>
      <c r="J26" s="28"/>
      <c r="K26" s="28"/>
      <c r="L26" s="28"/>
      <c r="M26" s="28"/>
    </row>
    <row r="27" spans="2:13" x14ac:dyDescent="0.25">
      <c r="B27" s="8" t="s">
        <v>89</v>
      </c>
      <c r="C27" s="14">
        <v>25</v>
      </c>
      <c r="D27" s="9">
        <f>_xlfn.DAYS(G27,$E$10)</f>
        <v>62</v>
      </c>
      <c r="E27" s="11">
        <f>E22</f>
        <v>45364</v>
      </c>
      <c r="F27" s="11"/>
      <c r="G27" s="11">
        <f>WORKDAY(E27,C27)</f>
        <v>45399</v>
      </c>
      <c r="H27" s="11"/>
      <c r="I27" s="25" t="s">
        <v>71</v>
      </c>
      <c r="J27" s="25"/>
      <c r="K27" s="25"/>
      <c r="L27" s="25"/>
      <c r="M27" s="25"/>
    </row>
    <row r="28" spans="2:13" x14ac:dyDescent="0.25">
      <c r="B28" s="8" t="s">
        <v>90</v>
      </c>
      <c r="C28" s="14">
        <v>20</v>
      </c>
      <c r="D28" s="9">
        <f>_xlfn.DAYS(G28,$E$10)</f>
        <v>90</v>
      </c>
      <c r="E28" s="11">
        <f>G27</f>
        <v>45399</v>
      </c>
      <c r="F28" s="11"/>
      <c r="G28" s="11">
        <f>WORKDAY(E28,C28)</f>
        <v>45427</v>
      </c>
      <c r="H28" s="11"/>
      <c r="I28" s="25"/>
      <c r="J28" s="25" t="s">
        <v>71</v>
      </c>
      <c r="K28" s="25"/>
      <c r="L28" s="25" t="s">
        <v>71</v>
      </c>
      <c r="M28" s="25"/>
    </row>
    <row r="29" spans="2:13" x14ac:dyDescent="0.25">
      <c r="B29" s="8" t="s">
        <v>91</v>
      </c>
      <c r="C29" s="14">
        <v>1</v>
      </c>
      <c r="D29" s="9">
        <f>_xlfn.DAYS(G29,$E$10)</f>
        <v>91</v>
      </c>
      <c r="E29" s="11">
        <f>G28</f>
        <v>45427</v>
      </c>
      <c r="F29" s="11"/>
      <c r="G29" s="11">
        <f t="shared" ref="G29" si="3">WORKDAY(E29,C29)</f>
        <v>45428</v>
      </c>
      <c r="H29" s="11"/>
      <c r="I29" s="25"/>
      <c r="J29" s="25" t="s">
        <v>71</v>
      </c>
      <c r="K29" s="25"/>
      <c r="L29" s="25"/>
      <c r="M29" s="25"/>
    </row>
    <row r="30" spans="2:13" x14ac:dyDescent="0.25">
      <c r="E30" s="1"/>
      <c r="F30" s="1"/>
      <c r="G30" s="1"/>
      <c r="H30" s="1"/>
      <c r="I30" s="28"/>
      <c r="J30" s="28"/>
      <c r="K30" s="28"/>
      <c r="L30" s="28"/>
      <c r="M30" s="28"/>
    </row>
    <row r="31" spans="2:13" x14ac:dyDescent="0.25">
      <c r="B31" s="3" t="s">
        <v>92</v>
      </c>
      <c r="E31" s="1"/>
      <c r="F31" s="1"/>
      <c r="G31" s="1"/>
      <c r="H31" s="1"/>
      <c r="I31" s="28"/>
      <c r="J31" s="28"/>
      <c r="K31" s="28"/>
      <c r="L31" s="28"/>
      <c r="M31" s="28"/>
    </row>
    <row r="32" spans="2:13" x14ac:dyDescent="0.25">
      <c r="B32" s="8" t="s">
        <v>93</v>
      </c>
      <c r="C32" s="9">
        <v>10</v>
      </c>
      <c r="D32" s="9">
        <f t="shared" ref="D32:D36" si="4">_xlfn.DAYS(G32,$E$10)</f>
        <v>105</v>
      </c>
      <c r="E32" s="11">
        <f>G29</f>
        <v>45428</v>
      </c>
      <c r="F32" s="11"/>
      <c r="G32" s="11">
        <f t="shared" ref="G32" si="5">WORKDAY(E32,C32)</f>
        <v>45442</v>
      </c>
      <c r="H32" s="11"/>
      <c r="I32" s="25" t="s">
        <v>71</v>
      </c>
      <c r="J32" s="25"/>
      <c r="K32" s="25"/>
      <c r="L32" s="25"/>
      <c r="M32" s="25"/>
    </row>
    <row r="33" spans="2:13" ht="30" x14ac:dyDescent="0.25">
      <c r="B33" s="8" t="s">
        <v>94</v>
      </c>
      <c r="C33" s="9">
        <v>10</v>
      </c>
      <c r="D33" s="9">
        <f t="shared" si="4"/>
        <v>119</v>
      </c>
      <c r="E33" s="15">
        <f>G32</f>
        <v>45442</v>
      </c>
      <c r="F33" s="11"/>
      <c r="G33" s="11">
        <f>WORKDAY(E33,C33)</f>
        <v>45456</v>
      </c>
      <c r="H33" s="11"/>
      <c r="I33" s="25"/>
      <c r="J33" s="25" t="s">
        <v>71</v>
      </c>
      <c r="K33" s="25"/>
      <c r="L33" s="25" t="s">
        <v>71</v>
      </c>
      <c r="M33" s="25"/>
    </row>
    <row r="34" spans="2:13" x14ac:dyDescent="0.25">
      <c r="B34" s="8" t="s">
        <v>95</v>
      </c>
      <c r="C34" s="16">
        <v>1</v>
      </c>
      <c r="D34" s="16">
        <f t="shared" si="4"/>
        <v>120</v>
      </c>
      <c r="E34" s="17">
        <f>G33</f>
        <v>45456</v>
      </c>
      <c r="F34" s="17"/>
      <c r="G34" s="17">
        <f t="shared" ref="G34:G36" si="6">WORKDAY(E34,C34)</f>
        <v>45457</v>
      </c>
      <c r="H34" s="17"/>
      <c r="I34" s="26"/>
      <c r="J34" s="26" t="s">
        <v>71</v>
      </c>
      <c r="K34" s="26"/>
      <c r="L34" s="26"/>
      <c r="M34" s="26"/>
    </row>
    <row r="35" spans="2:13" ht="30" x14ac:dyDescent="0.25">
      <c r="B35" s="58" t="s">
        <v>96</v>
      </c>
      <c r="C35" s="12">
        <v>1</v>
      </c>
      <c r="D35" s="12">
        <f t="shared" si="4"/>
        <v>120</v>
      </c>
      <c r="E35" s="13">
        <f>G33</f>
        <v>45456</v>
      </c>
      <c r="F35" s="13"/>
      <c r="G35" s="22">
        <f t="shared" si="6"/>
        <v>45457</v>
      </c>
      <c r="H35" s="13"/>
      <c r="I35" s="27"/>
      <c r="J35" s="27" t="s">
        <v>71</v>
      </c>
      <c r="K35" s="27"/>
      <c r="L35" s="27"/>
      <c r="M35" s="27" t="s">
        <v>97</v>
      </c>
    </row>
    <row r="36" spans="2:13" x14ac:dyDescent="0.25">
      <c r="B36" s="8" t="s">
        <v>98</v>
      </c>
      <c r="C36" s="9">
        <v>1</v>
      </c>
      <c r="D36" s="9">
        <f t="shared" si="4"/>
        <v>123</v>
      </c>
      <c r="E36" s="11">
        <f>G35</f>
        <v>45457</v>
      </c>
      <c r="F36" s="11"/>
      <c r="G36" s="11">
        <f t="shared" si="6"/>
        <v>45460</v>
      </c>
      <c r="H36" s="11"/>
      <c r="I36" s="25" t="s">
        <v>71</v>
      </c>
      <c r="J36" s="25"/>
      <c r="K36" s="25"/>
      <c r="L36" s="25"/>
      <c r="M36" s="25"/>
    </row>
    <row r="37" spans="2:13" x14ac:dyDescent="0.25">
      <c r="E37" s="1"/>
      <c r="F37" s="1"/>
      <c r="G37" s="1"/>
      <c r="H37" s="1"/>
      <c r="I37" s="28"/>
      <c r="J37" s="28"/>
      <c r="K37" s="28"/>
      <c r="L37" s="28"/>
      <c r="M37" s="28"/>
    </row>
    <row r="38" spans="2:13" x14ac:dyDescent="0.25">
      <c r="B38" s="3" t="s">
        <v>99</v>
      </c>
      <c r="C38" s="3">
        <v>60</v>
      </c>
      <c r="D38" s="3"/>
      <c r="E38" s="1"/>
      <c r="F38" s="1"/>
      <c r="G38" s="1"/>
      <c r="H38" s="1"/>
      <c r="I38" s="28"/>
      <c r="J38" s="28"/>
      <c r="K38" s="28"/>
      <c r="L38" s="28"/>
      <c r="M38" s="28"/>
    </row>
    <row r="39" spans="2:13" x14ac:dyDescent="0.25">
      <c r="B39" s="3"/>
      <c r="C39" s="3"/>
      <c r="D39" s="3"/>
      <c r="E39" s="1"/>
      <c r="F39" s="1"/>
      <c r="G39" s="1"/>
      <c r="H39" s="1"/>
      <c r="I39" s="28"/>
      <c r="J39" s="28"/>
      <c r="K39" s="28"/>
      <c r="L39" s="28"/>
      <c r="M39" s="28"/>
    </row>
    <row r="40" spans="2:13" x14ac:dyDescent="0.25">
      <c r="B40" s="8" t="s">
        <v>100</v>
      </c>
      <c r="C40" s="16">
        <v>5</v>
      </c>
      <c r="D40" s="16">
        <f t="shared" ref="D40:D50" si="7">_xlfn.DAYS(G40,$E$10)</f>
        <v>130</v>
      </c>
      <c r="E40" s="17">
        <f>G36</f>
        <v>45460</v>
      </c>
      <c r="F40" s="17"/>
      <c r="G40" s="17">
        <f>WORKDAY(E40,C40)</f>
        <v>45467</v>
      </c>
      <c r="H40" s="17"/>
      <c r="I40" s="26" t="s">
        <v>71</v>
      </c>
      <c r="J40" s="26" t="s">
        <v>71</v>
      </c>
      <c r="K40" s="26"/>
      <c r="L40" s="26"/>
      <c r="M40" s="26"/>
    </row>
    <row r="41" spans="2:13" x14ac:dyDescent="0.25">
      <c r="B41" s="8" t="s">
        <v>101</v>
      </c>
      <c r="C41" s="16">
        <v>5</v>
      </c>
      <c r="D41" s="16">
        <f t="shared" si="7"/>
        <v>130</v>
      </c>
      <c r="E41" s="17">
        <f>G36</f>
        <v>45460</v>
      </c>
      <c r="F41" s="17"/>
      <c r="G41" s="17">
        <f>WORKDAY(E41,C41)</f>
        <v>45467</v>
      </c>
      <c r="H41" s="17"/>
      <c r="I41" s="26"/>
      <c r="J41" s="26" t="s">
        <v>71</v>
      </c>
      <c r="K41" s="26"/>
      <c r="L41" s="26"/>
      <c r="M41" s="30"/>
    </row>
    <row r="42" spans="2:13" x14ac:dyDescent="0.25">
      <c r="B42" s="8" t="s">
        <v>102</v>
      </c>
      <c r="C42" s="9">
        <v>1</v>
      </c>
      <c r="D42" s="9">
        <f t="shared" si="7"/>
        <v>132</v>
      </c>
      <c r="E42" s="11">
        <f>WORKDAY(G41,C42)</f>
        <v>45468</v>
      </c>
      <c r="F42" s="11"/>
      <c r="G42" s="23">
        <f>WORKDAY(E42,C42)</f>
        <v>45469</v>
      </c>
      <c r="H42" s="11"/>
      <c r="I42" s="25" t="s">
        <v>71</v>
      </c>
      <c r="J42" s="25" t="s">
        <v>71</v>
      </c>
      <c r="K42" s="25" t="s">
        <v>71</v>
      </c>
      <c r="L42" s="25" t="s">
        <v>71</v>
      </c>
      <c r="M42" s="25"/>
    </row>
    <row r="43" spans="2:13" ht="30" x14ac:dyDescent="0.25">
      <c r="B43" s="8" t="s">
        <v>103</v>
      </c>
      <c r="C43" s="9">
        <v>5</v>
      </c>
      <c r="D43" s="9">
        <f t="shared" si="7"/>
        <v>139</v>
      </c>
      <c r="E43" s="11">
        <f>G42</f>
        <v>45469</v>
      </c>
      <c r="F43" s="11"/>
      <c r="G43" s="11">
        <f>WORKDAY(E43,C43)</f>
        <v>45476</v>
      </c>
      <c r="H43" s="11"/>
      <c r="I43" s="25" t="s">
        <v>71</v>
      </c>
      <c r="J43" s="25"/>
      <c r="K43" s="25"/>
      <c r="L43" s="25"/>
      <c r="M43" s="25"/>
    </row>
    <row r="44" spans="2:13" x14ac:dyDescent="0.25">
      <c r="B44" s="8" t="s">
        <v>104</v>
      </c>
      <c r="C44" s="64" t="s">
        <v>105</v>
      </c>
      <c r="D44" s="65"/>
      <c r="E44" s="65"/>
      <c r="F44" s="65"/>
      <c r="G44" s="66"/>
      <c r="H44" s="18"/>
      <c r="I44" s="26" t="s">
        <v>71</v>
      </c>
      <c r="J44" s="26"/>
      <c r="K44" s="26"/>
      <c r="L44" s="26"/>
      <c r="M44" s="26"/>
    </row>
    <row r="45" spans="2:13" x14ac:dyDescent="0.25">
      <c r="B45" s="8" t="s">
        <v>106</v>
      </c>
      <c r="C45" s="70"/>
      <c r="D45" s="71"/>
      <c r="E45" s="71"/>
      <c r="F45" s="71"/>
      <c r="G45" s="72"/>
      <c r="H45" s="18"/>
      <c r="I45" s="26" t="s">
        <v>71</v>
      </c>
      <c r="J45" s="26" t="s">
        <v>71</v>
      </c>
      <c r="K45" s="26" t="s">
        <v>71</v>
      </c>
      <c r="L45" s="26" t="s">
        <v>71</v>
      </c>
      <c r="M45" s="26"/>
    </row>
    <row r="46" spans="2:13" x14ac:dyDescent="0.25">
      <c r="B46" s="8" t="s">
        <v>107</v>
      </c>
      <c r="C46" s="9">
        <v>45</v>
      </c>
      <c r="D46" s="9">
        <f t="shared" si="7"/>
        <v>202</v>
      </c>
      <c r="E46" s="15">
        <f>G43</f>
        <v>45476</v>
      </c>
      <c r="F46" s="11"/>
      <c r="G46" s="11">
        <f>WORKDAY(E46,C46)</f>
        <v>45539</v>
      </c>
      <c r="H46" s="14"/>
      <c r="I46" s="25" t="s">
        <v>71</v>
      </c>
      <c r="J46" s="25"/>
      <c r="K46" s="25"/>
      <c r="L46" s="25"/>
      <c r="M46" s="25"/>
    </row>
    <row r="47" spans="2:13" x14ac:dyDescent="0.25">
      <c r="B47" s="8" t="s">
        <v>108</v>
      </c>
      <c r="C47" s="9">
        <v>5</v>
      </c>
      <c r="D47" s="9">
        <f t="shared" si="7"/>
        <v>209</v>
      </c>
      <c r="E47" s="11">
        <f>G46</f>
        <v>45539</v>
      </c>
      <c r="F47" s="11"/>
      <c r="G47" s="11">
        <f t="shared" ref="G47:G50" si="8">WORKDAY(E47,C47)</f>
        <v>45546</v>
      </c>
      <c r="H47" s="14"/>
      <c r="I47" s="25"/>
      <c r="J47" s="25" t="s">
        <v>71</v>
      </c>
      <c r="K47" s="25" t="s">
        <v>77</v>
      </c>
      <c r="L47" s="25" t="s">
        <v>71</v>
      </c>
      <c r="M47" s="25"/>
    </row>
    <row r="48" spans="2:13" x14ac:dyDescent="0.25">
      <c r="B48" s="8" t="s">
        <v>109</v>
      </c>
      <c r="C48" s="9">
        <v>20</v>
      </c>
      <c r="D48" s="9">
        <f t="shared" si="7"/>
        <v>237</v>
      </c>
      <c r="E48" s="11">
        <f>G47</f>
        <v>45546</v>
      </c>
      <c r="F48" s="11"/>
      <c r="G48" s="11">
        <f>WORKDAY(E48,C48)</f>
        <v>45574</v>
      </c>
      <c r="H48" s="14"/>
      <c r="I48" s="25"/>
      <c r="J48" s="25" t="s">
        <v>71</v>
      </c>
      <c r="K48" s="25" t="s">
        <v>71</v>
      </c>
      <c r="L48" s="25" t="s">
        <v>71</v>
      </c>
      <c r="M48" s="25"/>
    </row>
    <row r="49" spans="2:13" x14ac:dyDescent="0.25">
      <c r="B49" s="8" t="s">
        <v>110</v>
      </c>
      <c r="C49" s="9">
        <v>15</v>
      </c>
      <c r="D49" s="9">
        <f t="shared" si="7"/>
        <v>258</v>
      </c>
      <c r="E49" s="11">
        <f>G48</f>
        <v>45574</v>
      </c>
      <c r="F49" s="11"/>
      <c r="G49" s="11">
        <f>WORKDAY(E49,C49)</f>
        <v>45595</v>
      </c>
      <c r="H49" s="14"/>
      <c r="I49" s="25" t="s">
        <v>71</v>
      </c>
      <c r="J49" s="25"/>
      <c r="K49" s="25"/>
      <c r="L49" s="25"/>
      <c r="M49" s="25"/>
    </row>
    <row r="50" spans="2:13" x14ac:dyDescent="0.25">
      <c r="B50" s="58" t="s">
        <v>111</v>
      </c>
      <c r="C50" s="12">
        <v>5</v>
      </c>
      <c r="D50" s="12">
        <f t="shared" si="7"/>
        <v>265</v>
      </c>
      <c r="E50" s="13">
        <f>G49</f>
        <v>45595</v>
      </c>
      <c r="F50" s="13"/>
      <c r="G50" s="22">
        <f t="shared" si="8"/>
        <v>45602</v>
      </c>
      <c r="H50" s="14"/>
      <c r="I50" s="25"/>
      <c r="J50" s="25" t="s">
        <v>71</v>
      </c>
      <c r="K50" s="25"/>
      <c r="L50" s="25"/>
      <c r="M50" s="25"/>
    </row>
    <row r="52" spans="2:13" x14ac:dyDescent="0.25">
      <c r="B52" s="3" t="s">
        <v>112</v>
      </c>
      <c r="C52" s="3">
        <v>175</v>
      </c>
      <c r="D52" s="3"/>
    </row>
    <row r="53" spans="2:13" x14ac:dyDescent="0.25">
      <c r="B53" s="59"/>
      <c r="C53" s="3"/>
      <c r="D53" s="3"/>
      <c r="I53" s="28"/>
      <c r="J53" s="28"/>
      <c r="K53" s="28"/>
      <c r="L53" s="28"/>
      <c r="M53" s="28"/>
    </row>
    <row r="54" spans="2:13" x14ac:dyDescent="0.25">
      <c r="B54" s="8" t="s">
        <v>113</v>
      </c>
      <c r="C54" s="14">
        <v>1</v>
      </c>
      <c r="D54" s="9">
        <f t="shared" ref="D54:D58" si="9">_xlfn.DAYS(G54,$E$10)</f>
        <v>301</v>
      </c>
      <c r="E54" s="11">
        <f>WORKDAY(G50,25)</f>
        <v>45637</v>
      </c>
      <c r="F54" s="14"/>
      <c r="G54" s="23">
        <f>WORKDAY(E54,C54)</f>
        <v>45638</v>
      </c>
      <c r="H54" s="23"/>
      <c r="I54" s="29" t="s">
        <v>71</v>
      </c>
      <c r="J54" s="29" t="s">
        <v>71</v>
      </c>
      <c r="K54" s="29" t="s">
        <v>71</v>
      </c>
      <c r="L54" s="29" t="s">
        <v>71</v>
      </c>
      <c r="M54" s="25"/>
    </row>
    <row r="55" spans="2:13" x14ac:dyDescent="0.25">
      <c r="B55" t="s">
        <v>114</v>
      </c>
      <c r="C55" s="18">
        <v>1</v>
      </c>
      <c r="D55" s="16">
        <f t="shared" si="9"/>
        <v>278</v>
      </c>
      <c r="E55" s="17">
        <f>WORKDAY(G50,8)</f>
        <v>45614</v>
      </c>
      <c r="F55" s="18"/>
      <c r="G55" s="17">
        <f>WORKDAY(E55,C55)</f>
        <v>45615</v>
      </c>
      <c r="H55" s="21"/>
      <c r="I55" s="30" t="s">
        <v>71</v>
      </c>
      <c r="J55" s="30" t="s">
        <v>71</v>
      </c>
      <c r="K55" s="30"/>
      <c r="L55" s="30"/>
      <c r="M55" s="30"/>
    </row>
    <row r="56" spans="2:13" x14ac:dyDescent="0.25">
      <c r="B56" t="s">
        <v>100</v>
      </c>
      <c r="C56" s="18">
        <v>0</v>
      </c>
      <c r="D56" s="16">
        <f t="shared" ref="D56" si="10">_xlfn.DAYS(G56,$E$10)</f>
        <v>265</v>
      </c>
      <c r="E56" s="17">
        <f>G50</f>
        <v>45602</v>
      </c>
      <c r="F56" s="18"/>
      <c r="G56" s="17">
        <f>WORKDAY(E56,C56)</f>
        <v>45602</v>
      </c>
      <c r="H56" s="21"/>
      <c r="I56" s="30"/>
      <c r="J56" s="30" t="s">
        <v>71</v>
      </c>
      <c r="K56" s="30"/>
      <c r="L56" s="30"/>
      <c r="M56" s="30"/>
    </row>
    <row r="57" spans="2:13" x14ac:dyDescent="0.25">
      <c r="B57" s="8" t="s">
        <v>101</v>
      </c>
      <c r="C57" s="18">
        <v>0</v>
      </c>
      <c r="D57" s="16">
        <f t="shared" si="9"/>
        <v>265</v>
      </c>
      <c r="E57" s="17">
        <f>G50</f>
        <v>45602</v>
      </c>
      <c r="F57" s="18"/>
      <c r="G57" s="17">
        <f>WORKDAY(E57,C57)</f>
        <v>45602</v>
      </c>
      <c r="H57" s="21"/>
      <c r="I57" s="30"/>
      <c r="J57" s="30" t="s">
        <v>71</v>
      </c>
      <c r="K57" s="30"/>
      <c r="L57" s="30"/>
      <c r="M57" s="30"/>
    </row>
    <row r="58" spans="2:13" ht="30" x14ac:dyDescent="0.25">
      <c r="B58" s="60" t="str">
        <f>'EPC Direct'!B56</f>
        <v>Contractor(s) conduct site visits to identify any Energy Conservation Measures (ECMs)</v>
      </c>
      <c r="C58" s="14">
        <v>10</v>
      </c>
      <c r="D58" s="9">
        <f t="shared" si="9"/>
        <v>315</v>
      </c>
      <c r="E58" s="11">
        <f>G54</f>
        <v>45638</v>
      </c>
      <c r="F58" s="14"/>
      <c r="G58" s="11">
        <f>WORKDAY(E58,C58)</f>
        <v>45652</v>
      </c>
      <c r="H58" s="20"/>
      <c r="I58" s="31" t="s">
        <v>71</v>
      </c>
      <c r="J58" s="31"/>
      <c r="K58" s="31"/>
      <c r="L58" s="31"/>
      <c r="M58" s="31"/>
    </row>
    <row r="59" spans="2:13" x14ac:dyDescent="0.25">
      <c r="B59" s="8" t="s">
        <v>104</v>
      </c>
      <c r="C59" s="64" t="s">
        <v>105</v>
      </c>
      <c r="D59" s="65"/>
      <c r="E59" s="65"/>
      <c r="F59" s="65"/>
      <c r="G59" s="66"/>
      <c r="H59" s="24"/>
      <c r="I59" s="32" t="s">
        <v>71</v>
      </c>
      <c r="J59" s="32" t="s">
        <v>77</v>
      </c>
      <c r="K59" s="32"/>
      <c r="L59" s="32"/>
      <c r="M59" s="30"/>
    </row>
    <row r="60" spans="2:13" x14ac:dyDescent="0.25">
      <c r="B60" s="8" t="s">
        <v>106</v>
      </c>
      <c r="C60" s="67"/>
      <c r="D60" s="68"/>
      <c r="E60" s="68"/>
      <c r="F60" s="68"/>
      <c r="G60" s="69"/>
      <c r="H60" s="24"/>
      <c r="I60" s="32" t="s">
        <v>71</v>
      </c>
      <c r="J60" s="32" t="s">
        <v>71</v>
      </c>
      <c r="K60" s="32" t="s">
        <v>77</v>
      </c>
      <c r="L60" s="32" t="s">
        <v>71</v>
      </c>
      <c r="M60" s="30"/>
    </row>
    <row r="61" spans="2:13" ht="30" x14ac:dyDescent="0.25">
      <c r="B61" s="8" t="s">
        <v>115</v>
      </c>
      <c r="C61" s="70"/>
      <c r="D61" s="71"/>
      <c r="E61" s="71"/>
      <c r="F61" s="71"/>
      <c r="G61" s="72"/>
      <c r="H61" s="24"/>
      <c r="I61" s="32" t="s">
        <v>71</v>
      </c>
      <c r="J61" s="32" t="s">
        <v>77</v>
      </c>
      <c r="K61" s="32"/>
      <c r="L61" s="32"/>
      <c r="M61" s="32"/>
    </row>
    <row r="62" spans="2:13" x14ac:dyDescent="0.25">
      <c r="B62" s="8" t="s">
        <v>116</v>
      </c>
      <c r="C62" s="14">
        <v>1</v>
      </c>
      <c r="D62" s="9"/>
      <c r="E62" s="11">
        <f>WORKDAY(G54,60)</f>
        <v>45722</v>
      </c>
      <c r="F62" s="14"/>
      <c r="G62" s="11">
        <f t="shared" ref="G62:G68" si="11">WORKDAY(E62,C62)</f>
        <v>45723</v>
      </c>
      <c r="H62" s="34"/>
      <c r="I62" s="35" t="s">
        <v>71</v>
      </c>
      <c r="J62" s="35" t="s">
        <v>71</v>
      </c>
      <c r="K62" s="35" t="s">
        <v>117</v>
      </c>
      <c r="L62" s="35" t="s">
        <v>71</v>
      </c>
      <c r="M62" s="35"/>
    </row>
    <row r="63" spans="2:13" x14ac:dyDescent="0.25">
      <c r="B63" s="8" t="s">
        <v>118</v>
      </c>
      <c r="C63" s="14">
        <v>1</v>
      </c>
      <c r="D63" s="9"/>
      <c r="E63" s="11">
        <f>WORKDAY(G54,90)</f>
        <v>45764</v>
      </c>
      <c r="F63" s="14"/>
      <c r="G63" s="11">
        <f t="shared" si="11"/>
        <v>45765</v>
      </c>
      <c r="H63" s="34"/>
      <c r="I63" s="35" t="s">
        <v>71</v>
      </c>
      <c r="J63" s="35" t="s">
        <v>71</v>
      </c>
      <c r="K63" s="35" t="s">
        <v>117</v>
      </c>
      <c r="L63" s="35" t="s">
        <v>71</v>
      </c>
      <c r="M63" s="35"/>
    </row>
    <row r="64" spans="2:13" x14ac:dyDescent="0.25">
      <c r="B64" s="8" t="s">
        <v>119</v>
      </c>
      <c r="C64" s="14">
        <v>1</v>
      </c>
      <c r="D64" s="9"/>
      <c r="E64" s="11">
        <f>WORKDAY(G57,90)</f>
        <v>45728</v>
      </c>
      <c r="F64" s="14"/>
      <c r="G64" s="11">
        <f t="shared" si="11"/>
        <v>45729</v>
      </c>
      <c r="H64" s="34"/>
      <c r="I64" s="35" t="s">
        <v>71</v>
      </c>
      <c r="J64" s="35" t="s">
        <v>71</v>
      </c>
      <c r="K64" s="35" t="s">
        <v>117</v>
      </c>
      <c r="L64" s="35" t="s">
        <v>71</v>
      </c>
      <c r="M64" s="35"/>
    </row>
    <row r="65" spans="2:13" x14ac:dyDescent="0.25">
      <c r="B65" s="8" t="s">
        <v>120</v>
      </c>
      <c r="C65" s="14">
        <v>100</v>
      </c>
      <c r="D65" s="9">
        <f>_xlfn.DAYS(G65,$E$10)</f>
        <v>455</v>
      </c>
      <c r="E65" s="11">
        <f>G58</f>
        <v>45652</v>
      </c>
      <c r="F65" s="14"/>
      <c r="G65" s="23">
        <f t="shared" si="11"/>
        <v>45792</v>
      </c>
      <c r="H65" s="23"/>
      <c r="I65" s="29" t="s">
        <v>71</v>
      </c>
      <c r="J65" s="29"/>
      <c r="K65" s="29"/>
      <c r="L65" s="29"/>
      <c r="M65" s="35"/>
    </row>
    <row r="66" spans="2:13" x14ac:dyDescent="0.25">
      <c r="B66" s="8" t="s">
        <v>121</v>
      </c>
      <c r="C66" s="14">
        <v>25</v>
      </c>
      <c r="D66" s="9">
        <f t="shared" ref="D66:D79" si="12">_xlfn.DAYS(G66,$E$10)</f>
        <v>490</v>
      </c>
      <c r="E66" s="11">
        <f>G65</f>
        <v>45792</v>
      </c>
      <c r="F66" s="14"/>
      <c r="G66" s="20">
        <f t="shared" si="11"/>
        <v>45827</v>
      </c>
      <c r="H66" s="20"/>
      <c r="I66" s="31"/>
      <c r="J66" s="31" t="s">
        <v>71</v>
      </c>
      <c r="K66" s="31"/>
      <c r="L66" s="31" t="s">
        <v>71</v>
      </c>
      <c r="M66" s="35"/>
    </row>
    <row r="67" spans="2:13" x14ac:dyDescent="0.25">
      <c r="B67" s="8" t="s">
        <v>122</v>
      </c>
      <c r="C67" s="14">
        <v>25</v>
      </c>
      <c r="D67" s="9">
        <f t="shared" si="12"/>
        <v>525</v>
      </c>
      <c r="E67" s="11">
        <f>G66</f>
        <v>45827</v>
      </c>
      <c r="F67" s="14"/>
      <c r="G67" s="20">
        <f t="shared" si="11"/>
        <v>45862</v>
      </c>
      <c r="H67" s="20"/>
      <c r="I67" s="31" t="s">
        <v>71</v>
      </c>
      <c r="J67" s="31"/>
      <c r="K67" s="31"/>
      <c r="L67" s="31"/>
      <c r="M67" s="29"/>
    </row>
    <row r="68" spans="2:13" x14ac:dyDescent="0.25">
      <c r="B68" t="s">
        <v>123</v>
      </c>
      <c r="C68" s="14">
        <v>10</v>
      </c>
      <c r="D68" s="9">
        <f t="shared" si="12"/>
        <v>539</v>
      </c>
      <c r="E68" s="11">
        <f>G67</f>
        <v>45862</v>
      </c>
      <c r="F68" s="14"/>
      <c r="G68" s="20">
        <f t="shared" si="11"/>
        <v>45876</v>
      </c>
      <c r="H68" s="20"/>
      <c r="I68" s="31" t="s">
        <v>71</v>
      </c>
      <c r="J68" s="31"/>
      <c r="K68" s="31"/>
      <c r="L68" s="31"/>
      <c r="M68" s="31"/>
    </row>
    <row r="69" spans="2:13" x14ac:dyDescent="0.25">
      <c r="B69" s="8"/>
      <c r="D69" s="2"/>
      <c r="E69" s="1"/>
      <c r="G69" s="36"/>
    </row>
    <row r="70" spans="2:13" x14ac:dyDescent="0.25">
      <c r="B70" s="3" t="s">
        <v>124</v>
      </c>
      <c r="C70" s="3">
        <v>30</v>
      </c>
      <c r="D70" s="2"/>
      <c r="E70" s="1"/>
      <c r="G70" s="36"/>
    </row>
    <row r="71" spans="2:13" x14ac:dyDescent="0.25">
      <c r="B71" s="3"/>
      <c r="D71" s="2"/>
      <c r="E71" s="1"/>
      <c r="G71" s="36"/>
      <c r="I71" s="28"/>
      <c r="J71" s="28"/>
      <c r="K71" s="28"/>
      <c r="L71" s="28"/>
      <c r="M71" s="28"/>
    </row>
    <row r="72" spans="2:13" x14ac:dyDescent="0.25">
      <c r="B72" s="8" t="s">
        <v>125</v>
      </c>
      <c r="C72" s="14">
        <v>10</v>
      </c>
      <c r="D72" s="9">
        <f t="shared" si="12"/>
        <v>553</v>
      </c>
      <c r="E72" s="11">
        <f>G68</f>
        <v>45876</v>
      </c>
      <c r="F72" s="14"/>
      <c r="G72" s="20">
        <f t="shared" ref="G72:G77" si="13">WORKDAY(E72,C72)</f>
        <v>45890</v>
      </c>
      <c r="H72" s="20"/>
      <c r="I72" s="31"/>
      <c r="J72" s="31" t="s">
        <v>71</v>
      </c>
      <c r="K72" s="31"/>
      <c r="L72" s="31"/>
      <c r="M72" s="31"/>
    </row>
    <row r="73" spans="2:13" x14ac:dyDescent="0.25">
      <c r="B73" s="8" t="s">
        <v>126</v>
      </c>
      <c r="C73" s="18">
        <v>10</v>
      </c>
      <c r="D73" s="16">
        <f t="shared" si="12"/>
        <v>504</v>
      </c>
      <c r="E73" s="17">
        <f>G66</f>
        <v>45827</v>
      </c>
      <c r="F73" s="18"/>
      <c r="G73" s="21">
        <f t="shared" si="13"/>
        <v>45841</v>
      </c>
      <c r="H73" s="21"/>
      <c r="I73" s="30"/>
      <c r="J73" s="30" t="s">
        <v>71</v>
      </c>
      <c r="K73" s="30"/>
      <c r="L73" s="30"/>
      <c r="M73" s="30" t="s">
        <v>71</v>
      </c>
    </row>
    <row r="74" spans="2:13" x14ac:dyDescent="0.25">
      <c r="B74" s="8" t="s">
        <v>127</v>
      </c>
      <c r="C74" s="14">
        <v>23</v>
      </c>
      <c r="D74" s="9">
        <f t="shared" ref="D74" si="14">_xlfn.DAYS(G74,$E$10)</f>
        <v>572</v>
      </c>
      <c r="E74" s="11">
        <f>G68</f>
        <v>45876</v>
      </c>
      <c r="F74" s="14"/>
      <c r="G74" s="20">
        <f t="shared" ref="G74" si="15">WORKDAY(E74,C74)</f>
        <v>45909</v>
      </c>
      <c r="H74" s="20"/>
      <c r="I74" s="31"/>
      <c r="J74" s="31" t="s">
        <v>71</v>
      </c>
      <c r="K74" s="31"/>
      <c r="L74" s="31"/>
      <c r="M74" s="31"/>
    </row>
    <row r="75" spans="2:13" x14ac:dyDescent="0.25">
      <c r="B75" s="8" t="s">
        <v>128</v>
      </c>
      <c r="C75" s="14">
        <v>10</v>
      </c>
      <c r="D75" s="9">
        <f t="shared" si="12"/>
        <v>567</v>
      </c>
      <c r="E75" s="11">
        <f>G72</f>
        <v>45890</v>
      </c>
      <c r="F75" s="14"/>
      <c r="G75" s="20">
        <f t="shared" si="13"/>
        <v>45904</v>
      </c>
      <c r="H75" s="20"/>
      <c r="I75" s="31" t="s">
        <v>71</v>
      </c>
      <c r="J75" s="31" t="s">
        <v>71</v>
      </c>
      <c r="K75" s="31"/>
      <c r="L75" s="31"/>
      <c r="M75" s="31"/>
    </row>
    <row r="76" spans="2:13" ht="30" x14ac:dyDescent="0.25">
      <c r="B76" s="8" t="s">
        <v>129</v>
      </c>
      <c r="C76" s="14">
        <v>5</v>
      </c>
      <c r="D76" s="9">
        <f t="shared" si="12"/>
        <v>574</v>
      </c>
      <c r="E76" s="11">
        <f>G75</f>
        <v>45904</v>
      </c>
      <c r="F76" s="14"/>
      <c r="G76" s="20">
        <f t="shared" si="13"/>
        <v>45911</v>
      </c>
      <c r="H76" s="20"/>
      <c r="I76" s="31" t="s">
        <v>71</v>
      </c>
      <c r="J76" s="31" t="s">
        <v>71</v>
      </c>
      <c r="K76" s="31"/>
      <c r="L76" s="31" t="s">
        <v>71</v>
      </c>
      <c r="M76" s="31"/>
    </row>
    <row r="77" spans="2:13" x14ac:dyDescent="0.25">
      <c r="B77" s="8" t="s">
        <v>130</v>
      </c>
      <c r="C77" s="14">
        <v>5</v>
      </c>
      <c r="D77" s="9">
        <f t="shared" si="12"/>
        <v>581</v>
      </c>
      <c r="E77" s="11">
        <f>G76</f>
        <v>45911</v>
      </c>
      <c r="F77" s="14"/>
      <c r="G77" s="20">
        <f t="shared" si="13"/>
        <v>45918</v>
      </c>
      <c r="H77" s="20"/>
      <c r="I77" s="31" t="s">
        <v>71</v>
      </c>
      <c r="J77" s="31" t="s">
        <v>131</v>
      </c>
      <c r="K77" s="31"/>
      <c r="L77" s="31"/>
      <c r="M77" s="31"/>
    </row>
    <row r="78" spans="2:13" ht="30" x14ac:dyDescent="0.25">
      <c r="B78" s="8" t="s">
        <v>132</v>
      </c>
      <c r="C78" s="14">
        <v>1</v>
      </c>
      <c r="D78" s="9">
        <f t="shared" ref="D78" si="16">_xlfn.DAYS(G78,$E$10)</f>
        <v>582</v>
      </c>
      <c r="E78" s="11">
        <f>G77</f>
        <v>45918</v>
      </c>
      <c r="F78" s="14"/>
      <c r="G78" s="20">
        <f t="shared" ref="G78" si="17">WORKDAY(E78,C78)</f>
        <v>45919</v>
      </c>
      <c r="H78" s="20"/>
      <c r="I78" s="31"/>
      <c r="J78" s="31" t="s">
        <v>71</v>
      </c>
      <c r="K78" s="31"/>
      <c r="L78" s="31"/>
      <c r="M78" s="31"/>
    </row>
    <row r="79" spans="2:13" x14ac:dyDescent="0.25">
      <c r="B79" s="58" t="s">
        <v>133</v>
      </c>
      <c r="C79" s="19">
        <v>1</v>
      </c>
      <c r="D79" s="12">
        <f t="shared" si="12"/>
        <v>585</v>
      </c>
      <c r="E79" s="13">
        <f>G78</f>
        <v>45919</v>
      </c>
      <c r="F79" s="19"/>
      <c r="G79" s="22">
        <f>WORKDAY(E79,C79)</f>
        <v>45922</v>
      </c>
      <c r="H79" s="22"/>
      <c r="I79" s="50" t="s">
        <v>71</v>
      </c>
      <c r="J79" s="50" t="s">
        <v>71</v>
      </c>
      <c r="K79" s="50"/>
      <c r="L79" s="50"/>
      <c r="M79" s="50"/>
    </row>
    <row r="80" spans="2:13" x14ac:dyDescent="0.25">
      <c r="I80" s="33"/>
      <c r="J80" s="33"/>
      <c r="K80" s="33"/>
      <c r="L80" s="33"/>
      <c r="M80" s="33"/>
    </row>
    <row r="83" spans="2:2" ht="45" x14ac:dyDescent="0.25">
      <c r="B83" s="8" t="s">
        <v>134</v>
      </c>
    </row>
  </sheetData>
  <mergeCells count="4">
    <mergeCell ref="E8:H8"/>
    <mergeCell ref="C59:G61"/>
    <mergeCell ref="C44:G45"/>
    <mergeCell ref="E4:F4"/>
  </mergeCells>
  <pageMargins left="0.7" right="0.7" top="0.75" bottom="0.75" header="0.3" footer="0.3"/>
  <pageSetup scale="32" orientation="landscape" horizontalDpi="1200" verticalDpi="1200" r:id="rId1"/>
  <headerFooter>
    <oddHeader>&amp;CESPC Schedule with Preliminary Assessment</oddHeader>
  </headerFooter>
  <ignoredErrors>
    <ignoredError sqref="C14:C16 C18:C20" numberStoredAsText="1"/>
    <ignoredError sqref="E17:E2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622F2-8B96-4936-9CE7-82948D51EEEC}">
  <sheetPr>
    <pageSetUpPr fitToPage="1"/>
  </sheetPr>
  <dimension ref="A1:M80"/>
  <sheetViews>
    <sheetView tabSelected="1" workbookViewId="0">
      <selection activeCell="C56" sqref="C56"/>
    </sheetView>
  </sheetViews>
  <sheetFormatPr defaultRowHeight="15" x14ac:dyDescent="0.25"/>
  <cols>
    <col min="2" max="2" width="83.28515625" customWidth="1"/>
    <col min="3" max="3" width="27.7109375" bestFit="1" customWidth="1"/>
    <col min="4" max="4" width="27.7109375" customWidth="1"/>
    <col min="5" max="5" width="30.28515625" customWidth="1"/>
    <col min="6" max="6" width="14.140625" customWidth="1"/>
    <col min="7" max="8" width="18.140625" customWidth="1"/>
    <col min="10" max="10" width="18" customWidth="1"/>
    <col min="11" max="11" width="15.5703125" customWidth="1"/>
    <col min="13" max="13" width="34.140625" bestFit="1" customWidth="1"/>
  </cols>
  <sheetData>
    <row r="1" spans="1:13" ht="18.75" x14ac:dyDescent="0.3">
      <c r="B1" s="53" t="s">
        <v>44</v>
      </c>
      <c r="C1" s="53" t="s">
        <v>45</v>
      </c>
    </row>
    <row r="2" spans="1:13" ht="18.75" x14ac:dyDescent="0.3">
      <c r="B2" s="53" t="s">
        <v>46</v>
      </c>
      <c r="C2" s="57">
        <v>45337</v>
      </c>
    </row>
    <row r="3" spans="1:13" ht="18.75" x14ac:dyDescent="0.3">
      <c r="G3" s="62" t="s">
        <v>47</v>
      </c>
      <c r="H3" s="62" t="s">
        <v>48</v>
      </c>
    </row>
    <row r="4" spans="1:13" ht="21" x14ac:dyDescent="0.35">
      <c r="B4" s="54" t="s">
        <v>49</v>
      </c>
      <c r="E4" s="73" t="s">
        <v>50</v>
      </c>
      <c r="F4" s="73"/>
      <c r="G4" s="39">
        <f>ROUNDUP(((_xlfn.DAYS(G10,$E$10))/(365))*12,0)</f>
        <v>15</v>
      </c>
      <c r="H4" s="39">
        <f>ROUNDUP(((_xlfn.DAYS(H10,$F$10))/(365))*12,0)</f>
        <v>0</v>
      </c>
    </row>
    <row r="5" spans="1:13" x14ac:dyDescent="0.25">
      <c r="B5" s="55" t="s">
        <v>51</v>
      </c>
    </row>
    <row r="6" spans="1:13" ht="30" x14ac:dyDescent="0.25">
      <c r="B6" s="56" t="s">
        <v>52</v>
      </c>
    </row>
    <row r="8" spans="1:13" x14ac:dyDescent="0.25">
      <c r="B8" s="4" t="s">
        <v>53</v>
      </c>
      <c r="C8" s="3" t="s">
        <v>54</v>
      </c>
      <c r="D8" s="3"/>
      <c r="E8" s="63" t="s">
        <v>55</v>
      </c>
      <c r="F8" s="63"/>
      <c r="G8" s="63"/>
      <c r="H8" s="63"/>
      <c r="I8" s="3" t="s">
        <v>14</v>
      </c>
      <c r="J8" s="3" t="s">
        <v>56</v>
      </c>
      <c r="K8" s="3" t="s">
        <v>57</v>
      </c>
      <c r="L8" s="3" t="s">
        <v>58</v>
      </c>
      <c r="M8" s="3" t="s">
        <v>59</v>
      </c>
    </row>
    <row r="9" spans="1:13" ht="17.25" x14ac:dyDescent="0.25">
      <c r="C9" s="5" t="s">
        <v>60</v>
      </c>
      <c r="D9" s="5"/>
      <c r="E9" s="5" t="s">
        <v>61</v>
      </c>
      <c r="F9" s="5" t="s">
        <v>48</v>
      </c>
      <c r="G9" s="5" t="s">
        <v>62</v>
      </c>
      <c r="H9" s="5" t="s">
        <v>63</v>
      </c>
    </row>
    <row r="10" spans="1:13" x14ac:dyDescent="0.25">
      <c r="B10" s="4" t="s">
        <v>64</v>
      </c>
      <c r="C10" s="40"/>
      <c r="D10" s="40"/>
      <c r="E10" s="37" t="s">
        <v>65</v>
      </c>
      <c r="F10" s="40"/>
      <c r="G10" s="52">
        <f>G77</f>
        <v>45777</v>
      </c>
    </row>
    <row r="11" spans="1:13" x14ac:dyDescent="0.25">
      <c r="B11" s="3" t="s">
        <v>66</v>
      </c>
      <c r="C11" s="37" t="s">
        <v>67</v>
      </c>
      <c r="D11" s="37" t="s">
        <v>68</v>
      </c>
      <c r="E11" s="41"/>
      <c r="F11" s="40"/>
      <c r="G11" s="40"/>
    </row>
    <row r="12" spans="1:13" ht="30" x14ac:dyDescent="0.25">
      <c r="A12">
        <v>1</v>
      </c>
      <c r="B12" s="51" t="s">
        <v>69</v>
      </c>
      <c r="C12" s="42">
        <v>3</v>
      </c>
      <c r="D12" s="42">
        <f>_xlfn.DAYS(G12,$E$10)</f>
        <v>5</v>
      </c>
      <c r="E12" s="43" t="s">
        <v>65</v>
      </c>
      <c r="F12" s="20"/>
      <c r="G12" s="20">
        <f>WORKDAY(E12,C12)</f>
        <v>45342</v>
      </c>
      <c r="H12" s="11"/>
      <c r="I12" s="25"/>
      <c r="J12" s="25" t="s">
        <v>70</v>
      </c>
      <c r="K12" s="25" t="s">
        <v>71</v>
      </c>
      <c r="L12" s="25"/>
      <c r="M12" s="25"/>
    </row>
    <row r="13" spans="1:13" x14ac:dyDescent="0.25">
      <c r="A13">
        <v>2</v>
      </c>
      <c r="B13" s="8" t="s">
        <v>72</v>
      </c>
      <c r="C13" s="42">
        <v>2</v>
      </c>
      <c r="D13" s="42">
        <f t="shared" ref="D13:D23" si="0">_xlfn.DAYS(G13,$E$10)</f>
        <v>11</v>
      </c>
      <c r="E13" s="20">
        <f>WORKDAY(G12,C13)</f>
        <v>45344</v>
      </c>
      <c r="F13" s="20"/>
      <c r="G13" s="20">
        <f t="shared" ref="G13:G23" si="1">WORKDAY(E13,C13)</f>
        <v>45348</v>
      </c>
      <c r="H13" s="11"/>
      <c r="I13" s="25"/>
      <c r="J13" s="25" t="s">
        <v>71</v>
      </c>
      <c r="K13" s="25" t="s">
        <v>71</v>
      </c>
      <c r="L13" s="25"/>
      <c r="M13" s="25"/>
    </row>
    <row r="14" spans="1:13" ht="30" x14ac:dyDescent="0.25">
      <c r="A14">
        <v>3</v>
      </c>
      <c r="B14" s="8" t="s">
        <v>73</v>
      </c>
      <c r="C14" s="44" t="s">
        <v>74</v>
      </c>
      <c r="D14" s="44">
        <f t="shared" si="0"/>
        <v>11</v>
      </c>
      <c r="E14" s="21">
        <f>WORKDAY(E13,C14)</f>
        <v>45345</v>
      </c>
      <c r="F14" s="21"/>
      <c r="G14" s="21">
        <f t="shared" si="1"/>
        <v>45348</v>
      </c>
      <c r="H14" s="17"/>
      <c r="I14" s="26"/>
      <c r="J14" s="26" t="s">
        <v>71</v>
      </c>
      <c r="K14" s="26" t="s">
        <v>71</v>
      </c>
      <c r="L14" s="26"/>
      <c r="M14" s="26"/>
    </row>
    <row r="15" spans="1:13" x14ac:dyDescent="0.25">
      <c r="A15">
        <v>4</v>
      </c>
      <c r="B15" t="s">
        <v>75</v>
      </c>
      <c r="C15" s="42" t="s">
        <v>76</v>
      </c>
      <c r="D15" s="42">
        <f>_xlfn.DAYS(G15,$E$10)</f>
        <v>14</v>
      </c>
      <c r="E15" s="20">
        <f>WORKDAY(E12,C15)</f>
        <v>45344</v>
      </c>
      <c r="F15" s="20"/>
      <c r="G15" s="20">
        <f t="shared" si="1"/>
        <v>45351</v>
      </c>
      <c r="H15" s="11"/>
      <c r="I15" s="25"/>
      <c r="J15" s="25" t="s">
        <v>71</v>
      </c>
      <c r="K15" s="25" t="s">
        <v>117</v>
      </c>
      <c r="L15" s="25"/>
      <c r="M15" s="25"/>
    </row>
    <row r="16" spans="1:13" ht="30" x14ac:dyDescent="0.25">
      <c r="A16">
        <v>5</v>
      </c>
      <c r="B16" s="8" t="s">
        <v>78</v>
      </c>
      <c r="C16" s="44" t="s">
        <v>76</v>
      </c>
      <c r="D16" s="44">
        <f t="shared" si="0"/>
        <v>14</v>
      </c>
      <c r="E16" s="21">
        <f>WORKDAY(E12,C16)</f>
        <v>45344</v>
      </c>
      <c r="F16" s="21"/>
      <c r="G16" s="21">
        <f t="shared" si="1"/>
        <v>45351</v>
      </c>
      <c r="H16" s="17"/>
      <c r="I16" s="26"/>
      <c r="J16" s="26" t="s">
        <v>71</v>
      </c>
      <c r="K16" s="26"/>
      <c r="L16" s="26"/>
      <c r="M16" s="26"/>
    </row>
    <row r="17" spans="1:13" x14ac:dyDescent="0.25">
      <c r="A17">
        <v>6</v>
      </c>
      <c r="B17" t="s">
        <v>79</v>
      </c>
      <c r="C17" s="42">
        <v>3</v>
      </c>
      <c r="D17" s="42">
        <f t="shared" si="0"/>
        <v>15</v>
      </c>
      <c r="E17" s="20">
        <f t="shared" ref="E17" si="2">WORKDAY(E16,C17)</f>
        <v>45349</v>
      </c>
      <c r="F17" s="20"/>
      <c r="G17" s="20">
        <f t="shared" si="1"/>
        <v>45352</v>
      </c>
      <c r="H17" s="11"/>
      <c r="I17" s="25"/>
      <c r="J17" s="25" t="s">
        <v>71</v>
      </c>
      <c r="K17" s="25" t="s">
        <v>117</v>
      </c>
      <c r="L17" s="25"/>
      <c r="M17" s="25"/>
    </row>
    <row r="18" spans="1:13" x14ac:dyDescent="0.25">
      <c r="A18">
        <v>7</v>
      </c>
      <c r="B18" t="s">
        <v>80</v>
      </c>
      <c r="C18" s="42" t="s">
        <v>81</v>
      </c>
      <c r="D18" s="42">
        <f t="shared" si="0"/>
        <v>35</v>
      </c>
      <c r="E18" s="20">
        <f>WORKDAY(E16,C18)</f>
        <v>45358</v>
      </c>
      <c r="F18" s="20"/>
      <c r="G18" s="20">
        <f t="shared" si="1"/>
        <v>45372</v>
      </c>
      <c r="H18" s="11"/>
      <c r="I18" s="25"/>
      <c r="J18" s="25" t="s">
        <v>71</v>
      </c>
      <c r="K18" s="25" t="s">
        <v>117</v>
      </c>
      <c r="L18" s="25"/>
      <c r="M18" s="25"/>
    </row>
    <row r="19" spans="1:13" x14ac:dyDescent="0.25">
      <c r="A19">
        <v>8</v>
      </c>
      <c r="B19" t="s">
        <v>82</v>
      </c>
      <c r="C19" s="44" t="s">
        <v>76</v>
      </c>
      <c r="D19" s="44">
        <f t="shared" si="0"/>
        <v>35</v>
      </c>
      <c r="E19" s="21">
        <f>WORKDAY(E18,C19)</f>
        <v>45365</v>
      </c>
      <c r="F19" s="21"/>
      <c r="G19" s="21">
        <f t="shared" si="1"/>
        <v>45372</v>
      </c>
      <c r="H19" s="17"/>
      <c r="I19" s="26"/>
      <c r="J19" s="26" t="s">
        <v>71</v>
      </c>
      <c r="K19" s="26" t="s">
        <v>71</v>
      </c>
      <c r="L19" s="26"/>
      <c r="M19" s="26"/>
    </row>
    <row r="20" spans="1:13" x14ac:dyDescent="0.25">
      <c r="A20">
        <v>9</v>
      </c>
      <c r="B20" t="s">
        <v>83</v>
      </c>
      <c r="C20" s="44" t="s">
        <v>84</v>
      </c>
      <c r="D20" s="44">
        <f>_xlfn.DAYS(G20,$E$10)</f>
        <v>105</v>
      </c>
      <c r="E20" s="21">
        <f>E18</f>
        <v>45358</v>
      </c>
      <c r="F20" s="21"/>
      <c r="G20" s="21">
        <f>WORKDAY(E20,C20)</f>
        <v>45442</v>
      </c>
      <c r="H20" s="17"/>
      <c r="I20" s="26"/>
      <c r="J20" s="26" t="s">
        <v>71</v>
      </c>
      <c r="K20" s="26" t="s">
        <v>117</v>
      </c>
      <c r="L20" s="26"/>
      <c r="M20" s="26"/>
    </row>
    <row r="21" spans="1:13" x14ac:dyDescent="0.25">
      <c r="A21">
        <v>10</v>
      </c>
      <c r="B21" t="s">
        <v>85</v>
      </c>
      <c r="C21" s="42">
        <v>3</v>
      </c>
      <c r="D21" s="42">
        <f t="shared" si="0"/>
        <v>29</v>
      </c>
      <c r="E21" s="20">
        <f>WORKDAY(E18,C21)</f>
        <v>45363</v>
      </c>
      <c r="F21" s="20"/>
      <c r="G21" s="20">
        <f t="shared" si="1"/>
        <v>45366</v>
      </c>
      <c r="H21" s="11"/>
      <c r="I21" s="25"/>
      <c r="J21" s="25" t="s">
        <v>71</v>
      </c>
      <c r="K21" s="25" t="s">
        <v>117</v>
      </c>
      <c r="L21" s="25"/>
      <c r="M21" s="25"/>
    </row>
    <row r="22" spans="1:13" ht="30" x14ac:dyDescent="0.25">
      <c r="A22">
        <v>11</v>
      </c>
      <c r="B22" s="58" t="s">
        <v>86</v>
      </c>
      <c r="C22" s="45">
        <v>22</v>
      </c>
      <c r="D22" s="45">
        <f>_xlfn.DAYS(G22,$E$10)</f>
        <v>57</v>
      </c>
      <c r="E22" s="46">
        <f>WORKDAY(E21,1)</f>
        <v>45364</v>
      </c>
      <c r="F22" s="46"/>
      <c r="G22" s="22">
        <f>WORKDAY(E22,C22)</f>
        <v>45394</v>
      </c>
      <c r="H22" s="13"/>
      <c r="I22" s="27"/>
      <c r="J22" s="27" t="s">
        <v>71</v>
      </c>
      <c r="K22" s="27" t="s">
        <v>117</v>
      </c>
      <c r="L22" s="27"/>
      <c r="M22" s="27"/>
    </row>
    <row r="23" spans="1:13" x14ac:dyDescent="0.25">
      <c r="A23">
        <v>12</v>
      </c>
      <c r="B23" t="s">
        <v>87</v>
      </c>
      <c r="C23" s="44">
        <v>5</v>
      </c>
      <c r="D23" s="44">
        <f t="shared" si="0"/>
        <v>40</v>
      </c>
      <c r="E23" s="21">
        <f>WORKDAY(E21,C23)</f>
        <v>45370</v>
      </c>
      <c r="F23" s="21"/>
      <c r="G23" s="21">
        <f t="shared" si="1"/>
        <v>45377</v>
      </c>
      <c r="H23" s="17"/>
      <c r="I23" s="26"/>
      <c r="J23" s="26" t="s">
        <v>71</v>
      </c>
      <c r="K23" s="26" t="s">
        <v>71</v>
      </c>
      <c r="L23" s="26"/>
      <c r="M23" s="26"/>
    </row>
    <row r="24" spans="1:13" x14ac:dyDescent="0.25">
      <c r="C24" s="40"/>
      <c r="D24" s="40"/>
      <c r="E24" s="36"/>
      <c r="F24" s="36"/>
      <c r="G24" s="36"/>
      <c r="H24" s="1"/>
      <c r="I24" s="28"/>
      <c r="J24" s="28"/>
      <c r="K24" s="28"/>
      <c r="L24" s="28"/>
      <c r="M24" s="28"/>
    </row>
    <row r="25" spans="1:13" x14ac:dyDescent="0.25">
      <c r="B25" s="3" t="s">
        <v>88</v>
      </c>
      <c r="C25" s="47">
        <v>45</v>
      </c>
      <c r="D25" s="47"/>
      <c r="E25" s="36"/>
      <c r="F25" s="36"/>
      <c r="G25" s="36"/>
      <c r="H25" s="1"/>
      <c r="I25" s="28"/>
      <c r="J25" s="28"/>
      <c r="K25" s="28"/>
      <c r="L25" s="28"/>
      <c r="M25" s="28"/>
    </row>
    <row r="26" spans="1:13" x14ac:dyDescent="0.25">
      <c r="C26" s="40"/>
      <c r="D26" s="40"/>
      <c r="E26" s="36"/>
      <c r="F26" s="36"/>
      <c r="G26" s="36"/>
      <c r="H26" s="1"/>
      <c r="I26" s="28"/>
      <c r="J26" s="28"/>
      <c r="K26" s="28"/>
      <c r="L26" s="28"/>
      <c r="M26" s="28"/>
    </row>
    <row r="27" spans="1:13" x14ac:dyDescent="0.25">
      <c r="A27">
        <v>1</v>
      </c>
      <c r="B27" t="s">
        <v>89</v>
      </c>
      <c r="C27" s="34">
        <v>25</v>
      </c>
      <c r="D27" s="42">
        <f>_xlfn.DAYS(G27,$E$10)</f>
        <v>62</v>
      </c>
      <c r="E27" s="20">
        <f>E22</f>
        <v>45364</v>
      </c>
      <c r="F27" s="20"/>
      <c r="G27" s="20">
        <f>WORKDAY(E27,C27)</f>
        <v>45399</v>
      </c>
      <c r="H27" s="11"/>
      <c r="I27" s="25" t="s">
        <v>71</v>
      </c>
      <c r="J27" s="25"/>
      <c r="K27" s="25"/>
      <c r="L27" s="25"/>
      <c r="M27" s="25"/>
    </row>
    <row r="28" spans="1:13" x14ac:dyDescent="0.25">
      <c r="A28">
        <v>2</v>
      </c>
      <c r="B28" t="s">
        <v>90</v>
      </c>
      <c r="C28" s="34">
        <v>20</v>
      </c>
      <c r="D28" s="42">
        <f>_xlfn.DAYS(G28,$E$10)</f>
        <v>90</v>
      </c>
      <c r="E28" s="20">
        <f>G27</f>
        <v>45399</v>
      </c>
      <c r="F28" s="20"/>
      <c r="G28" s="20">
        <f>WORKDAY(E28,C28)</f>
        <v>45427</v>
      </c>
      <c r="H28" s="11"/>
      <c r="I28" s="25"/>
      <c r="J28" s="25" t="s">
        <v>71</v>
      </c>
      <c r="K28" s="25"/>
      <c r="L28" s="25" t="s">
        <v>71</v>
      </c>
      <c r="M28" s="25"/>
    </row>
    <row r="29" spans="1:13" x14ac:dyDescent="0.25">
      <c r="A29">
        <v>3</v>
      </c>
      <c r="B29" t="s">
        <v>91</v>
      </c>
      <c r="C29" s="34">
        <v>1</v>
      </c>
      <c r="D29" s="42">
        <f>_xlfn.DAYS(G29,$E$10)</f>
        <v>91</v>
      </c>
      <c r="E29" s="20">
        <f>G28</f>
        <v>45427</v>
      </c>
      <c r="F29" s="20"/>
      <c r="G29" s="20">
        <f t="shared" ref="G29" si="3">WORKDAY(E29,C29)</f>
        <v>45428</v>
      </c>
      <c r="H29" s="11"/>
      <c r="I29" s="25"/>
      <c r="J29" s="25" t="s">
        <v>71</v>
      </c>
      <c r="K29" s="25"/>
      <c r="L29" s="25"/>
      <c r="M29" s="25"/>
    </row>
    <row r="30" spans="1:13" x14ac:dyDescent="0.25">
      <c r="C30" s="40"/>
      <c r="D30" s="40"/>
      <c r="E30" s="36"/>
      <c r="F30" s="36"/>
      <c r="G30" s="36"/>
      <c r="H30" s="1"/>
      <c r="I30" s="28"/>
      <c r="J30" s="28"/>
      <c r="K30" s="28"/>
      <c r="L30" s="28"/>
      <c r="M30" s="28"/>
    </row>
    <row r="31" spans="1:13" x14ac:dyDescent="0.25">
      <c r="B31" s="3" t="s">
        <v>92</v>
      </c>
      <c r="C31" s="40"/>
      <c r="D31" s="40"/>
      <c r="E31" s="36"/>
      <c r="F31" s="36"/>
      <c r="G31" s="36"/>
      <c r="H31" s="1"/>
      <c r="I31" s="28"/>
      <c r="J31" s="28"/>
      <c r="K31" s="28"/>
      <c r="L31" s="28"/>
      <c r="M31" s="28"/>
    </row>
    <row r="32" spans="1:13" x14ac:dyDescent="0.25">
      <c r="A32">
        <v>1</v>
      </c>
      <c r="B32" t="s">
        <v>93</v>
      </c>
      <c r="C32" s="42">
        <v>10</v>
      </c>
      <c r="D32" s="42">
        <f t="shared" ref="D32:D36" si="4">_xlfn.DAYS(G32,$E$10)</f>
        <v>105</v>
      </c>
      <c r="E32" s="20">
        <f>G29</f>
        <v>45428</v>
      </c>
      <c r="F32" s="20"/>
      <c r="G32" s="20">
        <f t="shared" ref="G32" si="5">WORKDAY(E32,C32)</f>
        <v>45442</v>
      </c>
      <c r="H32" s="11"/>
      <c r="I32" s="25" t="s">
        <v>71</v>
      </c>
      <c r="J32" s="25"/>
      <c r="K32" s="25"/>
      <c r="L32" s="25"/>
      <c r="M32" s="25"/>
    </row>
    <row r="33" spans="1:13" ht="30" x14ac:dyDescent="0.25">
      <c r="A33">
        <v>2</v>
      </c>
      <c r="B33" s="8" t="s">
        <v>94</v>
      </c>
      <c r="C33" s="42">
        <v>10</v>
      </c>
      <c r="D33" s="42">
        <f t="shared" si="4"/>
        <v>119</v>
      </c>
      <c r="E33" s="48">
        <f>G32</f>
        <v>45442</v>
      </c>
      <c r="F33" s="20"/>
      <c r="G33" s="20">
        <f>WORKDAY(E33,C33)</f>
        <v>45456</v>
      </c>
      <c r="H33" s="11"/>
      <c r="I33" s="25"/>
      <c r="J33" s="25" t="s">
        <v>71</v>
      </c>
      <c r="K33" s="25"/>
      <c r="L33" s="25" t="s">
        <v>71</v>
      </c>
      <c r="M33" s="25"/>
    </row>
    <row r="34" spans="1:13" x14ac:dyDescent="0.25">
      <c r="A34">
        <v>3</v>
      </c>
      <c r="B34" t="s">
        <v>95</v>
      </c>
      <c r="C34" s="44">
        <v>1</v>
      </c>
      <c r="D34" s="44">
        <f t="shared" si="4"/>
        <v>120</v>
      </c>
      <c r="E34" s="21">
        <f>G33</f>
        <v>45456</v>
      </c>
      <c r="F34" s="21"/>
      <c r="G34" s="21">
        <f t="shared" ref="G34:G36" si="6">WORKDAY(E34,C34)</f>
        <v>45457</v>
      </c>
      <c r="H34" s="17"/>
      <c r="I34" s="26"/>
      <c r="J34" s="26" t="s">
        <v>71</v>
      </c>
      <c r="K34" s="26"/>
      <c r="L34" s="26"/>
      <c r="M34" s="26"/>
    </row>
    <row r="35" spans="1:13" x14ac:dyDescent="0.25">
      <c r="A35">
        <v>4</v>
      </c>
      <c r="B35" s="4" t="s">
        <v>135</v>
      </c>
      <c r="C35" s="45">
        <v>1</v>
      </c>
      <c r="D35" s="45">
        <f t="shared" si="4"/>
        <v>120</v>
      </c>
      <c r="E35" s="46">
        <f>G33</f>
        <v>45456</v>
      </c>
      <c r="F35" s="46"/>
      <c r="G35" s="22">
        <f t="shared" si="6"/>
        <v>45457</v>
      </c>
      <c r="H35" s="13"/>
      <c r="I35" s="27"/>
      <c r="J35" s="27" t="s">
        <v>71</v>
      </c>
      <c r="K35" s="27"/>
      <c r="L35" s="27"/>
      <c r="M35" s="27" t="s">
        <v>97</v>
      </c>
    </row>
    <row r="36" spans="1:13" x14ac:dyDescent="0.25">
      <c r="A36">
        <v>5</v>
      </c>
      <c r="B36" t="s">
        <v>136</v>
      </c>
      <c r="C36" s="42">
        <v>1</v>
      </c>
      <c r="D36" s="42">
        <f t="shared" si="4"/>
        <v>123</v>
      </c>
      <c r="E36" s="20">
        <f>G35</f>
        <v>45457</v>
      </c>
      <c r="F36" s="20"/>
      <c r="G36" s="20">
        <f t="shared" si="6"/>
        <v>45460</v>
      </c>
      <c r="H36" s="11"/>
      <c r="I36" s="25" t="s">
        <v>71</v>
      </c>
      <c r="J36" s="25"/>
      <c r="K36" s="25"/>
      <c r="L36" s="25"/>
      <c r="M36" s="25"/>
    </row>
    <row r="37" spans="1:13" x14ac:dyDescent="0.25">
      <c r="C37" s="83"/>
      <c r="D37" s="83"/>
      <c r="E37" s="84"/>
      <c r="F37" s="84"/>
      <c r="G37" s="84"/>
      <c r="H37" s="85"/>
      <c r="I37" s="86"/>
      <c r="J37" s="86"/>
      <c r="K37" s="86"/>
      <c r="L37" s="86"/>
      <c r="M37" s="86"/>
    </row>
    <row r="38" spans="1:13" ht="30" x14ac:dyDescent="0.25">
      <c r="B38" s="59" t="s">
        <v>140</v>
      </c>
      <c r="C38" s="37">
        <v>45</v>
      </c>
      <c r="D38" s="47"/>
      <c r="E38" s="36"/>
      <c r="F38" s="36"/>
      <c r="G38" s="36"/>
      <c r="H38" s="1"/>
    </row>
    <row r="39" spans="1:13" x14ac:dyDescent="0.25">
      <c r="B39" s="3"/>
      <c r="C39" s="47"/>
      <c r="D39" s="47"/>
      <c r="E39" s="36"/>
      <c r="F39" s="36"/>
      <c r="G39" s="36"/>
      <c r="H39" s="1"/>
    </row>
    <row r="40" spans="1:13" x14ac:dyDescent="0.25">
      <c r="B40" t="s">
        <v>100</v>
      </c>
      <c r="C40" s="44">
        <v>1</v>
      </c>
      <c r="D40" s="44"/>
      <c r="E40" s="21"/>
      <c r="F40" s="21"/>
      <c r="G40" s="21"/>
      <c r="H40" s="17"/>
      <c r="I40" s="18"/>
      <c r="J40" s="18"/>
      <c r="K40" s="18"/>
      <c r="L40" s="18"/>
      <c r="M40" s="18"/>
    </row>
    <row r="41" spans="1:13" x14ac:dyDescent="0.25">
      <c r="B41" t="s">
        <v>137</v>
      </c>
      <c r="C41" s="44">
        <v>1</v>
      </c>
      <c r="D41" s="44"/>
      <c r="E41" s="21"/>
      <c r="F41" s="21"/>
      <c r="G41" s="21"/>
      <c r="H41" s="17"/>
      <c r="I41" s="18"/>
      <c r="J41" s="18"/>
      <c r="K41" s="18"/>
      <c r="L41" s="18"/>
      <c r="M41" s="18"/>
    </row>
    <row r="42" spans="1:13" x14ac:dyDescent="0.25">
      <c r="B42" t="s">
        <v>102</v>
      </c>
      <c r="C42" s="42">
        <v>1</v>
      </c>
      <c r="D42" s="42"/>
      <c r="E42" s="20"/>
      <c r="F42" s="20"/>
      <c r="G42" s="23"/>
      <c r="H42" s="11"/>
      <c r="I42" s="14"/>
      <c r="J42" s="14"/>
      <c r="K42" s="14"/>
      <c r="L42" s="14"/>
      <c r="M42" s="14"/>
    </row>
    <row r="43" spans="1:13" x14ac:dyDescent="0.25">
      <c r="B43" t="s">
        <v>103</v>
      </c>
      <c r="C43" s="42">
        <v>12</v>
      </c>
      <c r="D43" s="42"/>
      <c r="E43" s="20"/>
      <c r="F43" s="20"/>
      <c r="G43" s="20"/>
      <c r="H43" s="11"/>
      <c r="I43" s="14"/>
      <c r="J43" s="14"/>
      <c r="K43" s="14"/>
      <c r="L43" s="14"/>
      <c r="M43" s="14"/>
    </row>
    <row r="44" spans="1:13" x14ac:dyDescent="0.25">
      <c r="B44" t="s">
        <v>104</v>
      </c>
      <c r="C44" s="74" t="s">
        <v>105</v>
      </c>
      <c r="D44" s="75"/>
      <c r="E44" s="75"/>
      <c r="F44" s="75"/>
      <c r="G44" s="76"/>
      <c r="H44" s="18"/>
      <c r="I44" s="18"/>
      <c r="J44" s="18"/>
      <c r="K44" s="18"/>
      <c r="L44" s="18"/>
      <c r="M44" s="18"/>
    </row>
    <row r="45" spans="1:13" x14ac:dyDescent="0.25">
      <c r="B45" t="s">
        <v>106</v>
      </c>
      <c r="C45" s="77"/>
      <c r="D45" s="78"/>
      <c r="E45" s="78"/>
      <c r="F45" s="78"/>
      <c r="G45" s="79"/>
      <c r="H45" s="18"/>
      <c r="I45" s="18"/>
      <c r="J45" s="18"/>
      <c r="K45" s="18"/>
      <c r="L45" s="18"/>
      <c r="M45" s="18"/>
    </row>
    <row r="46" spans="1:13" x14ac:dyDescent="0.25">
      <c r="B46" t="s">
        <v>139</v>
      </c>
      <c r="C46" s="42">
        <v>20</v>
      </c>
      <c r="D46" s="42"/>
      <c r="E46" s="48"/>
      <c r="F46" s="20"/>
      <c r="G46" s="20"/>
      <c r="H46" s="14"/>
      <c r="I46" s="14"/>
      <c r="J46" s="14"/>
      <c r="K46" s="14"/>
      <c r="L46" s="14"/>
      <c r="M46" s="14"/>
    </row>
    <row r="47" spans="1:13" x14ac:dyDescent="0.25">
      <c r="B47" t="s">
        <v>108</v>
      </c>
      <c r="C47" s="42">
        <v>5</v>
      </c>
      <c r="D47" s="42"/>
      <c r="E47" s="20"/>
      <c r="F47" s="20"/>
      <c r="G47" s="20"/>
      <c r="H47" s="14"/>
      <c r="I47" s="14"/>
      <c r="J47" s="14"/>
      <c r="K47" s="14"/>
      <c r="L47" s="14"/>
      <c r="M47" s="14"/>
    </row>
    <row r="48" spans="1:13" x14ac:dyDescent="0.25">
      <c r="B48" s="4" t="s">
        <v>111</v>
      </c>
      <c r="C48" s="45">
        <v>5</v>
      </c>
      <c r="D48" s="45"/>
      <c r="E48" s="46"/>
      <c r="F48" s="46"/>
      <c r="G48" s="22"/>
      <c r="H48" s="14"/>
      <c r="I48" s="14"/>
      <c r="J48" s="14"/>
      <c r="K48" s="14"/>
      <c r="L48" s="14"/>
      <c r="M48" s="14"/>
    </row>
    <row r="49" spans="1:13" x14ac:dyDescent="0.25">
      <c r="C49" s="40"/>
      <c r="D49" s="40"/>
      <c r="E49" s="40"/>
      <c r="F49" s="40"/>
      <c r="G49" s="40"/>
    </row>
    <row r="50" spans="1:13" x14ac:dyDescent="0.25">
      <c r="B50" s="3" t="s">
        <v>112</v>
      </c>
      <c r="C50" s="47">
        <v>175</v>
      </c>
      <c r="D50" s="47"/>
      <c r="E50" s="40"/>
      <c r="F50" s="40"/>
      <c r="G50" s="40"/>
    </row>
    <row r="51" spans="1:13" x14ac:dyDescent="0.25">
      <c r="B51" s="3"/>
      <c r="C51" s="47"/>
      <c r="D51" s="47"/>
      <c r="E51" s="40"/>
      <c r="F51" s="40"/>
      <c r="G51" s="40"/>
    </row>
    <row r="52" spans="1:13" x14ac:dyDescent="0.25">
      <c r="A52">
        <v>1</v>
      </c>
      <c r="B52" t="s">
        <v>113</v>
      </c>
      <c r="C52" s="34">
        <v>1</v>
      </c>
      <c r="D52" s="42">
        <f t="shared" ref="D52:D56" si="7">_xlfn.DAYS(G52,$E$10)</f>
        <v>159</v>
      </c>
      <c r="E52" s="20">
        <f>WORKDAY(G36,25)</f>
        <v>45495</v>
      </c>
      <c r="F52" s="34"/>
      <c r="G52" s="23">
        <f>WORKDAY(E52,C52)</f>
        <v>45496</v>
      </c>
      <c r="H52" s="23"/>
      <c r="I52" s="29" t="s">
        <v>71</v>
      </c>
      <c r="J52" s="29" t="s">
        <v>71</v>
      </c>
      <c r="K52" s="29" t="s">
        <v>71</v>
      </c>
      <c r="L52" s="29" t="s">
        <v>71</v>
      </c>
      <c r="M52" s="23"/>
    </row>
    <row r="53" spans="1:13" x14ac:dyDescent="0.25">
      <c r="A53">
        <v>2</v>
      </c>
      <c r="B53" t="s">
        <v>114</v>
      </c>
      <c r="C53" s="24">
        <v>1</v>
      </c>
      <c r="D53" s="44">
        <f t="shared" si="7"/>
        <v>134</v>
      </c>
      <c r="E53" s="21">
        <f>WORKDAY(G36,8)</f>
        <v>45470</v>
      </c>
      <c r="F53" s="24"/>
      <c r="G53" s="21">
        <f>WORKDAY(E53,C53)</f>
        <v>45471</v>
      </c>
      <c r="H53" s="21"/>
      <c r="I53" s="21"/>
      <c r="J53" s="30" t="s">
        <v>71</v>
      </c>
      <c r="K53" s="21"/>
      <c r="L53" s="21"/>
      <c r="M53" s="21"/>
    </row>
    <row r="54" spans="1:13" x14ac:dyDescent="0.25">
      <c r="A54">
        <v>3</v>
      </c>
      <c r="B54" t="s">
        <v>100</v>
      </c>
      <c r="C54" s="24">
        <v>0</v>
      </c>
      <c r="D54" s="44">
        <f t="shared" si="7"/>
        <v>133</v>
      </c>
      <c r="E54" s="21">
        <f>WORKDAY(G36,8)</f>
        <v>45470</v>
      </c>
      <c r="F54" s="24"/>
      <c r="G54" s="21">
        <f>WORKDAY(E54,C54)</f>
        <v>45470</v>
      </c>
      <c r="H54" s="21"/>
      <c r="I54" s="30" t="s">
        <v>71</v>
      </c>
      <c r="J54" s="30" t="s">
        <v>71</v>
      </c>
      <c r="K54" s="21"/>
      <c r="L54" s="21"/>
      <c r="M54" s="21"/>
    </row>
    <row r="55" spans="1:13" x14ac:dyDescent="0.25">
      <c r="A55">
        <v>4</v>
      </c>
      <c r="B55" t="s">
        <v>101</v>
      </c>
      <c r="C55" s="24">
        <v>0</v>
      </c>
      <c r="D55" s="44">
        <f t="shared" si="7"/>
        <v>123</v>
      </c>
      <c r="E55" s="21">
        <f>G36</f>
        <v>45460</v>
      </c>
      <c r="F55" s="24"/>
      <c r="G55" s="21">
        <f>WORKDAY(E55,C55)</f>
        <v>45460</v>
      </c>
      <c r="H55" s="21"/>
      <c r="I55" s="30"/>
      <c r="J55" s="30" t="s">
        <v>71</v>
      </c>
      <c r="K55" s="30"/>
      <c r="L55" s="30"/>
      <c r="M55" s="30"/>
    </row>
    <row r="56" spans="1:13" ht="30" x14ac:dyDescent="0.25">
      <c r="A56">
        <v>5</v>
      </c>
      <c r="B56" s="8" t="s">
        <v>103</v>
      </c>
      <c r="C56" s="34">
        <v>10</v>
      </c>
      <c r="D56" s="42">
        <f t="shared" si="7"/>
        <v>173</v>
      </c>
      <c r="E56" s="20">
        <f>G52</f>
        <v>45496</v>
      </c>
      <c r="F56" s="34"/>
      <c r="G56" s="20">
        <f>WORKDAY(E56,C56)</f>
        <v>45510</v>
      </c>
      <c r="H56" s="20"/>
      <c r="I56" s="31" t="s">
        <v>71</v>
      </c>
      <c r="J56" s="31"/>
      <c r="K56" s="31"/>
      <c r="L56" s="31"/>
      <c r="M56" s="31"/>
    </row>
    <row r="57" spans="1:13" x14ac:dyDescent="0.25">
      <c r="A57">
        <v>6</v>
      </c>
      <c r="B57" t="s">
        <v>104</v>
      </c>
      <c r="C57" s="74" t="s">
        <v>105</v>
      </c>
      <c r="D57" s="75"/>
      <c r="E57" s="75"/>
      <c r="F57" s="75"/>
      <c r="G57" s="76"/>
      <c r="H57" s="24"/>
      <c r="I57" s="32" t="s">
        <v>71</v>
      </c>
      <c r="J57" s="32" t="s">
        <v>117</v>
      </c>
      <c r="K57" s="32"/>
      <c r="L57" s="32"/>
      <c r="M57" s="30"/>
    </row>
    <row r="58" spans="1:13" x14ac:dyDescent="0.25">
      <c r="A58">
        <v>7</v>
      </c>
      <c r="B58" t="s">
        <v>106</v>
      </c>
      <c r="C58" s="80"/>
      <c r="D58" s="81"/>
      <c r="E58" s="81"/>
      <c r="F58" s="81"/>
      <c r="G58" s="82"/>
      <c r="H58" s="24"/>
      <c r="I58" s="32" t="s">
        <v>71</v>
      </c>
      <c r="J58" s="32" t="s">
        <v>71</v>
      </c>
      <c r="K58" s="32" t="s">
        <v>117</v>
      </c>
      <c r="L58" s="32" t="s">
        <v>71</v>
      </c>
      <c r="M58" s="30"/>
    </row>
    <row r="59" spans="1:13" ht="30" x14ac:dyDescent="0.25">
      <c r="A59">
        <v>8</v>
      </c>
      <c r="B59" s="8" t="s">
        <v>115</v>
      </c>
      <c r="C59" s="77"/>
      <c r="D59" s="78"/>
      <c r="E59" s="78"/>
      <c r="F59" s="78"/>
      <c r="G59" s="79"/>
      <c r="H59" s="24"/>
      <c r="I59" s="32" t="s">
        <v>71</v>
      </c>
      <c r="J59" s="32" t="s">
        <v>117</v>
      </c>
      <c r="K59" s="32"/>
      <c r="L59" s="32"/>
      <c r="M59" s="32"/>
    </row>
    <row r="60" spans="1:13" x14ac:dyDescent="0.25">
      <c r="A60">
        <v>9</v>
      </c>
      <c r="B60" t="s">
        <v>116</v>
      </c>
      <c r="C60" s="34">
        <v>1</v>
      </c>
      <c r="D60" s="42"/>
      <c r="E60" s="20">
        <f>WORKDAY(G52,75)</f>
        <v>45601</v>
      </c>
      <c r="F60" s="34"/>
      <c r="G60" s="20">
        <f t="shared" ref="G60:G66" si="8">WORKDAY(E60,C60)</f>
        <v>45602</v>
      </c>
      <c r="H60" s="34"/>
      <c r="I60" s="35" t="s">
        <v>71</v>
      </c>
      <c r="J60" s="35" t="s">
        <v>71</v>
      </c>
      <c r="K60" s="35" t="s">
        <v>117</v>
      </c>
      <c r="L60" s="35" t="s">
        <v>71</v>
      </c>
      <c r="M60" s="35"/>
    </row>
    <row r="61" spans="1:13" x14ac:dyDescent="0.25">
      <c r="A61">
        <v>10</v>
      </c>
      <c r="B61" t="s">
        <v>118</v>
      </c>
      <c r="C61" s="34">
        <v>1</v>
      </c>
      <c r="D61" s="42"/>
      <c r="E61" s="20">
        <f>WORKDAY(G52,95)</f>
        <v>45629</v>
      </c>
      <c r="F61" s="34"/>
      <c r="G61" s="20">
        <f t="shared" si="8"/>
        <v>45630</v>
      </c>
      <c r="H61" s="34"/>
      <c r="I61" s="35" t="s">
        <v>71</v>
      </c>
      <c r="J61" s="35" t="s">
        <v>71</v>
      </c>
      <c r="K61" s="35" t="s">
        <v>117</v>
      </c>
      <c r="L61" s="35" t="s">
        <v>71</v>
      </c>
      <c r="M61" s="35"/>
    </row>
    <row r="62" spans="1:13" x14ac:dyDescent="0.25">
      <c r="A62">
        <v>11</v>
      </c>
      <c r="B62" t="s">
        <v>119</v>
      </c>
      <c r="C62" s="34">
        <v>1</v>
      </c>
      <c r="D62" s="42"/>
      <c r="E62" s="20">
        <f>WORKDAY(G52,95)</f>
        <v>45629</v>
      </c>
      <c r="F62" s="34"/>
      <c r="G62" s="20">
        <f t="shared" si="8"/>
        <v>45630</v>
      </c>
      <c r="H62" s="34"/>
      <c r="I62" s="35" t="s">
        <v>71</v>
      </c>
      <c r="J62" s="35" t="s">
        <v>71</v>
      </c>
      <c r="K62" s="35" t="s">
        <v>117</v>
      </c>
      <c r="L62" s="35" t="s">
        <v>71</v>
      </c>
      <c r="M62" s="35"/>
    </row>
    <row r="63" spans="1:13" x14ac:dyDescent="0.25">
      <c r="A63">
        <v>12</v>
      </c>
      <c r="B63" t="s">
        <v>120</v>
      </c>
      <c r="C63" s="34">
        <v>120</v>
      </c>
      <c r="D63" s="42">
        <f>_xlfn.DAYS(G63,$E$10)</f>
        <v>341</v>
      </c>
      <c r="E63" s="20">
        <f>G56</f>
        <v>45510</v>
      </c>
      <c r="F63" s="34"/>
      <c r="G63" s="23">
        <f t="shared" si="8"/>
        <v>45678</v>
      </c>
      <c r="H63" s="23"/>
      <c r="I63" s="29" t="s">
        <v>71</v>
      </c>
      <c r="J63" s="29"/>
      <c r="K63" s="29"/>
      <c r="L63" s="29"/>
      <c r="M63" s="35"/>
    </row>
    <row r="64" spans="1:13" x14ac:dyDescent="0.25">
      <c r="A64">
        <v>13</v>
      </c>
      <c r="B64" t="s">
        <v>121</v>
      </c>
      <c r="C64" s="34">
        <v>15</v>
      </c>
      <c r="D64" s="42">
        <f t="shared" ref="D64:D77" si="9">_xlfn.DAYS(G64,$E$10)</f>
        <v>362</v>
      </c>
      <c r="E64" s="20">
        <f>G63</f>
        <v>45678</v>
      </c>
      <c r="F64" s="34"/>
      <c r="G64" s="20">
        <f t="shared" si="8"/>
        <v>45699</v>
      </c>
      <c r="H64" s="20"/>
      <c r="I64" s="31"/>
      <c r="J64" s="31" t="s">
        <v>71</v>
      </c>
      <c r="K64" s="31"/>
      <c r="L64" s="31" t="s">
        <v>71</v>
      </c>
      <c r="M64" s="35"/>
    </row>
    <row r="65" spans="1:13" x14ac:dyDescent="0.25">
      <c r="A65">
        <v>14</v>
      </c>
      <c r="B65" t="s">
        <v>122</v>
      </c>
      <c r="C65" s="34">
        <v>15</v>
      </c>
      <c r="D65" s="42">
        <f t="shared" si="9"/>
        <v>383</v>
      </c>
      <c r="E65" s="20">
        <f>G64</f>
        <v>45699</v>
      </c>
      <c r="F65" s="34"/>
      <c r="G65" s="20">
        <f t="shared" si="8"/>
        <v>45720</v>
      </c>
      <c r="H65" s="20"/>
      <c r="I65" s="31" t="s">
        <v>71</v>
      </c>
      <c r="J65" s="31"/>
      <c r="K65" s="31"/>
      <c r="L65" s="31"/>
      <c r="M65" s="29"/>
    </row>
    <row r="66" spans="1:13" x14ac:dyDescent="0.25">
      <c r="A66">
        <v>15</v>
      </c>
      <c r="B66" t="s">
        <v>123</v>
      </c>
      <c r="C66" s="34">
        <v>10</v>
      </c>
      <c r="D66" s="42">
        <f t="shared" si="9"/>
        <v>397</v>
      </c>
      <c r="E66" s="20">
        <f>G65</f>
        <v>45720</v>
      </c>
      <c r="F66" s="34"/>
      <c r="G66" s="20">
        <f t="shared" si="8"/>
        <v>45734</v>
      </c>
      <c r="H66" s="20"/>
      <c r="I66" s="31" t="s">
        <v>71</v>
      </c>
      <c r="J66" s="31"/>
      <c r="K66" s="31"/>
      <c r="L66" s="31"/>
      <c r="M66" s="31"/>
    </row>
    <row r="67" spans="1:13" x14ac:dyDescent="0.25">
      <c r="C67" s="40"/>
      <c r="D67" s="41"/>
      <c r="E67" s="36"/>
      <c r="F67" s="40"/>
      <c r="G67" s="36"/>
    </row>
    <row r="68" spans="1:13" x14ac:dyDescent="0.25">
      <c r="B68" s="3" t="s">
        <v>124</v>
      </c>
      <c r="C68" s="47">
        <v>30</v>
      </c>
      <c r="D68" s="41"/>
      <c r="E68" s="36"/>
      <c r="F68" s="40"/>
      <c r="G68" s="36"/>
    </row>
    <row r="69" spans="1:13" x14ac:dyDescent="0.25">
      <c r="B69" s="3"/>
      <c r="C69" s="40"/>
      <c r="D69" s="41"/>
      <c r="E69" s="36"/>
      <c r="F69" s="40"/>
      <c r="G69" s="36"/>
    </row>
    <row r="70" spans="1:13" x14ac:dyDescent="0.25">
      <c r="A70">
        <v>1</v>
      </c>
      <c r="B70" t="s">
        <v>138</v>
      </c>
      <c r="C70" s="34">
        <v>10</v>
      </c>
      <c r="D70" s="42">
        <f t="shared" si="9"/>
        <v>411</v>
      </c>
      <c r="E70" s="20">
        <f>G66</f>
        <v>45734</v>
      </c>
      <c r="F70" s="34"/>
      <c r="G70" s="20">
        <f t="shared" ref="G70:G77" si="10">WORKDAY(E70,C70)</f>
        <v>45748</v>
      </c>
      <c r="H70" s="20"/>
      <c r="I70" s="31"/>
      <c r="J70" s="31" t="s">
        <v>71</v>
      </c>
      <c r="K70" s="31"/>
      <c r="L70" s="31"/>
      <c r="M70" s="31"/>
    </row>
    <row r="71" spans="1:13" x14ac:dyDescent="0.25">
      <c r="A71">
        <v>2</v>
      </c>
      <c r="B71" t="s">
        <v>126</v>
      </c>
      <c r="C71" s="24">
        <v>10</v>
      </c>
      <c r="D71" s="44">
        <f t="shared" si="9"/>
        <v>376</v>
      </c>
      <c r="E71" s="21">
        <f>G64</f>
        <v>45699</v>
      </c>
      <c r="F71" s="24"/>
      <c r="G71" s="21">
        <f t="shared" si="10"/>
        <v>45713</v>
      </c>
      <c r="H71" s="21"/>
      <c r="I71" s="31"/>
      <c r="J71" s="31"/>
      <c r="K71" s="31"/>
      <c r="L71" s="31"/>
      <c r="M71" s="31" t="s">
        <v>71</v>
      </c>
    </row>
    <row r="72" spans="1:13" x14ac:dyDescent="0.25">
      <c r="A72">
        <v>3</v>
      </c>
      <c r="B72" t="s">
        <v>127</v>
      </c>
      <c r="C72" s="14">
        <v>24</v>
      </c>
      <c r="D72" s="9">
        <f t="shared" si="9"/>
        <v>431</v>
      </c>
      <c r="E72" s="11">
        <f>G66</f>
        <v>45734</v>
      </c>
      <c r="F72" s="14"/>
      <c r="G72" s="20">
        <f t="shared" si="10"/>
        <v>45768</v>
      </c>
      <c r="H72" s="20"/>
      <c r="I72" s="31"/>
      <c r="J72" s="31" t="s">
        <v>71</v>
      </c>
      <c r="K72" s="31"/>
      <c r="L72" s="31"/>
      <c r="M72" s="31"/>
    </row>
    <row r="73" spans="1:13" x14ac:dyDescent="0.25">
      <c r="A73">
        <v>4</v>
      </c>
      <c r="B73" t="s">
        <v>128</v>
      </c>
      <c r="C73" s="34">
        <v>10</v>
      </c>
      <c r="D73" s="42">
        <f t="shared" si="9"/>
        <v>425</v>
      </c>
      <c r="E73" s="20">
        <f>G70</f>
        <v>45748</v>
      </c>
      <c r="F73" s="34"/>
      <c r="G73" s="20">
        <f t="shared" si="10"/>
        <v>45762</v>
      </c>
      <c r="H73" s="20"/>
      <c r="I73" s="31" t="s">
        <v>71</v>
      </c>
      <c r="J73" s="31" t="s">
        <v>71</v>
      </c>
      <c r="K73" s="31"/>
      <c r="L73" s="31"/>
      <c r="M73" s="31"/>
    </row>
    <row r="74" spans="1:13" ht="30" x14ac:dyDescent="0.25">
      <c r="A74">
        <v>5</v>
      </c>
      <c r="B74" s="8" t="s">
        <v>129</v>
      </c>
      <c r="C74" s="34">
        <v>5</v>
      </c>
      <c r="D74" s="42">
        <f t="shared" si="9"/>
        <v>432</v>
      </c>
      <c r="E74" s="20">
        <f>G73</f>
        <v>45762</v>
      </c>
      <c r="F74" s="34"/>
      <c r="G74" s="20">
        <f t="shared" si="10"/>
        <v>45769</v>
      </c>
      <c r="H74" s="20"/>
      <c r="I74" s="30" t="s">
        <v>71</v>
      </c>
      <c r="J74" s="30" t="s">
        <v>71</v>
      </c>
      <c r="K74" s="30"/>
      <c r="L74" s="30" t="s">
        <v>71</v>
      </c>
      <c r="M74" s="30"/>
    </row>
    <row r="75" spans="1:13" x14ac:dyDescent="0.25">
      <c r="A75">
        <v>6</v>
      </c>
      <c r="B75" t="s">
        <v>130</v>
      </c>
      <c r="C75" s="34">
        <v>5</v>
      </c>
      <c r="D75" s="42">
        <f t="shared" si="9"/>
        <v>439</v>
      </c>
      <c r="E75" s="20">
        <f>G74</f>
        <v>45769</v>
      </c>
      <c r="F75" s="34"/>
      <c r="G75" s="20">
        <f t="shared" si="10"/>
        <v>45776</v>
      </c>
      <c r="H75" s="20"/>
      <c r="I75" s="31" t="s">
        <v>71</v>
      </c>
      <c r="J75" s="31" t="s">
        <v>131</v>
      </c>
      <c r="K75" s="31"/>
      <c r="L75" s="31"/>
      <c r="M75" s="31"/>
    </row>
    <row r="76" spans="1:13" x14ac:dyDescent="0.25">
      <c r="A76">
        <v>7</v>
      </c>
      <c r="B76" t="s">
        <v>132</v>
      </c>
      <c r="C76" s="34">
        <v>1</v>
      </c>
      <c r="D76" s="42">
        <v>533</v>
      </c>
      <c r="E76" s="20">
        <v>45869</v>
      </c>
      <c r="F76" s="34"/>
      <c r="G76" s="20">
        <v>45870</v>
      </c>
      <c r="H76" s="20"/>
      <c r="I76" s="31"/>
      <c r="J76" s="31" t="s">
        <v>71</v>
      </c>
      <c r="K76" s="31"/>
      <c r="L76" s="31"/>
      <c r="M76" s="31"/>
    </row>
    <row r="77" spans="1:13" x14ac:dyDescent="0.25">
      <c r="A77">
        <v>8</v>
      </c>
      <c r="B77" s="4" t="s">
        <v>133</v>
      </c>
      <c r="C77" s="49">
        <v>1</v>
      </c>
      <c r="D77" s="45">
        <f t="shared" si="9"/>
        <v>440</v>
      </c>
      <c r="E77" s="46">
        <f>G75</f>
        <v>45776</v>
      </c>
      <c r="F77" s="49"/>
      <c r="G77" s="22">
        <f t="shared" si="10"/>
        <v>45777</v>
      </c>
      <c r="H77" s="22"/>
      <c r="I77" s="50" t="s">
        <v>71</v>
      </c>
      <c r="J77" s="50" t="s">
        <v>71</v>
      </c>
      <c r="K77" s="50"/>
      <c r="L77" s="50"/>
      <c r="M77" s="50"/>
    </row>
    <row r="78" spans="1:13" x14ac:dyDescent="0.25">
      <c r="C78" s="40"/>
      <c r="D78" s="40"/>
      <c r="E78" s="40"/>
      <c r="F78" s="40"/>
      <c r="G78" s="40"/>
    </row>
    <row r="80" spans="1:13" ht="45" x14ac:dyDescent="0.25">
      <c r="B80" s="8" t="s">
        <v>134</v>
      </c>
    </row>
  </sheetData>
  <mergeCells count="4">
    <mergeCell ref="E8:H8"/>
    <mergeCell ref="C44:G45"/>
    <mergeCell ref="C57:G59"/>
    <mergeCell ref="E4:F4"/>
  </mergeCells>
  <pageMargins left="0.7" right="0.7" top="0.75" bottom="0.75" header="0.3" footer="0.3"/>
  <pageSetup scale="39" orientation="landscape" horizontalDpi="1200" verticalDpi="1200" r:id="rId1"/>
  <headerFooter>
    <oddHeader>&amp;CESPC Schedule without Preliminary Assessment</oddHeader>
  </headerFooter>
  <ignoredErrors>
    <ignoredError sqref="C14:C20" numberStoredAsText="1"/>
    <ignoredError sqref="E18 E3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3182A3FE66C04093CEEDF2A87E6EEA" ma:contentTypeVersion="13" ma:contentTypeDescription="Create a new document." ma:contentTypeScope="" ma:versionID="0ace89983c5c464edf65df83bbfd885a">
  <xsd:schema xmlns:xsd="http://www.w3.org/2001/XMLSchema" xmlns:xs="http://www.w3.org/2001/XMLSchema" xmlns:p="http://schemas.microsoft.com/office/2006/metadata/properties" xmlns:ns2="44c53f4f-2910-4f9f-94e4-5084d2491822" targetNamespace="http://schemas.microsoft.com/office/2006/metadata/properties" ma:root="true" ma:fieldsID="51f10c54e135a668ecad564196d4752e" ns2:_="">
    <xsd:import namespace="44c53f4f-2910-4f9f-94e4-5084d24918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Im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c53f4f-2910-4f9f-94e4-5084d24918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d46bd7-4a58-4bc0-a217-7245e6e704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Image" ma:index="20" nillable="true" ma:displayName="Image" ma:format="Thumbnail" ma:internalName="Imag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c53f4f-2910-4f9f-94e4-5084d2491822">
      <Terms xmlns="http://schemas.microsoft.com/office/infopath/2007/PartnerControls"/>
    </lcf76f155ced4ddcb4097134ff3c332f>
    <Image xmlns="44c53f4f-2910-4f9f-94e4-5084d2491822" xsi:nil="true"/>
  </documentManagement>
</p:properties>
</file>

<file path=customXml/itemProps1.xml><?xml version="1.0" encoding="utf-8"?>
<ds:datastoreItem xmlns:ds="http://schemas.openxmlformats.org/officeDocument/2006/customXml" ds:itemID="{F8D52F3C-B903-4F7E-94B7-106D71DEF9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AE5306-AB41-425F-B851-3CC77C5FCDCA}"/>
</file>

<file path=customXml/itemProps3.xml><?xml version="1.0" encoding="utf-8"?>
<ds:datastoreItem xmlns:ds="http://schemas.openxmlformats.org/officeDocument/2006/customXml" ds:itemID="{ECD1FE06-C8B9-4F66-819E-CA706F2D850E}">
  <ds:schemaRefs>
    <ds:schemaRef ds:uri="http://schemas.microsoft.com/office/2006/metadata/properties"/>
    <ds:schemaRef ds:uri="http://schemas.microsoft.com/office/infopath/2007/PartnerControls"/>
    <ds:schemaRef ds:uri="44c53f4f-2910-4f9f-94e4-5084d2491822"/>
  </ds:schemaRefs>
</ds:datastoreItem>
</file>

<file path=docMetadata/LabelInfo.xml><?xml version="1.0" encoding="utf-8"?>
<clbl:labelList xmlns:clbl="http://schemas.microsoft.com/office/2020/mipLabelMetadata">
  <clbl:label id="{95965d95-ecc0-4720-b759-1f33c42ed7da}" enabled="1" method="Standard" siteId="{a0f29d7e-28cd-4f54-8442-7885aee7c08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Acronyms</vt:lpstr>
      <vt:lpstr>ESPC Schedule (standard)</vt:lpstr>
      <vt:lpstr>EPC Direct</vt:lpstr>
      <vt:lpstr>'EPC Direct'!Print_Area</vt:lpstr>
      <vt:lpstr>'ESPC Schedule (standard)'!Print_Area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Rodgers, Bridgette</dc:creator>
  <cp:keywords/>
  <dc:description/>
  <cp:lastModifiedBy>Rodgers, Bridgette</cp:lastModifiedBy>
  <cp:revision/>
  <dcterms:created xsi:type="dcterms:W3CDTF">2024-02-09T21:18:36Z</dcterms:created>
  <dcterms:modified xsi:type="dcterms:W3CDTF">2026-04-14T20:11:43Z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0x010100A23182A3FE66C04093CEEDF2A87E6EEA</vt:lpwstr>
  </property>
  <property fmtid="{D5CDD505-2E9C-101B-9397-08002B2CF9AE}" pid="3" name="MediaServiceImageTags">
    <vt:lpwstr/>
  </property>
</Properties>
</file>