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Public\fm\Alexa\1. Power Marketing Advisor\Annual RS\KP 2024\David Fitzgerald Reponse Files\"/>
    </mc:Choice>
  </mc:AlternateContent>
  <xr:revisionPtr revIDLastSave="0" documentId="13_ncr:1_{426E5FD9-E8D5-4751-8181-4FA3B972DC99}" xr6:coauthVersionLast="47" xr6:coauthVersionMax="47" xr10:uidLastSave="{00000000-0000-0000-0000-000000000000}"/>
  <bookViews>
    <workbookView xWindow="-28920" yWindow="-90" windowWidth="29040" windowHeight="15840" xr2:uid="{4697018A-E134-453D-876A-6E18AC5CE954}"/>
  </bookViews>
  <sheets>
    <sheet name="KP O&amp;M Projections" sheetId="11" r:id="rId1"/>
    <sheet name="KP FY24 O&amp;M Acutals" sheetId="7" r:id="rId2"/>
    <sheet name="KP Capitalized Projections" sheetId="2" r:id="rId3"/>
    <sheet name="KP Cap. Proj. Excluded Items" sheetId="9" r:id="rId4"/>
    <sheet name="KP Capitalized Actuals" sheetId="8" r:id="rId5"/>
    <sheet name="Corps WC_PostRetirementBenefits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G26" i="2"/>
  <c r="H26" i="2"/>
  <c r="I26" i="2"/>
  <c r="J26" i="2"/>
  <c r="F26" i="2"/>
  <c r="C41" i="7"/>
  <c r="C40" i="7"/>
  <c r="C39" i="7"/>
  <c r="C38" i="7"/>
  <c r="C37" i="7"/>
  <c r="C36" i="7"/>
  <c r="C35" i="7"/>
  <c r="C32" i="7"/>
  <c r="C33" i="7" s="1"/>
  <c r="C31" i="7"/>
  <c r="E43" i="11"/>
  <c r="F43" i="11"/>
  <c r="G43" i="11"/>
  <c r="H43" i="11"/>
  <c r="I43" i="11"/>
  <c r="D43" i="11"/>
  <c r="E42" i="11"/>
  <c r="F42" i="11"/>
  <c r="G42" i="11"/>
  <c r="H42" i="11"/>
  <c r="I42" i="11"/>
  <c r="D42" i="11"/>
  <c r="E41" i="11"/>
  <c r="F41" i="11"/>
  <c r="G41" i="11"/>
  <c r="H41" i="11"/>
  <c r="I41" i="11"/>
  <c r="D41" i="11"/>
  <c r="E40" i="11"/>
  <c r="F40" i="11"/>
  <c r="G40" i="11"/>
  <c r="H40" i="11"/>
  <c r="I40" i="11"/>
  <c r="D40" i="11"/>
  <c r="E39" i="11"/>
  <c r="F39" i="11"/>
  <c r="G39" i="11"/>
  <c r="H39" i="11"/>
  <c r="I39" i="11"/>
  <c r="D39" i="11"/>
  <c r="E38" i="11"/>
  <c r="F38" i="11"/>
  <c r="G38" i="11"/>
  <c r="H38" i="11"/>
  <c r="I38" i="11"/>
  <c r="D38" i="11"/>
  <c r="E37" i="11"/>
  <c r="F37" i="11"/>
  <c r="G37" i="11"/>
  <c r="H37" i="11"/>
  <c r="I37" i="11"/>
  <c r="D37" i="11"/>
  <c r="E33" i="11"/>
  <c r="F33" i="11"/>
  <c r="G33" i="11"/>
  <c r="H33" i="11"/>
  <c r="H35" i="11" s="1"/>
  <c r="I33" i="11"/>
  <c r="E34" i="11"/>
  <c r="F34" i="11"/>
  <c r="F35" i="11" s="1"/>
  <c r="G34" i="11"/>
  <c r="H34" i="11"/>
  <c r="I34" i="11"/>
  <c r="D34" i="11"/>
  <c r="D33" i="11"/>
  <c r="D35" i="11" s="1"/>
  <c r="E28" i="11"/>
  <c r="F28" i="11"/>
  <c r="G28" i="11"/>
  <c r="H28" i="11"/>
  <c r="I28" i="11"/>
  <c r="D28" i="11"/>
  <c r="E22" i="11"/>
  <c r="F22" i="11"/>
  <c r="G22" i="11"/>
  <c r="H22" i="11"/>
  <c r="I22" i="11"/>
  <c r="D22" i="11"/>
  <c r="E15" i="11"/>
  <c r="F15" i="11"/>
  <c r="G15" i="11"/>
  <c r="H15" i="11"/>
  <c r="I15" i="11"/>
  <c r="D15" i="11"/>
  <c r="E6" i="11"/>
  <c r="F6" i="11"/>
  <c r="G6" i="11"/>
  <c r="H6" i="11"/>
  <c r="I6" i="11"/>
  <c r="D6" i="11"/>
  <c r="C42" i="7" l="1"/>
  <c r="F44" i="11"/>
  <c r="I35" i="11"/>
  <c r="H44" i="11"/>
  <c r="E35" i="11"/>
  <c r="G35" i="11"/>
  <c r="G44" i="11"/>
  <c r="E44" i="11"/>
  <c r="I44" i="11"/>
  <c r="D44" i="11"/>
  <c r="C4" i="10" l="1"/>
  <c r="C5" i="10"/>
  <c r="C6" i="10"/>
  <c r="C7" i="10"/>
  <c r="C8" i="10"/>
  <c r="C9" i="10"/>
  <c r="C10" i="10"/>
  <c r="C11" i="10"/>
  <c r="C12" i="10"/>
  <c r="C13" i="10"/>
  <c r="C14" i="10"/>
  <c r="B4" i="10"/>
  <c r="B5" i="10"/>
  <c r="B6" i="10"/>
  <c r="B7" i="10"/>
  <c r="B8" i="10"/>
  <c r="B9" i="10"/>
  <c r="B10" i="10"/>
  <c r="B11" i="10"/>
  <c r="B12" i="10"/>
  <c r="B13" i="10"/>
  <c r="B14" i="10"/>
  <c r="C3" i="10"/>
  <c r="B3" i="10"/>
  <c r="J16" i="9" l="1"/>
  <c r="I16" i="9"/>
  <c r="H16" i="9"/>
  <c r="G16" i="9"/>
  <c r="F16" i="9"/>
  <c r="J7" i="9"/>
  <c r="I7" i="9"/>
  <c r="H7" i="9"/>
  <c r="G7" i="9"/>
  <c r="F7" i="9"/>
  <c r="F15" i="8"/>
  <c r="F7" i="8"/>
  <c r="G24" i="2"/>
  <c r="H24" i="2"/>
  <c r="I24" i="2"/>
  <c r="J24" i="2"/>
  <c r="F24" i="2"/>
  <c r="I17" i="2"/>
  <c r="J17" i="2"/>
  <c r="G17" i="2"/>
  <c r="H17" i="2"/>
  <c r="F17" i="2"/>
  <c r="G8" i="2"/>
  <c r="H8" i="2"/>
  <c r="I8" i="2"/>
  <c r="J8" i="2"/>
  <c r="F8" i="2"/>
  <c r="C27" i="7"/>
  <c r="C20" i="7"/>
  <c r="C14" i="7"/>
  <c r="C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 Webb</author>
  </authors>
  <commentList>
    <comment ref="G14" authorId="0" shapeId="0" xr:uid="{9E4ADDE8-097D-44DE-B670-3488859B8D2F}">
      <text>
        <r>
          <rPr>
            <b/>
            <sz val="9"/>
            <color indexed="81"/>
            <rFont val="Tahoma"/>
            <family val="2"/>
          </rPr>
          <t>Alexa Webb:</t>
        </r>
        <r>
          <rPr>
            <sz val="9"/>
            <color indexed="81"/>
            <rFont val="Tahoma"/>
            <family val="2"/>
          </rPr>
          <t xml:space="preserve">
Sub-Agreement 4 Amendments 1 &amp; 2</t>
        </r>
      </text>
    </comment>
    <comment ref="E22" authorId="0" shapeId="0" xr:uid="{0825E363-D953-4309-9BD6-527E9F696963}">
      <text>
        <r>
          <rPr>
            <b/>
            <sz val="9"/>
            <color indexed="81"/>
            <rFont val="Tahoma"/>
            <family val="2"/>
          </rPr>
          <t>Alexa Webb:</t>
        </r>
        <r>
          <rPr>
            <sz val="9"/>
            <color indexed="81"/>
            <rFont val="Tahoma"/>
            <family val="2"/>
          </rPr>
          <t xml:space="preserve">
Has not been authorized or signed yet.</t>
        </r>
      </text>
    </comment>
    <comment ref="E23" authorId="0" shapeId="0" xr:uid="{DAA1F1F9-FD9B-4C1C-A9B7-46B94AB0833D}">
      <text>
        <r>
          <rPr>
            <b/>
            <sz val="9"/>
            <color indexed="81"/>
            <rFont val="Tahoma"/>
            <family val="2"/>
          </rPr>
          <t>Alexa Webb:</t>
        </r>
        <r>
          <rPr>
            <sz val="9"/>
            <color indexed="81"/>
            <rFont val="Tahoma"/>
            <family val="2"/>
          </rPr>
          <t xml:space="preserve">
Has not been authorized or signed yet.</t>
        </r>
      </text>
    </comment>
  </commentList>
</comments>
</file>

<file path=xl/sharedStrings.xml><?xml version="1.0" encoding="utf-8"?>
<sst xmlns="http://schemas.openxmlformats.org/spreadsheetml/2006/main" count="227" uniqueCount="79">
  <si>
    <t>WCC</t>
  </si>
  <si>
    <t>JOHN H. KERR</t>
  </si>
  <si>
    <t>OPERATION OF STRUCTURES, FACILITIES, AND EQUIPMENT FOR JOINT ACTIVITIES</t>
  </si>
  <si>
    <t>PHILPOTT</t>
  </si>
  <si>
    <t>Purpose_Code</t>
  </si>
  <si>
    <t>FERC Acct #</t>
  </si>
  <si>
    <t>Description</t>
  </si>
  <si>
    <t>61313</t>
  </si>
  <si>
    <t>CONTROL SYSTEM REPLACEMENT</t>
  </si>
  <si>
    <t>GDACS (GENERAL CONTROL ACQUISITION CONTROL SYSTEM)</t>
  </si>
  <si>
    <t>Lifting Device Compliance for Generating Unit Assembly and Disassembly - John H Kerr Powerhouse</t>
  </si>
  <si>
    <t>SWITCHGEAR BUILDING</t>
  </si>
  <si>
    <t>REWIND GEN, REPLACE TURBINE   - PREF CUST FUNDS</t>
  </si>
  <si>
    <t>61610</t>
  </si>
  <si>
    <t>HYDRUALIC FLUID PIPING REPLACEMENT</t>
  </si>
  <si>
    <t>DISTRICT WIDE</t>
  </si>
  <si>
    <t>Wilmington District - Regional Operations Centers</t>
  </si>
  <si>
    <t>Wilmington District - Excitation System Digital Upgrades</t>
  </si>
  <si>
    <t>61211</t>
  </si>
  <si>
    <t>WATER SUPPLY</t>
  </si>
  <si>
    <t>SPECIFIC</t>
  </si>
  <si>
    <t>OPERATIONS FOR HYDROPOWER FUNCTIONS</t>
  </si>
  <si>
    <t>MAINTENANCE FOR HYDROPOWER FUNCTIONS</t>
  </si>
  <si>
    <t>JOINT</t>
  </si>
  <si>
    <t>OPERATION FOR FLOOD DAMAGE REDUCTION</t>
  </si>
  <si>
    <t>OPERATIONS FOR ENVIRONMENTAL STEWARDSHIP FUNCTIONS</t>
  </si>
  <si>
    <t>MAINTENANCE FOR FLOOD DAMAGE REDUCTION</t>
  </si>
  <si>
    <t>MAINTENANCE FOR ENVIRONMENTAL STEWARDSHIP FUNCTIONS</t>
  </si>
  <si>
    <t>MAINTENANCE OF STRUCTURES, FACILITIES, EQUIPMENT</t>
  </si>
  <si>
    <t>SPECIFIC TOTAL</t>
  </si>
  <si>
    <t>JOINT TOTAL</t>
  </si>
  <si>
    <t>FY2025</t>
  </si>
  <si>
    <t>FY2026</t>
  </si>
  <si>
    <t>FY2027</t>
  </si>
  <si>
    <t>FY2028</t>
  </si>
  <si>
    <t>FY2029</t>
  </si>
  <si>
    <t>JOHN H. KERR TOTAL</t>
  </si>
  <si>
    <t>Service Life</t>
  </si>
  <si>
    <t>PHILPOTT TOTAL</t>
  </si>
  <si>
    <t>DISTRICT WIDE
 (PROJECT NOT SPECIFIED)</t>
  </si>
  <si>
    <t>FY2024</t>
  </si>
  <si>
    <t>34638 SECURITY CAMERA SYSTEM</t>
  </si>
  <si>
    <t>JHK-44562 PH HSQ SERVERS</t>
  </si>
  <si>
    <t>PHILPOTT HYD EMERGENCY GENERATOR</t>
  </si>
  <si>
    <t>JO231070-PHL TRACTOR</t>
  </si>
  <si>
    <t>ISLAND CREEK SUB STATION</t>
  </si>
  <si>
    <t>STORMWATER MANAGEMENT IMPROVEMENTS</t>
  </si>
  <si>
    <t>UPPER ACCESS ROAD STABILIZATON</t>
  </si>
  <si>
    <t>WEST SLOPE STABILIZATION &amp; ROCKFALL PROTECTION</t>
  </si>
  <si>
    <r>
      <t xml:space="preserve">CAPITALIZED PROJECTIONS 
</t>
    </r>
    <r>
      <rPr>
        <b/>
        <sz val="11"/>
        <color rgb="FF000000"/>
        <rFont val="Calibri"/>
        <family val="2"/>
      </rPr>
      <t>INCLUDED IN PROPOSED RATES</t>
    </r>
  </si>
  <si>
    <t>CAPITALIZED ACTUALS
FISCAL YEAR 2024</t>
  </si>
  <si>
    <t>Kerr-Philpott</t>
  </si>
  <si>
    <t>Post-Retirement Benefits</t>
  </si>
  <si>
    <t>John H. Kerr</t>
  </si>
  <si>
    <t>Philpott</t>
  </si>
  <si>
    <t>Workers 
Comp</t>
  </si>
  <si>
    <t>Fiscal 
Year</t>
  </si>
  <si>
    <t>Fiscal
Year</t>
  </si>
  <si>
    <r>
      <t xml:space="preserve">CAPITALIZED PROJECTIONS 
</t>
    </r>
    <r>
      <rPr>
        <b/>
        <i/>
        <u/>
        <sz val="11"/>
        <color rgb="FF000000"/>
        <rFont val="Calibri"/>
        <family val="2"/>
      </rPr>
      <t>EXCLUDED</t>
    </r>
    <r>
      <rPr>
        <b/>
        <sz val="11"/>
        <color rgb="FF000000"/>
        <rFont val="Calibri"/>
        <family val="2"/>
      </rPr>
      <t xml:space="preserve"> FROM PROPOSED RATES</t>
    </r>
  </si>
  <si>
    <t>FY 2025</t>
  </si>
  <si>
    <t>FY 2026</t>
  </si>
  <si>
    <t>FY 2027</t>
  </si>
  <si>
    <t>FY 2028</t>
  </si>
  <si>
    <t>FY 2029</t>
  </si>
  <si>
    <t>FY 2030</t>
  </si>
  <si>
    <t>PURPOSE</t>
  </si>
  <si>
    <t>DESCRIPTION</t>
  </si>
  <si>
    <t>TOTAL SPECIFIC</t>
  </si>
  <si>
    <t>OPERATION FOR ENVIRONMENTAL STEWARDSHIP FUNTIONS</t>
  </si>
  <si>
    <t>OPERATION OF STRUCTURES, FACILITIES, AND EQUIPMENT FOR JOINT ACTIVIES</t>
  </si>
  <si>
    <t>MAINTENANCE OF FLOOD DAMAGE REDUCTION</t>
  </si>
  <si>
    <t>MAINTENANCE OF STRUCTURES, FACILITIES, AND EQUIPMENT FOR JOINT ACTIVIES</t>
  </si>
  <si>
    <t>TOTAL JOINT</t>
  </si>
  <si>
    <r>
      <rPr>
        <b/>
        <sz val="12"/>
        <color theme="1"/>
        <rFont val="Aptos Narrow"/>
        <family val="2"/>
        <scheme val="minor"/>
      </rPr>
      <t>PHILPOTT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PROJECTIONS</t>
    </r>
  </si>
  <si>
    <r>
      <rPr>
        <b/>
        <sz val="12"/>
        <color theme="1"/>
        <rFont val="Aptos Narrow"/>
        <family val="2"/>
        <scheme val="minor"/>
      </rPr>
      <t>KERR-PHILPOTT COMBINED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PROJECTIONS</t>
    </r>
  </si>
  <si>
    <r>
      <rPr>
        <b/>
        <sz val="12"/>
        <color theme="1"/>
        <rFont val="Aptos Narrow"/>
        <family val="2"/>
        <scheme val="minor"/>
      </rPr>
      <t>JOHN H. KERR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PROJECTIONS</t>
    </r>
  </si>
  <si>
    <t>KERR-PHILPOTT COMBINED</t>
  </si>
  <si>
    <t>TOTAL CAPITALIZED PROJECTIONS</t>
  </si>
  <si>
    <t xml:space="preserve">KERR-PHILPOTT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</si>
</sst>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[$-409]mmm\-yy;@"/>
    <numFmt numFmtId="167" formatCode="#,###,"/>
    <numFmt numFmtId="168" formatCode="_(&quot;$&quot;* #,##0_);_(&quot;$&quot;* \(#,##0\);_(&quot;$&quot;* &quot;-&quot;??_);_(@_)"/>
    <numFmt numFmtId="169" formatCode="&quot;$&quot;#,##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ourier"/>
      <family val="3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  <font>
      <sz val="8"/>
      <name val="Arial"/>
      <family val="2"/>
    </font>
    <font>
      <b/>
      <sz val="8"/>
      <color rgb="FF0000FF"/>
      <name val="Arial"/>
      <family val="2"/>
    </font>
    <font>
      <b/>
      <i/>
      <u/>
      <sz val="11"/>
      <color rgb="FF000000"/>
      <name val="Calibri"/>
      <family val="2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22"/>
      </patternFill>
    </fill>
    <fill>
      <patternFill patternType="solid">
        <fgColor rgb="FFD9D9D9"/>
        <bgColor rgb="FFDCE6F1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3" fillId="2" borderId="0" applyNumberFormat="0" applyFont="0" applyBorder="0" applyAlignment="0"/>
    <xf numFmtId="166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11" fillId="0" borderId="0" xfId="0" applyFont="1"/>
    <xf numFmtId="0" fontId="14" fillId="0" borderId="0" xfId="0" applyFont="1"/>
    <xf numFmtId="0" fontId="2" fillId="5" borderId="0" xfId="0" applyFont="1" applyFill="1" applyAlignment="1">
      <alignment horizontal="right"/>
    </xf>
    <xf numFmtId="41" fontId="2" fillId="5" borderId="0" xfId="0" applyNumberFormat="1" applyFont="1" applyFill="1"/>
    <xf numFmtId="0" fontId="0" fillId="5" borderId="0" xfId="0" applyFill="1" applyAlignment="1">
      <alignment horizontal="left"/>
    </xf>
    <xf numFmtId="41" fontId="0" fillId="5" borderId="0" xfId="0" applyNumberFormat="1" applyFill="1"/>
    <xf numFmtId="41" fontId="2" fillId="5" borderId="1" xfId="0" applyNumberFormat="1" applyFont="1" applyFill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4" fontId="8" fillId="0" borderId="0" xfId="0" applyNumberFormat="1" applyFont="1"/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67" fontId="16" fillId="0" borderId="0" xfId="0" applyNumberFormat="1" applyFont="1" applyAlignment="1">
      <alignment vertical="center"/>
    </xf>
    <xf numFmtId="0" fontId="0" fillId="5" borderId="0" xfId="0" applyFill="1" applyAlignment="1">
      <alignment horizontal="right" indent="2"/>
    </xf>
    <xf numFmtId="0" fontId="7" fillId="5" borderId="0" xfId="0" applyFont="1" applyFill="1" applyAlignment="1">
      <alignment horizontal="left"/>
    </xf>
    <xf numFmtId="0" fontId="9" fillId="5" borderId="0" xfId="0" applyFont="1" applyFill="1"/>
    <xf numFmtId="0" fontId="7" fillId="5" borderId="0" xfId="0" applyFont="1" applyFill="1"/>
    <xf numFmtId="44" fontId="7" fillId="5" borderId="0" xfId="0" applyNumberFormat="1" applyFont="1" applyFill="1"/>
    <xf numFmtId="0" fontId="8" fillId="5" borderId="0" xfId="0" applyFont="1" applyFill="1"/>
    <xf numFmtId="0" fontId="8" fillId="5" borderId="0" xfId="0" applyFont="1" applyFill="1" applyAlignment="1">
      <alignment horizontal="right" indent="1"/>
    </xf>
    <xf numFmtId="0" fontId="13" fillId="5" borderId="0" xfId="0" applyFont="1" applyFill="1" applyAlignment="1">
      <alignment horizontal="left"/>
    </xf>
    <xf numFmtId="44" fontId="0" fillId="5" borderId="0" xfId="0" applyNumberFormat="1" applyFill="1"/>
    <xf numFmtId="44" fontId="18" fillId="5" borderId="1" xfId="0" applyNumberFormat="1" applyFont="1" applyFill="1" applyBorder="1"/>
    <xf numFmtId="0" fontId="17" fillId="5" borderId="0" xfId="0" applyFont="1" applyFill="1" applyAlignment="1">
      <alignment horizontal="right" vertical="center" wrapText="1"/>
    </xf>
    <xf numFmtId="44" fontId="18" fillId="5" borderId="0" xfId="0" applyNumberFormat="1" applyFont="1" applyFill="1"/>
    <xf numFmtId="0" fontId="8" fillId="5" borderId="0" xfId="0" applyFont="1" applyFill="1" applyAlignment="1">
      <alignment horizontal="left"/>
    </xf>
    <xf numFmtId="5" fontId="8" fillId="5" borderId="0" xfId="0" applyNumberFormat="1" applyFont="1" applyFill="1"/>
    <xf numFmtId="44" fontId="8" fillId="5" borderId="0" xfId="0" applyNumberFormat="1" applyFont="1" applyFill="1"/>
    <xf numFmtId="0" fontId="13" fillId="5" borderId="0" xfId="0" applyFont="1" applyFill="1"/>
    <xf numFmtId="0" fontId="8" fillId="5" borderId="0" xfId="0" applyFont="1" applyFill="1" applyAlignment="1">
      <alignment horizontal="right"/>
    </xf>
    <xf numFmtId="0" fontId="4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166" fontId="4" fillId="5" borderId="0" xfId="3" applyFill="1" applyAlignment="1">
      <alignment wrapText="1"/>
    </xf>
    <xf numFmtId="5" fontId="18" fillId="5" borderId="1" xfId="0" applyNumberFormat="1" applyFont="1" applyFill="1" applyBorder="1"/>
    <xf numFmtId="0" fontId="2" fillId="5" borderId="1" xfId="0" applyFont="1" applyFill="1" applyBorder="1" applyAlignment="1">
      <alignment horizontal="right"/>
    </xf>
    <xf numFmtId="164" fontId="20" fillId="0" borderId="0" xfId="3" applyNumberFormat="1" applyFont="1"/>
    <xf numFmtId="165" fontId="20" fillId="0" borderId="0" xfId="5" applyNumberFormat="1" applyFont="1" applyFill="1"/>
    <xf numFmtId="165" fontId="21" fillId="0" borderId="0" xfId="5" applyNumberFormat="1" applyFont="1" applyFill="1"/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/>
    <xf numFmtId="0" fontId="0" fillId="6" borderId="0" xfId="0" applyFill="1"/>
    <xf numFmtId="0" fontId="18" fillId="4" borderId="1" xfId="0" applyFont="1" applyFill="1" applyBorder="1" applyAlignment="1">
      <alignment horizontal="center" wrapText="1"/>
    </xf>
    <xf numFmtId="168" fontId="0" fillId="0" borderId="0" xfId="0" applyNumberFormat="1"/>
    <xf numFmtId="0" fontId="18" fillId="4" borderId="9" xfId="0" applyFont="1" applyFill="1" applyBorder="1" applyAlignment="1">
      <alignment horizontal="center" wrapText="1"/>
    </xf>
    <xf numFmtId="0" fontId="18" fillId="4" borderId="10" xfId="0" applyFont="1" applyFill="1" applyBorder="1" applyAlignment="1">
      <alignment horizontal="center" wrapText="1"/>
    </xf>
    <xf numFmtId="164" fontId="18" fillId="5" borderId="11" xfId="0" applyNumberFormat="1" applyFont="1" applyFill="1" applyBorder="1"/>
    <xf numFmtId="168" fontId="0" fillId="5" borderId="0" xfId="1" applyNumberFormat="1" applyFont="1" applyFill="1" applyBorder="1"/>
    <xf numFmtId="168" fontId="0" fillId="5" borderId="12" xfId="1" applyNumberFormat="1" applyFont="1" applyFill="1" applyBorder="1"/>
    <xf numFmtId="164" fontId="18" fillId="5" borderId="9" xfId="0" applyNumberFormat="1" applyFont="1" applyFill="1" applyBorder="1"/>
    <xf numFmtId="168" fontId="0" fillId="5" borderId="1" xfId="1" applyNumberFormat="1" applyFont="1" applyFill="1" applyBorder="1"/>
    <xf numFmtId="168" fontId="0" fillId="5" borderId="10" xfId="1" applyNumberFormat="1" applyFont="1" applyFill="1" applyBorder="1"/>
    <xf numFmtId="168" fontId="0" fillId="0" borderId="0" xfId="1" applyNumberFormat="1" applyFont="1" applyFill="1"/>
    <xf numFmtId="165" fontId="0" fillId="0" borderId="0" xfId="4" applyNumberFormat="1" applyFont="1"/>
    <xf numFmtId="0" fontId="2" fillId="7" borderId="11" xfId="0" applyFont="1" applyFill="1" applyBorder="1"/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2" fillId="7" borderId="12" xfId="0" applyFont="1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0" xfId="0" applyFill="1"/>
    <xf numFmtId="3" fontId="0" fillId="5" borderId="0" xfId="1" applyNumberFormat="1" applyFont="1" applyFill="1" applyBorder="1"/>
    <xf numFmtId="3" fontId="0" fillId="5" borderId="12" xfId="1" applyNumberFormat="1" applyFont="1" applyFill="1" applyBorder="1"/>
    <xf numFmtId="0" fontId="0" fillId="5" borderId="11" xfId="0" applyFill="1" applyBorder="1" applyAlignment="1">
      <alignment horizontal="right" indent="2"/>
    </xf>
    <xf numFmtId="0" fontId="0" fillId="5" borderId="11" xfId="0" applyFill="1" applyBorder="1"/>
    <xf numFmtId="169" fontId="2" fillId="5" borderId="0" xfId="0" applyNumberFormat="1" applyFont="1" applyFill="1"/>
    <xf numFmtId="169" fontId="2" fillId="5" borderId="12" xfId="0" applyNumberFormat="1" applyFont="1" applyFill="1" applyBorder="1"/>
    <xf numFmtId="169" fontId="0" fillId="5" borderId="0" xfId="0" applyNumberFormat="1" applyFill="1"/>
    <xf numFmtId="169" fontId="0" fillId="5" borderId="12" xfId="0" applyNumberFormat="1" applyFill="1" applyBorder="1"/>
    <xf numFmtId="0" fontId="0" fillId="5" borderId="9" xfId="0" applyFill="1" applyBorder="1"/>
    <xf numFmtId="0" fontId="0" fillId="5" borderId="1" xfId="0" applyFill="1" applyBorder="1" applyAlignment="1">
      <alignment horizontal="right" indent="2"/>
    </xf>
    <xf numFmtId="169" fontId="2" fillId="5" borderId="1" xfId="0" applyNumberFormat="1" applyFont="1" applyFill="1" applyBorder="1"/>
    <xf numFmtId="169" fontId="2" fillId="5" borderId="10" xfId="0" applyNumberFormat="1" applyFont="1" applyFill="1" applyBorder="1"/>
    <xf numFmtId="0" fontId="0" fillId="8" borderId="0" xfId="0" applyFill="1"/>
    <xf numFmtId="0" fontId="0" fillId="8" borderId="0" xfId="0" applyFill="1" applyAlignment="1">
      <alignment horizontal="right" indent="2"/>
    </xf>
    <xf numFmtId="3" fontId="0" fillId="8" borderId="0" xfId="1" applyNumberFormat="1" applyFont="1" applyFill="1"/>
    <xf numFmtId="3" fontId="0" fillId="8" borderId="0" xfId="0" applyNumberFormat="1" applyFill="1"/>
    <xf numFmtId="41" fontId="2" fillId="5" borderId="0" xfId="0" applyNumberFormat="1" applyFont="1" applyFill="1" applyAlignment="1">
      <alignment horizontal="left"/>
    </xf>
    <xf numFmtId="0" fontId="2" fillId="0" borderId="0" xfId="0" applyFont="1" applyAlignment="1">
      <alignment horizontal="right"/>
    </xf>
    <xf numFmtId="168" fontId="2" fillId="0" borderId="0" xfId="0" applyNumberFormat="1" applyFont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44" fontId="7" fillId="5" borderId="12" xfId="0" applyNumberFormat="1" applyFont="1" applyFill="1" applyBorder="1"/>
    <xf numFmtId="0" fontId="8" fillId="5" borderId="11" xfId="0" applyFont="1" applyFill="1" applyBorder="1"/>
    <xf numFmtId="0" fontId="16" fillId="5" borderId="0" xfId="0" applyFont="1" applyFill="1" applyAlignment="1">
      <alignment vertical="center"/>
    </xf>
    <xf numFmtId="41" fontId="8" fillId="5" borderId="12" xfId="1" applyNumberFormat="1" applyFont="1" applyFill="1" applyBorder="1"/>
    <xf numFmtId="41" fontId="15" fillId="5" borderId="12" xfId="1" applyNumberFormat="1" applyFont="1" applyFill="1" applyBorder="1"/>
    <xf numFmtId="168" fontId="18" fillId="5" borderId="10" xfId="0" applyNumberFormat="1" applyFont="1" applyFill="1" applyBorder="1"/>
    <xf numFmtId="0" fontId="17" fillId="5" borderId="11" xfId="0" applyFont="1" applyFill="1" applyBorder="1" applyAlignment="1">
      <alignment horizontal="right" vertical="center" wrapText="1"/>
    </xf>
    <xf numFmtId="44" fontId="18" fillId="5" borderId="12" xfId="0" applyNumberFormat="1" applyFont="1" applyFill="1" applyBorder="1"/>
    <xf numFmtId="0" fontId="16" fillId="5" borderId="0" xfId="0" applyFont="1" applyFill="1" applyAlignment="1">
      <alignment horizontal="left" vertical="center"/>
    </xf>
    <xf numFmtId="41" fontId="7" fillId="5" borderId="12" xfId="1" applyNumberFormat="1" applyFont="1" applyFill="1" applyBorder="1"/>
    <xf numFmtId="41" fontId="16" fillId="5" borderId="12" xfId="1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right"/>
    </xf>
    <xf numFmtId="0" fontId="2" fillId="5" borderId="13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25" fillId="0" borderId="0" xfId="0" applyFont="1" applyAlignment="1">
      <alignment horizontal="left" vertical="center" indent="2"/>
    </xf>
  </cellXfs>
  <cellStyles count="6">
    <cellStyle name="Comma" xfId="4" builtinId="3"/>
    <cellStyle name="Comma 2" xfId="5" xr:uid="{FFAFD7B6-7A04-43E0-856F-5FB58BB18436}"/>
    <cellStyle name="Currency" xfId="1" builtinId="4"/>
    <cellStyle name="Normal" xfId="0" builtinId="0"/>
    <cellStyle name="Normal 2" xfId="3" xr:uid="{4B572A7A-A1A8-4015-9919-B2CDBDD4E01D}"/>
    <cellStyle name="titles" xfId="2" xr:uid="{FD350331-D276-4911-869B-2C6BD18C0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2FD8-6C97-4149-B4D3-376D2BD5D772}">
  <dimension ref="A1:I102"/>
  <sheetViews>
    <sheetView showGridLines="0" tabSelected="1" workbookViewId="0">
      <selection activeCell="J12" sqref="J12"/>
    </sheetView>
  </sheetViews>
  <sheetFormatPr defaultRowHeight="15" x14ac:dyDescent="0.25"/>
  <cols>
    <col min="1" max="1" width="24.7109375" bestFit="1" customWidth="1"/>
    <col min="2" max="2" width="6.5703125" bestFit="1" customWidth="1"/>
    <col min="3" max="3" width="75.140625" customWidth="1"/>
    <col min="4" max="9" width="14.28515625" style="56" bestFit="1" customWidth="1"/>
    <col min="10" max="10" width="26.28515625" bestFit="1" customWidth="1"/>
    <col min="11" max="13" width="11.5703125" bestFit="1" customWidth="1"/>
    <col min="14" max="14" width="19.85546875" bestFit="1" customWidth="1"/>
    <col min="15" max="15" width="21" bestFit="1" customWidth="1"/>
  </cols>
  <sheetData>
    <row r="1" spans="1:9" ht="5.25" customHeight="1" x14ac:dyDescent="0.25"/>
    <row r="2" spans="1:9" ht="29.25" customHeight="1" x14ac:dyDescent="0.25">
      <c r="A2" s="96" t="s">
        <v>75</v>
      </c>
      <c r="B2" s="97"/>
      <c r="C2" s="97"/>
      <c r="D2" s="97"/>
      <c r="E2" s="97"/>
      <c r="F2" s="97"/>
      <c r="G2" s="97"/>
      <c r="H2" s="97"/>
      <c r="I2" s="98"/>
    </row>
    <row r="3" spans="1:9" x14ac:dyDescent="0.25">
      <c r="A3" s="57" t="s">
        <v>65</v>
      </c>
      <c r="B3" s="58" t="s">
        <v>0</v>
      </c>
      <c r="C3" s="58" t="s">
        <v>66</v>
      </c>
      <c r="D3" s="59" t="s">
        <v>59</v>
      </c>
      <c r="E3" s="59" t="s">
        <v>60</v>
      </c>
      <c r="F3" s="59" t="s">
        <v>61</v>
      </c>
      <c r="G3" s="59" t="s">
        <v>62</v>
      </c>
      <c r="H3" s="59" t="s">
        <v>63</v>
      </c>
      <c r="I3" s="60" t="s">
        <v>64</v>
      </c>
    </row>
    <row r="4" spans="1:9" x14ac:dyDescent="0.25">
      <c r="A4" s="61" t="s">
        <v>20</v>
      </c>
      <c r="B4" s="16">
        <v>603</v>
      </c>
      <c r="C4" s="62" t="s">
        <v>21</v>
      </c>
      <c r="D4" s="63">
        <v>1658000</v>
      </c>
      <c r="E4" s="63">
        <v>1740000</v>
      </c>
      <c r="F4" s="63">
        <v>1827000</v>
      </c>
      <c r="G4" s="63">
        <v>1900000</v>
      </c>
      <c r="H4" s="63">
        <v>1995000</v>
      </c>
      <c r="I4" s="64">
        <v>2094000</v>
      </c>
    </row>
    <row r="5" spans="1:9" x14ac:dyDescent="0.25">
      <c r="A5" s="65"/>
      <c r="B5" s="16">
        <v>613</v>
      </c>
      <c r="C5" s="62" t="s">
        <v>22</v>
      </c>
      <c r="D5" s="63">
        <v>3492000</v>
      </c>
      <c r="E5" s="63">
        <v>3667000</v>
      </c>
      <c r="F5" s="63">
        <v>3850000</v>
      </c>
      <c r="G5" s="63">
        <v>4043000</v>
      </c>
      <c r="H5" s="63">
        <v>4245000</v>
      </c>
      <c r="I5" s="64">
        <v>4457000</v>
      </c>
    </row>
    <row r="6" spans="1:9" ht="20.25" customHeight="1" x14ac:dyDescent="0.25">
      <c r="A6" s="66"/>
      <c r="B6" s="62"/>
      <c r="C6" s="3" t="s">
        <v>67</v>
      </c>
      <c r="D6" s="67">
        <f>SUM(D4:D5)</f>
        <v>5150000</v>
      </c>
      <c r="E6" s="67">
        <f t="shared" ref="E6:I6" si="0">SUM(E4:E5)</f>
        <v>5407000</v>
      </c>
      <c r="F6" s="67">
        <f t="shared" si="0"/>
        <v>5677000</v>
      </c>
      <c r="G6" s="67">
        <f t="shared" si="0"/>
        <v>5943000</v>
      </c>
      <c r="H6" s="67">
        <f t="shared" si="0"/>
        <v>6240000</v>
      </c>
      <c r="I6" s="68">
        <f t="shared" si="0"/>
        <v>6551000</v>
      </c>
    </row>
    <row r="7" spans="1:9" x14ac:dyDescent="0.25">
      <c r="A7" s="66"/>
      <c r="B7" s="62"/>
      <c r="C7" s="62"/>
      <c r="D7" s="69"/>
      <c r="E7" s="69"/>
      <c r="F7" s="69"/>
      <c r="G7" s="69"/>
      <c r="H7" s="69"/>
      <c r="I7" s="70"/>
    </row>
    <row r="8" spans="1:9" x14ac:dyDescent="0.25">
      <c r="A8" s="66" t="s">
        <v>23</v>
      </c>
      <c r="B8" s="16">
        <v>602</v>
      </c>
      <c r="C8" s="62" t="s">
        <v>24</v>
      </c>
      <c r="D8" s="63">
        <v>409248</v>
      </c>
      <c r="E8" s="63">
        <v>304500</v>
      </c>
      <c r="F8" s="63">
        <v>317492</v>
      </c>
      <c r="G8" s="63">
        <v>336980</v>
      </c>
      <c r="H8" s="63">
        <v>366212</v>
      </c>
      <c r="I8" s="64">
        <v>535108</v>
      </c>
    </row>
    <row r="9" spans="1:9" x14ac:dyDescent="0.25">
      <c r="A9" s="66"/>
      <c r="B9" s="16">
        <v>604</v>
      </c>
      <c r="C9" s="62" t="s">
        <v>68</v>
      </c>
      <c r="D9" s="63">
        <v>783580</v>
      </c>
      <c r="E9" s="63">
        <v>664216</v>
      </c>
      <c r="F9" s="63">
        <v>695884</v>
      </c>
      <c r="G9" s="63">
        <v>732424</v>
      </c>
      <c r="H9" s="63">
        <v>783580</v>
      </c>
      <c r="I9" s="64">
        <v>806316</v>
      </c>
    </row>
    <row r="10" spans="1:9" x14ac:dyDescent="0.25">
      <c r="A10" s="66"/>
      <c r="B10" s="16">
        <v>606</v>
      </c>
      <c r="C10" s="62" t="s">
        <v>69</v>
      </c>
      <c r="D10" s="63">
        <v>1159536</v>
      </c>
      <c r="E10" s="63">
        <v>1246420</v>
      </c>
      <c r="F10" s="63">
        <v>1256164</v>
      </c>
      <c r="G10" s="63">
        <v>1736868</v>
      </c>
      <c r="H10" s="63">
        <v>1416128</v>
      </c>
      <c r="I10" s="64">
        <v>1507884</v>
      </c>
    </row>
    <row r="11" spans="1:9" x14ac:dyDescent="0.25">
      <c r="A11" s="66"/>
      <c r="B11" s="16">
        <v>608</v>
      </c>
      <c r="C11" s="62" t="s">
        <v>19</v>
      </c>
      <c r="D11" s="63">
        <v>25172</v>
      </c>
      <c r="E11" s="63">
        <v>25172</v>
      </c>
      <c r="F11" s="63">
        <v>25172</v>
      </c>
      <c r="G11" s="63">
        <v>25984</v>
      </c>
      <c r="H11" s="63">
        <v>25984</v>
      </c>
      <c r="I11" s="64">
        <v>25984</v>
      </c>
    </row>
    <row r="12" spans="1:9" x14ac:dyDescent="0.25">
      <c r="A12" s="66"/>
      <c r="B12" s="16">
        <v>612</v>
      </c>
      <c r="C12" s="62" t="s">
        <v>70</v>
      </c>
      <c r="D12" s="63">
        <v>247660</v>
      </c>
      <c r="E12" s="63">
        <v>250096</v>
      </c>
      <c r="F12" s="63">
        <v>49532</v>
      </c>
      <c r="G12" s="63">
        <v>51968</v>
      </c>
      <c r="H12" s="63">
        <v>54404</v>
      </c>
      <c r="I12" s="64">
        <v>56840</v>
      </c>
    </row>
    <row r="13" spans="1:9" x14ac:dyDescent="0.25">
      <c r="A13" s="66"/>
      <c r="B13" s="16">
        <v>614</v>
      </c>
      <c r="C13" s="62" t="s">
        <v>27</v>
      </c>
      <c r="D13" s="63">
        <v>132356</v>
      </c>
      <c r="E13" s="63">
        <v>138852</v>
      </c>
      <c r="F13" s="63">
        <v>146160</v>
      </c>
      <c r="G13" s="63">
        <v>152656</v>
      </c>
      <c r="H13" s="63">
        <v>160776</v>
      </c>
      <c r="I13" s="64">
        <v>168896</v>
      </c>
    </row>
    <row r="14" spans="1:9" x14ac:dyDescent="0.25">
      <c r="A14" s="66"/>
      <c r="B14" s="16">
        <v>616</v>
      </c>
      <c r="C14" s="62" t="s">
        <v>71</v>
      </c>
      <c r="D14" s="63">
        <v>4290608</v>
      </c>
      <c r="E14" s="63">
        <v>4151756</v>
      </c>
      <c r="F14" s="63">
        <v>566776</v>
      </c>
      <c r="G14" s="63">
        <v>270396</v>
      </c>
      <c r="H14" s="63">
        <v>284200</v>
      </c>
      <c r="I14" s="64">
        <v>298816</v>
      </c>
    </row>
    <row r="15" spans="1:9" ht="20.25" customHeight="1" x14ac:dyDescent="0.25">
      <c r="A15" s="71"/>
      <c r="B15" s="72"/>
      <c r="C15" s="38" t="s">
        <v>72</v>
      </c>
      <c r="D15" s="73">
        <f>SUM(D8:D14)</f>
        <v>7048160</v>
      </c>
      <c r="E15" s="73">
        <f t="shared" ref="E15:I15" si="1">SUM(E8:E14)</f>
        <v>6781012</v>
      </c>
      <c r="F15" s="73">
        <f t="shared" si="1"/>
        <v>3057180</v>
      </c>
      <c r="G15" s="73">
        <f t="shared" si="1"/>
        <v>3307276</v>
      </c>
      <c r="H15" s="73">
        <f t="shared" si="1"/>
        <v>3091284</v>
      </c>
      <c r="I15" s="74">
        <f t="shared" si="1"/>
        <v>3399844</v>
      </c>
    </row>
    <row r="16" spans="1:9" x14ac:dyDescent="0.25">
      <c r="A16" s="75"/>
      <c r="B16" s="76"/>
      <c r="C16" s="75"/>
      <c r="D16" s="77"/>
      <c r="E16" s="77"/>
      <c r="F16" s="77"/>
      <c r="G16" s="77"/>
      <c r="H16" s="77"/>
      <c r="I16" s="77"/>
    </row>
    <row r="17" spans="1:9" x14ac:dyDescent="0.25">
      <c r="A17" s="75"/>
      <c r="B17" s="76"/>
      <c r="C17" s="75"/>
      <c r="D17" s="77"/>
      <c r="E17" s="77"/>
      <c r="F17" s="77"/>
      <c r="G17" s="77"/>
      <c r="H17" s="77"/>
      <c r="I17" s="77"/>
    </row>
    <row r="18" spans="1:9" ht="29.25" customHeight="1" x14ac:dyDescent="0.25">
      <c r="A18" s="96" t="s">
        <v>73</v>
      </c>
      <c r="B18" s="97"/>
      <c r="C18" s="97"/>
      <c r="D18" s="97"/>
      <c r="E18" s="97"/>
      <c r="F18" s="97"/>
      <c r="G18" s="97"/>
      <c r="H18" s="97"/>
      <c r="I18" s="98"/>
    </row>
    <row r="19" spans="1:9" x14ac:dyDescent="0.25">
      <c r="A19" s="57" t="s">
        <v>65</v>
      </c>
      <c r="B19" s="58" t="s">
        <v>0</v>
      </c>
      <c r="C19" s="58" t="s">
        <v>66</v>
      </c>
      <c r="D19" s="59" t="s">
        <v>59</v>
      </c>
      <c r="E19" s="59" t="s">
        <v>60</v>
      </c>
      <c r="F19" s="59" t="s">
        <v>61</v>
      </c>
      <c r="G19" s="59" t="s">
        <v>62</v>
      </c>
      <c r="H19" s="59" t="s">
        <v>63</v>
      </c>
      <c r="I19" s="60" t="s">
        <v>64</v>
      </c>
    </row>
    <row r="20" spans="1:9" x14ac:dyDescent="0.25">
      <c r="A20" s="61" t="s">
        <v>20</v>
      </c>
      <c r="B20" s="16">
        <v>603</v>
      </c>
      <c r="C20" s="62" t="s">
        <v>21</v>
      </c>
      <c r="D20" s="63">
        <v>1037000</v>
      </c>
      <c r="E20" s="63">
        <v>1058000</v>
      </c>
      <c r="F20" s="63">
        <v>1079000</v>
      </c>
      <c r="G20" s="63">
        <v>1100000</v>
      </c>
      <c r="H20" s="63">
        <v>1122000</v>
      </c>
      <c r="I20" s="64">
        <v>1144000</v>
      </c>
    </row>
    <row r="21" spans="1:9" x14ac:dyDescent="0.25">
      <c r="A21" s="66"/>
      <c r="B21" s="16">
        <v>613</v>
      </c>
      <c r="C21" s="62" t="s">
        <v>22</v>
      </c>
      <c r="D21" s="63">
        <v>1028000</v>
      </c>
      <c r="E21" s="63">
        <v>1231000</v>
      </c>
      <c r="F21" s="63">
        <v>1009000</v>
      </c>
      <c r="G21" s="63">
        <v>1038000</v>
      </c>
      <c r="H21" s="63">
        <v>1068000</v>
      </c>
      <c r="I21" s="64">
        <v>1078000</v>
      </c>
    </row>
    <row r="22" spans="1:9" ht="20.25" customHeight="1" x14ac:dyDescent="0.25">
      <c r="A22" s="66"/>
      <c r="B22" s="16"/>
      <c r="C22" s="3" t="s">
        <v>67</v>
      </c>
      <c r="D22" s="67">
        <f>SUM(D20:D21)</f>
        <v>2065000</v>
      </c>
      <c r="E22" s="67">
        <f t="shared" ref="E22:I22" si="2">SUM(E20:E21)</f>
        <v>2289000</v>
      </c>
      <c r="F22" s="67">
        <f t="shared" si="2"/>
        <v>2088000</v>
      </c>
      <c r="G22" s="67">
        <f t="shared" si="2"/>
        <v>2138000</v>
      </c>
      <c r="H22" s="67">
        <f t="shared" si="2"/>
        <v>2190000</v>
      </c>
      <c r="I22" s="68">
        <f t="shared" si="2"/>
        <v>2222000</v>
      </c>
    </row>
    <row r="23" spans="1:9" x14ac:dyDescent="0.25">
      <c r="A23" s="66"/>
      <c r="B23" s="16"/>
      <c r="C23" s="62"/>
      <c r="D23" s="63"/>
      <c r="E23" s="63"/>
      <c r="F23" s="63"/>
      <c r="G23" s="63"/>
      <c r="H23" s="63"/>
      <c r="I23" s="64"/>
    </row>
    <row r="24" spans="1:9" x14ac:dyDescent="0.25">
      <c r="A24" s="66" t="s">
        <v>23</v>
      </c>
      <c r="B24" s="16">
        <v>604</v>
      </c>
      <c r="C24" s="62" t="s">
        <v>68</v>
      </c>
      <c r="D24" s="63">
        <v>111775</v>
      </c>
      <c r="E24" s="63">
        <v>113563.4</v>
      </c>
      <c r="F24" s="63">
        <v>121611.2</v>
      </c>
      <c r="G24" s="63">
        <v>117140.20000000001</v>
      </c>
      <c r="H24" s="63">
        <v>118928.6</v>
      </c>
      <c r="I24" s="64">
        <v>120717</v>
      </c>
    </row>
    <row r="25" spans="1:9" x14ac:dyDescent="0.25">
      <c r="A25" s="66"/>
      <c r="B25" s="16">
        <v>606</v>
      </c>
      <c r="C25" s="62" t="s">
        <v>69</v>
      </c>
      <c r="D25" s="63">
        <v>545462</v>
      </c>
      <c r="E25" s="63">
        <v>557086.6</v>
      </c>
      <c r="F25" s="63">
        <v>570946.70000000007</v>
      </c>
      <c r="G25" s="63">
        <v>736820.79999999993</v>
      </c>
      <c r="H25" s="63">
        <v>594643</v>
      </c>
      <c r="I25" s="64">
        <v>606714.69999999995</v>
      </c>
    </row>
    <row r="26" spans="1:9" x14ac:dyDescent="0.25">
      <c r="A26" s="66"/>
      <c r="B26" s="16">
        <v>608</v>
      </c>
      <c r="C26" s="62" t="s">
        <v>19</v>
      </c>
      <c r="D26" s="63">
        <v>3129.7</v>
      </c>
      <c r="E26" s="63">
        <v>3576.8</v>
      </c>
      <c r="F26" s="63">
        <v>3576.8</v>
      </c>
      <c r="G26" s="63">
        <v>3576.8</v>
      </c>
      <c r="H26" s="63">
        <v>3576.8</v>
      </c>
      <c r="I26" s="64">
        <v>3576.8</v>
      </c>
    </row>
    <row r="27" spans="1:9" x14ac:dyDescent="0.25">
      <c r="A27" s="66"/>
      <c r="B27" s="16">
        <v>616</v>
      </c>
      <c r="C27" s="62" t="s">
        <v>71</v>
      </c>
      <c r="D27" s="63">
        <v>2062025.2</v>
      </c>
      <c r="E27" s="63">
        <v>1892127.2</v>
      </c>
      <c r="F27" s="63">
        <v>1433402.6</v>
      </c>
      <c r="G27" s="63">
        <v>278990.40000000002</v>
      </c>
      <c r="H27" s="63">
        <v>287485.3</v>
      </c>
      <c r="I27" s="64">
        <v>295980.2</v>
      </c>
    </row>
    <row r="28" spans="1:9" ht="20.25" customHeight="1" x14ac:dyDescent="0.25">
      <c r="A28" s="71"/>
      <c r="B28" s="72"/>
      <c r="C28" s="38" t="s">
        <v>72</v>
      </c>
      <c r="D28" s="73">
        <f>SUM(D24:D27)</f>
        <v>2722391.9</v>
      </c>
      <c r="E28" s="73">
        <f t="shared" ref="E28:I28" si="3">SUM(E24:E27)</f>
        <v>2566354</v>
      </c>
      <c r="F28" s="73">
        <f t="shared" si="3"/>
        <v>2129537.3000000003</v>
      </c>
      <c r="G28" s="73">
        <f t="shared" si="3"/>
        <v>1136528.2000000002</v>
      </c>
      <c r="H28" s="73">
        <f t="shared" si="3"/>
        <v>1004633.7</v>
      </c>
      <c r="I28" s="74">
        <f t="shared" si="3"/>
        <v>1026988.7</v>
      </c>
    </row>
    <row r="29" spans="1:9" x14ac:dyDescent="0.25">
      <c r="A29" s="75"/>
      <c r="B29" s="75"/>
      <c r="C29" s="75"/>
      <c r="D29" s="78"/>
      <c r="E29" s="78"/>
      <c r="F29" s="78"/>
      <c r="G29" s="78"/>
      <c r="H29" s="78"/>
      <c r="I29" s="78"/>
    </row>
    <row r="30" spans="1:9" x14ac:dyDescent="0.25">
      <c r="A30" s="75"/>
      <c r="B30" s="75"/>
      <c r="C30" s="75"/>
      <c r="D30" s="75"/>
      <c r="E30" s="75"/>
      <c r="F30" s="75"/>
      <c r="G30" s="75"/>
      <c r="H30" s="75"/>
      <c r="I30" s="75"/>
    </row>
    <row r="31" spans="1:9" ht="29.25" customHeight="1" x14ac:dyDescent="0.25">
      <c r="A31" s="96" t="s">
        <v>74</v>
      </c>
      <c r="B31" s="97"/>
      <c r="C31" s="97"/>
      <c r="D31" s="97"/>
      <c r="E31" s="97"/>
      <c r="F31" s="97"/>
      <c r="G31" s="97"/>
      <c r="H31" s="97"/>
      <c r="I31" s="98"/>
    </row>
    <row r="32" spans="1:9" x14ac:dyDescent="0.25">
      <c r="A32" s="57" t="s">
        <v>65</v>
      </c>
      <c r="B32" s="58" t="s">
        <v>0</v>
      </c>
      <c r="C32" s="58" t="s">
        <v>66</v>
      </c>
      <c r="D32" s="59" t="s">
        <v>59</v>
      </c>
      <c r="E32" s="59" t="s">
        <v>60</v>
      </c>
      <c r="F32" s="59" t="s">
        <v>61</v>
      </c>
      <c r="G32" s="59" t="s">
        <v>62</v>
      </c>
      <c r="H32" s="59" t="s">
        <v>63</v>
      </c>
      <c r="I32" s="60" t="s">
        <v>64</v>
      </c>
    </row>
    <row r="33" spans="1:9" x14ac:dyDescent="0.25">
      <c r="A33" s="61" t="s">
        <v>20</v>
      </c>
      <c r="B33" s="16">
        <v>603</v>
      </c>
      <c r="C33" s="62" t="s">
        <v>21</v>
      </c>
      <c r="D33" s="63">
        <f t="shared" ref="D33:I33" si="4">D20+D4</f>
        <v>2695000</v>
      </c>
      <c r="E33" s="63">
        <f t="shared" si="4"/>
        <v>2798000</v>
      </c>
      <c r="F33" s="63">
        <f t="shared" si="4"/>
        <v>2906000</v>
      </c>
      <c r="G33" s="63">
        <f t="shared" si="4"/>
        <v>3000000</v>
      </c>
      <c r="H33" s="63">
        <f t="shared" si="4"/>
        <v>3117000</v>
      </c>
      <c r="I33" s="64">
        <f t="shared" si="4"/>
        <v>3238000</v>
      </c>
    </row>
    <row r="34" spans="1:9" x14ac:dyDescent="0.25">
      <c r="A34" s="65"/>
      <c r="B34" s="16">
        <v>613</v>
      </c>
      <c r="C34" s="62" t="s">
        <v>22</v>
      </c>
      <c r="D34" s="63">
        <f t="shared" ref="D34:I34" si="5">D5+D21</f>
        <v>4520000</v>
      </c>
      <c r="E34" s="63">
        <f t="shared" si="5"/>
        <v>4898000</v>
      </c>
      <c r="F34" s="63">
        <f t="shared" si="5"/>
        <v>4859000</v>
      </c>
      <c r="G34" s="63">
        <f t="shared" si="5"/>
        <v>5081000</v>
      </c>
      <c r="H34" s="63">
        <f t="shared" si="5"/>
        <v>5313000</v>
      </c>
      <c r="I34" s="64">
        <f t="shared" si="5"/>
        <v>5535000</v>
      </c>
    </row>
    <row r="35" spans="1:9" x14ac:dyDescent="0.25">
      <c r="A35" s="66"/>
      <c r="B35" s="62"/>
      <c r="C35" s="3" t="s">
        <v>67</v>
      </c>
      <c r="D35" s="67">
        <f>SUM(D33:D34)</f>
        <v>7215000</v>
      </c>
      <c r="E35" s="67">
        <f t="shared" ref="E35" si="6">SUM(E33:E34)</f>
        <v>7696000</v>
      </c>
      <c r="F35" s="67">
        <f t="shared" ref="F35" si="7">SUM(F33:F34)</f>
        <v>7765000</v>
      </c>
      <c r="G35" s="67">
        <f t="shared" ref="G35" si="8">SUM(G33:G34)</f>
        <v>8081000</v>
      </c>
      <c r="H35" s="67">
        <f t="shared" ref="H35" si="9">SUM(H33:H34)</f>
        <v>8430000</v>
      </c>
      <c r="I35" s="68">
        <f t="shared" ref="I35" si="10">SUM(I33:I34)</f>
        <v>8773000</v>
      </c>
    </row>
    <row r="36" spans="1:9" x14ac:dyDescent="0.25">
      <c r="A36" s="66"/>
      <c r="B36" s="62"/>
      <c r="C36" s="62"/>
      <c r="D36" s="69"/>
      <c r="E36" s="69"/>
      <c r="F36" s="69"/>
      <c r="G36" s="69"/>
      <c r="H36" s="69"/>
      <c r="I36" s="70"/>
    </row>
    <row r="37" spans="1:9" x14ac:dyDescent="0.25">
      <c r="A37" s="66" t="s">
        <v>23</v>
      </c>
      <c r="B37" s="16">
        <v>602</v>
      </c>
      <c r="C37" s="62" t="s">
        <v>24</v>
      </c>
      <c r="D37" s="63">
        <f>D8</f>
        <v>409248</v>
      </c>
      <c r="E37" s="63">
        <f t="shared" ref="E37:I37" si="11">E8</f>
        <v>304500</v>
      </c>
      <c r="F37" s="63">
        <f t="shared" si="11"/>
        <v>317492</v>
      </c>
      <c r="G37" s="63">
        <f t="shared" si="11"/>
        <v>336980</v>
      </c>
      <c r="H37" s="63">
        <f t="shared" si="11"/>
        <v>366212</v>
      </c>
      <c r="I37" s="64">
        <f t="shared" si="11"/>
        <v>535108</v>
      </c>
    </row>
    <row r="38" spans="1:9" x14ac:dyDescent="0.25">
      <c r="A38" s="66"/>
      <c r="B38" s="16">
        <v>604</v>
      </c>
      <c r="C38" s="62" t="s">
        <v>68</v>
      </c>
      <c r="D38" s="63">
        <f t="shared" ref="D38:I40" si="12">D24+D9</f>
        <v>895355</v>
      </c>
      <c r="E38" s="63">
        <f t="shared" si="12"/>
        <v>777779.4</v>
      </c>
      <c r="F38" s="63">
        <f t="shared" si="12"/>
        <v>817495.2</v>
      </c>
      <c r="G38" s="63">
        <f t="shared" si="12"/>
        <v>849564.2</v>
      </c>
      <c r="H38" s="63">
        <f t="shared" si="12"/>
        <v>902508.6</v>
      </c>
      <c r="I38" s="64">
        <f t="shared" si="12"/>
        <v>927033</v>
      </c>
    </row>
    <row r="39" spans="1:9" x14ac:dyDescent="0.25">
      <c r="A39" s="66"/>
      <c r="B39" s="16">
        <v>606</v>
      </c>
      <c r="C39" s="62" t="s">
        <v>69</v>
      </c>
      <c r="D39" s="63">
        <f t="shared" si="12"/>
        <v>1704998</v>
      </c>
      <c r="E39" s="63">
        <f t="shared" si="12"/>
        <v>1803506.6</v>
      </c>
      <c r="F39" s="63">
        <f t="shared" si="12"/>
        <v>1827110.7000000002</v>
      </c>
      <c r="G39" s="63">
        <f t="shared" si="12"/>
        <v>2473688.7999999998</v>
      </c>
      <c r="H39" s="63">
        <f t="shared" si="12"/>
        <v>2010771</v>
      </c>
      <c r="I39" s="64">
        <f t="shared" si="12"/>
        <v>2114598.7000000002</v>
      </c>
    </row>
    <row r="40" spans="1:9" x14ac:dyDescent="0.25">
      <c r="A40" s="66"/>
      <c r="B40" s="16">
        <v>608</v>
      </c>
      <c r="C40" s="62" t="s">
        <v>19</v>
      </c>
      <c r="D40" s="63">
        <f t="shared" si="12"/>
        <v>28301.7</v>
      </c>
      <c r="E40" s="63">
        <f t="shared" si="12"/>
        <v>28748.799999999999</v>
      </c>
      <c r="F40" s="63">
        <f t="shared" si="12"/>
        <v>28748.799999999999</v>
      </c>
      <c r="G40" s="63">
        <f t="shared" si="12"/>
        <v>29560.799999999999</v>
      </c>
      <c r="H40" s="63">
        <f t="shared" si="12"/>
        <v>29560.799999999999</v>
      </c>
      <c r="I40" s="64">
        <f t="shared" si="12"/>
        <v>29560.799999999999</v>
      </c>
    </row>
    <row r="41" spans="1:9" x14ac:dyDescent="0.25">
      <c r="A41" s="66"/>
      <c r="B41" s="16">
        <v>612</v>
      </c>
      <c r="C41" s="62" t="s">
        <v>70</v>
      </c>
      <c r="D41" s="63">
        <f>D12</f>
        <v>247660</v>
      </c>
      <c r="E41" s="63">
        <f t="shared" ref="E41:I41" si="13">E12</f>
        <v>250096</v>
      </c>
      <c r="F41" s="63">
        <f t="shared" si="13"/>
        <v>49532</v>
      </c>
      <c r="G41" s="63">
        <f t="shared" si="13"/>
        <v>51968</v>
      </c>
      <c r="H41" s="63">
        <f t="shared" si="13"/>
        <v>54404</v>
      </c>
      <c r="I41" s="64">
        <f t="shared" si="13"/>
        <v>56840</v>
      </c>
    </row>
    <row r="42" spans="1:9" x14ac:dyDescent="0.25">
      <c r="A42" s="66"/>
      <c r="B42" s="16">
        <v>614</v>
      </c>
      <c r="C42" s="62" t="s">
        <v>27</v>
      </c>
      <c r="D42" s="63">
        <f>D13</f>
        <v>132356</v>
      </c>
      <c r="E42" s="63">
        <f t="shared" ref="E42:I42" si="14">E13</f>
        <v>138852</v>
      </c>
      <c r="F42" s="63">
        <f t="shared" si="14"/>
        <v>146160</v>
      </c>
      <c r="G42" s="63">
        <f t="shared" si="14"/>
        <v>152656</v>
      </c>
      <c r="H42" s="63">
        <f t="shared" si="14"/>
        <v>160776</v>
      </c>
      <c r="I42" s="64">
        <f t="shared" si="14"/>
        <v>168896</v>
      </c>
    </row>
    <row r="43" spans="1:9" x14ac:dyDescent="0.25">
      <c r="A43" s="66"/>
      <c r="B43" s="16">
        <v>616</v>
      </c>
      <c r="C43" s="62" t="s">
        <v>71</v>
      </c>
      <c r="D43" s="63">
        <f t="shared" ref="D43:I43" si="15">D27+D14</f>
        <v>6352633.2000000002</v>
      </c>
      <c r="E43" s="63">
        <f t="shared" si="15"/>
        <v>6043883.2000000002</v>
      </c>
      <c r="F43" s="63">
        <f t="shared" si="15"/>
        <v>2000178.6</v>
      </c>
      <c r="G43" s="63">
        <f t="shared" si="15"/>
        <v>549386.4</v>
      </c>
      <c r="H43" s="63">
        <f t="shared" si="15"/>
        <v>571685.30000000005</v>
      </c>
      <c r="I43" s="64">
        <f t="shared" si="15"/>
        <v>594796.19999999995</v>
      </c>
    </row>
    <row r="44" spans="1:9" x14ac:dyDescent="0.25">
      <c r="A44" s="71"/>
      <c r="B44" s="72"/>
      <c r="C44" s="38" t="s">
        <v>72</v>
      </c>
      <c r="D44" s="73">
        <f>SUM(D37:D43)</f>
        <v>9770551.9000000004</v>
      </c>
      <c r="E44" s="73">
        <f t="shared" ref="E44" si="16">SUM(E37:E43)</f>
        <v>9347366</v>
      </c>
      <c r="F44" s="73">
        <f t="shared" ref="F44" si="17">SUM(F37:F43)</f>
        <v>5186717.3000000007</v>
      </c>
      <c r="G44" s="73">
        <f t="shared" ref="G44" si="18">SUM(G37:G43)</f>
        <v>4443804.2</v>
      </c>
      <c r="H44" s="73">
        <f t="shared" ref="H44" si="19">SUM(H37:H43)</f>
        <v>4095917.7</v>
      </c>
      <c r="I44" s="74">
        <f t="shared" ref="I44" si="20">SUM(I37:I43)</f>
        <v>4426832.7</v>
      </c>
    </row>
    <row r="45" spans="1:9" x14ac:dyDescent="0.25">
      <c r="D45"/>
      <c r="E45"/>
      <c r="F45"/>
      <c r="G45"/>
      <c r="H45"/>
      <c r="I45"/>
    </row>
    <row r="46" spans="1:9" x14ac:dyDescent="0.25">
      <c r="D46"/>
      <c r="E46"/>
      <c r="F46"/>
      <c r="G46"/>
      <c r="H46"/>
      <c r="I46"/>
    </row>
    <row r="47" spans="1:9" x14ac:dyDescent="0.25">
      <c r="D47"/>
      <c r="E47"/>
      <c r="F47"/>
      <c r="G47"/>
      <c r="H47"/>
      <c r="I47"/>
    </row>
    <row r="48" spans="1:9" x14ac:dyDescent="0.25">
      <c r="D48"/>
      <c r="E48"/>
      <c r="F48"/>
      <c r="G48"/>
      <c r="H48"/>
      <c r="I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</sheetData>
  <mergeCells count="3">
    <mergeCell ref="A2:I2"/>
    <mergeCell ref="A18:I18"/>
    <mergeCell ref="A31:I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50C1-B5CC-4CB7-B525-919AA264FF6C}">
  <dimension ref="A1:C42"/>
  <sheetViews>
    <sheetView topLeftCell="A10" workbookViewId="0">
      <selection activeCell="H35" sqref="H35"/>
    </sheetView>
  </sheetViews>
  <sheetFormatPr defaultRowHeight="15" x14ac:dyDescent="0.25"/>
  <cols>
    <col min="1" max="1" width="13.85546875" bestFit="1" customWidth="1"/>
    <col min="2" max="2" width="72.42578125" bestFit="1" customWidth="1"/>
    <col min="3" max="3" width="15.7109375" bestFit="1" customWidth="1"/>
  </cols>
  <sheetData>
    <row r="1" spans="1:3" x14ac:dyDescent="0.25">
      <c r="A1" s="102" t="s">
        <v>1</v>
      </c>
      <c r="B1" s="102"/>
      <c r="C1" s="102"/>
    </row>
    <row r="2" spans="1:3" x14ac:dyDescent="0.25">
      <c r="A2" s="100" t="s">
        <v>20</v>
      </c>
      <c r="B2" s="100"/>
      <c r="C2" s="100"/>
    </row>
    <row r="3" spans="1:3" x14ac:dyDescent="0.25">
      <c r="A3" s="16">
        <v>603</v>
      </c>
      <c r="B3" s="5" t="s">
        <v>21</v>
      </c>
      <c r="C3" s="6">
        <v>1617093.53</v>
      </c>
    </row>
    <row r="4" spans="1:3" x14ac:dyDescent="0.25">
      <c r="A4" s="16">
        <v>613</v>
      </c>
      <c r="B4" s="5" t="s">
        <v>22</v>
      </c>
      <c r="C4" s="6">
        <v>3534065.71</v>
      </c>
    </row>
    <row r="5" spans="1:3" x14ac:dyDescent="0.25">
      <c r="A5" s="101" t="s">
        <v>29</v>
      </c>
      <c r="B5" s="101"/>
      <c r="C5" s="7">
        <f>SUM(C3:C4)</f>
        <v>5151159.24</v>
      </c>
    </row>
    <row r="6" spans="1:3" x14ac:dyDescent="0.25">
      <c r="A6" s="100" t="s">
        <v>23</v>
      </c>
      <c r="B6" s="100"/>
      <c r="C6" s="100"/>
    </row>
    <row r="7" spans="1:3" x14ac:dyDescent="0.25">
      <c r="A7" s="16">
        <v>602</v>
      </c>
      <c r="B7" s="5" t="s">
        <v>24</v>
      </c>
      <c r="C7" s="6">
        <v>272814.76</v>
      </c>
    </row>
    <row r="8" spans="1:3" x14ac:dyDescent="0.25">
      <c r="A8" s="16">
        <v>604</v>
      </c>
      <c r="B8" s="5" t="s">
        <v>25</v>
      </c>
      <c r="C8" s="6">
        <v>940111.19</v>
      </c>
    </row>
    <row r="9" spans="1:3" x14ac:dyDescent="0.25">
      <c r="A9" s="16">
        <v>606</v>
      </c>
      <c r="B9" s="5" t="s">
        <v>2</v>
      </c>
      <c r="C9" s="6">
        <v>1224900.51</v>
      </c>
    </row>
    <row r="10" spans="1:3" x14ac:dyDescent="0.25">
      <c r="A10" s="16">
        <v>608</v>
      </c>
      <c r="B10" s="5" t="s">
        <v>19</v>
      </c>
      <c r="C10" s="6">
        <v>24724.45</v>
      </c>
    </row>
    <row r="11" spans="1:3" x14ac:dyDescent="0.25">
      <c r="A11" s="16">
        <v>612</v>
      </c>
      <c r="B11" s="5" t="s">
        <v>26</v>
      </c>
      <c r="C11" s="6">
        <v>11997.77</v>
      </c>
    </row>
    <row r="12" spans="1:3" x14ac:dyDescent="0.25">
      <c r="A12" s="16">
        <v>614</v>
      </c>
      <c r="B12" s="5" t="s">
        <v>27</v>
      </c>
      <c r="C12" s="6">
        <v>148367.16</v>
      </c>
    </row>
    <row r="13" spans="1:3" x14ac:dyDescent="0.25">
      <c r="A13" s="16">
        <v>616</v>
      </c>
      <c r="B13" s="5" t="s">
        <v>28</v>
      </c>
      <c r="C13" s="6">
        <v>1249342.3700000001</v>
      </c>
    </row>
    <row r="14" spans="1:3" x14ac:dyDescent="0.25">
      <c r="A14" s="101" t="s">
        <v>30</v>
      </c>
      <c r="B14" s="101"/>
      <c r="C14" s="7">
        <f>SUM(C7:C13)</f>
        <v>3872258.2100000004</v>
      </c>
    </row>
    <row r="15" spans="1:3" x14ac:dyDescent="0.25">
      <c r="A15" s="3"/>
      <c r="B15" s="3"/>
      <c r="C15" s="4"/>
    </row>
    <row r="16" spans="1:3" x14ac:dyDescent="0.25">
      <c r="A16" s="99" t="s">
        <v>3</v>
      </c>
      <c r="B16" s="99"/>
      <c r="C16" s="99"/>
    </row>
    <row r="17" spans="1:3" x14ac:dyDescent="0.25">
      <c r="A17" s="100" t="s">
        <v>20</v>
      </c>
      <c r="B17" s="100"/>
      <c r="C17" s="100"/>
    </row>
    <row r="18" spans="1:3" x14ac:dyDescent="0.25">
      <c r="A18" s="16">
        <v>603</v>
      </c>
      <c r="B18" s="5" t="s">
        <v>21</v>
      </c>
      <c r="C18" s="6">
        <v>934888.7</v>
      </c>
    </row>
    <row r="19" spans="1:3" x14ac:dyDescent="0.25">
      <c r="A19" s="16">
        <v>613</v>
      </c>
      <c r="B19" s="5" t="s">
        <v>22</v>
      </c>
      <c r="C19" s="6">
        <v>790425.72</v>
      </c>
    </row>
    <row r="20" spans="1:3" x14ac:dyDescent="0.25">
      <c r="A20" s="101" t="s">
        <v>29</v>
      </c>
      <c r="B20" s="101"/>
      <c r="C20" s="7">
        <f>SUM(C18:C19)</f>
        <v>1725314.42</v>
      </c>
    </row>
    <row r="21" spans="1:3" x14ac:dyDescent="0.25">
      <c r="A21" s="100" t="s">
        <v>23</v>
      </c>
      <c r="B21" s="100"/>
      <c r="C21" s="100"/>
    </row>
    <row r="22" spans="1:3" x14ac:dyDescent="0.25">
      <c r="A22" s="16">
        <v>604</v>
      </c>
      <c r="B22" s="5" t="s">
        <v>25</v>
      </c>
      <c r="C22" s="6">
        <v>124592.36</v>
      </c>
    </row>
    <row r="23" spans="1:3" x14ac:dyDescent="0.25">
      <c r="A23" s="16">
        <v>606</v>
      </c>
      <c r="B23" s="5" t="s">
        <v>2</v>
      </c>
      <c r="C23" s="6">
        <v>467287.55</v>
      </c>
    </row>
    <row r="24" spans="1:3" x14ac:dyDescent="0.25">
      <c r="A24" s="16">
        <v>608</v>
      </c>
      <c r="B24" s="5" t="s">
        <v>19</v>
      </c>
      <c r="C24" s="6">
        <v>8375.86</v>
      </c>
    </row>
    <row r="25" spans="1:3" x14ac:dyDescent="0.25">
      <c r="A25" s="16">
        <v>614</v>
      </c>
      <c r="B25" s="5" t="s">
        <v>27</v>
      </c>
      <c r="C25" s="6">
        <v>12789.13</v>
      </c>
    </row>
    <row r="26" spans="1:3" x14ac:dyDescent="0.25">
      <c r="A26" s="16">
        <v>616</v>
      </c>
      <c r="B26" s="5" t="s">
        <v>28</v>
      </c>
      <c r="C26" s="6">
        <v>1189665.51</v>
      </c>
    </row>
    <row r="27" spans="1:3" x14ac:dyDescent="0.25">
      <c r="A27" s="101" t="s">
        <v>30</v>
      </c>
      <c r="B27" s="101"/>
      <c r="C27" s="7">
        <f>SUM(C22:C26)</f>
        <v>1802710.4100000001</v>
      </c>
    </row>
    <row r="29" spans="1:3" x14ac:dyDescent="0.25">
      <c r="A29" s="99" t="s">
        <v>76</v>
      </c>
      <c r="B29" s="99"/>
      <c r="C29" s="99"/>
    </row>
    <row r="30" spans="1:3" x14ac:dyDescent="0.25">
      <c r="A30" s="100" t="s">
        <v>20</v>
      </c>
      <c r="B30" s="100"/>
      <c r="C30" s="100"/>
    </row>
    <row r="31" spans="1:3" x14ac:dyDescent="0.25">
      <c r="A31" s="16">
        <v>603</v>
      </c>
      <c r="B31" s="5" t="s">
        <v>21</v>
      </c>
      <c r="C31" s="6">
        <f>C3+C18</f>
        <v>2551982.23</v>
      </c>
    </row>
    <row r="32" spans="1:3" x14ac:dyDescent="0.25">
      <c r="A32" s="16">
        <v>613</v>
      </c>
      <c r="B32" s="5" t="s">
        <v>22</v>
      </c>
      <c r="C32" s="6">
        <f>C4+C19</f>
        <v>4324491.43</v>
      </c>
    </row>
    <row r="33" spans="1:3" x14ac:dyDescent="0.25">
      <c r="A33" s="101" t="s">
        <v>29</v>
      </c>
      <c r="B33" s="101"/>
      <c r="C33" s="7">
        <f>SUM(C31:C32)</f>
        <v>6876473.6600000001</v>
      </c>
    </row>
    <row r="34" spans="1:3" x14ac:dyDescent="0.25">
      <c r="A34" s="100" t="s">
        <v>23</v>
      </c>
      <c r="B34" s="100"/>
      <c r="C34" s="100"/>
    </row>
    <row r="35" spans="1:3" x14ac:dyDescent="0.25">
      <c r="A35" s="16">
        <v>602</v>
      </c>
      <c r="B35" s="5" t="s">
        <v>24</v>
      </c>
      <c r="C35" s="79">
        <f>C7</f>
        <v>272814.76</v>
      </c>
    </row>
    <row r="36" spans="1:3" x14ac:dyDescent="0.25">
      <c r="A36" s="16">
        <v>604</v>
      </c>
      <c r="B36" s="5" t="s">
        <v>25</v>
      </c>
      <c r="C36" s="6">
        <f>C8+C22</f>
        <v>1064703.55</v>
      </c>
    </row>
    <row r="37" spans="1:3" x14ac:dyDescent="0.25">
      <c r="A37" s="16">
        <v>606</v>
      </c>
      <c r="B37" s="5" t="s">
        <v>2</v>
      </c>
      <c r="C37" s="6">
        <f>C9+C23</f>
        <v>1692188.06</v>
      </c>
    </row>
    <row r="38" spans="1:3" x14ac:dyDescent="0.25">
      <c r="A38" s="16">
        <v>608</v>
      </c>
      <c r="B38" s="5" t="s">
        <v>19</v>
      </c>
      <c r="C38" s="6">
        <f>C10+C24</f>
        <v>33100.31</v>
      </c>
    </row>
    <row r="39" spans="1:3" x14ac:dyDescent="0.25">
      <c r="A39" s="16">
        <v>612</v>
      </c>
      <c r="B39" s="5" t="s">
        <v>26</v>
      </c>
      <c r="C39" s="6">
        <f>C11</f>
        <v>11997.77</v>
      </c>
    </row>
    <row r="40" spans="1:3" x14ac:dyDescent="0.25">
      <c r="A40" s="16">
        <v>614</v>
      </c>
      <c r="B40" s="5" t="s">
        <v>27</v>
      </c>
      <c r="C40" s="6">
        <f>C12+C25</f>
        <v>161156.29</v>
      </c>
    </row>
    <row r="41" spans="1:3" x14ac:dyDescent="0.25">
      <c r="A41" s="16">
        <v>616</v>
      </c>
      <c r="B41" s="5" t="s">
        <v>28</v>
      </c>
      <c r="C41" s="6">
        <f>C13+C26</f>
        <v>2439007.88</v>
      </c>
    </row>
    <row r="42" spans="1:3" x14ac:dyDescent="0.25">
      <c r="A42" s="101" t="s">
        <v>30</v>
      </c>
      <c r="B42" s="101"/>
      <c r="C42" s="7">
        <f>SUM(C35:C41)</f>
        <v>5674968.6200000001</v>
      </c>
    </row>
  </sheetData>
  <mergeCells count="15">
    <mergeCell ref="A20:B20"/>
    <mergeCell ref="A17:C17"/>
    <mergeCell ref="A21:C21"/>
    <mergeCell ref="A27:B27"/>
    <mergeCell ref="A16:C16"/>
    <mergeCell ref="A1:C1"/>
    <mergeCell ref="A2:C2"/>
    <mergeCell ref="A6:C6"/>
    <mergeCell ref="A5:B5"/>
    <mergeCell ref="A14:B14"/>
    <mergeCell ref="A29:C29"/>
    <mergeCell ref="A30:C30"/>
    <mergeCell ref="A33:B33"/>
    <mergeCell ref="A34:C34"/>
    <mergeCell ref="A42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1FA3-F2C1-4ECA-B149-10A430B25A9E}">
  <dimension ref="A1:J26"/>
  <sheetViews>
    <sheetView workbookViewId="0">
      <selection activeCell="F28" sqref="F28"/>
    </sheetView>
  </sheetViews>
  <sheetFormatPr defaultRowHeight="15" x14ac:dyDescent="0.25"/>
  <cols>
    <col min="1" max="1" width="16.7109375" customWidth="1"/>
    <col min="2" max="2" width="17.85546875" bestFit="1" customWidth="1"/>
    <col min="3" max="3" width="14.42578125" bestFit="1" customWidth="1"/>
    <col min="4" max="4" width="12" style="2" bestFit="1" customWidth="1"/>
    <col min="5" max="5" width="56.140625" customWidth="1"/>
    <col min="6" max="6" width="14.28515625" customWidth="1"/>
    <col min="7" max="7" width="15.28515625" bestFit="1" customWidth="1"/>
    <col min="8" max="9" width="14.28515625" bestFit="1" customWidth="1"/>
    <col min="10" max="10" width="15.28515625" bestFit="1" customWidth="1"/>
  </cols>
  <sheetData>
    <row r="1" spans="1:10" ht="33" customHeight="1" x14ac:dyDescent="0.25">
      <c r="A1" s="107" t="s">
        <v>49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" customFormat="1" ht="15.75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5.75" x14ac:dyDescent="0.25">
      <c r="A3" s="13"/>
      <c r="B3" s="13" t="s">
        <v>0</v>
      </c>
      <c r="C3" s="13" t="s">
        <v>5</v>
      </c>
      <c r="D3" s="14" t="s">
        <v>37</v>
      </c>
      <c r="E3" s="13" t="s">
        <v>6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</row>
    <row r="4" spans="1:10" x14ac:dyDescent="0.25">
      <c r="A4" s="106" t="s">
        <v>20</v>
      </c>
      <c r="B4" s="106"/>
      <c r="C4" s="17"/>
      <c r="D4" s="18"/>
      <c r="E4" s="19"/>
      <c r="F4" s="20"/>
      <c r="G4" s="20"/>
      <c r="H4" s="20"/>
      <c r="I4" s="20"/>
      <c r="J4" s="20"/>
    </row>
    <row r="5" spans="1:10" x14ac:dyDescent="0.25">
      <c r="A5" s="21"/>
      <c r="B5" s="22" t="s">
        <v>7</v>
      </c>
      <c r="C5" s="22">
        <v>334</v>
      </c>
      <c r="D5" s="23">
        <v>15</v>
      </c>
      <c r="E5" s="28" t="s">
        <v>8</v>
      </c>
      <c r="F5" s="30"/>
      <c r="G5" s="30"/>
      <c r="H5" s="29">
        <v>5350000</v>
      </c>
      <c r="I5" s="30"/>
      <c r="J5" s="30"/>
    </row>
    <row r="6" spans="1:10" x14ac:dyDescent="0.25">
      <c r="A6" s="21"/>
      <c r="B6" s="32"/>
      <c r="C6" s="22">
        <v>334</v>
      </c>
      <c r="D6" s="23">
        <v>15</v>
      </c>
      <c r="E6" s="28" t="s">
        <v>9</v>
      </c>
      <c r="F6" s="29">
        <v>3375000</v>
      </c>
      <c r="G6" s="30"/>
      <c r="H6" s="30"/>
      <c r="I6" s="30"/>
      <c r="J6" s="30"/>
    </row>
    <row r="7" spans="1:10" ht="25.5" x14ac:dyDescent="0.25">
      <c r="A7" s="21"/>
      <c r="B7" s="32"/>
      <c r="C7" s="22"/>
      <c r="D7" s="23">
        <v>50</v>
      </c>
      <c r="E7" s="33" t="s">
        <v>10</v>
      </c>
      <c r="F7" s="30"/>
      <c r="G7" s="30"/>
      <c r="H7" s="30"/>
      <c r="I7" s="29">
        <v>1080000</v>
      </c>
      <c r="J7" s="30"/>
    </row>
    <row r="8" spans="1:10" x14ac:dyDescent="0.25">
      <c r="A8" s="103" t="s">
        <v>36</v>
      </c>
      <c r="B8" s="103"/>
      <c r="C8" s="103"/>
      <c r="D8" s="103"/>
      <c r="E8" s="103"/>
      <c r="F8" s="25">
        <f>SUM(F5:F7)</f>
        <v>3375000</v>
      </c>
      <c r="G8" s="25">
        <f t="shared" ref="G8:J8" si="0">SUM(G5:G7)</f>
        <v>0</v>
      </c>
      <c r="H8" s="25">
        <f t="shared" si="0"/>
        <v>5350000</v>
      </c>
      <c r="I8" s="25">
        <f t="shared" si="0"/>
        <v>1080000</v>
      </c>
      <c r="J8" s="25">
        <f t="shared" si="0"/>
        <v>0</v>
      </c>
    </row>
    <row r="9" spans="1:10" x14ac:dyDescent="0.25">
      <c r="A9" s="26"/>
      <c r="B9" s="26"/>
      <c r="C9" s="26"/>
      <c r="D9" s="26"/>
      <c r="E9" s="26"/>
      <c r="F9" s="27"/>
      <c r="G9" s="27"/>
      <c r="H9" s="27"/>
      <c r="I9" s="27"/>
      <c r="J9" s="27"/>
    </row>
    <row r="10" spans="1:10" ht="15.75" x14ac:dyDescent="0.25">
      <c r="A10" s="104" t="s">
        <v>3</v>
      </c>
      <c r="B10" s="105"/>
      <c r="C10" s="105"/>
      <c r="D10" s="105"/>
      <c r="E10" s="105"/>
      <c r="F10" s="105"/>
      <c r="G10" s="105"/>
      <c r="H10" s="105"/>
      <c r="I10" s="105"/>
      <c r="J10" s="105"/>
    </row>
    <row r="11" spans="1:10" ht="15.75" x14ac:dyDescent="0.25">
      <c r="A11" s="13"/>
      <c r="B11" s="13" t="s">
        <v>0</v>
      </c>
      <c r="C11" s="13" t="s">
        <v>5</v>
      </c>
      <c r="D11" s="14" t="s">
        <v>37</v>
      </c>
      <c r="E11" s="13" t="s">
        <v>6</v>
      </c>
      <c r="F11" s="13" t="s">
        <v>31</v>
      </c>
      <c r="G11" s="13" t="s">
        <v>32</v>
      </c>
      <c r="H11" s="13" t="s">
        <v>33</v>
      </c>
      <c r="I11" s="13" t="s">
        <v>34</v>
      </c>
      <c r="J11" s="13" t="s">
        <v>35</v>
      </c>
    </row>
    <row r="12" spans="1:10" x14ac:dyDescent="0.25">
      <c r="A12" s="106" t="s">
        <v>20</v>
      </c>
      <c r="B12" s="106" t="s">
        <v>20</v>
      </c>
      <c r="C12" s="17"/>
      <c r="D12" s="18"/>
      <c r="E12" s="19"/>
      <c r="F12" s="20"/>
      <c r="G12" s="20"/>
      <c r="H12" s="20"/>
      <c r="I12" s="20"/>
      <c r="J12" s="20"/>
    </row>
    <row r="13" spans="1:10" x14ac:dyDescent="0.25">
      <c r="A13" s="21"/>
      <c r="B13" s="22" t="s">
        <v>7</v>
      </c>
      <c r="C13" s="22">
        <v>333</v>
      </c>
      <c r="D13" s="23">
        <v>40</v>
      </c>
      <c r="E13" s="28" t="s">
        <v>11</v>
      </c>
      <c r="F13" s="29">
        <v>2050000</v>
      </c>
      <c r="G13" s="30"/>
      <c r="H13" s="30"/>
      <c r="I13" s="30"/>
      <c r="J13" s="30"/>
    </row>
    <row r="14" spans="1:10" x14ac:dyDescent="0.25">
      <c r="A14" s="21"/>
      <c r="B14" s="21"/>
      <c r="C14" s="22">
        <v>334</v>
      </c>
      <c r="D14" s="23">
        <v>45</v>
      </c>
      <c r="E14" s="28" t="s">
        <v>12</v>
      </c>
      <c r="F14" s="30">
        <v>0</v>
      </c>
      <c r="G14" s="30">
        <v>28825400</v>
      </c>
      <c r="H14" s="30"/>
      <c r="I14" s="30"/>
      <c r="J14" s="30"/>
    </row>
    <row r="15" spans="1:10" x14ac:dyDescent="0.25">
      <c r="A15" s="106" t="s">
        <v>23</v>
      </c>
      <c r="B15" s="106"/>
      <c r="C15" s="22"/>
      <c r="D15" s="31"/>
      <c r="E15" s="19"/>
      <c r="F15" s="20"/>
      <c r="G15" s="20"/>
      <c r="H15" s="20"/>
      <c r="I15" s="20"/>
      <c r="J15" s="20"/>
    </row>
    <row r="16" spans="1:10" x14ac:dyDescent="0.25">
      <c r="A16" s="21"/>
      <c r="B16" s="22" t="s">
        <v>13</v>
      </c>
      <c r="C16" s="22">
        <v>332</v>
      </c>
      <c r="D16" s="23">
        <v>40</v>
      </c>
      <c r="E16" s="28" t="s">
        <v>14</v>
      </c>
      <c r="F16" s="30"/>
      <c r="G16" s="30"/>
      <c r="H16" s="30">
        <v>22944</v>
      </c>
      <c r="I16" s="30"/>
      <c r="J16" s="30"/>
    </row>
    <row r="17" spans="1:10" x14ac:dyDescent="0.25">
      <c r="A17" s="103" t="s">
        <v>38</v>
      </c>
      <c r="B17" s="103"/>
      <c r="C17" s="103"/>
      <c r="D17" s="103"/>
      <c r="E17" s="103" t="s">
        <v>38</v>
      </c>
      <c r="F17" s="25">
        <f>SUM(F13:F16)</f>
        <v>2050000</v>
      </c>
      <c r="G17" s="25">
        <f t="shared" ref="G17:H17" si="1">SUM(G13:G16)</f>
        <v>28825400</v>
      </c>
      <c r="H17" s="25">
        <f t="shared" si="1"/>
        <v>22944</v>
      </c>
      <c r="I17" s="25">
        <f t="shared" ref="I17" si="2">SUM(I13:I16)</f>
        <v>0</v>
      </c>
      <c r="J17" s="25">
        <f t="shared" ref="J17" si="3">SUM(J13:J16)</f>
        <v>0</v>
      </c>
    </row>
    <row r="18" spans="1:10" x14ac:dyDescent="0.25">
      <c r="A18" s="21"/>
      <c r="B18" s="22"/>
      <c r="C18" s="22"/>
      <c r="D18" s="23"/>
      <c r="E18" s="28"/>
      <c r="F18" s="30"/>
      <c r="G18" s="30"/>
      <c r="H18" s="30"/>
      <c r="I18" s="30"/>
      <c r="J18" s="30"/>
    </row>
    <row r="19" spans="1:10" ht="32.25" customHeight="1" x14ac:dyDescent="0.25">
      <c r="A19" s="109" t="s">
        <v>39</v>
      </c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ht="15.75" x14ac:dyDescent="0.25">
      <c r="A20" s="13"/>
      <c r="B20" s="13" t="s">
        <v>4</v>
      </c>
      <c r="C20" s="13" t="s">
        <v>5</v>
      </c>
      <c r="D20" s="14" t="s">
        <v>37</v>
      </c>
      <c r="E20" s="13" t="s">
        <v>6</v>
      </c>
      <c r="F20" s="13" t="s">
        <v>31</v>
      </c>
      <c r="G20" s="13" t="s">
        <v>32</v>
      </c>
      <c r="H20" s="13" t="s">
        <v>33</v>
      </c>
      <c r="I20" s="13" t="s">
        <v>34</v>
      </c>
      <c r="J20" s="13" t="s">
        <v>35</v>
      </c>
    </row>
    <row r="21" spans="1:10" ht="15.75" x14ac:dyDescent="0.25">
      <c r="A21" s="34"/>
      <c r="B21" s="34"/>
      <c r="C21" s="34"/>
      <c r="D21" s="35"/>
      <c r="E21" s="34"/>
      <c r="F21" s="34"/>
      <c r="G21" s="34"/>
      <c r="H21" s="34"/>
      <c r="I21" s="34"/>
      <c r="J21" s="34"/>
    </row>
    <row r="22" spans="1:10" x14ac:dyDescent="0.25">
      <c r="A22" s="21"/>
      <c r="B22" s="21"/>
      <c r="C22" s="22"/>
      <c r="D22" s="23">
        <v>50</v>
      </c>
      <c r="E22" s="36" t="s">
        <v>16</v>
      </c>
      <c r="F22" s="29">
        <v>105000</v>
      </c>
      <c r="G22" s="21"/>
      <c r="H22" s="21"/>
      <c r="I22" s="21"/>
      <c r="J22" s="21"/>
    </row>
    <row r="23" spans="1:10" x14ac:dyDescent="0.25">
      <c r="A23" s="21"/>
      <c r="B23" s="21"/>
      <c r="C23" s="22"/>
      <c r="D23" s="23">
        <v>50</v>
      </c>
      <c r="E23" s="36" t="s">
        <v>17</v>
      </c>
      <c r="F23" s="21"/>
      <c r="G23" s="21"/>
      <c r="H23" s="29">
        <v>2300000</v>
      </c>
      <c r="I23" s="21"/>
      <c r="J23" s="21"/>
    </row>
    <row r="24" spans="1:10" x14ac:dyDescent="0.25">
      <c r="A24" s="103" t="s">
        <v>15</v>
      </c>
      <c r="B24" s="103"/>
      <c r="C24" s="103"/>
      <c r="D24" s="103"/>
      <c r="E24" s="103" t="s">
        <v>38</v>
      </c>
      <c r="F24" s="37">
        <f>SUM(F22:F23)</f>
        <v>105000</v>
      </c>
      <c r="G24" s="25">
        <f t="shared" ref="G24:J24" si="4">SUM(G22:G23)</f>
        <v>0</v>
      </c>
      <c r="H24" s="37">
        <f t="shared" si="4"/>
        <v>2300000</v>
      </c>
      <c r="I24" s="25">
        <f t="shared" si="4"/>
        <v>0</v>
      </c>
      <c r="J24" s="25">
        <f t="shared" si="4"/>
        <v>0</v>
      </c>
    </row>
    <row r="26" spans="1:10" x14ac:dyDescent="0.25">
      <c r="E26" s="80" t="s">
        <v>77</v>
      </c>
      <c r="F26" s="81">
        <f>F8+F17+F24</f>
        <v>5530000</v>
      </c>
      <c r="G26" s="81">
        <f t="shared" ref="G26:J26" si="5">G8+G17+G24</f>
        <v>28825400</v>
      </c>
      <c r="H26" s="81">
        <f t="shared" si="5"/>
        <v>7672944</v>
      </c>
      <c r="I26" s="81">
        <f t="shared" si="5"/>
        <v>1080000</v>
      </c>
      <c r="J26" s="81">
        <f t="shared" si="5"/>
        <v>0</v>
      </c>
    </row>
  </sheetData>
  <mergeCells count="10">
    <mergeCell ref="A12:B12"/>
    <mergeCell ref="A15:B15"/>
    <mergeCell ref="A19:J19"/>
    <mergeCell ref="A17:E17"/>
    <mergeCell ref="A24:E24"/>
    <mergeCell ref="A8:E8"/>
    <mergeCell ref="A2:J2"/>
    <mergeCell ref="A4:B4"/>
    <mergeCell ref="A10:J10"/>
    <mergeCell ref="A1:J1"/>
  </mergeCells>
  <pageMargins left="0.7" right="0.7" top="0.75" bottom="0.75" header="0.3" footer="0.3"/>
  <ignoredErrors>
    <ignoredError sqref="B5 B13 B16" numberStoredAsText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37D7-19C9-46A1-B64A-11D80A7F07F0}">
  <dimension ref="A1:J26"/>
  <sheetViews>
    <sheetView workbookViewId="0">
      <selection activeCell="A18" sqref="A18:J22"/>
    </sheetView>
  </sheetViews>
  <sheetFormatPr defaultRowHeight="15" x14ac:dyDescent="0.25"/>
  <cols>
    <col min="1" max="1" width="16.7109375" customWidth="1"/>
    <col min="2" max="2" width="17.85546875" bestFit="1" customWidth="1"/>
    <col min="3" max="3" width="14.42578125" bestFit="1" customWidth="1"/>
    <col min="4" max="4" width="12" bestFit="1" customWidth="1"/>
    <col min="5" max="5" width="56.140625" bestFit="1" customWidth="1"/>
    <col min="6" max="6" width="14.28515625" bestFit="1" customWidth="1"/>
    <col min="7" max="7" width="15.28515625" bestFit="1" customWidth="1"/>
    <col min="8" max="9" width="14.28515625" bestFit="1" customWidth="1"/>
    <col min="10" max="10" width="15.28515625" bestFit="1" customWidth="1"/>
  </cols>
  <sheetData>
    <row r="1" spans="1:10" ht="33" customHeight="1" x14ac:dyDescent="0.25">
      <c r="A1" s="107" t="s">
        <v>58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5.75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5.75" x14ac:dyDescent="0.25">
      <c r="A3" s="13"/>
      <c r="B3" s="13" t="s">
        <v>0</v>
      </c>
      <c r="C3" s="13" t="s">
        <v>5</v>
      </c>
      <c r="D3" s="14" t="s">
        <v>37</v>
      </c>
      <c r="E3" s="13" t="s">
        <v>6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</row>
    <row r="4" spans="1:10" x14ac:dyDescent="0.25">
      <c r="A4" s="110" t="s">
        <v>23</v>
      </c>
      <c r="B4" s="110"/>
      <c r="C4" s="19"/>
      <c r="D4" s="19"/>
      <c r="E4" s="19"/>
      <c r="F4" s="20"/>
      <c r="G4" s="20"/>
      <c r="H4" s="20"/>
      <c r="I4" s="20"/>
      <c r="J4" s="20"/>
    </row>
    <row r="5" spans="1:10" x14ac:dyDescent="0.25">
      <c r="A5" s="21"/>
      <c r="B5" s="22" t="s">
        <v>18</v>
      </c>
      <c r="C5" s="22"/>
      <c r="D5" s="23">
        <v>50</v>
      </c>
      <c r="E5" s="5" t="s">
        <v>45</v>
      </c>
      <c r="F5" s="24">
        <v>1401175</v>
      </c>
      <c r="G5" s="24">
        <v>170875</v>
      </c>
      <c r="H5" s="24">
        <v>4046320</v>
      </c>
      <c r="I5" s="24">
        <v>4394905</v>
      </c>
      <c r="J5" s="24"/>
    </row>
    <row r="6" spans="1:10" x14ac:dyDescent="0.25">
      <c r="A6" s="21"/>
      <c r="B6" s="22"/>
      <c r="C6" s="22"/>
      <c r="D6" s="23"/>
      <c r="E6" s="5"/>
      <c r="F6" s="24"/>
      <c r="G6" s="24"/>
      <c r="H6" s="24"/>
      <c r="I6" s="24"/>
      <c r="J6" s="24"/>
    </row>
    <row r="7" spans="1:10" ht="15" customHeight="1" x14ac:dyDescent="0.25">
      <c r="A7" s="103" t="s">
        <v>36</v>
      </c>
      <c r="B7" s="103"/>
      <c r="C7" s="103"/>
      <c r="D7" s="103"/>
      <c r="E7" s="103"/>
      <c r="F7" s="25">
        <f>SUM(F5:F5)</f>
        <v>1401175</v>
      </c>
      <c r="G7" s="25">
        <f>SUM(G5:G5)</f>
        <v>170875</v>
      </c>
      <c r="H7" s="25">
        <f>SUM(H5:H5)</f>
        <v>4046320</v>
      </c>
      <c r="I7" s="25">
        <f>SUM(I5:I5)</f>
        <v>4394905</v>
      </c>
      <c r="J7" s="25">
        <f>SUM(J5:J5)</f>
        <v>0</v>
      </c>
    </row>
    <row r="8" spans="1:10" x14ac:dyDescent="0.25">
      <c r="A8" s="26"/>
      <c r="B8" s="26"/>
      <c r="C8" s="26"/>
      <c r="D8" s="26"/>
      <c r="E8" s="26"/>
      <c r="F8" s="27"/>
      <c r="G8" s="27"/>
      <c r="H8" s="27"/>
      <c r="I8" s="27"/>
      <c r="J8" s="27"/>
    </row>
    <row r="9" spans="1:10" ht="15.75" x14ac:dyDescent="0.25">
      <c r="A9" s="104" t="s">
        <v>3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0" ht="15.75" x14ac:dyDescent="0.25">
      <c r="A10" s="13"/>
      <c r="B10" s="13" t="s">
        <v>0</v>
      </c>
      <c r="C10" s="13" t="s">
        <v>5</v>
      </c>
      <c r="D10" s="14" t="s">
        <v>37</v>
      </c>
      <c r="E10" s="13" t="s">
        <v>6</v>
      </c>
      <c r="F10" s="13" t="s">
        <v>31</v>
      </c>
      <c r="G10" s="13" t="s">
        <v>32</v>
      </c>
      <c r="H10" s="13" t="s">
        <v>33</v>
      </c>
      <c r="I10" s="13" t="s">
        <v>34</v>
      </c>
      <c r="J10" s="13" t="s">
        <v>35</v>
      </c>
    </row>
    <row r="11" spans="1:10" x14ac:dyDescent="0.25">
      <c r="A11" s="110" t="s">
        <v>23</v>
      </c>
      <c r="B11" s="110" t="s">
        <v>20</v>
      </c>
      <c r="C11" s="17"/>
      <c r="D11" s="18"/>
      <c r="E11" s="19"/>
      <c r="F11" s="20"/>
      <c r="G11" s="20"/>
      <c r="H11" s="20"/>
      <c r="I11" s="20"/>
      <c r="J11" s="20"/>
    </row>
    <row r="12" spans="1:10" x14ac:dyDescent="0.25">
      <c r="A12" s="21"/>
      <c r="B12" s="22" t="s">
        <v>13</v>
      </c>
      <c r="C12" s="22"/>
      <c r="D12" s="23">
        <v>50</v>
      </c>
      <c r="E12" s="5" t="s">
        <v>46</v>
      </c>
      <c r="F12" s="24">
        <v>144834</v>
      </c>
      <c r="G12" s="24">
        <v>102172.5</v>
      </c>
      <c r="H12" s="24"/>
      <c r="I12" s="24"/>
      <c r="J12" s="24"/>
    </row>
    <row r="13" spans="1:10" x14ac:dyDescent="0.25">
      <c r="A13" s="22"/>
      <c r="B13" s="22">
        <v>61610</v>
      </c>
      <c r="C13" s="22"/>
      <c r="D13" s="23">
        <v>50</v>
      </c>
      <c r="E13" s="5" t="s">
        <v>47</v>
      </c>
      <c r="F13" s="24">
        <v>1806123</v>
      </c>
      <c r="G13" s="24">
        <v>637413</v>
      </c>
      <c r="H13" s="24"/>
      <c r="I13" s="24"/>
      <c r="J13" s="24"/>
    </row>
    <row r="14" spans="1:10" x14ac:dyDescent="0.25">
      <c r="A14" s="22"/>
      <c r="B14" s="22">
        <v>61610</v>
      </c>
      <c r="C14" s="22"/>
      <c r="D14" s="23">
        <v>50</v>
      </c>
      <c r="E14" s="5" t="s">
        <v>48</v>
      </c>
      <c r="F14" s="24">
        <v>1065820.5</v>
      </c>
      <c r="G14" s="24">
        <v>188571</v>
      </c>
      <c r="H14" s="24"/>
      <c r="I14" s="24"/>
      <c r="J14" s="24"/>
    </row>
    <row r="15" spans="1:10" x14ac:dyDescent="0.25">
      <c r="A15" s="21"/>
      <c r="B15" s="22"/>
      <c r="C15" s="22"/>
      <c r="D15" s="23"/>
      <c r="E15" s="28"/>
      <c r="F15" s="30"/>
      <c r="G15" s="30"/>
      <c r="H15" s="30"/>
      <c r="I15" s="30"/>
      <c r="J15" s="30"/>
    </row>
    <row r="16" spans="1:10" ht="15" customHeight="1" x14ac:dyDescent="0.25">
      <c r="A16" s="103" t="s">
        <v>38</v>
      </c>
      <c r="B16" s="103"/>
      <c r="C16" s="103"/>
      <c r="D16" s="103"/>
      <c r="E16" s="103" t="s">
        <v>38</v>
      </c>
      <c r="F16" s="25">
        <f>SUM(F12:F15)</f>
        <v>3016777.5</v>
      </c>
      <c r="G16" s="25">
        <f t="shared" ref="G16:J16" si="0">SUM(G12:G15)</f>
        <v>928156.5</v>
      </c>
      <c r="H16" s="25">
        <f t="shared" si="0"/>
        <v>0</v>
      </c>
      <c r="I16" s="25">
        <f t="shared" si="0"/>
        <v>0</v>
      </c>
      <c r="J16" s="25">
        <f t="shared" si="0"/>
        <v>0</v>
      </c>
    </row>
    <row r="17" spans="1:10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x14ac:dyDescent="0.25">
      <c r="A18" s="3"/>
      <c r="B18" s="121"/>
      <c r="C18" s="62"/>
      <c r="D18" s="62"/>
      <c r="E18" s="62"/>
      <c r="F18" s="62"/>
      <c r="G18" s="62"/>
      <c r="H18" s="62"/>
      <c r="I18" s="62"/>
      <c r="J18" s="62"/>
    </row>
    <row r="19" spans="1:10" ht="4.5" customHeigh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</row>
    <row r="20" spans="1:10" x14ac:dyDescent="0.25">
      <c r="A20" s="62"/>
      <c r="B20" s="121"/>
      <c r="C20" s="62"/>
      <c r="D20" s="62"/>
      <c r="E20" s="62"/>
      <c r="F20" s="62"/>
      <c r="G20" s="62"/>
      <c r="H20" s="62"/>
      <c r="I20" s="62"/>
      <c r="J20" s="62"/>
    </row>
    <row r="21" spans="1:10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</row>
    <row r="22" spans="1:10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</row>
    <row r="23" spans="1:10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</row>
    <row r="25" spans="1:10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</row>
  </sheetData>
  <mergeCells count="7">
    <mergeCell ref="A16:E16"/>
    <mergeCell ref="A1:J1"/>
    <mergeCell ref="A2:J2"/>
    <mergeCell ref="A4:B4"/>
    <mergeCell ref="A7:E7"/>
    <mergeCell ref="A9:J9"/>
    <mergeCell ref="A11:B11"/>
  </mergeCells>
  <phoneticPr fontId="19" type="noConversion"/>
  <pageMargins left="0.7" right="0.7" top="0.75" bottom="0.75" header="0.3" footer="0.3"/>
  <ignoredErrors>
    <ignoredError sqref="B12 B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B831-04C1-4FF7-9D12-4F65150BEF98}">
  <dimension ref="A1:G17"/>
  <sheetViews>
    <sheetView workbookViewId="0">
      <selection activeCell="E21" sqref="E21"/>
    </sheetView>
  </sheetViews>
  <sheetFormatPr defaultRowHeight="15" x14ac:dyDescent="0.25"/>
  <cols>
    <col min="1" max="1" width="16.7109375" customWidth="1"/>
    <col min="2" max="2" width="17.85546875" bestFit="1" customWidth="1"/>
    <col min="3" max="3" width="14.42578125" bestFit="1" customWidth="1"/>
    <col min="4" max="4" width="12" style="2" bestFit="1" customWidth="1"/>
    <col min="5" max="5" width="56.140625" bestFit="1" customWidth="1"/>
    <col min="6" max="6" width="14.28515625" bestFit="1" customWidth="1"/>
  </cols>
  <sheetData>
    <row r="1" spans="1:7" s="1" customFormat="1" ht="35.25" customHeight="1" x14ac:dyDescent="0.25">
      <c r="A1" s="113" t="s">
        <v>50</v>
      </c>
      <c r="B1" s="114"/>
      <c r="C1" s="114"/>
      <c r="D1" s="114"/>
      <c r="E1" s="114"/>
      <c r="F1" s="115"/>
    </row>
    <row r="2" spans="1:7" s="1" customFormat="1" ht="15.75" x14ac:dyDescent="0.25">
      <c r="A2" s="116" t="s">
        <v>1</v>
      </c>
      <c r="B2" s="105"/>
      <c r="C2" s="105"/>
      <c r="D2" s="105"/>
      <c r="E2" s="105"/>
      <c r="F2" s="117"/>
    </row>
    <row r="3" spans="1:7" ht="15.75" x14ac:dyDescent="0.25">
      <c r="A3" s="82"/>
      <c r="B3" s="13" t="s">
        <v>0</v>
      </c>
      <c r="C3" s="13" t="s">
        <v>5</v>
      </c>
      <c r="D3" s="14" t="s">
        <v>37</v>
      </c>
      <c r="E3" s="13" t="s">
        <v>6</v>
      </c>
      <c r="F3" s="83" t="s">
        <v>40</v>
      </c>
    </row>
    <row r="4" spans="1:7" x14ac:dyDescent="0.25">
      <c r="A4" s="112" t="s">
        <v>20</v>
      </c>
      <c r="B4" s="110"/>
      <c r="C4" s="110"/>
      <c r="D4" s="110"/>
      <c r="E4" s="19"/>
      <c r="F4" s="84"/>
    </row>
    <row r="5" spans="1:7" x14ac:dyDescent="0.25">
      <c r="A5" s="85"/>
      <c r="B5" s="22"/>
      <c r="C5" s="22">
        <v>334</v>
      </c>
      <c r="D5" s="23">
        <v>50</v>
      </c>
      <c r="E5" s="86" t="s">
        <v>41</v>
      </c>
      <c r="F5" s="87">
        <v>84051</v>
      </c>
      <c r="G5" s="15"/>
    </row>
    <row r="6" spans="1:7" x14ac:dyDescent="0.25">
      <c r="A6" s="85"/>
      <c r="B6" s="32"/>
      <c r="C6" s="22">
        <v>335</v>
      </c>
      <c r="D6" s="23">
        <v>50</v>
      </c>
      <c r="E6" s="86" t="s">
        <v>42</v>
      </c>
      <c r="F6" s="88">
        <v>67980</v>
      </c>
      <c r="G6" s="15"/>
    </row>
    <row r="7" spans="1:7" x14ac:dyDescent="0.25">
      <c r="A7" s="111" t="s">
        <v>36</v>
      </c>
      <c r="B7" s="103"/>
      <c r="C7" s="103"/>
      <c r="D7" s="103"/>
      <c r="E7" s="103"/>
      <c r="F7" s="89">
        <f>SUM(F5:F6)</f>
        <v>152031</v>
      </c>
    </row>
    <row r="8" spans="1:7" x14ac:dyDescent="0.25">
      <c r="A8" s="90"/>
      <c r="B8" s="26"/>
      <c r="C8" s="26"/>
      <c r="D8" s="26"/>
      <c r="E8" s="26"/>
      <c r="F8" s="91"/>
    </row>
    <row r="9" spans="1:7" ht="15.75" x14ac:dyDescent="0.25">
      <c r="A9" s="116" t="s">
        <v>3</v>
      </c>
      <c r="B9" s="105"/>
      <c r="C9" s="105"/>
      <c r="D9" s="105"/>
      <c r="E9" s="105"/>
      <c r="F9" s="117"/>
    </row>
    <row r="10" spans="1:7" ht="15.75" x14ac:dyDescent="0.25">
      <c r="A10" s="82"/>
      <c r="B10" s="13" t="s">
        <v>0</v>
      </c>
      <c r="C10" s="13" t="s">
        <v>5</v>
      </c>
      <c r="D10" s="14" t="s">
        <v>37</v>
      </c>
      <c r="E10" s="13" t="s">
        <v>6</v>
      </c>
      <c r="F10" s="83" t="s">
        <v>40</v>
      </c>
    </row>
    <row r="11" spans="1:7" x14ac:dyDescent="0.25">
      <c r="A11" s="112" t="s">
        <v>20</v>
      </c>
      <c r="B11" s="110"/>
      <c r="C11" s="110"/>
      <c r="D11" s="110"/>
      <c r="E11" s="19"/>
      <c r="F11" s="84"/>
    </row>
    <row r="12" spans="1:7" x14ac:dyDescent="0.25">
      <c r="A12" s="85"/>
      <c r="B12" s="22"/>
      <c r="C12" s="22">
        <v>333</v>
      </c>
      <c r="D12" s="23">
        <v>50</v>
      </c>
      <c r="E12" s="92" t="s">
        <v>43</v>
      </c>
      <c r="F12" s="87">
        <v>723.28</v>
      </c>
    </row>
    <row r="13" spans="1:7" x14ac:dyDescent="0.25">
      <c r="A13" s="112" t="s">
        <v>23</v>
      </c>
      <c r="B13" s="110"/>
      <c r="C13" s="110"/>
      <c r="D13" s="110"/>
      <c r="E13" s="19"/>
      <c r="F13" s="93"/>
    </row>
    <row r="14" spans="1:7" x14ac:dyDescent="0.25">
      <c r="A14" s="85"/>
      <c r="B14" s="22"/>
      <c r="C14" s="22">
        <v>335</v>
      </c>
      <c r="D14" s="23">
        <v>50</v>
      </c>
      <c r="E14" s="92" t="s">
        <v>44</v>
      </c>
      <c r="F14" s="94">
        <v>20526.689999999999</v>
      </c>
    </row>
    <row r="15" spans="1:7" x14ac:dyDescent="0.25">
      <c r="A15" s="111" t="s">
        <v>38</v>
      </c>
      <c r="B15" s="103"/>
      <c r="C15" s="103"/>
      <c r="D15" s="103"/>
      <c r="E15" s="103" t="s">
        <v>38</v>
      </c>
      <c r="F15" s="89">
        <f>SUM(F12:F14)</f>
        <v>21249.969999999998</v>
      </c>
    </row>
    <row r="16" spans="1:7" x14ac:dyDescent="0.25">
      <c r="A16" s="8"/>
      <c r="B16" s="9"/>
      <c r="C16" s="9"/>
      <c r="D16" s="10"/>
      <c r="E16" s="11"/>
      <c r="F16" s="12"/>
    </row>
    <row r="17" spans="5:6" x14ac:dyDescent="0.25">
      <c r="E17" s="80" t="s">
        <v>78</v>
      </c>
      <c r="F17" s="95">
        <f>F7+F15</f>
        <v>173280.97</v>
      </c>
    </row>
  </sheetData>
  <mergeCells count="8">
    <mergeCell ref="A15:E15"/>
    <mergeCell ref="A4:D4"/>
    <mergeCell ref="A1:F1"/>
    <mergeCell ref="A11:D11"/>
    <mergeCell ref="A13:D13"/>
    <mergeCell ref="A2:F2"/>
    <mergeCell ref="A7:E7"/>
    <mergeCell ref="A9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29CB-271A-4B4F-BA51-97A9391B4A56}">
  <dimension ref="A1:O28"/>
  <sheetViews>
    <sheetView workbookViewId="0">
      <selection activeCell="E18" sqref="E18"/>
    </sheetView>
  </sheetViews>
  <sheetFormatPr defaultRowHeight="15" x14ac:dyDescent="0.25"/>
  <cols>
    <col min="1" max="1" width="10.28515625" bestFit="1" customWidth="1"/>
    <col min="2" max="3" width="14.28515625" bestFit="1" customWidth="1"/>
    <col min="5" max="5" width="10.28515625" bestFit="1" customWidth="1"/>
    <col min="6" max="7" width="14.28515625" bestFit="1" customWidth="1"/>
    <col min="8" max="9" width="10.28515625" bestFit="1" customWidth="1"/>
    <col min="10" max="11" width="14.28515625" bestFit="1" customWidth="1"/>
    <col min="13" max="14" width="11.5703125" bestFit="1" customWidth="1"/>
  </cols>
  <sheetData>
    <row r="1" spans="1:15" x14ac:dyDescent="0.25">
      <c r="A1" s="118" t="s">
        <v>51</v>
      </c>
      <c r="B1" s="119"/>
      <c r="C1" s="120"/>
      <c r="D1" s="44"/>
      <c r="E1" s="118" t="s">
        <v>53</v>
      </c>
      <c r="F1" s="119"/>
      <c r="G1" s="120"/>
      <c r="H1" s="42"/>
      <c r="I1" s="118" t="s">
        <v>54</v>
      </c>
      <c r="J1" s="119"/>
      <c r="K1" s="120"/>
    </row>
    <row r="2" spans="1:15" ht="45" x14ac:dyDescent="0.25">
      <c r="A2" s="47" t="s">
        <v>56</v>
      </c>
      <c r="B2" s="45" t="s">
        <v>55</v>
      </c>
      <c r="C2" s="48" t="s">
        <v>52</v>
      </c>
      <c r="D2" s="44"/>
      <c r="E2" s="47" t="s">
        <v>57</v>
      </c>
      <c r="F2" s="45" t="s">
        <v>55</v>
      </c>
      <c r="G2" s="48" t="s">
        <v>52</v>
      </c>
      <c r="H2" s="42"/>
      <c r="I2" s="47" t="s">
        <v>56</v>
      </c>
      <c r="J2" s="45" t="s">
        <v>55</v>
      </c>
      <c r="K2" s="48" t="s">
        <v>52</v>
      </c>
    </row>
    <row r="3" spans="1:15" x14ac:dyDescent="0.25">
      <c r="A3" s="49">
        <v>2013</v>
      </c>
      <c r="B3" s="50">
        <f>F3+J3</f>
        <v>38888.69</v>
      </c>
      <c r="C3" s="51">
        <f>G3+K3</f>
        <v>404077</v>
      </c>
      <c r="D3" s="44"/>
      <c r="E3" s="49">
        <v>2013</v>
      </c>
      <c r="F3" s="50">
        <v>38138</v>
      </c>
      <c r="G3" s="51">
        <v>292653</v>
      </c>
      <c r="H3" s="43"/>
      <c r="I3" s="49">
        <v>2013</v>
      </c>
      <c r="J3" s="50">
        <v>750.69</v>
      </c>
      <c r="K3" s="51">
        <v>111424</v>
      </c>
      <c r="M3" s="46"/>
      <c r="N3" s="55"/>
      <c r="O3" s="46"/>
    </row>
    <row r="4" spans="1:15" x14ac:dyDescent="0.25">
      <c r="A4" s="49">
        <v>2014</v>
      </c>
      <c r="B4" s="50">
        <f t="shared" ref="B4:B14" si="0">F4+J4</f>
        <v>105625</v>
      </c>
      <c r="C4" s="51">
        <f t="shared" ref="C4:C14" si="1">G4+K4</f>
        <v>358966</v>
      </c>
      <c r="D4" s="44"/>
      <c r="E4" s="49">
        <v>2014</v>
      </c>
      <c r="F4" s="50">
        <v>104084</v>
      </c>
      <c r="G4" s="51">
        <v>264879</v>
      </c>
      <c r="H4" s="43"/>
      <c r="I4" s="49">
        <v>2014</v>
      </c>
      <c r="J4" s="50">
        <v>1541</v>
      </c>
      <c r="K4" s="51">
        <v>94087</v>
      </c>
      <c r="M4" s="46"/>
      <c r="N4" s="55"/>
      <c r="O4" s="46"/>
    </row>
    <row r="5" spans="1:15" x14ac:dyDescent="0.25">
      <c r="A5" s="49">
        <v>2015</v>
      </c>
      <c r="B5" s="50">
        <f t="shared" si="0"/>
        <v>38838</v>
      </c>
      <c r="C5" s="51">
        <f t="shared" si="1"/>
        <v>281566</v>
      </c>
      <c r="D5" s="44"/>
      <c r="E5" s="49">
        <v>2015</v>
      </c>
      <c r="F5" s="50">
        <v>657</v>
      </c>
      <c r="G5" s="51">
        <v>204237</v>
      </c>
      <c r="H5" s="43"/>
      <c r="I5" s="49">
        <v>2015</v>
      </c>
      <c r="J5" s="50">
        <v>38181</v>
      </c>
      <c r="K5" s="51">
        <v>77329</v>
      </c>
      <c r="M5" s="46"/>
      <c r="N5" s="55"/>
      <c r="O5" s="46"/>
    </row>
    <row r="6" spans="1:15" x14ac:dyDescent="0.25">
      <c r="A6" s="49">
        <v>2016</v>
      </c>
      <c r="B6" s="50">
        <f t="shared" si="0"/>
        <v>167</v>
      </c>
      <c r="C6" s="51">
        <f t="shared" si="1"/>
        <v>330544.38</v>
      </c>
      <c r="D6" s="44"/>
      <c r="E6" s="49">
        <v>2016</v>
      </c>
      <c r="F6" s="50">
        <v>167</v>
      </c>
      <c r="G6" s="51">
        <v>246570</v>
      </c>
      <c r="H6" s="43"/>
      <c r="I6" s="49">
        <v>2016</v>
      </c>
      <c r="J6" s="50">
        <v>0</v>
      </c>
      <c r="K6" s="51">
        <v>83974.38</v>
      </c>
      <c r="M6" s="46"/>
      <c r="N6" s="55"/>
      <c r="O6" s="46"/>
    </row>
    <row r="7" spans="1:15" x14ac:dyDescent="0.25">
      <c r="A7" s="49">
        <v>2017</v>
      </c>
      <c r="B7" s="50">
        <f t="shared" si="0"/>
        <v>740</v>
      </c>
      <c r="C7" s="51">
        <f t="shared" si="1"/>
        <v>358323</v>
      </c>
      <c r="D7" s="44"/>
      <c r="E7" s="49">
        <v>2017</v>
      </c>
      <c r="F7" s="50">
        <v>740</v>
      </c>
      <c r="G7" s="51">
        <v>283296</v>
      </c>
      <c r="H7" s="43"/>
      <c r="I7" s="49">
        <v>2017</v>
      </c>
      <c r="J7" s="50">
        <v>0</v>
      </c>
      <c r="K7" s="51">
        <v>75027</v>
      </c>
      <c r="M7" s="46"/>
      <c r="N7" s="55"/>
      <c r="O7" s="46"/>
    </row>
    <row r="8" spans="1:15" x14ac:dyDescent="0.25">
      <c r="A8" s="49">
        <v>2018</v>
      </c>
      <c r="B8" s="50">
        <f t="shared" si="0"/>
        <v>264</v>
      </c>
      <c r="C8" s="51">
        <f t="shared" si="1"/>
        <v>571158</v>
      </c>
      <c r="D8" s="44"/>
      <c r="E8" s="49">
        <v>2018</v>
      </c>
      <c r="F8" s="50">
        <v>264</v>
      </c>
      <c r="G8" s="51">
        <v>454921</v>
      </c>
      <c r="H8" s="43"/>
      <c r="I8" s="49">
        <v>2018</v>
      </c>
      <c r="J8" s="50">
        <v>0</v>
      </c>
      <c r="K8" s="51">
        <v>116237</v>
      </c>
      <c r="M8" s="46"/>
      <c r="N8" s="55"/>
      <c r="O8" s="46"/>
    </row>
    <row r="9" spans="1:15" x14ac:dyDescent="0.25">
      <c r="A9" s="49">
        <v>2019</v>
      </c>
      <c r="B9" s="50">
        <f t="shared" si="0"/>
        <v>270</v>
      </c>
      <c r="C9" s="51">
        <f t="shared" si="1"/>
        <v>561698</v>
      </c>
      <c r="D9" s="44"/>
      <c r="E9" s="49">
        <v>2019</v>
      </c>
      <c r="F9" s="50">
        <v>270</v>
      </c>
      <c r="G9" s="51">
        <v>428803</v>
      </c>
      <c r="H9" s="43"/>
      <c r="I9" s="49">
        <v>2019</v>
      </c>
      <c r="J9" s="50">
        <v>0</v>
      </c>
      <c r="K9" s="51">
        <v>132895</v>
      </c>
      <c r="M9" s="46"/>
      <c r="N9" s="55"/>
      <c r="O9" s="46"/>
    </row>
    <row r="10" spans="1:15" x14ac:dyDescent="0.25">
      <c r="A10" s="49">
        <v>2020</v>
      </c>
      <c r="B10" s="50">
        <f t="shared" si="0"/>
        <v>426</v>
      </c>
      <c r="C10" s="51">
        <f t="shared" si="1"/>
        <v>687334</v>
      </c>
      <c r="D10" s="44"/>
      <c r="E10" s="49">
        <v>2020</v>
      </c>
      <c r="F10" s="50">
        <v>426</v>
      </c>
      <c r="G10" s="51">
        <v>492496</v>
      </c>
      <c r="H10" s="43"/>
      <c r="I10" s="49">
        <v>2020</v>
      </c>
      <c r="J10" s="50">
        <v>0</v>
      </c>
      <c r="K10" s="51">
        <v>194838</v>
      </c>
      <c r="M10" s="46"/>
      <c r="N10" s="55"/>
      <c r="O10" s="46"/>
    </row>
    <row r="11" spans="1:15" x14ac:dyDescent="0.25">
      <c r="A11" s="49">
        <v>2021</v>
      </c>
      <c r="B11" s="50">
        <f t="shared" si="0"/>
        <v>0</v>
      </c>
      <c r="C11" s="51">
        <f t="shared" si="1"/>
        <v>893101</v>
      </c>
      <c r="D11" s="44"/>
      <c r="E11" s="49">
        <v>2021</v>
      </c>
      <c r="F11" s="50">
        <v>0</v>
      </c>
      <c r="G11" s="51">
        <v>603137</v>
      </c>
      <c r="H11" s="43"/>
      <c r="I11" s="49">
        <v>2021</v>
      </c>
      <c r="J11" s="50">
        <v>0</v>
      </c>
      <c r="K11" s="51">
        <v>289964</v>
      </c>
      <c r="M11" s="46"/>
      <c r="N11" s="55"/>
      <c r="O11" s="46"/>
    </row>
    <row r="12" spans="1:15" x14ac:dyDescent="0.25">
      <c r="A12" s="49">
        <v>2022</v>
      </c>
      <c r="B12" s="50">
        <f t="shared" si="0"/>
        <v>0</v>
      </c>
      <c r="C12" s="51">
        <f t="shared" si="1"/>
        <v>911409</v>
      </c>
      <c r="D12" s="44"/>
      <c r="E12" s="49">
        <v>2022</v>
      </c>
      <c r="F12" s="50">
        <v>0</v>
      </c>
      <c r="G12" s="51">
        <v>643402</v>
      </c>
      <c r="H12" s="43"/>
      <c r="I12" s="49">
        <v>2022</v>
      </c>
      <c r="J12" s="50">
        <v>0</v>
      </c>
      <c r="K12" s="51">
        <v>268007</v>
      </c>
      <c r="M12" s="46"/>
      <c r="N12" s="55"/>
      <c r="O12" s="46"/>
    </row>
    <row r="13" spans="1:15" x14ac:dyDescent="0.25">
      <c r="A13" s="49">
        <v>2023</v>
      </c>
      <c r="B13" s="50">
        <f t="shared" si="0"/>
        <v>0</v>
      </c>
      <c r="C13" s="51">
        <f t="shared" si="1"/>
        <v>1789957</v>
      </c>
      <c r="D13" s="44"/>
      <c r="E13" s="49">
        <v>2023</v>
      </c>
      <c r="F13" s="50">
        <v>0</v>
      </c>
      <c r="G13" s="51">
        <v>1276400</v>
      </c>
      <c r="H13" s="43"/>
      <c r="I13" s="49">
        <v>2023</v>
      </c>
      <c r="J13" s="50">
        <v>0</v>
      </c>
      <c r="K13" s="51">
        <v>513557</v>
      </c>
      <c r="M13" s="46"/>
      <c r="N13" s="55"/>
      <c r="O13" s="46"/>
    </row>
    <row r="14" spans="1:15" x14ac:dyDescent="0.25">
      <c r="A14" s="52">
        <v>2024</v>
      </c>
      <c r="B14" s="53">
        <f t="shared" si="0"/>
        <v>0</v>
      </c>
      <c r="C14" s="54">
        <f t="shared" si="1"/>
        <v>2069356</v>
      </c>
      <c r="D14" s="44"/>
      <c r="E14" s="52">
        <v>2024</v>
      </c>
      <c r="F14" s="53">
        <v>0</v>
      </c>
      <c r="G14" s="54">
        <v>1446509</v>
      </c>
      <c r="H14" s="43"/>
      <c r="I14" s="52">
        <v>2024</v>
      </c>
      <c r="J14" s="53">
        <v>0</v>
      </c>
      <c r="K14" s="54">
        <v>622847</v>
      </c>
      <c r="M14" s="46"/>
      <c r="N14" s="55"/>
      <c r="O14" s="46"/>
    </row>
    <row r="17" spans="1:8" x14ac:dyDescent="0.25">
      <c r="A17" s="39"/>
      <c r="B17" s="40"/>
      <c r="C17" s="40"/>
      <c r="E17" s="39"/>
      <c r="F17" s="40"/>
      <c r="G17" s="40"/>
      <c r="H17" s="39"/>
    </row>
    <row r="18" spans="1:8" x14ac:dyDescent="0.25">
      <c r="A18" s="39"/>
      <c r="B18" s="40"/>
      <c r="C18" s="40"/>
      <c r="E18" s="39"/>
      <c r="F18" s="40"/>
      <c r="G18" s="40"/>
      <c r="H18" s="39"/>
    </row>
    <row r="19" spans="1:8" x14ac:dyDescent="0.25">
      <c r="A19" s="39"/>
      <c r="B19" s="40"/>
      <c r="C19" s="40"/>
      <c r="E19" s="39"/>
      <c r="F19" s="40"/>
      <c r="G19" s="40"/>
      <c r="H19" s="39"/>
    </row>
    <row r="20" spans="1:8" x14ac:dyDescent="0.25">
      <c r="A20" s="39"/>
      <c r="B20" s="40"/>
      <c r="C20" s="40"/>
      <c r="E20" s="39"/>
      <c r="F20" s="40"/>
      <c r="G20" s="40"/>
      <c r="H20" s="39"/>
    </row>
    <row r="21" spans="1:8" x14ac:dyDescent="0.25">
      <c r="A21" s="39"/>
      <c r="B21" s="41"/>
      <c r="C21" s="41"/>
      <c r="E21" s="39"/>
      <c r="F21" s="41"/>
      <c r="G21" s="41"/>
      <c r="H21" s="39"/>
    </row>
    <row r="22" spans="1:8" x14ac:dyDescent="0.25">
      <c r="A22" s="39"/>
      <c r="B22" s="41"/>
      <c r="C22" s="41"/>
      <c r="E22" s="39"/>
      <c r="F22" s="41"/>
      <c r="G22" s="41"/>
      <c r="H22" s="39"/>
    </row>
    <row r="23" spans="1:8" x14ac:dyDescent="0.25">
      <c r="A23" s="39"/>
      <c r="B23" s="41"/>
      <c r="C23" s="41"/>
      <c r="E23" s="39"/>
      <c r="F23" s="41"/>
      <c r="G23" s="41"/>
      <c r="H23" s="39"/>
    </row>
    <row r="24" spans="1:8" x14ac:dyDescent="0.25">
      <c r="A24" s="39"/>
      <c r="B24" s="41"/>
      <c r="C24" s="41"/>
      <c r="E24" s="39"/>
      <c r="F24" s="41"/>
      <c r="G24" s="41"/>
      <c r="H24" s="39"/>
    </row>
    <row r="25" spans="1:8" x14ac:dyDescent="0.25">
      <c r="A25" s="39"/>
      <c r="B25" s="41"/>
      <c r="C25" s="41"/>
      <c r="E25" s="39"/>
      <c r="F25" s="41"/>
      <c r="G25" s="41"/>
      <c r="H25" s="39"/>
    </row>
    <row r="26" spans="1:8" x14ac:dyDescent="0.25">
      <c r="A26" s="39"/>
      <c r="B26" s="41"/>
      <c r="C26" s="41"/>
      <c r="E26" s="39"/>
      <c r="F26" s="41"/>
      <c r="G26" s="41"/>
      <c r="H26" s="39"/>
    </row>
    <row r="27" spans="1:8" x14ac:dyDescent="0.25">
      <c r="A27" s="39"/>
      <c r="B27" s="41"/>
      <c r="C27" s="41"/>
      <c r="E27" s="39"/>
      <c r="F27" s="41"/>
      <c r="G27" s="41"/>
      <c r="H27" s="39"/>
    </row>
    <row r="28" spans="1:8" x14ac:dyDescent="0.25">
      <c r="A28" s="39"/>
      <c r="B28" s="41"/>
      <c r="C28" s="41"/>
      <c r="E28" s="39"/>
      <c r="F28" s="41"/>
      <c r="G28" s="41"/>
      <c r="H28" s="39"/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KP O&amp;M Projections</vt:lpstr>
      <vt:lpstr>KP FY24 O&amp;M Acutals</vt:lpstr>
      <vt:lpstr>KP Capitalized Projections</vt:lpstr>
      <vt:lpstr>KP Cap. Proj. Excluded Items</vt:lpstr>
      <vt:lpstr>KP Capitalized Actuals</vt:lpstr>
      <vt:lpstr>Corps WC_PostRetirementBenefits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 Webb</dc:creator>
  <cp:lastModifiedBy>Alexa  Webb</cp:lastModifiedBy>
  <dcterms:created xsi:type="dcterms:W3CDTF">2025-07-07T14:29:56Z</dcterms:created>
  <dcterms:modified xsi:type="dcterms:W3CDTF">2025-07-15T19:38:36Z</dcterms:modified>
</cp:coreProperties>
</file>