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Porsche.Ray\Desktop\"/>
    </mc:Choice>
  </mc:AlternateContent>
  <xr:revisionPtr revIDLastSave="0" documentId="8_{5E50B005-BEFD-44D0-BFB4-1D70B126EA2B}" xr6:coauthVersionLast="47" xr6:coauthVersionMax="47" xr10:uidLastSave="{00000000-0000-0000-0000-000000000000}"/>
  <bookViews>
    <workbookView xWindow="-120" yWindow="-120" windowWidth="24240" windowHeight="13020" xr2:uid="{00000000-000D-0000-FFFF-FFFF00000000}"/>
  </bookViews>
  <sheets>
    <sheet name="Annua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I4" i="1"/>
  <c r="J4" i="1"/>
  <c r="L4" i="1"/>
  <c r="M4" i="1"/>
  <c r="M8" i="1"/>
  <c r="L8" i="1"/>
  <c r="J8" i="1"/>
  <c r="I8" i="1"/>
  <c r="H8" i="1"/>
  <c r="M10" i="1"/>
  <c r="L11" i="1"/>
  <c r="J11" i="1"/>
  <c r="I11" i="1"/>
  <c r="H11" i="1"/>
  <c r="M11" i="1"/>
  <c r="L14" i="1" l="1"/>
  <c r="J14" i="1"/>
  <c r="I14" i="1"/>
  <c r="H14" i="1"/>
  <c r="M13" i="1"/>
  <c r="M14" i="1" s="1"/>
  <c r="M16" i="1"/>
  <c r="M17" i="1" l="1"/>
  <c r="L17" i="1"/>
  <c r="J17" i="1"/>
  <c r="I17" i="1"/>
  <c r="H17" i="1"/>
  <c r="I20" i="1" l="1"/>
  <c r="J20" i="1"/>
  <c r="M19" i="1"/>
  <c r="M20" i="1" l="1"/>
  <c r="L20" i="1"/>
  <c r="H20" i="1"/>
  <c r="L24" i="1" l="1"/>
  <c r="J24" i="1"/>
  <c r="I24" i="1"/>
  <c r="H24" i="1"/>
  <c r="M22" i="1"/>
  <c r="M23" i="1" l="1"/>
  <c r="M24" i="1" s="1"/>
  <c r="M26" i="1" l="1"/>
  <c r="L31" i="1" l="1"/>
  <c r="J31" i="1"/>
  <c r="I31" i="1"/>
  <c r="H31" i="1"/>
  <c r="M27" i="1" l="1"/>
  <c r="M28" i="1" l="1"/>
  <c r="M29" i="1" l="1"/>
  <c r="M33" i="1" l="1"/>
  <c r="M34" i="1"/>
  <c r="M30" i="1" l="1"/>
  <c r="M31" i="1" s="1"/>
  <c r="L38" i="1" l="1"/>
  <c r="J38" i="1" l="1"/>
  <c r="I38" i="1"/>
  <c r="H38" i="1"/>
  <c r="M35" i="1" l="1"/>
  <c r="M36" i="1" l="1"/>
  <c r="L52" i="1" l="1"/>
  <c r="I52" i="1"/>
  <c r="J52" i="1"/>
  <c r="H52" i="1"/>
  <c r="L49" i="1"/>
  <c r="I49" i="1"/>
  <c r="J49" i="1"/>
  <c r="L44" i="1" l="1"/>
  <c r="I44" i="1"/>
  <c r="J44" i="1"/>
  <c r="H44" i="1"/>
  <c r="M47" i="1"/>
  <c r="M49" i="1" s="1"/>
  <c r="M41" i="1" l="1"/>
  <c r="M51" i="1" l="1"/>
  <c r="M52" i="1" s="1"/>
  <c r="H48" i="1"/>
  <c r="H49" i="1" s="1"/>
  <c r="M43" i="1"/>
  <c r="M42" i="1"/>
  <c r="M40" i="1"/>
  <c r="M37" i="1"/>
  <c r="M38" i="1" s="1"/>
  <c r="M44" i="1" l="1"/>
</calcChain>
</file>

<file path=xl/sharedStrings.xml><?xml version="1.0" encoding="utf-8"?>
<sst xmlns="http://schemas.openxmlformats.org/spreadsheetml/2006/main" count="169" uniqueCount="141">
  <si>
    <t>DOE ESPC ENABLE AWARDED PROJECTS
March 2025</t>
  </si>
  <si>
    <t>Project #</t>
  </si>
  <si>
    <t>Project Title</t>
  </si>
  <si>
    <t>City</t>
  </si>
  <si>
    <t>State</t>
  </si>
  <si>
    <t>Agency</t>
  </si>
  <si>
    <t>Energy Services Company (ESCO)</t>
  </si>
  <si>
    <t>Awarded Date</t>
  </si>
  <si>
    <r>
      <t>Project Investment</t>
    </r>
    <r>
      <rPr>
        <b/>
        <vertAlign val="superscript"/>
        <sz val="10"/>
        <color rgb="FF0000FF"/>
        <rFont val="Arial"/>
        <family val="2"/>
      </rPr>
      <t>1</t>
    </r>
  </si>
  <si>
    <t>Guaranteed Cost Savings</t>
  </si>
  <si>
    <t>Contract Price</t>
  </si>
  <si>
    <t>Period of Performance (Years)</t>
  </si>
  <si>
    <t>Annual Energy Savings (10^6 Btu)</t>
  </si>
  <si>
    <t>Cumulative Energy Savings (10^6 Btu)</t>
  </si>
  <si>
    <t>Grand Total for FY 2014 - FY 2025</t>
  </si>
  <si>
    <t>FY 2025</t>
  </si>
  <si>
    <t xml:space="preserve">Department of Interior Fish and Wildlife (FWS) </t>
  </si>
  <si>
    <t>Accomack
Allegheny
Atlantic
Back Bay
Blackwater
Cannan Valley
Cape May
Cherry Valley
Chincoteague
Clinton
Craig Brook
Dorchester
Eastern Neck
Edwin B. Forsythe
Erie
Great Bay
Greenbrier
Iroquois
John Heinz
Kent
Maine Coastal
Moosehorn
Monroe
Philadelphia
Richmond
Somerset
Suffolk
Tucker
Warren
White Sulphur Springs</t>
  </si>
  <si>
    <t>MA
ME
MD
NH
NJ
NY
PA
RI
VT
VA
WV</t>
  </si>
  <si>
    <r>
      <rPr>
        <sz val="10"/>
        <rFont val="Arial"/>
        <family val="2"/>
      </rPr>
      <t>Department of Interior</t>
    </r>
    <r>
      <rPr>
        <b/>
        <sz val="10"/>
        <color indexed="12"/>
        <rFont val="Arial"/>
        <family val="2"/>
      </rPr>
      <t xml:space="preserve"> </t>
    </r>
  </si>
  <si>
    <t>Green Generation Solutions</t>
  </si>
  <si>
    <t xml:space="preserve">White Oak </t>
  </si>
  <si>
    <t>Silver Springs</t>
  </si>
  <si>
    <t>MD</t>
  </si>
  <si>
    <t>U.S. General Services Administration</t>
  </si>
  <si>
    <t>Honeywell International</t>
  </si>
  <si>
    <t>FY 2024</t>
  </si>
  <si>
    <t>U.S. Forest Service Region 5</t>
  </si>
  <si>
    <t>Cleveland National Forest
Inyo National Forest
Klamath National Forest
Lake Tahoe Basin Management Unit</t>
  </si>
  <si>
    <t>CA</t>
  </si>
  <si>
    <t>U.S. Forest Service</t>
  </si>
  <si>
    <t>Siemens Industry Inc.</t>
  </si>
  <si>
    <t>FY 2022</t>
  </si>
  <si>
    <t>GSA Greater Southwest Region 7 ESPC ENABLE Hybrid  Arkansas/Oklahoma</t>
  </si>
  <si>
    <t>Little Rock
Hot Springs
Helena
Tulsa
Lawton
Texarkana</t>
  </si>
  <si>
    <t>AR
AR
AR
OK
TX
TX</t>
  </si>
  <si>
    <t>Energy Systems Group (ESG)</t>
  </si>
  <si>
    <t>FY 2021</t>
  </si>
  <si>
    <t>USACE Baltimore District Tioga-Hammond, Cowanesque and Raystown Lake Projects</t>
  </si>
  <si>
    <t>Tioga County
Huntington County</t>
  </si>
  <si>
    <t>PA
PA</t>
  </si>
  <si>
    <t>U.S. Army Corps of Engineers</t>
  </si>
  <si>
    <t>Brewer-Garrett</t>
  </si>
  <si>
    <t>FY 2020</t>
  </si>
  <si>
    <t>Detroit ESPC ENABLE Project</t>
  </si>
  <si>
    <t>Detroit</t>
  </si>
  <si>
    <t>MI</t>
  </si>
  <si>
    <t>FY 2019</t>
  </si>
  <si>
    <t>GSA Rocky Mountain Region 8 ESPC ENABLE</t>
  </si>
  <si>
    <t>Denver
Cheyenne</t>
  </si>
  <si>
    <t>CO
WY</t>
  </si>
  <si>
    <t>ABM Facility Support Services</t>
  </si>
  <si>
    <t>GSA Dayton &amp; Columbus ESPC ENABLE</t>
  </si>
  <si>
    <t>Dayton
Columbus</t>
  </si>
  <si>
    <t>OH
OH</t>
  </si>
  <si>
    <t>FY 2018</t>
  </si>
  <si>
    <t>ESPC ENABLE - 3 Buildings in Fort Worth Texas</t>
  </si>
  <si>
    <t>Fort Worth</t>
  </si>
  <si>
    <t>TX</t>
  </si>
  <si>
    <t>Corpus Christi Air Traffic Control Tower (CRP ATCT) ESPC ENABLE</t>
  </si>
  <si>
    <t>Corpus Christi</t>
  </si>
  <si>
    <t>Federal Aviation Administration (FAA)</t>
  </si>
  <si>
    <t>CTI Energy Services</t>
  </si>
  <si>
    <t>NIST Gaithersburg, MD Solar PV Array System</t>
  </si>
  <si>
    <t>Gaithersburg</t>
  </si>
  <si>
    <t>National Institute of Standards and Technology (NIST)</t>
  </si>
  <si>
    <r>
      <t>Legatus6</t>
    </r>
    <r>
      <rPr>
        <vertAlign val="superscript"/>
        <sz val="10"/>
        <color rgb="FF000000"/>
        <rFont val="Arial"/>
        <family val="2"/>
      </rPr>
      <t>2</t>
    </r>
  </si>
  <si>
    <t>NOAA Office of National Marine Sanctuaries ESPC ENABLE</t>
  </si>
  <si>
    <t>Florida Keys NMS, Key West
Humpback Whale NMS, Maui
Stellwagen Bank NMS, Scituate
Flower Garden NMS, Galveston</t>
  </si>
  <si>
    <t>FL
HI
MA
TX</t>
  </si>
  <si>
    <t>National Oceanic and Atmospheric Administration (NOAA) Office of National Marine Sanctuaries (ONMS)</t>
  </si>
  <si>
    <t>ESPC ENABLE AFFECT Off-Grid Renewable Project</t>
  </si>
  <si>
    <t>Cleveland National Forest (NF)
Los Padres NF
Mendocino NF
Plumas NF
Sequoia NF</t>
  </si>
  <si>
    <t>CA
CA
CA
CA
CA</t>
  </si>
  <si>
    <t>Trane</t>
  </si>
  <si>
    <t>Total for FY 2018</t>
  </si>
  <si>
    <t>FY 2017</t>
  </si>
  <si>
    <t>El Paso Intelligence Center (EPIC)</t>
  </si>
  <si>
    <t>El Paso</t>
  </si>
  <si>
    <t>U.S. Drug Enforcement Administration</t>
  </si>
  <si>
    <t>Ameresco</t>
  </si>
  <si>
    <t>U.S. Immigration and Customs Enforcement (ICE) Enterprise-wide ESPC ENABLE</t>
  </si>
  <si>
    <t>El Paso
Batavia
Los Fresnos
Miami
Florence</t>
  </si>
  <si>
    <t>TX
NY
TX
FL
AZ</t>
  </si>
  <si>
    <t>U.S. Immigration and Customs Enforcement</t>
  </si>
  <si>
    <t>Johnson Controls, Inc.</t>
  </si>
  <si>
    <t>7/6/2017</t>
  </si>
  <si>
    <t>U.S. Forest Service (USFS) Region 6 ESPC ENABLE</t>
  </si>
  <si>
    <t>Deschutes National Forest (NF)
Gifford Pinchot NF
Malheur NF
Mt. Baker-Snoqualmie NF
Mt. Hood NF
Ochoco NF
Rogue River-Siskiyou NF
Siuslaw NF                                 Umatilla NF
Umpqua NF
Wallowa-Whitman NF
Okanogan-Wenatchee NF
Willamette NF
Colville NF</t>
  </si>
  <si>
    <t>OR
WA
OR
WA
OR
OR
OR
OR                              OR
OR
OR, ID
WA
OR
WA</t>
  </si>
  <si>
    <t>Federal Prison Camp (FPC) Duluth, MN</t>
  </si>
  <si>
    <t>Duluth</t>
  </si>
  <si>
    <t>MN</t>
  </si>
  <si>
    <t>Federal Bureau of Prisons</t>
  </si>
  <si>
    <t>ADI Energy</t>
  </si>
  <si>
    <t>Los Padres and San Bernardino National Forests</t>
  </si>
  <si>
    <t xml:space="preserve">Big Bear
Del Rosa
Idyllwild
Los Prietos
Lytle Creek
Mill Creek
Ojai
Santa Maria                                 San Bernardino
</t>
  </si>
  <si>
    <t xml:space="preserve">CA
CA
CA
CA
CA
CA
CA
CA
CA
</t>
  </si>
  <si>
    <t>Total for FY 2017</t>
  </si>
  <si>
    <t>FY 2016</t>
  </si>
  <si>
    <t>Seven Buildings in the State of Michigan</t>
  </si>
  <si>
    <t>Ann Arbor
Detroit
Flint
Saginaw</t>
  </si>
  <si>
    <t>MI
MI
MI
MI</t>
  </si>
  <si>
    <t>Marine Corps Air Station (MCAS) Beaufort</t>
  </si>
  <si>
    <t>Beaufort</t>
  </si>
  <si>
    <t>SC</t>
  </si>
  <si>
    <t>U.S. Department of Navy, Naval Facilities Engineering Command (NAVFAC) / MCAS Beaufort</t>
  </si>
  <si>
    <t>Woodstone Energy</t>
  </si>
  <si>
    <t>Forrestal HQ LED Lighting Project</t>
  </si>
  <si>
    <t>Washington</t>
  </si>
  <si>
    <t>DC</t>
  </si>
  <si>
    <t>U.S. Department of Energy</t>
  </si>
  <si>
    <t>Yuma Border LED Lighting</t>
  </si>
  <si>
    <t>San Luis</t>
  </si>
  <si>
    <t>AZ</t>
  </si>
  <si>
    <t>U.S. Customs and Border Protection</t>
  </si>
  <si>
    <t>Total for FY 2016</t>
  </si>
  <si>
    <t>FY 2015</t>
  </si>
  <si>
    <t>Federal Building and U.S. Courthouse</t>
  </si>
  <si>
    <t>Hammond</t>
  </si>
  <si>
    <t>IN</t>
  </si>
  <si>
    <r>
      <t>NF</t>
    </r>
    <r>
      <rPr>
        <vertAlign val="superscript"/>
        <sz val="10"/>
        <color rgb="FF000000"/>
        <rFont val="Arial"/>
        <family val="2"/>
      </rPr>
      <t>3</t>
    </r>
  </si>
  <si>
    <t>Belmopan U.S. Embassy</t>
  </si>
  <si>
    <t>Belmopan</t>
  </si>
  <si>
    <t>Belize</t>
  </si>
  <si>
    <t>U.S. Department of State</t>
  </si>
  <si>
    <t>ABM Government Services</t>
  </si>
  <si>
    <t>Laughlin Air Force Base</t>
  </si>
  <si>
    <t>Del Rio</t>
  </si>
  <si>
    <t>U.S. Air Force</t>
  </si>
  <si>
    <r>
      <t>NF</t>
    </r>
    <r>
      <rPr>
        <vertAlign val="superscript"/>
        <sz val="10"/>
        <color theme="1"/>
        <rFont val="Arial"/>
        <family val="2"/>
      </rPr>
      <t>3</t>
    </r>
  </si>
  <si>
    <t>Total for FY 2015</t>
  </si>
  <si>
    <t>FY 2014</t>
  </si>
  <si>
    <t>Deschutes National Forest</t>
  </si>
  <si>
    <t>Bend
Redmond</t>
  </si>
  <si>
    <t>OR
OR</t>
  </si>
  <si>
    <t>Siemens Government Technologies</t>
  </si>
  <si>
    <t>Total for FY 2014</t>
  </si>
  <si>
    <r>
      <rPr>
        <vertAlign val="superscript"/>
        <sz val="10"/>
        <color theme="1"/>
        <rFont val="Arial"/>
        <family val="2"/>
      </rPr>
      <t>1</t>
    </r>
    <r>
      <rPr>
        <sz val="10"/>
        <color theme="1"/>
        <rFont val="Arial"/>
        <family val="2"/>
      </rPr>
      <t xml:space="preserve"> For Project #42, DEA-EPIC, Project Investment includes $486,770 for lighting and water ECMs and $4,317,300 in direct implementation expenses for the solar photovoltaics ECM, which is being implemented under an energy sales agreement (ESA).</t>
    </r>
  </si>
  <si>
    <r>
      <rPr>
        <vertAlign val="superscript"/>
        <sz val="10"/>
        <color theme="1"/>
        <rFont val="Arial"/>
        <family val="2"/>
      </rPr>
      <t>2</t>
    </r>
    <r>
      <rPr>
        <sz val="10"/>
        <color theme="1"/>
        <rFont val="Arial"/>
        <family val="2"/>
      </rPr>
      <t xml:space="preserve"> Legatus6 will build the project but novate the contract to Constellation.</t>
    </r>
  </si>
  <si>
    <r>
      <rPr>
        <vertAlign val="superscript"/>
        <sz val="10"/>
        <color theme="1"/>
        <rFont val="Arial"/>
        <family val="2"/>
      </rPr>
      <t>3</t>
    </r>
    <r>
      <rPr>
        <sz val="10"/>
        <color theme="1"/>
        <rFont val="Arial"/>
        <family val="2"/>
      </rPr>
      <t xml:space="preserve"> Project not financed, agency will use available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</si>
</sst>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5" x14ac:knownFonts="1">
    <font>
      <sz val="11"/>
      <color theme="1"/>
      <name val="Calibri"/>
      <family val="2"/>
      <scheme val="minor"/>
    </font>
    <font>
      <sz val="10"/>
      <color rgb="FF000000"/>
      <name val="Arial"/>
      <family val="2"/>
    </font>
    <font>
      <sz val="10"/>
      <color theme="1"/>
      <name val="Arial"/>
      <family val="2"/>
    </font>
    <font>
      <vertAlign val="superscript"/>
      <sz val="10"/>
      <color rgb="FF000000"/>
      <name val="Arial"/>
      <family val="2"/>
    </font>
    <font>
      <vertAlign val="superscript"/>
      <sz val="10"/>
      <color theme="1"/>
      <name val="Arial"/>
      <family val="2"/>
    </font>
    <font>
      <b/>
      <sz val="18"/>
      <color theme="1"/>
      <name val="Calibri"/>
      <family val="2"/>
    </font>
    <font>
      <sz val="10"/>
      <name val="Arial"/>
      <family val="2"/>
    </font>
    <font>
      <b/>
      <i/>
      <u/>
      <sz val="14"/>
      <color indexed="10"/>
      <name val="Arial"/>
      <family val="2"/>
    </font>
    <font>
      <b/>
      <sz val="10"/>
      <color rgb="FF0000FF"/>
      <name val="Arial"/>
      <family val="2"/>
    </font>
    <font>
      <b/>
      <sz val="10"/>
      <name val="Arial"/>
      <family val="2"/>
    </font>
    <font>
      <b/>
      <sz val="12"/>
      <color indexed="12"/>
      <name val="Arial"/>
      <family val="2"/>
    </font>
    <font>
      <b/>
      <sz val="8"/>
      <name val="Arial"/>
      <family val="2"/>
    </font>
    <font>
      <b/>
      <vertAlign val="superscript"/>
      <sz val="10"/>
      <color rgb="FF0000FF"/>
      <name val="Arial"/>
      <family val="2"/>
    </font>
    <font>
      <b/>
      <sz val="10"/>
      <color indexed="12"/>
      <name val="Arial"/>
      <family val="2"/>
    </font>
    <font>
      <sz val="10"/>
      <color theme="1"/>
      <name val="Arial"/>
    </font>
  </fonts>
  <fills count="5">
    <fill>
      <patternFill patternType="none"/>
    </fill>
    <fill>
      <patternFill patternType="gray125"/>
    </fill>
    <fill>
      <patternFill patternType="solid">
        <fgColor theme="4" tint="0.59999389629810485"/>
        <bgColor indexed="64"/>
      </patternFill>
    </fill>
    <fill>
      <patternFill patternType="solid">
        <fgColor indexed="13"/>
        <bgColor indexed="64"/>
      </patternFill>
    </fill>
    <fill>
      <patternFill patternType="solid">
        <fgColor rgb="FFFFFF0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6" fillId="0" borderId="0"/>
  </cellStyleXfs>
  <cellXfs count="102">
    <xf numFmtId="0" fontId="0" fillId="0" borderId="0" xfId="0"/>
    <xf numFmtId="0" fontId="2" fillId="0" borderId="0" xfId="0" applyFont="1"/>
    <xf numFmtId="0" fontId="5"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6" fontId="1" fillId="0" borderId="0" xfId="0" applyNumberFormat="1" applyFont="1" applyAlignment="1">
      <alignment horizontal="right" vertical="center" wrapText="1"/>
    </xf>
    <xf numFmtId="0" fontId="1" fillId="0" borderId="12" xfId="0" applyFont="1" applyBorder="1" applyAlignment="1">
      <alignment horizontal="left" vertical="center" wrapText="1"/>
    </xf>
    <xf numFmtId="14" fontId="1" fillId="0" borderId="12" xfId="0" applyNumberFormat="1" applyFont="1" applyBorder="1" applyAlignment="1">
      <alignment horizontal="left" vertical="center" wrapText="1"/>
    </xf>
    <xf numFmtId="6" fontId="1" fillId="0" borderId="12" xfId="0" applyNumberFormat="1" applyFont="1" applyBorder="1" applyAlignment="1">
      <alignment horizontal="right" vertical="center" wrapText="1"/>
    </xf>
    <xf numFmtId="0" fontId="1" fillId="0" borderId="12" xfId="0" applyFont="1" applyBorder="1" applyAlignment="1">
      <alignment horizontal="right" vertical="center" wrapText="1"/>
    </xf>
    <xf numFmtId="38" fontId="1" fillId="0" borderId="12" xfId="0" applyNumberFormat="1" applyFont="1" applyBorder="1" applyAlignment="1">
      <alignment horizontal="right" vertical="center" wrapText="1"/>
    </xf>
    <xf numFmtId="38" fontId="1" fillId="0" borderId="13" xfId="0" applyNumberFormat="1" applyFont="1" applyBorder="1" applyAlignment="1">
      <alignment horizontal="right" vertical="center" wrapText="1"/>
    </xf>
    <xf numFmtId="0" fontId="1" fillId="0" borderId="0" xfId="0" applyFont="1" applyAlignment="1">
      <alignment horizontal="right" vertical="center" wrapText="1"/>
    </xf>
    <xf numFmtId="38" fontId="1" fillId="0" borderId="0" xfId="0" applyNumberFormat="1" applyFont="1" applyAlignment="1">
      <alignment horizontal="right" vertical="center" wrapText="1"/>
    </xf>
    <xf numFmtId="38" fontId="1" fillId="0" borderId="14" xfId="0" applyNumberFormat="1" applyFont="1" applyBorder="1" applyAlignment="1">
      <alignment horizontal="right" vertical="center" wrapText="1"/>
    </xf>
    <xf numFmtId="0" fontId="2" fillId="0" borderId="16" xfId="0" applyFont="1" applyBorder="1" applyAlignment="1">
      <alignment horizontal="left" vertical="center" wrapText="1"/>
    </xf>
    <xf numFmtId="0" fontId="1" fillId="0" borderId="16" xfId="0" applyFont="1" applyBorder="1" applyAlignment="1">
      <alignment horizontal="left" vertical="center" wrapText="1"/>
    </xf>
    <xf numFmtId="14" fontId="1" fillId="0" borderId="16" xfId="0" applyNumberFormat="1" applyFont="1" applyBorder="1" applyAlignment="1">
      <alignment horizontal="left" vertical="center" wrapText="1"/>
    </xf>
    <xf numFmtId="6" fontId="1" fillId="0" borderId="16" xfId="0" applyNumberFormat="1" applyFont="1" applyBorder="1" applyAlignment="1">
      <alignment horizontal="right" vertical="center" wrapText="1"/>
    </xf>
    <xf numFmtId="38" fontId="1" fillId="0" borderId="16" xfId="0" applyNumberFormat="1" applyFont="1" applyBorder="1" applyAlignment="1">
      <alignment horizontal="right" vertical="center" wrapText="1"/>
    </xf>
    <xf numFmtId="38" fontId="1" fillId="0" borderId="17" xfId="0" applyNumberFormat="1" applyFont="1" applyBorder="1" applyAlignment="1">
      <alignment horizontal="right" vertical="center" wrapText="1"/>
    </xf>
    <xf numFmtId="0" fontId="2" fillId="0" borderId="12" xfId="0" applyFont="1" applyBorder="1" applyAlignment="1">
      <alignment horizontal="left" vertical="center" wrapText="1"/>
    </xf>
    <xf numFmtId="3" fontId="2" fillId="0" borderId="13" xfId="0" applyNumberFormat="1" applyFont="1" applyBorder="1" applyAlignment="1">
      <alignment horizontal="right" vertical="center"/>
    </xf>
    <xf numFmtId="0" fontId="2" fillId="0" borderId="0" xfId="0" applyFont="1" applyAlignment="1">
      <alignment horizontal="left" vertical="center" wrapText="1"/>
    </xf>
    <xf numFmtId="3" fontId="2" fillId="0" borderId="14" xfId="0" applyNumberFormat="1" applyFont="1" applyBorder="1" applyAlignment="1">
      <alignment horizontal="right" vertical="center"/>
    </xf>
    <xf numFmtId="0" fontId="1" fillId="0" borderId="11" xfId="0" applyFont="1" applyBorder="1" applyAlignment="1">
      <alignment horizontal="center" vertical="center" wrapText="1"/>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164" fontId="11" fillId="3" borderId="19" xfId="0" applyNumberFormat="1" applyFont="1" applyFill="1" applyBorder="1" applyAlignment="1">
      <alignment horizontal="right" vertical="center"/>
    </xf>
    <xf numFmtId="3" fontId="11" fillId="0" borderId="19" xfId="0" applyNumberFormat="1" applyFont="1" applyBorder="1" applyAlignment="1">
      <alignment horizontal="right" vertical="center"/>
    </xf>
    <xf numFmtId="3" fontId="11" fillId="3" borderId="19" xfId="0" applyNumberFormat="1" applyFont="1" applyFill="1" applyBorder="1" applyAlignment="1">
      <alignment horizontal="right" vertical="center"/>
    </xf>
    <xf numFmtId="3" fontId="11" fillId="3" borderId="18" xfId="0" applyNumberFormat="1" applyFont="1" applyFill="1" applyBorder="1" applyAlignment="1">
      <alignment horizontal="right" vertical="center"/>
    </xf>
    <xf numFmtId="164" fontId="11" fillId="3" borderId="20" xfId="0" applyNumberFormat="1" applyFont="1" applyFill="1" applyBorder="1" applyAlignment="1">
      <alignment horizontal="right" vertical="center"/>
    </xf>
    <xf numFmtId="3" fontId="11" fillId="0" borderId="20" xfId="0" applyNumberFormat="1" applyFont="1" applyBorder="1" applyAlignment="1">
      <alignment horizontal="right" vertical="center"/>
    </xf>
    <xf numFmtId="3" fontId="11" fillId="3" borderId="20" xfId="0" applyNumberFormat="1" applyFont="1" applyFill="1" applyBorder="1" applyAlignment="1">
      <alignment horizontal="right" vertical="center"/>
    </xf>
    <xf numFmtId="3" fontId="11" fillId="3" borderId="21" xfId="0" applyNumberFormat="1" applyFont="1" applyFill="1" applyBorder="1" applyAlignment="1">
      <alignment horizontal="right" vertical="center"/>
    </xf>
    <xf numFmtId="0" fontId="7" fillId="0" borderId="4" xfId="0" applyFont="1" applyBorder="1" applyAlignment="1">
      <alignment horizontal="center" vertical="top" wrapText="1"/>
    </xf>
    <xf numFmtId="0" fontId="1" fillId="0" borderId="15" xfId="0" applyFont="1" applyBorder="1" applyAlignment="1">
      <alignment horizontal="center" vertical="center" wrapText="1"/>
    </xf>
    <xf numFmtId="0" fontId="1" fillId="0" borderId="16"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vertical="top"/>
    </xf>
    <xf numFmtId="164" fontId="11" fillId="3" borderId="26" xfId="0" applyNumberFormat="1" applyFont="1" applyFill="1" applyBorder="1" applyAlignment="1">
      <alignment horizontal="right" vertical="center"/>
    </xf>
    <xf numFmtId="3" fontId="11" fillId="0" borderId="26" xfId="0" applyNumberFormat="1" applyFont="1" applyBorder="1" applyAlignment="1">
      <alignment horizontal="right" vertical="center"/>
    </xf>
    <xf numFmtId="3" fontId="11" fillId="3" borderId="26" xfId="0" applyNumberFormat="1" applyFont="1" applyFill="1" applyBorder="1" applyAlignment="1">
      <alignment horizontal="right" vertical="center"/>
    </xf>
    <xf numFmtId="3" fontId="11" fillId="3" borderId="27" xfId="0" applyNumberFormat="1" applyFont="1" applyFill="1" applyBorder="1" applyAlignment="1">
      <alignment horizontal="right" vertical="center"/>
    </xf>
    <xf numFmtId="49" fontId="1" fillId="0" borderId="0" xfId="0" applyNumberFormat="1"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164" fontId="11" fillId="4" borderId="26" xfId="0" applyNumberFormat="1" applyFont="1" applyFill="1" applyBorder="1" applyAlignment="1">
      <alignment horizontal="right" vertical="center"/>
    </xf>
    <xf numFmtId="3" fontId="11" fillId="4" borderId="26" xfId="0" applyNumberFormat="1" applyFont="1" applyFill="1" applyBorder="1" applyAlignment="1">
      <alignment horizontal="right" vertical="center"/>
    </xf>
    <xf numFmtId="3" fontId="11" fillId="4" borderId="27" xfId="0" applyNumberFormat="1" applyFont="1" applyFill="1" applyBorder="1" applyAlignment="1">
      <alignment horizontal="right" vertical="center"/>
    </xf>
    <xf numFmtId="6" fontId="6" fillId="0" borderId="0" xfId="0" applyNumberFormat="1" applyFont="1" applyAlignment="1">
      <alignment horizontal="right" vertical="center" wrapText="1"/>
    </xf>
    <xf numFmtId="3" fontId="2" fillId="0" borderId="0" xfId="0" applyNumberFormat="1" applyFont="1" applyAlignment="1">
      <alignment horizontal="right" vertical="center"/>
    </xf>
    <xf numFmtId="0" fontId="10" fillId="0" borderId="0" xfId="0" applyFont="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right" vertical="center" wrapText="1"/>
    </xf>
    <xf numFmtId="0" fontId="6" fillId="0" borderId="0" xfId="0" applyFont="1" applyAlignment="1">
      <alignment horizontal="right" vertical="center" wrapText="1"/>
    </xf>
    <xf numFmtId="3" fontId="6" fillId="0" borderId="0" xfId="0" applyNumberFormat="1" applyFont="1" applyAlignment="1">
      <alignment horizontal="right" vertical="center" wrapText="1"/>
    </xf>
    <xf numFmtId="3" fontId="11" fillId="4" borderId="30" xfId="0" applyNumberFormat="1" applyFont="1" applyFill="1" applyBorder="1" applyAlignment="1">
      <alignment horizontal="right" vertical="center"/>
    </xf>
    <xf numFmtId="6" fontId="9" fillId="2" borderId="31" xfId="0" applyNumberFormat="1" applyFont="1" applyFill="1" applyBorder="1" applyAlignment="1">
      <alignment horizontal="center" vertical="center" wrapText="1"/>
    </xf>
    <xf numFmtId="0" fontId="9" fillId="0" borderId="31" xfId="0" applyFont="1" applyBorder="1" applyAlignment="1">
      <alignment horizontal="center" vertical="center" wrapText="1"/>
    </xf>
    <xf numFmtId="38" fontId="9" fillId="2" borderId="31" xfId="0" applyNumberFormat="1" applyFont="1" applyFill="1" applyBorder="1" applyAlignment="1">
      <alignment horizontal="center" vertical="center" wrapText="1"/>
    </xf>
    <xf numFmtId="3" fontId="2" fillId="0" borderId="17" xfId="0" applyNumberFormat="1" applyFont="1" applyBorder="1" applyAlignment="1">
      <alignment horizontal="right" vertical="center"/>
    </xf>
    <xf numFmtId="0" fontId="6" fillId="0" borderId="0" xfId="0" applyFont="1" applyAlignment="1">
      <alignment horizontal="left" vertical="center" wrapText="1"/>
    </xf>
    <xf numFmtId="6" fontId="6" fillId="0" borderId="0" xfId="0" applyNumberFormat="1" applyFont="1" applyAlignment="1">
      <alignment horizontal="right" vertical="center"/>
    </xf>
    <xf numFmtId="0" fontId="13" fillId="0" borderId="0" xfId="0" applyFont="1" applyAlignment="1">
      <alignment horizontal="left" vertical="center" wrapText="1"/>
    </xf>
    <xf numFmtId="0" fontId="6" fillId="0" borderId="0" xfId="0" applyFont="1" applyAlignment="1">
      <alignment horizontal="left" vertical="top" wrapText="1"/>
    </xf>
    <xf numFmtId="0" fontId="14" fillId="0" borderId="0" xfId="0" applyFont="1" applyAlignment="1">
      <alignment horizontal="left" vertical="center" wrapText="1"/>
    </xf>
    <xf numFmtId="0" fontId="2" fillId="0" borderId="25" xfId="0" applyFont="1" applyBorder="1" applyAlignment="1">
      <alignment horizontal="left" vertical="top" wrapText="1"/>
    </xf>
    <xf numFmtId="0" fontId="11" fillId="0" borderId="6" xfId="0" applyFont="1" applyBorder="1" applyAlignment="1">
      <alignment horizontal="right" vertical="center"/>
    </xf>
    <xf numFmtId="0" fontId="11" fillId="0" borderId="4" xfId="0" applyFont="1" applyBorder="1" applyAlignment="1">
      <alignment horizontal="right" vertical="center"/>
    </xf>
    <xf numFmtId="0" fontId="11" fillId="0" borderId="10" xfId="0" applyFont="1" applyBorder="1" applyAlignment="1">
      <alignment horizontal="right" vertical="center"/>
    </xf>
    <xf numFmtId="0" fontId="11" fillId="0" borderId="7" xfId="0" applyFont="1" applyBorder="1" applyAlignment="1">
      <alignment horizontal="right" vertical="center"/>
    </xf>
    <xf numFmtId="0" fontId="11" fillId="0" borderId="5" xfId="0" applyFont="1" applyBorder="1" applyAlignment="1">
      <alignment horizontal="right" vertical="center"/>
    </xf>
    <xf numFmtId="0" fontId="11" fillId="0" borderId="8" xfId="0" applyFont="1" applyBorder="1" applyAlignment="1">
      <alignment horizontal="right"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32" xfId="0" applyFont="1" applyBorder="1" applyAlignment="1">
      <alignment horizontal="right" vertical="center"/>
    </xf>
    <xf numFmtId="0" fontId="11" fillId="0" borderId="33" xfId="0" applyFont="1" applyBorder="1" applyAlignment="1">
      <alignment horizontal="right" vertical="center"/>
    </xf>
    <xf numFmtId="0" fontId="11" fillId="0" borderId="34" xfId="0" applyFont="1" applyBorder="1" applyAlignment="1">
      <alignment horizontal="right" vertical="center"/>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0" xfId="0" applyFont="1" applyAlignment="1">
      <alignment horizontal="center" vertical="top" wrapText="1"/>
    </xf>
    <xf numFmtId="0" fontId="9" fillId="2" borderId="29" xfId="0" applyFont="1" applyFill="1" applyBorder="1" applyAlignment="1">
      <alignment horizontal="right" vertical="center" wrapText="1"/>
    </xf>
    <xf numFmtId="0" fontId="9" fillId="2" borderId="25" xfId="0" applyFont="1" applyFill="1" applyBorder="1" applyAlignment="1">
      <alignment horizontal="right"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8" xfId="0" applyFont="1" applyBorder="1" applyAlignment="1">
      <alignment horizontal="center" vertical="center" wrapText="1"/>
    </xf>
    <xf numFmtId="3" fontId="6" fillId="0" borderId="35" xfId="0" applyNumberFormat="1" applyFont="1" applyBorder="1" applyAlignment="1">
      <alignment horizontal="right"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5"/>
  <sheetViews>
    <sheetView tabSelected="1" zoomScale="90" zoomScaleNormal="90" workbookViewId="0">
      <pane ySplit="3" topLeftCell="A5" activePane="bottomLeft" state="frozen"/>
      <selection pane="bottomLeft" activeCell="G6" sqref="G6"/>
    </sheetView>
  </sheetViews>
  <sheetFormatPr defaultRowHeight="15" x14ac:dyDescent="0.25"/>
  <cols>
    <col min="1" max="1" width="12" customWidth="1"/>
    <col min="2" max="2" width="22.7109375" customWidth="1"/>
    <col min="3" max="3" width="29.7109375" customWidth="1"/>
    <col min="4" max="4" width="19.42578125" customWidth="1"/>
    <col min="5" max="5" width="27" customWidth="1"/>
    <col min="6" max="6" width="16.42578125" customWidth="1"/>
    <col min="7" max="7" width="16.7109375" customWidth="1"/>
    <col min="8" max="8" width="19.7109375" customWidth="1"/>
    <col min="9" max="9" width="15.7109375" customWidth="1"/>
    <col min="10" max="10" width="14.42578125" customWidth="1"/>
    <col min="11" max="11" width="13.5703125" customWidth="1"/>
    <col min="12" max="12" width="15.7109375" customWidth="1"/>
    <col min="13" max="13" width="16.5703125" customWidth="1"/>
  </cols>
  <sheetData>
    <row r="1" spans="1:14" ht="51.75" customHeight="1" x14ac:dyDescent="0.25">
      <c r="A1" s="92" t="s">
        <v>0</v>
      </c>
      <c r="B1" s="92"/>
      <c r="C1" s="92"/>
      <c r="D1" s="92"/>
      <c r="E1" s="92"/>
      <c r="F1" s="92"/>
      <c r="G1" s="92"/>
      <c r="H1" s="92"/>
      <c r="I1" s="92"/>
      <c r="J1" s="92"/>
      <c r="K1" s="92"/>
      <c r="L1" s="92"/>
      <c r="M1" s="92"/>
    </row>
    <row r="2" spans="1:14" ht="17.25" customHeight="1" thickBot="1" x14ac:dyDescent="0.3">
      <c r="A2" s="41"/>
      <c r="B2" s="41"/>
      <c r="C2" s="41"/>
      <c r="D2" s="41"/>
      <c r="E2" s="41"/>
      <c r="F2" s="41"/>
      <c r="G2" s="41"/>
      <c r="H2" s="41"/>
      <c r="I2" s="41"/>
      <c r="J2" s="41"/>
      <c r="K2" s="41"/>
      <c r="L2" s="41"/>
      <c r="M2" s="41"/>
    </row>
    <row r="3" spans="1:14" s="1" customFormat="1" ht="56.65" customHeight="1" thickBot="1" x14ac:dyDescent="0.25">
      <c r="A3" s="5" t="s">
        <v>1</v>
      </c>
      <c r="B3" s="3" t="s">
        <v>2</v>
      </c>
      <c r="C3" s="3" t="s">
        <v>3</v>
      </c>
      <c r="D3" s="3" t="s">
        <v>4</v>
      </c>
      <c r="E3" s="3" t="s">
        <v>5</v>
      </c>
      <c r="F3" s="3" t="s">
        <v>6</v>
      </c>
      <c r="G3" s="3" t="s">
        <v>7</v>
      </c>
      <c r="H3" s="3" t="s">
        <v>8</v>
      </c>
      <c r="I3" s="4" t="s">
        <v>9</v>
      </c>
      <c r="J3" s="4" t="s">
        <v>10</v>
      </c>
      <c r="K3" s="4" t="s">
        <v>11</v>
      </c>
      <c r="L3" s="4" t="s">
        <v>12</v>
      </c>
      <c r="M3" s="4" t="s">
        <v>13</v>
      </c>
    </row>
    <row r="4" spans="1:14" s="1" customFormat="1" ht="33.75" customHeight="1" thickBot="1" x14ac:dyDescent="0.25">
      <c r="A4" s="93" t="s">
        <v>14</v>
      </c>
      <c r="B4" s="94"/>
      <c r="C4" s="94"/>
      <c r="D4" s="94"/>
      <c r="E4" s="94"/>
      <c r="F4" s="94"/>
      <c r="G4" s="94"/>
      <c r="H4" s="64">
        <f>SUM(H8,H11,H14,H17,H20,H24,H52,H49,H44,H38,H31)</f>
        <v>138549794.30000001</v>
      </c>
      <c r="I4" s="64">
        <f>SUM(I8,I11,I14,I17,I20,I24,I52,I49,I44,I38,I31)</f>
        <v>206832381.08000001</v>
      </c>
      <c r="J4" s="64">
        <f>SUM(J8,J11,J14,J17,J20,J24,J52,J49,J44,J38,J31)</f>
        <v>182560619.5</v>
      </c>
      <c r="K4" s="65"/>
      <c r="L4" s="66">
        <f>SUM(L8,L11,L14,L17,L20,L24,L52,L49,L44,L38,L31)</f>
        <v>395712.41850999999</v>
      </c>
      <c r="M4" s="66">
        <f>SUM(M8,M11,M14,M17,M20,M24,M52,M49,M44,M38,M31)</f>
        <v>6709214.3701999998</v>
      </c>
    </row>
    <row r="5" spans="1:14" s="1" customFormat="1" ht="17.649999999999999" customHeight="1" thickBot="1" x14ac:dyDescent="0.25">
      <c r="A5" s="99" t="s">
        <v>15</v>
      </c>
      <c r="B5" s="100"/>
      <c r="C5" s="100"/>
      <c r="D5" s="100"/>
      <c r="E5" s="100"/>
      <c r="F5" s="100"/>
      <c r="G5" s="100"/>
      <c r="H5" s="100"/>
      <c r="I5" s="100"/>
      <c r="J5" s="100"/>
      <c r="K5" s="100"/>
      <c r="L5" s="100"/>
      <c r="M5" s="101"/>
      <c r="N5" s="58"/>
    </row>
    <row r="6" spans="1:14" s="1" customFormat="1" ht="145.5" customHeight="1" x14ac:dyDescent="0.2">
      <c r="A6" s="59">
        <v>95</v>
      </c>
      <c r="B6" s="72" t="s">
        <v>16</v>
      </c>
      <c r="C6" s="71" t="s">
        <v>17</v>
      </c>
      <c r="D6" s="7" t="s">
        <v>18</v>
      </c>
      <c r="E6" s="70" t="s">
        <v>19</v>
      </c>
      <c r="F6" s="68" t="s">
        <v>20</v>
      </c>
      <c r="G6" s="60">
        <v>45747</v>
      </c>
      <c r="H6" s="56">
        <v>1269249</v>
      </c>
      <c r="I6" s="69">
        <v>2916082</v>
      </c>
      <c r="J6" s="69">
        <v>2857782</v>
      </c>
      <c r="K6" s="61">
        <v>18</v>
      </c>
      <c r="L6" s="62">
        <v>2291</v>
      </c>
      <c r="M6" s="98">
        <v>41238</v>
      </c>
      <c r="N6" s="58"/>
    </row>
    <row r="7" spans="1:14" s="1" customFormat="1" ht="139.15" customHeight="1" x14ac:dyDescent="0.2">
      <c r="A7" s="44">
        <v>79</v>
      </c>
      <c r="B7" s="7" t="s">
        <v>21</v>
      </c>
      <c r="C7" s="8" t="s">
        <v>22</v>
      </c>
      <c r="D7" s="7" t="s">
        <v>23</v>
      </c>
      <c r="E7" s="7" t="s">
        <v>24</v>
      </c>
      <c r="F7" s="7" t="s">
        <v>25</v>
      </c>
      <c r="G7" s="8">
        <v>45674</v>
      </c>
      <c r="H7" s="9">
        <v>39727972</v>
      </c>
      <c r="I7" s="9">
        <v>60089880</v>
      </c>
      <c r="J7" s="56">
        <v>45221119</v>
      </c>
      <c r="K7" s="16">
        <v>17</v>
      </c>
      <c r="L7" s="17">
        <v>225416</v>
      </c>
      <c r="M7" s="67">
        <v>3832072</v>
      </c>
      <c r="N7" s="57"/>
    </row>
    <row r="8" spans="1:14" s="1" customFormat="1" ht="33.75" customHeight="1" x14ac:dyDescent="0.2">
      <c r="A8" s="83"/>
      <c r="B8" s="84"/>
      <c r="C8" s="84"/>
      <c r="D8" s="84"/>
      <c r="E8" s="84"/>
      <c r="F8" s="84"/>
      <c r="G8" s="85"/>
      <c r="H8" s="53">
        <f>SUM(H6:H7)</f>
        <v>40997221</v>
      </c>
      <c r="I8" s="53">
        <f>SUM(I6:I7)</f>
        <v>63005962</v>
      </c>
      <c r="J8" s="53">
        <f>SUM(J6:J7)</f>
        <v>48078901</v>
      </c>
      <c r="K8" s="47"/>
      <c r="L8" s="63">
        <f>SUM(L6:L7)</f>
        <v>227707</v>
      </c>
      <c r="M8" s="55">
        <f>SUM(M6:M7)</f>
        <v>3873310</v>
      </c>
    </row>
    <row r="9" spans="1:14" s="1" customFormat="1" ht="17.649999999999999" customHeight="1" x14ac:dyDescent="0.2">
      <c r="A9" s="89" t="s">
        <v>26</v>
      </c>
      <c r="B9" s="90"/>
      <c r="C9" s="90"/>
      <c r="D9" s="90"/>
      <c r="E9" s="90"/>
      <c r="F9" s="90"/>
      <c r="G9" s="90"/>
      <c r="H9" s="90"/>
      <c r="I9" s="90"/>
      <c r="J9" s="90"/>
      <c r="K9" s="90"/>
      <c r="L9" s="90"/>
      <c r="M9" s="91"/>
    </row>
    <row r="10" spans="1:14" s="1" customFormat="1" ht="139.15" customHeight="1" x14ac:dyDescent="0.2">
      <c r="A10" s="44">
        <v>80</v>
      </c>
      <c r="B10" s="7" t="s">
        <v>27</v>
      </c>
      <c r="C10" s="8" t="s">
        <v>28</v>
      </c>
      <c r="D10" s="7" t="s">
        <v>29</v>
      </c>
      <c r="E10" s="7" t="s">
        <v>30</v>
      </c>
      <c r="F10" s="7" t="s">
        <v>31</v>
      </c>
      <c r="G10" s="8">
        <v>45435</v>
      </c>
      <c r="H10" s="9">
        <v>3250743</v>
      </c>
      <c r="I10" s="9">
        <v>6439820</v>
      </c>
      <c r="J10" s="9">
        <v>2453209</v>
      </c>
      <c r="K10" s="16">
        <v>23</v>
      </c>
      <c r="L10" s="17">
        <v>2643</v>
      </c>
      <c r="M10" s="18">
        <f>K10*L10</f>
        <v>60789</v>
      </c>
    </row>
    <row r="11" spans="1:14" s="1" customFormat="1" ht="33.75" customHeight="1" x14ac:dyDescent="0.2">
      <c r="A11" s="83"/>
      <c r="B11" s="84"/>
      <c r="C11" s="84"/>
      <c r="D11" s="84"/>
      <c r="E11" s="84"/>
      <c r="F11" s="84"/>
      <c r="G11" s="85"/>
      <c r="H11" s="53">
        <f>SUM(H9:H10)</f>
        <v>3250743</v>
      </c>
      <c r="I11" s="53">
        <f>SUM(I9:I10)</f>
        <v>6439820</v>
      </c>
      <c r="J11" s="53">
        <f>SUM(J9:J10)</f>
        <v>2453209</v>
      </c>
      <c r="K11" s="47"/>
      <c r="L11" s="54">
        <f>SUM(L9:L10)</f>
        <v>2643</v>
      </c>
      <c r="M11" s="55">
        <f>SUM(M9:M10)</f>
        <v>60789</v>
      </c>
    </row>
    <row r="12" spans="1:14" s="1" customFormat="1" ht="17.649999999999999" customHeight="1" x14ac:dyDescent="0.2">
      <c r="A12" s="89" t="s">
        <v>32</v>
      </c>
      <c r="B12" s="90"/>
      <c r="C12" s="90"/>
      <c r="D12" s="90"/>
      <c r="E12" s="90"/>
      <c r="F12" s="90"/>
      <c r="G12" s="90"/>
      <c r="H12" s="90"/>
      <c r="I12" s="90"/>
      <c r="J12" s="90"/>
      <c r="K12" s="90"/>
      <c r="L12" s="90"/>
      <c r="M12" s="91"/>
    </row>
    <row r="13" spans="1:14" s="1" customFormat="1" ht="139.15" customHeight="1" x14ac:dyDescent="0.2">
      <c r="A13" s="44">
        <v>77</v>
      </c>
      <c r="B13" s="7" t="s">
        <v>33</v>
      </c>
      <c r="C13" s="8" t="s">
        <v>34</v>
      </c>
      <c r="D13" s="7" t="s">
        <v>35</v>
      </c>
      <c r="E13" s="7" t="s">
        <v>24</v>
      </c>
      <c r="F13" s="7" t="s">
        <v>36</v>
      </c>
      <c r="G13" s="8">
        <v>44814</v>
      </c>
      <c r="H13" s="9">
        <v>6398318.21</v>
      </c>
      <c r="I13" s="9">
        <v>10256929.34</v>
      </c>
      <c r="J13" s="9">
        <v>10256905.34</v>
      </c>
      <c r="K13" s="16">
        <v>24</v>
      </c>
      <c r="L13" s="17">
        <v>9239</v>
      </c>
      <c r="M13" s="18">
        <f>K13*L13</f>
        <v>221736</v>
      </c>
    </row>
    <row r="14" spans="1:14" s="1" customFormat="1" ht="33.75" customHeight="1" x14ac:dyDescent="0.2">
      <c r="A14" s="83"/>
      <c r="B14" s="84"/>
      <c r="C14" s="84"/>
      <c r="D14" s="84"/>
      <c r="E14" s="84"/>
      <c r="F14" s="84"/>
      <c r="G14" s="85"/>
      <c r="H14" s="53">
        <f>SUM(H12:H13)</f>
        <v>6398318.21</v>
      </c>
      <c r="I14" s="53">
        <f t="shared" ref="I14:J14" si="0">SUM(I12:I13)</f>
        <v>10256929.34</v>
      </c>
      <c r="J14" s="53">
        <f t="shared" si="0"/>
        <v>10256905.34</v>
      </c>
      <c r="K14" s="47"/>
      <c r="L14" s="54">
        <f>SUM(L12:L13)</f>
        <v>9239</v>
      </c>
      <c r="M14" s="55">
        <f>SUM(M12:M13)</f>
        <v>221736</v>
      </c>
    </row>
    <row r="15" spans="1:14" s="1" customFormat="1" ht="17.649999999999999" customHeight="1" x14ac:dyDescent="0.2">
      <c r="A15" s="89" t="s">
        <v>37</v>
      </c>
      <c r="B15" s="90"/>
      <c r="C15" s="90"/>
      <c r="D15" s="90"/>
      <c r="E15" s="90"/>
      <c r="F15" s="90"/>
      <c r="G15" s="90"/>
      <c r="H15" s="90"/>
      <c r="I15" s="90"/>
      <c r="J15" s="90"/>
      <c r="K15" s="90"/>
      <c r="L15" s="90"/>
      <c r="M15" s="91"/>
    </row>
    <row r="16" spans="1:14" s="1" customFormat="1" ht="139.15" customHeight="1" x14ac:dyDescent="0.2">
      <c r="A16" s="44">
        <v>26</v>
      </c>
      <c r="B16" s="7" t="s">
        <v>38</v>
      </c>
      <c r="C16" s="8" t="s">
        <v>39</v>
      </c>
      <c r="D16" s="7" t="s">
        <v>40</v>
      </c>
      <c r="E16" s="7" t="s">
        <v>41</v>
      </c>
      <c r="F16" s="7" t="s">
        <v>42</v>
      </c>
      <c r="G16" s="8">
        <v>44428</v>
      </c>
      <c r="H16" s="9">
        <v>1665948</v>
      </c>
      <c r="I16" s="9">
        <v>2181394</v>
      </c>
      <c r="J16" s="9">
        <v>2163711</v>
      </c>
      <c r="K16" s="16">
        <v>22</v>
      </c>
      <c r="L16" s="17">
        <v>996</v>
      </c>
      <c r="M16" s="18">
        <f>K16*L16</f>
        <v>21912</v>
      </c>
    </row>
    <row r="17" spans="1:14" s="1" customFormat="1" ht="33.75" customHeight="1" x14ac:dyDescent="0.2">
      <c r="A17" s="83"/>
      <c r="B17" s="84"/>
      <c r="C17" s="84"/>
      <c r="D17" s="84"/>
      <c r="E17" s="84"/>
      <c r="F17" s="84"/>
      <c r="G17" s="85"/>
      <c r="H17" s="46">
        <f>SUM(H15:H16)</f>
        <v>1665948</v>
      </c>
      <c r="I17" s="46">
        <f t="shared" ref="I17:J17" si="1">SUM(I15:I16)</f>
        <v>2181394</v>
      </c>
      <c r="J17" s="46">
        <f t="shared" si="1"/>
        <v>2163711</v>
      </c>
      <c r="K17" s="47"/>
      <c r="L17" s="48">
        <f>SUM(L15:L16)</f>
        <v>996</v>
      </c>
      <c r="M17" s="49">
        <f>SUM(M15:M16)</f>
        <v>21912</v>
      </c>
    </row>
    <row r="18" spans="1:14" s="1" customFormat="1" ht="17.649999999999999" customHeight="1" x14ac:dyDescent="0.2">
      <c r="A18" s="89" t="s">
        <v>43</v>
      </c>
      <c r="B18" s="90"/>
      <c r="C18" s="90"/>
      <c r="D18" s="90"/>
      <c r="E18" s="90"/>
      <c r="F18" s="90"/>
      <c r="G18" s="90"/>
      <c r="H18" s="90"/>
      <c r="I18" s="90"/>
      <c r="J18" s="90"/>
      <c r="K18" s="90"/>
      <c r="L18" s="90"/>
      <c r="M18" s="91"/>
    </row>
    <row r="19" spans="1:14" s="1" customFormat="1" ht="85.5" customHeight="1" x14ac:dyDescent="0.2">
      <c r="A19" s="44">
        <v>68</v>
      </c>
      <c r="B19" s="7" t="s">
        <v>44</v>
      </c>
      <c r="C19" s="8" t="s">
        <v>45</v>
      </c>
      <c r="D19" s="7" t="s">
        <v>46</v>
      </c>
      <c r="E19" s="7" t="s">
        <v>24</v>
      </c>
      <c r="F19" s="7" t="s">
        <v>25</v>
      </c>
      <c r="G19" s="8">
        <v>44027</v>
      </c>
      <c r="H19" s="9">
        <v>18548221</v>
      </c>
      <c r="I19" s="9">
        <v>25883923</v>
      </c>
      <c r="J19" s="9">
        <v>24670720</v>
      </c>
      <c r="K19" s="16">
        <v>16</v>
      </c>
      <c r="L19" s="17">
        <v>204</v>
      </c>
      <c r="M19" s="18">
        <f>K19*L19</f>
        <v>3264</v>
      </c>
    </row>
    <row r="20" spans="1:14" s="1" customFormat="1" ht="33.75" customHeight="1" x14ac:dyDescent="0.2">
      <c r="A20" s="83"/>
      <c r="B20" s="84"/>
      <c r="C20" s="84"/>
      <c r="D20" s="84"/>
      <c r="E20" s="84"/>
      <c r="F20" s="84"/>
      <c r="G20" s="85"/>
      <c r="H20" s="46">
        <f>SUM(H18:H19)</f>
        <v>18548221</v>
      </c>
      <c r="I20" s="46">
        <f t="shared" ref="I20:J20" si="2">SUM(I18:I19)</f>
        <v>25883923</v>
      </c>
      <c r="J20" s="46">
        <f t="shared" si="2"/>
        <v>24670720</v>
      </c>
      <c r="K20" s="47"/>
      <c r="L20" s="48">
        <f>SUM(L18:L19)</f>
        <v>204</v>
      </c>
      <c r="M20" s="49">
        <f>SUM(M18:M19)</f>
        <v>3264</v>
      </c>
    </row>
    <row r="21" spans="1:14" s="1" customFormat="1" ht="17.25" customHeight="1" x14ac:dyDescent="0.2">
      <c r="A21" s="89" t="s">
        <v>47</v>
      </c>
      <c r="B21" s="90"/>
      <c r="C21" s="90"/>
      <c r="D21" s="90"/>
      <c r="E21" s="90"/>
      <c r="F21" s="90"/>
      <c r="G21" s="90"/>
      <c r="H21" s="90"/>
      <c r="I21" s="90"/>
      <c r="J21" s="90"/>
      <c r="K21" s="90"/>
      <c r="L21" s="90"/>
      <c r="M21" s="91"/>
    </row>
    <row r="22" spans="1:14" s="1" customFormat="1" ht="130.5" customHeight="1" x14ac:dyDescent="0.2">
      <c r="A22" s="44">
        <v>60</v>
      </c>
      <c r="B22" s="7" t="s">
        <v>48</v>
      </c>
      <c r="C22" s="8" t="s">
        <v>49</v>
      </c>
      <c r="D22" s="7" t="s">
        <v>50</v>
      </c>
      <c r="E22" s="7" t="s">
        <v>24</v>
      </c>
      <c r="F22" s="7" t="s">
        <v>51</v>
      </c>
      <c r="G22" s="8">
        <v>43726</v>
      </c>
      <c r="H22" s="9">
        <v>12239517</v>
      </c>
      <c r="I22" s="9">
        <v>16118065</v>
      </c>
      <c r="J22" s="9">
        <v>15663652</v>
      </c>
      <c r="K22" s="16">
        <v>16</v>
      </c>
      <c r="L22" s="17">
        <v>20359</v>
      </c>
      <c r="M22" s="18">
        <f>K22*L22</f>
        <v>325744</v>
      </c>
    </row>
    <row r="23" spans="1:14" s="1" customFormat="1" ht="70.150000000000006" customHeight="1" x14ac:dyDescent="0.2">
      <c r="A23" s="44">
        <v>58</v>
      </c>
      <c r="B23" s="7" t="s">
        <v>52</v>
      </c>
      <c r="C23" s="8" t="s">
        <v>53</v>
      </c>
      <c r="D23" s="7" t="s">
        <v>54</v>
      </c>
      <c r="E23" s="7" t="s">
        <v>24</v>
      </c>
      <c r="F23" s="7" t="s">
        <v>20</v>
      </c>
      <c r="G23" s="8">
        <v>43404</v>
      </c>
      <c r="H23" s="9">
        <v>941493</v>
      </c>
      <c r="I23" s="9">
        <v>1376724</v>
      </c>
      <c r="J23" s="9">
        <v>1363889.42</v>
      </c>
      <c r="K23" s="16">
        <v>12</v>
      </c>
      <c r="L23" s="17">
        <v>2787</v>
      </c>
      <c r="M23" s="18">
        <f>K23*L23</f>
        <v>33444</v>
      </c>
    </row>
    <row r="24" spans="1:14" s="1" customFormat="1" ht="33.75" customHeight="1" x14ac:dyDescent="0.2">
      <c r="A24" s="83"/>
      <c r="B24" s="84"/>
      <c r="C24" s="84"/>
      <c r="D24" s="84"/>
      <c r="E24" s="84"/>
      <c r="F24" s="84"/>
      <c r="G24" s="85"/>
      <c r="H24" s="46">
        <f>SUM(H22:H23)</f>
        <v>13181010</v>
      </c>
      <c r="I24" s="46">
        <f t="shared" ref="I24:J24" si="3">SUM(I22:I23)</f>
        <v>17494789</v>
      </c>
      <c r="J24" s="46">
        <f t="shared" si="3"/>
        <v>17027541.420000002</v>
      </c>
      <c r="K24" s="47"/>
      <c r="L24" s="48">
        <f>SUM(L22:L23)</f>
        <v>23146</v>
      </c>
      <c r="M24" s="49">
        <f>SUM(M22:M23)</f>
        <v>359188</v>
      </c>
    </row>
    <row r="25" spans="1:14" s="1" customFormat="1" ht="17.25" customHeight="1" x14ac:dyDescent="0.2">
      <c r="A25" s="89" t="s">
        <v>55</v>
      </c>
      <c r="B25" s="90"/>
      <c r="C25" s="90"/>
      <c r="D25" s="90"/>
      <c r="E25" s="90"/>
      <c r="F25" s="90"/>
      <c r="G25" s="90"/>
      <c r="H25" s="90"/>
      <c r="I25" s="90"/>
      <c r="J25" s="90"/>
      <c r="K25" s="90"/>
      <c r="L25" s="90"/>
      <c r="M25" s="91"/>
    </row>
    <row r="26" spans="1:14" s="1" customFormat="1" ht="85.5" customHeight="1" x14ac:dyDescent="0.2">
      <c r="A26" s="44">
        <v>37</v>
      </c>
      <c r="B26" s="7" t="s">
        <v>56</v>
      </c>
      <c r="C26" s="8" t="s">
        <v>57</v>
      </c>
      <c r="D26" s="7" t="s">
        <v>58</v>
      </c>
      <c r="E26" s="7" t="s">
        <v>24</v>
      </c>
      <c r="F26" s="7" t="s">
        <v>20</v>
      </c>
      <c r="G26" s="8">
        <v>43280</v>
      </c>
      <c r="H26" s="9">
        <v>2145825</v>
      </c>
      <c r="I26" s="9">
        <v>3228944</v>
      </c>
      <c r="J26" s="9">
        <v>3210423.7</v>
      </c>
      <c r="K26" s="16">
        <v>13</v>
      </c>
      <c r="L26" s="17">
        <v>8825</v>
      </c>
      <c r="M26" s="18">
        <f>K26*L26</f>
        <v>114725</v>
      </c>
    </row>
    <row r="27" spans="1:14" s="1" customFormat="1" ht="125.25" customHeight="1" x14ac:dyDescent="0.2">
      <c r="A27" s="44">
        <v>41</v>
      </c>
      <c r="B27" s="7" t="s">
        <v>59</v>
      </c>
      <c r="C27" s="8" t="s">
        <v>60</v>
      </c>
      <c r="D27" s="7" t="s">
        <v>58</v>
      </c>
      <c r="E27" s="7" t="s">
        <v>61</v>
      </c>
      <c r="F27" s="7" t="s">
        <v>62</v>
      </c>
      <c r="G27" s="8">
        <v>43242</v>
      </c>
      <c r="H27" s="9">
        <v>1441871</v>
      </c>
      <c r="I27" s="9">
        <v>2560270</v>
      </c>
      <c r="J27" s="9">
        <v>2528259</v>
      </c>
      <c r="K27" s="16">
        <v>21</v>
      </c>
      <c r="L27" s="17">
        <v>2138</v>
      </c>
      <c r="M27" s="18">
        <f>K27*L27</f>
        <v>44898</v>
      </c>
    </row>
    <row r="28" spans="1:14" s="1" customFormat="1" ht="69" customHeight="1" x14ac:dyDescent="0.2">
      <c r="A28" s="44">
        <v>49</v>
      </c>
      <c r="B28" s="7" t="s">
        <v>63</v>
      </c>
      <c r="C28" s="8" t="s">
        <v>64</v>
      </c>
      <c r="D28" s="7" t="s">
        <v>23</v>
      </c>
      <c r="E28" s="7" t="s">
        <v>65</v>
      </c>
      <c r="F28" s="7" t="s">
        <v>66</v>
      </c>
      <c r="G28" s="8">
        <v>43235</v>
      </c>
      <c r="H28" s="9">
        <v>10975505</v>
      </c>
      <c r="I28" s="9">
        <v>11720431</v>
      </c>
      <c r="J28" s="9">
        <v>10225198</v>
      </c>
      <c r="K28" s="16">
        <v>20</v>
      </c>
      <c r="L28" s="17">
        <v>20714.41851</v>
      </c>
      <c r="M28" s="18">
        <f>K28*L28</f>
        <v>414288.3702</v>
      </c>
    </row>
    <row r="29" spans="1:14" s="1" customFormat="1" ht="153" customHeight="1" x14ac:dyDescent="0.2">
      <c r="A29" s="44">
        <v>47</v>
      </c>
      <c r="B29" s="7" t="s">
        <v>67</v>
      </c>
      <c r="C29" s="8" t="s">
        <v>68</v>
      </c>
      <c r="D29" s="7" t="s">
        <v>69</v>
      </c>
      <c r="E29" s="7" t="s">
        <v>70</v>
      </c>
      <c r="F29" s="7" t="s">
        <v>51</v>
      </c>
      <c r="G29" s="8">
        <v>43220</v>
      </c>
      <c r="H29" s="9">
        <v>758671</v>
      </c>
      <c r="I29" s="9">
        <v>1272156</v>
      </c>
      <c r="J29" s="9">
        <v>1261284</v>
      </c>
      <c r="K29" s="16">
        <v>20</v>
      </c>
      <c r="L29" s="17">
        <v>819</v>
      </c>
      <c r="M29" s="18">
        <f>K29*L29</f>
        <v>16380</v>
      </c>
    </row>
    <row r="30" spans="1:14" s="1" customFormat="1" ht="233.25" customHeight="1" x14ac:dyDescent="0.2">
      <c r="A30" s="44">
        <v>17</v>
      </c>
      <c r="B30" s="7" t="s">
        <v>71</v>
      </c>
      <c r="C30" s="8" t="s">
        <v>72</v>
      </c>
      <c r="D30" s="7" t="s">
        <v>73</v>
      </c>
      <c r="E30" s="7" t="s">
        <v>30</v>
      </c>
      <c r="F30" s="7" t="s">
        <v>74</v>
      </c>
      <c r="G30" s="8">
        <v>43098</v>
      </c>
      <c r="H30" s="9">
        <v>3088378</v>
      </c>
      <c r="I30" s="9">
        <v>4017214</v>
      </c>
      <c r="J30" s="9">
        <v>4017100</v>
      </c>
      <c r="K30" s="16">
        <v>14</v>
      </c>
      <c r="L30" s="17">
        <v>3023</v>
      </c>
      <c r="M30" s="18">
        <f>K30*L30</f>
        <v>42322</v>
      </c>
    </row>
    <row r="31" spans="1:14" s="1" customFormat="1" ht="24" customHeight="1" x14ac:dyDescent="0.2">
      <c r="A31" s="77" t="s">
        <v>75</v>
      </c>
      <c r="B31" s="78"/>
      <c r="C31" s="78"/>
      <c r="D31" s="78"/>
      <c r="E31" s="78"/>
      <c r="F31" s="78"/>
      <c r="G31" s="79"/>
      <c r="H31" s="46">
        <f>SUM(H26:H30)</f>
        <v>18410250</v>
      </c>
      <c r="I31" s="46">
        <f>SUM(I26:I30)</f>
        <v>22799015</v>
      </c>
      <c r="J31" s="46">
        <f>SUM(J26:J30)</f>
        <v>21242264.699999999</v>
      </c>
      <c r="K31" s="47"/>
      <c r="L31" s="48">
        <f>SUM(L26:L30)</f>
        <v>35519.418510000003</v>
      </c>
      <c r="M31" s="49">
        <f>SUM(M26:M30)</f>
        <v>632613.3702</v>
      </c>
      <c r="N31" s="2"/>
    </row>
    <row r="32" spans="1:14" s="1" customFormat="1" ht="17.25" customHeight="1" x14ac:dyDescent="0.2">
      <c r="A32" s="95" t="s">
        <v>76</v>
      </c>
      <c r="B32" s="96"/>
      <c r="C32" s="96"/>
      <c r="D32" s="96"/>
      <c r="E32" s="96"/>
      <c r="F32" s="96"/>
      <c r="G32" s="96"/>
      <c r="H32" s="96"/>
      <c r="I32" s="96"/>
      <c r="J32" s="96"/>
      <c r="K32" s="96"/>
      <c r="L32" s="96"/>
      <c r="M32" s="97"/>
    </row>
    <row r="33" spans="1:14" s="1" customFormat="1" ht="97.5" customHeight="1" x14ac:dyDescent="0.2">
      <c r="A33" s="44">
        <v>42</v>
      </c>
      <c r="B33" s="7" t="s">
        <v>77</v>
      </c>
      <c r="C33" s="8" t="s">
        <v>78</v>
      </c>
      <c r="D33" s="7" t="s">
        <v>58</v>
      </c>
      <c r="E33" s="7" t="s">
        <v>79</v>
      </c>
      <c r="F33" s="7" t="s">
        <v>80</v>
      </c>
      <c r="G33" s="8">
        <v>42999</v>
      </c>
      <c r="H33" s="9">
        <v>4804070</v>
      </c>
      <c r="I33" s="9">
        <v>9047743</v>
      </c>
      <c r="J33" s="9">
        <v>9047722</v>
      </c>
      <c r="K33" s="16">
        <v>21</v>
      </c>
      <c r="L33" s="17">
        <v>16433</v>
      </c>
      <c r="M33" s="18">
        <f>K33*L33</f>
        <v>345093</v>
      </c>
    </row>
    <row r="34" spans="1:14" s="1" customFormat="1" ht="97.5" customHeight="1" x14ac:dyDescent="0.2">
      <c r="A34" s="44">
        <v>2</v>
      </c>
      <c r="B34" s="7" t="s">
        <v>81</v>
      </c>
      <c r="C34" s="8" t="s">
        <v>82</v>
      </c>
      <c r="D34" s="7" t="s">
        <v>83</v>
      </c>
      <c r="E34" s="7" t="s">
        <v>84</v>
      </c>
      <c r="F34" s="7" t="s">
        <v>85</v>
      </c>
      <c r="G34" s="50" t="s">
        <v>86</v>
      </c>
      <c r="H34" s="9">
        <v>5532250.1399999997</v>
      </c>
      <c r="I34" s="9">
        <v>8873622.7100000009</v>
      </c>
      <c r="J34" s="9">
        <v>8635129.1300000008</v>
      </c>
      <c r="K34" s="16">
        <v>17</v>
      </c>
      <c r="L34" s="17">
        <v>13854</v>
      </c>
      <c r="M34" s="18">
        <f>K34*L34</f>
        <v>235518</v>
      </c>
    </row>
    <row r="35" spans="1:14" s="1" customFormat="1" ht="233.25" customHeight="1" x14ac:dyDescent="0.2">
      <c r="A35" s="44">
        <v>20</v>
      </c>
      <c r="B35" s="7" t="s">
        <v>87</v>
      </c>
      <c r="C35" s="8" t="s">
        <v>88</v>
      </c>
      <c r="D35" s="7" t="s">
        <v>89</v>
      </c>
      <c r="E35" s="7" t="s">
        <v>30</v>
      </c>
      <c r="F35" s="7" t="s">
        <v>20</v>
      </c>
      <c r="G35" s="8">
        <v>42898</v>
      </c>
      <c r="H35" s="9">
        <v>3633252</v>
      </c>
      <c r="I35" s="9">
        <v>7495998</v>
      </c>
      <c r="J35" s="9">
        <v>7219944</v>
      </c>
      <c r="K35" s="16">
        <v>23</v>
      </c>
      <c r="L35" s="17">
        <v>9209</v>
      </c>
      <c r="M35" s="18">
        <f>K35*L35</f>
        <v>211807</v>
      </c>
    </row>
    <row r="36" spans="1:14" s="1" customFormat="1" ht="62.25" customHeight="1" x14ac:dyDescent="0.2">
      <c r="A36" s="44">
        <v>45</v>
      </c>
      <c r="B36" s="7" t="s">
        <v>90</v>
      </c>
      <c r="C36" s="8" t="s">
        <v>91</v>
      </c>
      <c r="D36" s="7" t="s">
        <v>92</v>
      </c>
      <c r="E36" s="7" t="s">
        <v>93</v>
      </c>
      <c r="F36" s="7" t="s">
        <v>94</v>
      </c>
      <c r="G36" s="8">
        <v>42838</v>
      </c>
      <c r="H36" s="9">
        <v>3432599.5</v>
      </c>
      <c r="I36" s="9">
        <v>7333636.5099999998</v>
      </c>
      <c r="J36" s="9">
        <v>7113067.7800000003</v>
      </c>
      <c r="K36" s="16">
        <v>24</v>
      </c>
      <c r="L36" s="17">
        <v>10732</v>
      </c>
      <c r="M36" s="18">
        <f>K36*L36</f>
        <v>257568</v>
      </c>
    </row>
    <row r="37" spans="1:14" ht="150.75" customHeight="1" x14ac:dyDescent="0.25">
      <c r="A37" s="42">
        <v>5</v>
      </c>
      <c r="B37" s="20" t="s">
        <v>95</v>
      </c>
      <c r="C37" s="21" t="s">
        <v>96</v>
      </c>
      <c r="D37" s="20" t="s">
        <v>97</v>
      </c>
      <c r="E37" s="20" t="s">
        <v>30</v>
      </c>
      <c r="F37" s="20" t="s">
        <v>20</v>
      </c>
      <c r="G37" s="21">
        <v>42670</v>
      </c>
      <c r="H37" s="22">
        <v>2691481</v>
      </c>
      <c r="I37" s="22">
        <v>4494812</v>
      </c>
      <c r="J37" s="22">
        <v>4047655</v>
      </c>
      <c r="K37" s="43">
        <v>14</v>
      </c>
      <c r="L37" s="23">
        <v>4891</v>
      </c>
      <c r="M37" s="24">
        <f>K37*L37</f>
        <v>68474</v>
      </c>
      <c r="N37" s="2"/>
    </row>
    <row r="38" spans="1:14" s="1" customFormat="1" ht="24" customHeight="1" x14ac:dyDescent="0.2">
      <c r="A38" s="77" t="s">
        <v>98</v>
      </c>
      <c r="B38" s="78"/>
      <c r="C38" s="78"/>
      <c r="D38" s="78"/>
      <c r="E38" s="78"/>
      <c r="F38" s="78"/>
      <c r="G38" s="79"/>
      <c r="H38" s="37">
        <f>SUM(H33:H37)</f>
        <v>20093652.640000001</v>
      </c>
      <c r="I38" s="37">
        <f>SUM(I33:I37)</f>
        <v>37245812.219999999</v>
      </c>
      <c r="J38" s="37">
        <f>SUM(J33:J37)</f>
        <v>36063517.910000004</v>
      </c>
      <c r="K38" s="38"/>
      <c r="L38" s="39">
        <f>SUM(L33:L37)</f>
        <v>55119</v>
      </c>
      <c r="M38" s="40">
        <f>SUM(M33:M37)</f>
        <v>1118460</v>
      </c>
      <c r="N38" s="2"/>
    </row>
    <row r="39" spans="1:14" ht="23.25" x14ac:dyDescent="0.25">
      <c r="A39" s="80" t="s">
        <v>99</v>
      </c>
      <c r="B39" s="81"/>
      <c r="C39" s="87"/>
      <c r="D39" s="87"/>
      <c r="E39" s="87"/>
      <c r="F39" s="87"/>
      <c r="G39" s="87"/>
      <c r="H39" s="87"/>
      <c r="I39" s="87"/>
      <c r="J39" s="87"/>
      <c r="K39" s="87"/>
      <c r="L39" s="87"/>
      <c r="M39" s="88"/>
      <c r="N39" s="2"/>
    </row>
    <row r="40" spans="1:14" ht="95.25" customHeight="1" x14ac:dyDescent="0.25">
      <c r="A40" s="29">
        <v>44</v>
      </c>
      <c r="B40" s="10" t="s">
        <v>100</v>
      </c>
      <c r="C40" s="11" t="s">
        <v>101</v>
      </c>
      <c r="D40" s="10" t="s">
        <v>102</v>
      </c>
      <c r="E40" s="10" t="s">
        <v>24</v>
      </c>
      <c r="F40" s="10" t="s">
        <v>20</v>
      </c>
      <c r="G40" s="11">
        <v>42642</v>
      </c>
      <c r="H40" s="12">
        <v>1015017</v>
      </c>
      <c r="I40" s="12">
        <v>1313502</v>
      </c>
      <c r="J40" s="12">
        <v>1270734</v>
      </c>
      <c r="K40" s="13">
        <v>6</v>
      </c>
      <c r="L40" s="14">
        <v>9721</v>
      </c>
      <c r="M40" s="15">
        <f>K40*L40</f>
        <v>58326</v>
      </c>
      <c r="N40" s="2"/>
    </row>
    <row r="41" spans="1:14" ht="48.75" customHeight="1" x14ac:dyDescent="0.25">
      <c r="A41" s="6">
        <v>46</v>
      </c>
      <c r="B41" s="7" t="s">
        <v>103</v>
      </c>
      <c r="C41" s="8" t="s">
        <v>104</v>
      </c>
      <c r="D41" s="7" t="s">
        <v>105</v>
      </c>
      <c r="E41" s="7" t="s">
        <v>106</v>
      </c>
      <c r="F41" s="7" t="s">
        <v>107</v>
      </c>
      <c r="G41" s="8">
        <v>42641</v>
      </c>
      <c r="H41" s="9">
        <v>5933303</v>
      </c>
      <c r="I41" s="9">
        <v>7704774</v>
      </c>
      <c r="J41" s="9">
        <v>7521972</v>
      </c>
      <c r="K41" s="16">
        <v>14</v>
      </c>
      <c r="L41" s="17">
        <v>7120</v>
      </c>
      <c r="M41" s="18">
        <f>K41*L41</f>
        <v>99680</v>
      </c>
      <c r="N41" s="2"/>
    </row>
    <row r="42" spans="1:14" s="1" customFormat="1" ht="54.75" customHeight="1" x14ac:dyDescent="0.2">
      <c r="A42" s="6">
        <v>38</v>
      </c>
      <c r="B42" s="7" t="s">
        <v>108</v>
      </c>
      <c r="C42" s="8" t="s">
        <v>109</v>
      </c>
      <c r="D42" s="7" t="s">
        <v>110</v>
      </c>
      <c r="E42" s="7" t="s">
        <v>111</v>
      </c>
      <c r="F42" s="7" t="s">
        <v>94</v>
      </c>
      <c r="G42" s="8">
        <v>42607</v>
      </c>
      <c r="H42" s="9">
        <v>2069592</v>
      </c>
      <c r="I42" s="9">
        <v>2922688</v>
      </c>
      <c r="J42" s="9">
        <v>2742129</v>
      </c>
      <c r="K42" s="16">
        <v>12</v>
      </c>
      <c r="L42" s="17">
        <v>6667</v>
      </c>
      <c r="M42" s="18">
        <f>K42*L42</f>
        <v>80004</v>
      </c>
      <c r="N42" s="2"/>
    </row>
    <row r="43" spans="1:14" s="1" customFormat="1" ht="50.25" customHeight="1" x14ac:dyDescent="0.2">
      <c r="A43" s="30">
        <v>6</v>
      </c>
      <c r="B43" s="19" t="s">
        <v>112</v>
      </c>
      <c r="C43" s="19" t="s">
        <v>113</v>
      </c>
      <c r="D43" s="19" t="s">
        <v>114</v>
      </c>
      <c r="E43" s="20" t="s">
        <v>115</v>
      </c>
      <c r="F43" s="20" t="s">
        <v>20</v>
      </c>
      <c r="G43" s="21">
        <v>42510</v>
      </c>
      <c r="H43" s="22">
        <v>2241776</v>
      </c>
      <c r="I43" s="22">
        <v>3494390</v>
      </c>
      <c r="J43" s="22">
        <v>3073573</v>
      </c>
      <c r="K43" s="23">
        <v>12</v>
      </c>
      <c r="L43" s="23">
        <v>9216</v>
      </c>
      <c r="M43" s="24">
        <f>K43*L43</f>
        <v>110592</v>
      </c>
      <c r="N43" s="2"/>
    </row>
    <row r="44" spans="1:14" s="1" customFormat="1" ht="24" customHeight="1" x14ac:dyDescent="0.2">
      <c r="A44" s="77" t="s">
        <v>116</v>
      </c>
      <c r="B44" s="78"/>
      <c r="C44" s="78"/>
      <c r="D44" s="78"/>
      <c r="E44" s="78"/>
      <c r="F44" s="78"/>
      <c r="G44" s="79"/>
      <c r="H44" s="37">
        <f>SUM(H40:H43)</f>
        <v>11259688</v>
      </c>
      <c r="I44" s="37">
        <f>SUM(I40:I43)</f>
        <v>15435354</v>
      </c>
      <c r="J44" s="37">
        <f>SUM(J40:J43)</f>
        <v>14608408</v>
      </c>
      <c r="K44" s="38"/>
      <c r="L44" s="39">
        <f>SUM(L40:L43)</f>
        <v>32724</v>
      </c>
      <c r="M44" s="40">
        <f>SUM(M40:M43)</f>
        <v>348602</v>
      </c>
      <c r="N44" s="2"/>
    </row>
    <row r="45" spans="1:14" s="1" customFormat="1" ht="23.25" x14ac:dyDescent="0.2">
      <c r="A45" s="86" t="s">
        <v>117</v>
      </c>
      <c r="B45" s="87"/>
      <c r="C45" s="87"/>
      <c r="D45" s="87"/>
      <c r="E45" s="87"/>
      <c r="F45" s="87"/>
      <c r="G45" s="87"/>
      <c r="H45" s="87"/>
      <c r="I45" s="87"/>
      <c r="J45" s="87"/>
      <c r="K45" s="87"/>
      <c r="L45" s="87"/>
      <c r="M45" s="88"/>
      <c r="N45" s="2"/>
    </row>
    <row r="46" spans="1:14" s="1" customFormat="1" ht="54.75" customHeight="1" x14ac:dyDescent="0.2">
      <c r="A46" s="31">
        <v>21</v>
      </c>
      <c r="B46" s="25" t="s">
        <v>118</v>
      </c>
      <c r="C46" s="25" t="s">
        <v>119</v>
      </c>
      <c r="D46" s="25" t="s">
        <v>120</v>
      </c>
      <c r="E46" s="10" t="s">
        <v>24</v>
      </c>
      <c r="F46" s="10" t="s">
        <v>20</v>
      </c>
      <c r="G46" s="11">
        <v>42272</v>
      </c>
      <c r="H46" s="12">
        <v>182575</v>
      </c>
      <c r="I46" s="12">
        <v>182575</v>
      </c>
      <c r="J46" s="12">
        <v>182575</v>
      </c>
      <c r="K46" s="13" t="s">
        <v>121</v>
      </c>
      <c r="L46" s="14">
        <v>364</v>
      </c>
      <c r="M46" s="26" t="s">
        <v>121</v>
      </c>
      <c r="N46" s="2"/>
    </row>
    <row r="47" spans="1:14" ht="65.25" customHeight="1" x14ac:dyDescent="0.25">
      <c r="A47" s="32">
        <v>4</v>
      </c>
      <c r="B47" s="27" t="s">
        <v>122</v>
      </c>
      <c r="C47" s="27" t="s">
        <v>123</v>
      </c>
      <c r="D47" s="27" t="s">
        <v>124</v>
      </c>
      <c r="E47" s="7" t="s">
        <v>125</v>
      </c>
      <c r="F47" s="7" t="s">
        <v>126</v>
      </c>
      <c r="G47" s="8">
        <v>42167</v>
      </c>
      <c r="H47" s="9">
        <v>3318848</v>
      </c>
      <c r="I47" s="9">
        <v>4440037</v>
      </c>
      <c r="J47" s="9">
        <v>4364066</v>
      </c>
      <c r="K47" s="17">
        <v>14</v>
      </c>
      <c r="L47" s="17">
        <v>4046</v>
      </c>
      <c r="M47" s="18">
        <f>K47*L47</f>
        <v>56644</v>
      </c>
    </row>
    <row r="48" spans="1:14" ht="48.75" customHeight="1" x14ac:dyDescent="0.25">
      <c r="A48" s="32">
        <v>3</v>
      </c>
      <c r="B48" s="27" t="s">
        <v>127</v>
      </c>
      <c r="C48" s="27" t="s">
        <v>128</v>
      </c>
      <c r="D48" s="27" t="s">
        <v>58</v>
      </c>
      <c r="E48" s="7" t="s">
        <v>129</v>
      </c>
      <c r="F48" s="7" t="s">
        <v>126</v>
      </c>
      <c r="G48" s="8">
        <v>42136</v>
      </c>
      <c r="H48" s="9">
        <f>989527-78786</f>
        <v>910741</v>
      </c>
      <c r="I48" s="9">
        <v>910741</v>
      </c>
      <c r="J48" s="9">
        <v>910741</v>
      </c>
      <c r="K48" s="16" t="s">
        <v>121</v>
      </c>
      <c r="L48" s="17">
        <v>2947</v>
      </c>
      <c r="M48" s="28" t="s">
        <v>130</v>
      </c>
    </row>
    <row r="49" spans="1:14" s="1" customFormat="1" ht="21" customHeight="1" x14ac:dyDescent="0.2">
      <c r="A49" s="77" t="s">
        <v>131</v>
      </c>
      <c r="B49" s="78"/>
      <c r="C49" s="78"/>
      <c r="D49" s="78"/>
      <c r="E49" s="78"/>
      <c r="F49" s="78"/>
      <c r="G49" s="79"/>
      <c r="H49" s="37">
        <f>SUM(H46:H48)</f>
        <v>4412164</v>
      </c>
      <c r="I49" s="37">
        <f t="shared" ref="I49:J49" si="4">SUM(I46:I48)</f>
        <v>5533353</v>
      </c>
      <c r="J49" s="37">
        <f t="shared" si="4"/>
        <v>5457382</v>
      </c>
      <c r="K49" s="38"/>
      <c r="L49" s="39">
        <f>SUM(L46:L48)</f>
        <v>7357</v>
      </c>
      <c r="M49" s="40">
        <f>SUM(M46:M48)</f>
        <v>56644</v>
      </c>
      <c r="N49" s="2"/>
    </row>
    <row r="50" spans="1:14" ht="21" customHeight="1" x14ac:dyDescent="0.25">
      <c r="A50" s="80" t="s">
        <v>132</v>
      </c>
      <c r="B50" s="81"/>
      <c r="C50" s="81"/>
      <c r="D50" s="81"/>
      <c r="E50" s="81"/>
      <c r="F50" s="81"/>
      <c r="G50" s="81"/>
      <c r="H50" s="81"/>
      <c r="I50" s="81"/>
      <c r="J50" s="81"/>
      <c r="K50" s="81"/>
      <c r="L50" s="81"/>
      <c r="M50" s="82"/>
    </row>
    <row r="51" spans="1:14" s="1" customFormat="1" ht="49.5" customHeight="1" x14ac:dyDescent="0.2">
      <c r="A51" s="30">
        <v>1</v>
      </c>
      <c r="B51" s="19" t="s">
        <v>133</v>
      </c>
      <c r="C51" s="19" t="s">
        <v>134</v>
      </c>
      <c r="D51" s="19" t="s">
        <v>135</v>
      </c>
      <c r="E51" s="20" t="s">
        <v>30</v>
      </c>
      <c r="F51" s="20" t="s">
        <v>136</v>
      </c>
      <c r="G51" s="21">
        <v>41729</v>
      </c>
      <c r="H51" s="22">
        <v>332578.45</v>
      </c>
      <c r="I51" s="22">
        <v>556029.52</v>
      </c>
      <c r="J51" s="22">
        <v>538059.13</v>
      </c>
      <c r="K51" s="23">
        <v>12</v>
      </c>
      <c r="L51" s="23">
        <v>1058</v>
      </c>
      <c r="M51" s="24">
        <f>K51*L51</f>
        <v>12696</v>
      </c>
      <c r="N51" s="2"/>
    </row>
    <row r="52" spans="1:14" ht="21.75" customHeight="1" thickBot="1" x14ac:dyDescent="0.3">
      <c r="A52" s="74" t="s">
        <v>137</v>
      </c>
      <c r="B52" s="75"/>
      <c r="C52" s="75"/>
      <c r="D52" s="75"/>
      <c r="E52" s="75"/>
      <c r="F52" s="75"/>
      <c r="G52" s="76"/>
      <c r="H52" s="33">
        <f>H51</f>
        <v>332578.45</v>
      </c>
      <c r="I52" s="33">
        <f t="shared" ref="I52:J52" si="5">I51</f>
        <v>556029.52</v>
      </c>
      <c r="J52" s="33">
        <f t="shared" si="5"/>
        <v>538059.13</v>
      </c>
      <c r="K52" s="34"/>
      <c r="L52" s="35">
        <f>L51</f>
        <v>1058</v>
      </c>
      <c r="M52" s="36">
        <f>M51</f>
        <v>12696</v>
      </c>
    </row>
    <row r="53" spans="1:14" ht="32.25" customHeight="1" x14ac:dyDescent="0.25">
      <c r="A53" s="73" t="s">
        <v>138</v>
      </c>
      <c r="B53" s="73"/>
      <c r="C53" s="73"/>
      <c r="D53" s="73"/>
      <c r="E53" s="73"/>
      <c r="F53" s="73"/>
      <c r="G53" s="73"/>
    </row>
    <row r="54" spans="1:14" x14ac:dyDescent="0.25">
      <c r="A54" s="52" t="s">
        <v>139</v>
      </c>
      <c r="B54" s="51"/>
      <c r="C54" s="51"/>
      <c r="D54" s="51"/>
      <c r="E54" s="51"/>
      <c r="F54" s="51"/>
      <c r="G54" s="51"/>
    </row>
    <row r="55" spans="1:14" x14ac:dyDescent="0.25">
      <c r="A55" s="45" t="s">
        <v>140</v>
      </c>
      <c r="B55" s="45"/>
      <c r="C55" s="45"/>
      <c r="D55" s="45"/>
      <c r="E55" s="45"/>
      <c r="F55" s="45"/>
      <c r="G55" s="45"/>
    </row>
  </sheetData>
  <mergeCells count="25">
    <mergeCell ref="A8:G8"/>
    <mergeCell ref="A5:M5"/>
    <mergeCell ref="A1:M1"/>
    <mergeCell ref="A4:G4"/>
    <mergeCell ref="A32:M32"/>
    <mergeCell ref="A21:M21"/>
    <mergeCell ref="A24:G24"/>
    <mergeCell ref="A18:M18"/>
    <mergeCell ref="A20:G20"/>
    <mergeCell ref="A15:M15"/>
    <mergeCell ref="A17:G17"/>
    <mergeCell ref="A12:M12"/>
    <mergeCell ref="A9:M9"/>
    <mergeCell ref="A11:G11"/>
    <mergeCell ref="A53:G53"/>
    <mergeCell ref="A52:G52"/>
    <mergeCell ref="A49:G49"/>
    <mergeCell ref="A50:M50"/>
    <mergeCell ref="A14:G14"/>
    <mergeCell ref="A44:G44"/>
    <mergeCell ref="A45:M45"/>
    <mergeCell ref="A39:M39"/>
    <mergeCell ref="A38:G38"/>
    <mergeCell ref="A25:M25"/>
    <mergeCell ref="A31:G31"/>
  </mergeCells>
  <pageMargins left="0.7" right="0.7" top="0.75" bottom="0.75" header="0.3" footer="0.3"/>
  <pageSetup scale="45" fitToHeight="2" orientation="landscape" r:id="rId1"/>
  <ignoredErrors>
    <ignoredError sqref="H44:M4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bc9395-e2eb-47d3-a941-2b1dc42207fc">
      <Terms xmlns="http://schemas.microsoft.com/office/infopath/2007/PartnerControls"/>
    </lcf76f155ced4ddcb4097134ff3c332f>
    <TaxCatchAll xmlns="75b13d30-2fa9-46d5-9925-ce502a8bfb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A4636E6EC7F642BAD62723572F011B" ma:contentTypeVersion="13" ma:contentTypeDescription="Create a new document." ma:contentTypeScope="" ma:versionID="af3d608b78a97bf48717941b9f1fc58c">
  <xsd:schema xmlns:xsd="http://www.w3.org/2001/XMLSchema" xmlns:xs="http://www.w3.org/2001/XMLSchema" xmlns:p="http://schemas.microsoft.com/office/2006/metadata/properties" xmlns:ns2="3abc9395-e2eb-47d3-a941-2b1dc42207fc" xmlns:ns3="75b13d30-2fa9-46d5-9925-ce502a8bfb17" targetNamespace="http://schemas.microsoft.com/office/2006/metadata/properties" ma:root="true" ma:fieldsID="efee0f8f31c3d62097326132dd7d4b7a" ns2:_="" ns3:_="">
    <xsd:import namespace="3abc9395-e2eb-47d3-a941-2b1dc42207fc"/>
    <xsd:import namespace="75b13d30-2fa9-46d5-9925-ce502a8bfb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c9395-e2eb-47d3-a941-2b1dc4220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b13d30-2fa9-46d5-9925-ce502a8bfb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3cdb21e-752d-4f76-b807-ea54872edb1c}" ma:internalName="TaxCatchAll" ma:showField="CatchAllData" ma:web="75b13d30-2fa9-46d5-9925-ce502a8bf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2A88B0-2EEA-47DA-B0FF-CB1FB8224657}">
  <ds:schemaRefs>
    <ds:schemaRef ds:uri="http://schemas.microsoft.com/office/2006/metadata/properties"/>
    <ds:schemaRef ds:uri="http://schemas.microsoft.com/office/infopath/2007/PartnerControls"/>
    <ds:schemaRef ds:uri="3abc9395-e2eb-47d3-a941-2b1dc42207fc"/>
    <ds:schemaRef ds:uri="75b13d30-2fa9-46d5-9925-ce502a8bfb17"/>
  </ds:schemaRefs>
</ds:datastoreItem>
</file>

<file path=customXml/itemProps2.xml><?xml version="1.0" encoding="utf-8"?>
<ds:datastoreItem xmlns:ds="http://schemas.openxmlformats.org/officeDocument/2006/customXml" ds:itemID="{954D9EC0-C513-4F6C-A8CC-5C80AB0E37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c9395-e2eb-47d3-a941-2b1dc42207fc"/>
    <ds:schemaRef ds:uri="75b13d30-2fa9-46d5-9925-ce502a8bf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C1D0BB-B8F4-4D78-A3DB-7ECDE82B2F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Roney</dc:creator>
  <cp:keywords/>
  <dc:description/>
  <cp:lastModifiedBy>Ray, Porsche (CONTR)</cp:lastModifiedBy>
  <cp:revision/>
  <dcterms:created xsi:type="dcterms:W3CDTF">2016-05-20T17:56:18Z</dcterms:created>
  <dcterms:modified xsi:type="dcterms:W3CDTF">2025-04-11T19:50:02Z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0x010100FEA4636E6EC7F642BAD62723572F011B</vt:lpwstr>
  </property>
  <property fmtid="{D5CDD505-2E9C-101B-9397-08002B2CF9AE}" pid="3" name="MediaServiceImageTags">
    <vt:lpwstr/>
  </property>
</Properties>
</file>