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Test Report Template Update 01_15_2025\"/>
    </mc:Choice>
  </mc:AlternateContent>
  <xr:revisionPtr revIDLastSave="0" documentId="13_ncr:1_{BE17245C-3653-4BE1-A7A4-6F6FC6BA23B2}" xr6:coauthVersionLast="47" xr6:coauthVersionMax="47" xr10:uidLastSave="{00000000-0000-0000-0000-000000000000}"/>
  <workbookProtection workbookAlgorithmName="SHA-512" workbookHashValue="b+sx9Xjkr330zL/A0Iy1YimgCvhqBKhO3OEQaWdyeDjEwHNu88lpRcr3eUXyvfHx3lNnzznTpTb3RFcLpWVZtQ==" workbookSaltValue="fagB4RE5sgPoyzEhtYpkiw==" workbookSpinCount="100000" lockStructure="1"/>
  <bookViews>
    <workbookView xWindow="-105" yWindow="0" windowWidth="19320" windowHeight="20985" tabRatio="844" xr2:uid="{00000000-000D-0000-FFFF-FFFF00000000}"/>
  </bookViews>
  <sheets>
    <sheet name="Instructions" sheetId="35" r:id="rId1"/>
    <sheet name="General Info &amp; Results" sheetId="9" r:id="rId2"/>
    <sheet name="Unit Settings" sheetId="42" r:id="rId3"/>
    <sheet name="Setup &amp; Instrumentation" sheetId="37" r:id="rId4"/>
    <sheet name="Photos" sheetId="32" r:id="rId5"/>
    <sheet name="Test Conditions" sheetId="13" r:id="rId6"/>
    <sheet name="Smoke Test Data" sheetId="43" r:id="rId7"/>
    <sheet name="Dust Test Data" sheetId="50" r:id="rId8"/>
    <sheet name="Pollen Test Data" sheetId="51" r:id="rId9"/>
    <sheet name="Power Data Inputs" sheetId="11" r:id="rId10"/>
    <sheet name="Report Sign-Off Block" sheetId="34" r:id="rId11"/>
    <sheet name="Calculations - Low-Power" sheetId="40" r:id="rId12"/>
    <sheet name="Calculations - Active Mode" sheetId="26" r:id="rId13"/>
    <sheet name="Calculations - IEF" sheetId="41" r:id="rId14"/>
    <sheet name="Drop-Downs and Tables" sheetId="12" r:id="rId15"/>
    <sheet name="Version Control" sheetId="33" r:id="rId16"/>
  </sheets>
  <definedNames>
    <definedName name="_xlnm._FilterDatabase" localSheetId="1" hidden="1">'General Info &amp; Results'!$B$20:$G$32</definedName>
    <definedName name="_xlnm._FilterDatabase" localSheetId="2" hidden="1">'Unit Settings'!$B$18:$G$34</definedName>
    <definedName name="ActivePowerMethod">'Drop-Downs and Tables'!$B$16:$B$18</definedName>
    <definedName name="AEC">'Calculations - IEF'!$C$15</definedName>
    <definedName name="AveEnergy" localSheetId="7">'Dust Test Data'!$C$16</definedName>
    <definedName name="AveEnergy" localSheetId="8">'Pollen Test Data'!$C$16</definedName>
    <definedName name="AveEnergy" localSheetId="6">'Smoke Test Data'!$C$16</definedName>
    <definedName name="AveEnergy">'Power Data Inputs'!$C$16</definedName>
    <definedName name="DustCADR" localSheetId="7">'Dust Test Data'!#REF!</definedName>
    <definedName name="DustCADR" localSheetId="8">'Pollen Test Data'!#REF!</definedName>
    <definedName name="DustCADR" localSheetId="6">'Smoke Test Data'!#REF!</definedName>
    <definedName name="DustCADR">'Power Data Inputs'!$C$18</definedName>
    <definedName name="Eactive">'Calculations - Active Mode'!$C$33</definedName>
    <definedName name="ETLP">'Calculations - Low-Power'!$C$12</definedName>
    <definedName name="ETPL">'Calculations - Low-Power'!$C$12</definedName>
    <definedName name="Filters">'Drop-Downs and Tables'!$B$26:$B$27</definedName>
    <definedName name="IEF">'Calculations - IEF'!$C$12</definedName>
    <definedName name="LowPowerModes">'Drop-Downs and Tables'!$B$21:$B$23</definedName>
    <definedName name="PIA">'Calculations - Low-Power'!$C$25</definedName>
    <definedName name="PM2.5CADR">'Calculations - Active Mode'!$C$28</definedName>
    <definedName name="PollenCADR" localSheetId="7">'Dust Test Data'!#REF!</definedName>
    <definedName name="PollenCADR" localSheetId="8">'Pollen Test Data'!#REF!</definedName>
    <definedName name="PollenCADR" localSheetId="6">'Smoke Test Data'!#REF!</definedName>
    <definedName name="PollenCADR">'Power Data Inputs'!$C$19</definedName>
    <definedName name="POM">'Calculations - Low-Power'!$C$26</definedName>
    <definedName name="RoomSize">'Calculations - Active Mode'!$C$18</definedName>
    <definedName name="Sactive">'Calculations - Active Mode'!$C$37</definedName>
    <definedName name="SIA">'Calculations - Low-Power'!$C$19</definedName>
    <definedName name="SIARange">'Calculations - Low-Power'!$C$19</definedName>
    <definedName name="SLP">'Calculations - Low-Power'!$C$21</definedName>
    <definedName name="SmokeCADR" localSheetId="7">'Dust Test Data'!$C$17</definedName>
    <definedName name="SmokeCADR" localSheetId="8">'Pollen Test Data'!$C$17</definedName>
    <definedName name="SmokeCADR" localSheetId="6">'Smoke Test Data'!$C$17</definedName>
    <definedName name="SmokeCADR">'Power Data Inputs'!$C$17</definedName>
    <definedName name="SOM">'Calculations - Low-Power'!$C$20</definedName>
    <definedName name="YesorNo">'Drop-Downs and Tables'!$B$12:$B$13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51" l="1"/>
  <c r="J26" i="51"/>
  <c r="C26" i="51"/>
  <c r="J39" i="50"/>
  <c r="J36" i="50"/>
  <c r="C36" i="50"/>
  <c r="J43" i="43"/>
  <c r="J40" i="43"/>
  <c r="C40" i="43"/>
  <c r="C42" i="43"/>
  <c r="K34" i="43"/>
  <c r="D34" i="43"/>
  <c r="J46" i="43"/>
  <c r="C44" i="43"/>
  <c r="K33" i="43"/>
  <c r="D33" i="43"/>
  <c r="J32" i="51"/>
  <c r="C30" i="51"/>
  <c r="J38" i="50"/>
  <c r="J42" i="50"/>
  <c r="C40" i="50"/>
  <c r="C38" i="50"/>
  <c r="J42" i="43"/>
  <c r="M42" i="43" s="1"/>
  <c r="F42" i="43"/>
  <c r="C28" i="51"/>
  <c r="F28" i="51" s="1"/>
  <c r="C17" i="13"/>
  <c r="M31" i="51"/>
  <c r="M30" i="51"/>
  <c r="F29" i="51"/>
  <c r="J28" i="51"/>
  <c r="M28" i="51" s="1"/>
  <c r="M27" i="51"/>
  <c r="F27" i="51"/>
  <c r="K22" i="51"/>
  <c r="D22" i="51"/>
  <c r="K21" i="51"/>
  <c r="D21" i="51"/>
  <c r="K20" i="51"/>
  <c r="D20" i="51"/>
  <c r="K19" i="51"/>
  <c r="D19" i="51"/>
  <c r="K18" i="51"/>
  <c r="D18" i="51"/>
  <c r="K17" i="51"/>
  <c r="D17" i="51"/>
  <c r="K16" i="51"/>
  <c r="D16" i="51"/>
  <c r="K15" i="51"/>
  <c r="D15" i="51"/>
  <c r="K14" i="51"/>
  <c r="D14" i="51"/>
  <c r="K13" i="51"/>
  <c r="D13" i="51"/>
  <c r="K12" i="51"/>
  <c r="D12" i="51"/>
  <c r="B8" i="51"/>
  <c r="B7" i="51"/>
  <c r="C6" i="51"/>
  <c r="B6" i="51"/>
  <c r="B5" i="51"/>
  <c r="B4" i="51"/>
  <c r="C3" i="51"/>
  <c r="B3" i="51"/>
  <c r="B2" i="51"/>
  <c r="M41" i="50"/>
  <c r="M40" i="50"/>
  <c r="F39" i="50"/>
  <c r="M38" i="50"/>
  <c r="F38" i="50"/>
  <c r="M37" i="50"/>
  <c r="F37" i="50"/>
  <c r="K32" i="50"/>
  <c r="D32" i="50"/>
  <c r="K31" i="50"/>
  <c r="D31" i="50"/>
  <c r="K30" i="50"/>
  <c r="D30" i="50"/>
  <c r="K29" i="50"/>
  <c r="D29" i="50"/>
  <c r="K28" i="50"/>
  <c r="D28" i="50"/>
  <c r="K27" i="50"/>
  <c r="D27" i="50"/>
  <c r="K26" i="50"/>
  <c r="D26" i="50"/>
  <c r="K25" i="50"/>
  <c r="D25" i="50"/>
  <c r="K24" i="50"/>
  <c r="D24" i="50"/>
  <c r="K23" i="50"/>
  <c r="D23" i="50"/>
  <c r="K22" i="50"/>
  <c r="D22" i="50"/>
  <c r="K21" i="50"/>
  <c r="D21" i="50"/>
  <c r="K20" i="50"/>
  <c r="D20" i="50"/>
  <c r="K19" i="50"/>
  <c r="D19" i="50"/>
  <c r="K18" i="50"/>
  <c r="D18" i="50"/>
  <c r="K17" i="50"/>
  <c r="D17" i="50"/>
  <c r="K16" i="50"/>
  <c r="D16" i="50"/>
  <c r="K15" i="50"/>
  <c r="D15" i="50"/>
  <c r="K14" i="50"/>
  <c r="D14" i="50"/>
  <c r="K12" i="50"/>
  <c r="D12" i="50"/>
  <c r="B8" i="50"/>
  <c r="B7" i="50"/>
  <c r="C6" i="50"/>
  <c r="B6" i="50"/>
  <c r="B5" i="50"/>
  <c r="B4" i="50"/>
  <c r="C3" i="50"/>
  <c r="B3" i="50"/>
  <c r="B2" i="50"/>
  <c r="K32" i="43"/>
  <c r="K31" i="43"/>
  <c r="K29" i="43"/>
  <c r="K28" i="43"/>
  <c r="K27" i="43"/>
  <c r="K26" i="43"/>
  <c r="K21" i="43"/>
  <c r="K20" i="43"/>
  <c r="K19" i="43"/>
  <c r="K18" i="43"/>
  <c r="K17" i="43"/>
  <c r="K16" i="43"/>
  <c r="K15" i="43"/>
  <c r="K13" i="43"/>
  <c r="K12" i="43"/>
  <c r="M44" i="43"/>
  <c r="M41" i="43"/>
  <c r="M45" i="43"/>
  <c r="F43" i="43"/>
  <c r="K30" i="43"/>
  <c r="K25" i="43"/>
  <c r="K24" i="43"/>
  <c r="K23" i="43"/>
  <c r="K22" i="43"/>
  <c r="K14" i="43"/>
  <c r="M32" i="51" l="1"/>
  <c r="M42" i="50"/>
  <c r="F30" i="51"/>
  <c r="F40" i="50"/>
  <c r="D13" i="50"/>
  <c r="K13" i="50"/>
  <c r="M46" i="43"/>
  <c r="C18" i="11" l="1"/>
  <c r="C19" i="11"/>
  <c r="D14" i="43" l="1"/>
  <c r="D15" i="43"/>
  <c r="D16" i="43"/>
  <c r="D17" i="43"/>
  <c r="D18" i="43"/>
  <c r="D19" i="43"/>
  <c r="D20" i="43"/>
  <c r="D21" i="43"/>
  <c r="D22" i="43"/>
  <c r="D23" i="43"/>
  <c r="D24" i="43"/>
  <c r="D25" i="43"/>
  <c r="D26" i="43"/>
  <c r="D27" i="43"/>
  <c r="D28" i="43"/>
  <c r="D29" i="43"/>
  <c r="D30" i="43"/>
  <c r="D31" i="43"/>
  <c r="D32" i="43"/>
  <c r="D13" i="43" l="1"/>
  <c r="F44" i="43"/>
  <c r="D12" i="43"/>
  <c r="C17" i="11" l="1"/>
  <c r="C15" i="40"/>
  <c r="F41" i="43"/>
  <c r="B8" i="43"/>
  <c r="B7" i="43"/>
  <c r="C6" i="43"/>
  <c r="B6" i="43"/>
  <c r="B5" i="43"/>
  <c r="B4" i="43"/>
  <c r="C3" i="43"/>
  <c r="B3" i="43"/>
  <c r="B2" i="43"/>
  <c r="C15" i="26" l="1"/>
  <c r="B8" i="42"/>
  <c r="B7" i="42"/>
  <c r="C6" i="42"/>
  <c r="B6" i="42"/>
  <c r="B5" i="42"/>
  <c r="B4" i="42"/>
  <c r="C3" i="42"/>
  <c r="B3" i="42"/>
  <c r="B2" i="42"/>
  <c r="C33" i="26" l="1"/>
  <c r="C24" i="26"/>
  <c r="C23" i="26"/>
  <c r="C25" i="40"/>
  <c r="C20" i="40"/>
  <c r="C18" i="26" l="1"/>
  <c r="F14" i="9" s="1"/>
  <c r="C22" i="26"/>
  <c r="C28" i="26" s="1"/>
  <c r="F16" i="9" s="1"/>
  <c r="C19" i="40"/>
  <c r="C11" i="26" l="1" a="1"/>
  <c r="C11" i="26" s="1"/>
  <c r="C26" i="40" l="1"/>
  <c r="C30" i="40" l="1"/>
  <c r="C12" i="40" s="1"/>
  <c r="C15" i="41" s="1"/>
  <c r="F12" i="9" s="1"/>
  <c r="B8" i="41"/>
  <c r="B7" i="41"/>
  <c r="C6" i="41"/>
  <c r="B6" i="41"/>
  <c r="B5" i="41"/>
  <c r="B4" i="41"/>
  <c r="C3" i="41"/>
  <c r="B3" i="41"/>
  <c r="B2" i="41"/>
  <c r="C12" i="41" l="1"/>
  <c r="B8" i="40"/>
  <c r="B7" i="40"/>
  <c r="C6" i="40"/>
  <c r="B6" i="40"/>
  <c r="B5" i="40"/>
  <c r="B4" i="40"/>
  <c r="C3" i="40"/>
  <c r="B3" i="40"/>
  <c r="B2" i="40"/>
  <c r="C6" i="11" l="1"/>
  <c r="F5" i="37" l="1"/>
  <c r="G5" i="37" s="1"/>
  <c r="G9" i="37" s="1"/>
  <c r="F6" i="37"/>
  <c r="G6" i="37" s="1"/>
  <c r="H9" i="37" s="1"/>
  <c r="E25" i="9" l="1"/>
  <c r="G25" i="9"/>
  <c r="E26" i="9"/>
  <c r="F26" i="9"/>
  <c r="G26" i="9"/>
  <c r="E27" i="9"/>
  <c r="F27" i="9"/>
  <c r="G27" i="9"/>
  <c r="E28" i="9"/>
  <c r="F28" i="9"/>
  <c r="G28" i="9"/>
  <c r="C3" i="35" l="1"/>
  <c r="C6" i="35"/>
  <c r="C6" i="13" l="1"/>
  <c r="C3" i="13"/>
  <c r="B7" i="35" l="1"/>
  <c r="B6" i="35"/>
  <c r="B5" i="35"/>
  <c r="B4" i="35"/>
  <c r="B3" i="35"/>
  <c r="B2" i="35"/>
  <c r="B8" i="9"/>
  <c r="B7" i="9"/>
  <c r="C6" i="9"/>
  <c r="B6" i="9"/>
  <c r="B5" i="9"/>
  <c r="B4" i="9"/>
  <c r="C3" i="9"/>
  <c r="B3" i="9"/>
  <c r="B2" i="9"/>
  <c r="B8" i="37"/>
  <c r="B7" i="37"/>
  <c r="C6" i="37"/>
  <c r="B6" i="37"/>
  <c r="B5" i="37"/>
  <c r="B4" i="37"/>
  <c r="C3" i="37"/>
  <c r="B3" i="37"/>
  <c r="B2" i="37"/>
  <c r="B8" i="32"/>
  <c r="B7" i="32"/>
  <c r="C6" i="32"/>
  <c r="B6" i="32"/>
  <c r="B5" i="32"/>
  <c r="B4" i="32"/>
  <c r="C3" i="32"/>
  <c r="B3" i="32"/>
  <c r="B2" i="32"/>
  <c r="B8" i="13"/>
  <c r="B7" i="13"/>
  <c r="B6" i="13"/>
  <c r="B5" i="13"/>
  <c r="B4" i="13"/>
  <c r="B3" i="13"/>
  <c r="B2" i="13"/>
  <c r="B8" i="11"/>
  <c r="B7" i="11"/>
  <c r="B6" i="11"/>
  <c r="B5" i="11"/>
  <c r="B4" i="11"/>
  <c r="C3" i="11"/>
  <c r="B3" i="11"/>
  <c r="B2" i="11"/>
  <c r="C6" i="34"/>
  <c r="B8" i="34"/>
  <c r="B7" i="34"/>
  <c r="B8" i="26"/>
  <c r="B7" i="26"/>
  <c r="C6" i="26"/>
  <c r="B6" i="26"/>
  <c r="B5" i="26"/>
  <c r="B4" i="26"/>
  <c r="C3" i="26"/>
  <c r="B3" i="26"/>
  <c r="B2" i="26"/>
  <c r="C6" i="12"/>
  <c r="B8" i="12"/>
  <c r="B7" i="12"/>
  <c r="C8" i="33"/>
  <c r="C7" i="33"/>
  <c r="C7" i="51" s="1"/>
  <c r="C6" i="33"/>
  <c r="C5" i="33"/>
  <c r="C4" i="33"/>
  <c r="C4" i="50" l="1"/>
  <c r="C4" i="51"/>
  <c r="C4" i="43"/>
  <c r="C4" i="42"/>
  <c r="C8" i="51"/>
  <c r="C8" i="50"/>
  <c r="C5" i="50"/>
  <c r="C5" i="51"/>
  <c r="C5" i="43"/>
  <c r="C5" i="42"/>
  <c r="C7" i="50"/>
  <c r="C8" i="43"/>
  <c r="C8" i="42"/>
  <c r="C7" i="42"/>
  <c r="C7" i="43"/>
  <c r="C8" i="41"/>
  <c r="C8" i="40"/>
  <c r="C5" i="40"/>
  <c r="C5" i="41"/>
  <c r="C4" i="40"/>
  <c r="C4" i="41"/>
  <c r="C7" i="40"/>
  <c r="C7" i="41"/>
  <c r="C8" i="13"/>
  <c r="C4" i="13"/>
  <c r="C4" i="35"/>
  <c r="C5" i="13"/>
  <c r="C5" i="35"/>
  <c r="C7" i="13"/>
  <c r="C7" i="35"/>
  <c r="C8" i="37"/>
  <c r="C7" i="12"/>
  <c r="C4" i="26"/>
  <c r="C4" i="32"/>
  <c r="C4" i="9"/>
  <c r="C4" i="12"/>
  <c r="C4" i="11"/>
  <c r="C4" i="34"/>
  <c r="C4" i="37"/>
  <c r="C8" i="9"/>
  <c r="C5" i="11"/>
  <c r="C5" i="9"/>
  <c r="C5" i="37"/>
  <c r="C5" i="26"/>
  <c r="C5" i="32"/>
  <c r="C7" i="9"/>
  <c r="C8" i="12"/>
  <c r="C8" i="26"/>
  <c r="C8" i="34"/>
  <c r="C8" i="11"/>
  <c r="C8" i="32"/>
  <c r="C7" i="37"/>
  <c r="C7" i="32"/>
  <c r="C7" i="11"/>
  <c r="C7" i="34"/>
  <c r="C7" i="26"/>
  <c r="D16" i="34" l="1"/>
  <c r="F25" i="9" s="1"/>
  <c r="B6" i="12" l="1"/>
  <c r="B5" i="12"/>
  <c r="B4" i="12"/>
  <c r="B3" i="12"/>
  <c r="B2" i="12"/>
  <c r="B6" i="34"/>
  <c r="B5" i="34"/>
  <c r="B4" i="34"/>
  <c r="B3" i="34"/>
  <c r="B2" i="34"/>
  <c r="C5" i="12" l="1"/>
  <c r="C5" i="34"/>
  <c r="C3" i="12"/>
  <c r="C3"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<sst xmlns="http://schemas.openxmlformats.org/spreadsheetml/2006/main" count="538" uniqueCount="282">
  <si>
    <t>Lab Name:</t>
  </si>
  <si>
    <t>Step 1</t>
  </si>
  <si>
    <t>Step 3</t>
  </si>
  <si>
    <t>Test Conditions</t>
  </si>
  <si>
    <t>Step 2</t>
  </si>
  <si>
    <t>Tables used for drop-down menus throughout document</t>
  </si>
  <si>
    <t>Instructions for Completing this Template</t>
  </si>
  <si>
    <t>Condition as Received:</t>
  </si>
  <si>
    <t>[V]</t>
  </si>
  <si>
    <t>Step 4</t>
  </si>
  <si>
    <t>Accuracy</t>
  </si>
  <si>
    <t>Date of Last Calibration</t>
  </si>
  <si>
    <t>Deadline for Next Calibration</t>
  </si>
  <si>
    <t>Photos</t>
  </si>
  <si>
    <t>Step 5</t>
  </si>
  <si>
    <t>Step 6</t>
  </si>
  <si>
    <t>Title Block</t>
  </si>
  <si>
    <t>File Name:</t>
  </si>
  <si>
    <t>Tab Name:</t>
  </si>
  <si>
    <t>Version Number:</t>
  </si>
  <si>
    <t xml:space="preserve">Test Completion Date: </t>
  </si>
  <si>
    <t>Revisions List</t>
  </si>
  <si>
    <t>Version</t>
  </si>
  <si>
    <t>Date</t>
  </si>
  <si>
    <t>Test Report Sign-Off Block</t>
  </si>
  <si>
    <t>Role</t>
  </si>
  <si>
    <t>Entity</t>
  </si>
  <si>
    <t>Test Completion</t>
  </si>
  <si>
    <t>Template Population</t>
  </si>
  <si>
    <t>Reference Test Procedure</t>
  </si>
  <si>
    <t>Table of Contents</t>
  </si>
  <si>
    <t>Tab</t>
  </si>
  <si>
    <t>Contents</t>
  </si>
  <si>
    <t xml:space="preserve">1. Lab Information </t>
  </si>
  <si>
    <t>Units</t>
  </si>
  <si>
    <t>Lab Location:</t>
  </si>
  <si>
    <t>Date Test Started:</t>
  </si>
  <si>
    <t>Date Test Finished:</t>
  </si>
  <si>
    <t>Brand:</t>
  </si>
  <si>
    <t xml:space="preserve">Manufacturer Model Number: </t>
  </si>
  <si>
    <t>Serial Number:</t>
  </si>
  <si>
    <t xml:space="preserve">Date Product Received: </t>
  </si>
  <si>
    <t>Report Sign-Off Block</t>
  </si>
  <si>
    <t>Setup &amp; Instrumentation</t>
  </si>
  <si>
    <t>Version Control</t>
  </si>
  <si>
    <t>General Info &amp; Test Results</t>
  </si>
  <si>
    <t>Instructions</t>
  </si>
  <si>
    <t>2. Test Information</t>
  </si>
  <si>
    <t>3. Product Information</t>
  </si>
  <si>
    <t>Model #</t>
  </si>
  <si>
    <t>Brand</t>
  </si>
  <si>
    <t>Date Manufactured: (if available)</t>
  </si>
  <si>
    <t>Input cell</t>
  </si>
  <si>
    <t>Set-Up (This table should include instrumentation, sensors, and all equipment used during testing)</t>
  </si>
  <si>
    <t>Instrument Type</t>
  </si>
  <si>
    <t>Back to Instructions tab</t>
  </si>
  <si>
    <t>LEGEND</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</si>
  <si>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</si>
  <si>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</si>
  <si>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</si>
  <si>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</si>
  <si>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Test Results</t>
  </si>
  <si>
    <t>Report Review by Test Lab</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</si>
  <si>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</si>
  <si>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</si>
  <si>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Instructions and summary of template contents</t>
  </si>
  <si>
    <t>Report review history</t>
  </si>
  <si>
    <t>NOTE: This is only a copy; sign off is performed in the Report Sign-Off Block tab</t>
  </si>
  <si>
    <t>Low Power Modes</t>
  </si>
  <si>
    <t>Tabs</t>
  </si>
  <si>
    <t>Tabs with input cells</t>
  </si>
  <si>
    <t>Cells</t>
  </si>
  <si>
    <t>Auto-populated cell</t>
  </si>
  <si>
    <t>Provided data</t>
  </si>
  <si>
    <t>Test Report Template Name:</t>
  </si>
  <si>
    <t xml:space="preserve">Latest Template Revision: </t>
  </si>
  <si>
    <t>v1.0</t>
  </si>
  <si>
    <t>[MM/DD/YYYY]</t>
  </si>
  <si>
    <t>Test dates</t>
  </si>
  <si>
    <t>Test start date</t>
  </si>
  <si>
    <t>Test end date</t>
  </si>
  <si>
    <t>Notes/Comments:</t>
  </si>
  <si>
    <t>Minimum Across All Runs</t>
  </si>
  <si>
    <t>Maximum Across All Runs</t>
  </si>
  <si>
    <t>[Hz]</t>
  </si>
  <si>
    <t>[°C]</t>
  </si>
  <si>
    <t>General Info &amp; Results</t>
  </si>
  <si>
    <t>Lab information, product information, and calculated test results</t>
  </si>
  <si>
    <t>Inactive Mode Only</t>
  </si>
  <si>
    <t>Off Mode Only</t>
  </si>
  <si>
    <t>Variable Name</t>
  </si>
  <si>
    <t>Value</t>
  </si>
  <si>
    <r>
      <t>P</t>
    </r>
    <r>
      <rPr>
        <vertAlign val="subscript"/>
        <sz val="10"/>
        <rFont val="Palatino Linotype"/>
        <family val="1"/>
      </rPr>
      <t>IA</t>
    </r>
  </si>
  <si>
    <r>
      <t>P</t>
    </r>
    <r>
      <rPr>
        <vertAlign val="subscript"/>
        <sz val="10"/>
        <rFont val="Palatino Linotype"/>
        <family val="1"/>
      </rPr>
      <t>OM</t>
    </r>
  </si>
  <si>
    <t>Inactive mode power (W)</t>
  </si>
  <si>
    <t>Off mode power (W)</t>
  </si>
  <si>
    <t>Product Characteristics</t>
  </si>
  <si>
    <t>Low Power Modes Available:</t>
  </si>
  <si>
    <t xml:space="preserve">Minimum </t>
  </si>
  <si>
    <t xml:space="preserve">Maximum </t>
  </si>
  <si>
    <t>Revision history</t>
  </si>
  <si>
    <t>Yes</t>
  </si>
  <si>
    <t>No</t>
  </si>
  <si>
    <t>Yes or No</t>
  </si>
  <si>
    <t>Portion of annual hours spent in inactive mode</t>
  </si>
  <si>
    <t>Portion of annual hours spent in off mode</t>
  </si>
  <si>
    <r>
      <t>E</t>
    </r>
    <r>
      <rPr>
        <vertAlign val="subscript"/>
        <sz val="10"/>
        <rFont val="Palatino Linotype"/>
        <family val="1"/>
      </rPr>
      <t>TLP</t>
    </r>
  </si>
  <si>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t>
    </r>
  </si>
  <si>
    <t>Inactive and Off Mode</t>
  </si>
  <si>
    <t>Drop-Downs and Tables</t>
  </si>
  <si>
    <t>Specification</t>
  </si>
  <si>
    <t>Source</t>
  </si>
  <si>
    <t>Electrical Supply Line Voltage:</t>
  </si>
  <si>
    <t>Electrical Supply Frequency:</t>
  </si>
  <si>
    <t>Electric Supply Line Voltage:</t>
  </si>
  <si>
    <t>Ambient Room Air Temperature:</t>
  </si>
  <si>
    <t>Measured Power of Low Power Modes</t>
  </si>
  <si>
    <t>Annual Combined Low-Power Mode Energy Consumption</t>
  </si>
  <si>
    <t>Usage Factors</t>
  </si>
  <si>
    <r>
      <t>Average inactive mode power, P</t>
    </r>
    <r>
      <rPr>
        <vertAlign val="subscript"/>
        <sz val="12"/>
        <color theme="1"/>
        <rFont val="Palatino Linotype"/>
        <family val="1"/>
      </rPr>
      <t>IA</t>
    </r>
    <r>
      <rPr>
        <sz val="12"/>
        <color theme="1"/>
        <rFont val="Palatino Linotype"/>
        <family val="1"/>
      </rPr>
      <t xml:space="preserve"> (W)</t>
    </r>
  </si>
  <si>
    <r>
      <t>Average off mode power, P</t>
    </r>
    <r>
      <rPr>
        <vertAlign val="subscript"/>
        <sz val="12"/>
        <color theme="1"/>
        <rFont val="Palatino Linotype"/>
        <family val="1"/>
      </rPr>
      <t>OM</t>
    </r>
    <r>
      <rPr>
        <sz val="12"/>
        <color theme="1"/>
        <rFont val="Palatino Linotype"/>
        <family val="1"/>
      </rPr>
      <t xml:space="preserve"> (W)</t>
    </r>
  </si>
  <si>
    <t>Specified Test Conditions</t>
  </si>
  <si>
    <t>Calculations - Low-Power</t>
  </si>
  <si>
    <t>Calculations - Active Mode</t>
  </si>
  <si>
    <t>Instrumentation and calibration information</t>
  </si>
  <si>
    <t>Product pictures</t>
  </si>
  <si>
    <t>Test condition requirements and measurements for each test</t>
  </si>
  <si>
    <t>5. Additional photos (as necessary)</t>
  </si>
  <si>
    <t>Measured Test Conditions for Active Mode Tests</t>
  </si>
  <si>
    <t>Air Cleaner Testing</t>
  </si>
  <si>
    <t>10 CFR 430 Subpart B Appendix FF:  Uniform Test Method for Measuring the Energy Consumption of Air Cleaners</t>
  </si>
  <si>
    <t>Standby Mode Test Conditions</t>
  </si>
  <si>
    <t>Active Mode Test Conditions</t>
  </si>
  <si>
    <t>Section 3 of Appendix FF</t>
  </si>
  <si>
    <t>21 °C ± 3 °C</t>
  </si>
  <si>
    <t>Electric Supply Frequency:</t>
  </si>
  <si>
    <t>Ambient Room Air Relative Humidity:</t>
  </si>
  <si>
    <t>21 °C ± 5 °C</t>
  </si>
  <si>
    <t>1.  Nameplate showing model number and serial number (if applicable)</t>
  </si>
  <si>
    <t>2. Photo of settings on control panel that are selected</t>
  </si>
  <si>
    <t>4. Photos of test unit from all sides (including control panels, if applicable)</t>
  </si>
  <si>
    <t>Has Network Functionality</t>
  </si>
  <si>
    <t>40% ± 5%</t>
  </si>
  <si>
    <t>Measured Test Conditions for Standby Power Mode Tests</t>
  </si>
  <si>
    <t>Ambient Room Relative Humidity:</t>
  </si>
  <si>
    <t>[%]</t>
  </si>
  <si>
    <t>Standby Power Mode Tests</t>
  </si>
  <si>
    <t>Active Mode Test</t>
  </si>
  <si>
    <t>Active Mode Power Method</t>
  </si>
  <si>
    <t>During Smoke CADR</t>
  </si>
  <si>
    <t>During Dust CADR</t>
  </si>
  <si>
    <t>Supplemental Power Test</t>
  </si>
  <si>
    <r>
      <t>Average active mode power, W</t>
    </r>
    <r>
      <rPr>
        <vertAlign val="subscript"/>
        <sz val="12"/>
        <rFont val="Palatino Linotype"/>
        <family val="1"/>
      </rPr>
      <t>ave</t>
    </r>
    <r>
      <rPr>
        <sz val="12"/>
        <rFont val="Palatino Linotype"/>
        <family val="1"/>
      </rPr>
      <t xml:space="preserve"> (W)</t>
    </r>
  </si>
  <si>
    <t>Smoke CADR (cfm)</t>
  </si>
  <si>
    <t>Dust CADR (cfm)</t>
  </si>
  <si>
    <t>Pollen CADR (cfm)</t>
  </si>
  <si>
    <t>Test Chamber Information</t>
  </si>
  <si>
    <t xml:space="preserve">Size of Chamber (LxWxH) </t>
  </si>
  <si>
    <t>Last Leak Test Performed (Date)</t>
  </si>
  <si>
    <t>Test Method used for leak testing (test gas)</t>
  </si>
  <si>
    <r>
      <t>Size of Chamber (ft</t>
    </r>
    <r>
      <rPr>
        <vertAlign val="superscript"/>
        <sz val="12"/>
        <rFont val="Palatino Linotype"/>
        <family val="1"/>
      </rPr>
      <t>3</t>
    </r>
    <r>
      <rPr>
        <sz val="12"/>
        <rFont val="Palatino Linotype"/>
        <family val="1"/>
      </rPr>
      <t xml:space="preserve">) </t>
    </r>
  </si>
  <si>
    <t>Instrument Location in Chamber</t>
  </si>
  <si>
    <r>
      <t>S</t>
    </r>
    <r>
      <rPr>
        <vertAlign val="subscript"/>
        <sz val="10"/>
        <rFont val="Palatino Linotype"/>
        <family val="1"/>
      </rPr>
      <t>IA</t>
    </r>
  </si>
  <si>
    <r>
      <t>S</t>
    </r>
    <r>
      <rPr>
        <vertAlign val="subscript"/>
        <sz val="10"/>
        <rFont val="Palatino Linotype"/>
        <family val="1"/>
      </rPr>
      <t>OM</t>
    </r>
  </si>
  <si>
    <r>
      <t>S</t>
    </r>
    <r>
      <rPr>
        <vertAlign val="subscript"/>
        <sz val="10"/>
        <rFont val="Palatino Linotype"/>
        <family val="1"/>
      </rPr>
      <t>LP</t>
    </r>
  </si>
  <si>
    <t>Section 6 of Appendix FF</t>
  </si>
  <si>
    <t>Integrated Energy Factor</t>
  </si>
  <si>
    <t>Smoke CADR</t>
  </si>
  <si>
    <t>Dust CADR</t>
  </si>
  <si>
    <t>CADR Values</t>
  </si>
  <si>
    <t>Pollen CADR</t>
  </si>
  <si>
    <r>
      <t>PM</t>
    </r>
    <r>
      <rPr>
        <b/>
        <vertAlign val="subscript"/>
        <sz val="10"/>
        <color theme="1"/>
        <rFont val="Palatino Linotype"/>
        <family val="1"/>
      </rPr>
      <t xml:space="preserve">2.5 </t>
    </r>
    <r>
      <rPr>
        <b/>
        <sz val="10"/>
        <color theme="1"/>
        <rFont val="Palatino Linotype"/>
        <family val="1"/>
      </rPr>
      <t>CADR</t>
    </r>
  </si>
  <si>
    <r>
      <t>PM</t>
    </r>
    <r>
      <rPr>
        <vertAlign val="subscript"/>
        <sz val="10"/>
        <rFont val="Palatino Linotype"/>
        <family val="1"/>
      </rPr>
      <t>2.5</t>
    </r>
    <r>
      <rPr>
        <sz val="10"/>
        <rFont val="Palatino Linotype"/>
        <family val="1"/>
      </rPr>
      <t xml:space="preserve"> CADR</t>
    </r>
  </si>
  <si>
    <r>
      <t>PM</t>
    </r>
    <r>
      <rPr>
        <vertAlign val="subscript"/>
        <sz val="10"/>
        <color theme="1"/>
        <rFont val="Palatino Linotype"/>
        <family val="1"/>
      </rPr>
      <t>2.5</t>
    </r>
    <r>
      <rPr>
        <sz val="10"/>
        <color theme="1"/>
        <rFont val="Palatino Linotype"/>
        <family val="1"/>
      </rPr>
      <t xml:space="preserve"> CADR</t>
    </r>
  </si>
  <si>
    <t>Active Mode Energy</t>
  </si>
  <si>
    <t>Annual Energy Consumption</t>
  </si>
  <si>
    <t>AEC (kWh/year)</t>
  </si>
  <si>
    <r>
      <t>S</t>
    </r>
    <r>
      <rPr>
        <vertAlign val="subscript"/>
        <sz val="10"/>
        <rFont val="Palatino Linotype"/>
        <family val="1"/>
      </rPr>
      <t>active</t>
    </r>
  </si>
  <si>
    <t>Measured Power of Active Mode</t>
  </si>
  <si>
    <r>
      <t>W</t>
    </r>
    <r>
      <rPr>
        <vertAlign val="subscript"/>
        <sz val="10"/>
        <rFont val="Palatino Linotype"/>
        <family val="1"/>
      </rPr>
      <t>ave</t>
    </r>
  </si>
  <si>
    <t>Average Active Mode Power (W)</t>
  </si>
  <si>
    <r>
      <t>E</t>
    </r>
    <r>
      <rPr>
        <vertAlign val="subscript"/>
        <sz val="10"/>
        <rFont val="Palatino Linotype"/>
        <family val="1"/>
      </rPr>
      <t>active</t>
    </r>
  </si>
  <si>
    <t>Air Cleaner Standby Mode and Off Mode Energy Consumption</t>
  </si>
  <si>
    <t>Air Cleaner Active Mode Energy Consumption (kWh)</t>
  </si>
  <si>
    <r>
      <t>IEF (PM</t>
    </r>
    <r>
      <rPr>
        <vertAlign val="subscript"/>
        <sz val="10"/>
        <rFont val="Palatino Linotype"/>
        <family val="1"/>
      </rPr>
      <t>2.5</t>
    </r>
    <r>
      <rPr>
        <sz val="10"/>
        <rFont val="Palatino Linotype"/>
        <family val="1"/>
      </rPr>
      <t>CADR/W)</t>
    </r>
  </si>
  <si>
    <t>Calculations - IEF</t>
  </si>
  <si>
    <t>Performs calculations on raw data for low-power mode testing, including constants used in calculation</t>
  </si>
  <si>
    <t>Performs calculations on raw data for active mode testing, includes constants used in calculation</t>
  </si>
  <si>
    <t>Performs calculations on raw data to determine integrated efficiency factor ("IEF")</t>
  </si>
  <si>
    <t>Room Size</t>
  </si>
  <si>
    <t>Room Size (sqft)</t>
  </si>
  <si>
    <r>
      <t>PM</t>
    </r>
    <r>
      <rPr>
        <vertAlign val="subscript"/>
        <sz val="12"/>
        <color theme="1"/>
        <rFont val="Palatino Linotype"/>
        <family val="1"/>
      </rPr>
      <t xml:space="preserve">2.5 </t>
    </r>
    <r>
      <rPr>
        <sz val="12"/>
        <color theme="1"/>
        <rFont val="Palatino Linotype"/>
        <family val="1"/>
      </rPr>
      <t>CADR</t>
    </r>
  </si>
  <si>
    <t>Please Describe the Test Setup</t>
  </si>
  <si>
    <t>3. Air Cleaner installed in chamber (in accordance with section 3.1)</t>
  </si>
  <si>
    <t>Step 7</t>
  </si>
  <si>
    <t>Unit Settings</t>
  </si>
  <si>
    <t>Description of Network Settings:</t>
  </si>
  <si>
    <t>1.  Unit Settings</t>
  </si>
  <si>
    <t>115 V ± 1%</t>
  </si>
  <si>
    <t>60 Hz ± 1%</t>
  </si>
  <si>
    <t>Electrical Supply Line Frequency</t>
  </si>
  <si>
    <r>
      <t>E</t>
    </r>
    <r>
      <rPr>
        <vertAlign val="subscript"/>
        <sz val="10"/>
        <rFont val="Palatino Linotype"/>
        <family val="1"/>
      </rPr>
      <t>TLP</t>
    </r>
    <r>
      <rPr>
        <sz val="10"/>
        <rFont val="Palatino Linotype"/>
        <family val="1"/>
      </rPr>
      <t xml:space="preserve"> (kWh/yr)</t>
    </r>
  </si>
  <si>
    <t>Run-in Duration (hours)</t>
  </si>
  <si>
    <t>Time (minutes)</t>
  </si>
  <si>
    <t>Concentration (cti)</t>
  </si>
  <si>
    <t>ln(cti)</t>
  </si>
  <si>
    <t>Decay Constant</t>
  </si>
  <si>
    <t>Initial Particle Concentration</t>
  </si>
  <si>
    <t>Test Chamber Air Exchange Rate (changes per hour)</t>
  </si>
  <si>
    <t>Initial Particle Concentration (particles/cc)</t>
  </si>
  <si>
    <t>Explain how test conditions were monitored and controlled:</t>
  </si>
  <si>
    <t>4. Product Rated Characteristics</t>
  </si>
  <si>
    <t>Lower Limit</t>
  </si>
  <si>
    <t>Upper Limit</t>
  </si>
  <si>
    <t>Acceptable</t>
  </si>
  <si>
    <t>-</t>
  </si>
  <si>
    <t>Background at Injection (part/cc)</t>
  </si>
  <si>
    <t>Data Points Used</t>
  </si>
  <si>
    <t>Step 8</t>
  </si>
  <si>
    <t>Step 9</t>
  </si>
  <si>
    <t>Step 10</t>
  </si>
  <si>
    <r>
      <t>Slope Standard Deviation (min</t>
    </r>
    <r>
      <rPr>
        <vertAlign val="superscript"/>
        <sz val="12"/>
        <color theme="1"/>
        <rFont val="Palatino Linotype"/>
        <family val="1"/>
      </rPr>
      <t>-1</t>
    </r>
    <r>
      <rPr>
        <sz val="12"/>
        <color theme="1"/>
        <rFont val="Palatino Linotype"/>
        <family val="1"/>
      </rPr>
      <t>)</t>
    </r>
  </si>
  <si>
    <t>Smoke CADR Standard Deviation (cfm)</t>
  </si>
  <si>
    <t>Smoke Natural Decay Raw Data</t>
  </si>
  <si>
    <t>Smoke Measured Decay Raw Data</t>
  </si>
  <si>
    <t>Dust Natural Decay Raw Data</t>
  </si>
  <si>
    <t>Dust Measured Decay Raw Data</t>
  </si>
  <si>
    <t>Natural Decay Constant</t>
  </si>
  <si>
    <t>Measured Decay Constant</t>
  </si>
  <si>
    <t>Smoke Measured Decay Test Values</t>
  </si>
  <si>
    <t>Dust Natural Decay Test Values</t>
  </si>
  <si>
    <t>Pollen Natural Decay Test Values</t>
  </si>
  <si>
    <t>Dust Measured Decay Test Values</t>
  </si>
  <si>
    <t>Pollen Measured Decay Test Values</t>
  </si>
  <si>
    <t>Pollen CADR Standard Deviation (cfm)</t>
  </si>
  <si>
    <t>Dust CADR Standard Deviation (cfm)</t>
  </si>
  <si>
    <t>Unit configuration settings</t>
  </si>
  <si>
    <t>Smoke Test Data</t>
  </si>
  <si>
    <t>Test measurements taken for the Smoke CADR tests</t>
  </si>
  <si>
    <t>Dust Test Data</t>
  </si>
  <si>
    <t>Test measurements taken for the Dust CADR tests</t>
  </si>
  <si>
    <t>Pollen Test Data</t>
  </si>
  <si>
    <t>Test measurements taken for the Pollen CADR tests</t>
  </si>
  <si>
    <t>Power Data Inputs</t>
  </si>
  <si>
    <t>Power measurements for active mode and standby mode</t>
  </si>
  <si>
    <t>Pollen Natural Decay Raw Data</t>
  </si>
  <si>
    <t>Pollen Measured Decay Raw Data</t>
  </si>
  <si>
    <t>Which filters were used for run-in?</t>
  </si>
  <si>
    <t>Which filters were used for the test?</t>
  </si>
  <si>
    <t>Filters</t>
  </si>
  <si>
    <t>Replacement Filters</t>
  </si>
  <si>
    <t>Filters Shipped with Unit</t>
  </si>
  <si>
    <t>3. Active Mode Settings - Maximum Performance Mode</t>
  </si>
  <si>
    <t>4. Active Mode Settings - Secondary Functions</t>
  </si>
  <si>
    <t>Does the unit have secondary functions beyond air filtration?</t>
  </si>
  <si>
    <t>If yes, what secondary functions does the unit have? (e.g. humidifier, night light, etc.)</t>
  </si>
  <si>
    <t>If yes, can these secondary functions be disabled?</t>
  </si>
  <si>
    <t>Which fan speed/setting was used for testing? (e.g. 1,2,3, high)</t>
  </si>
  <si>
    <t>Was the Maximum Performance Mode used for testing?</t>
  </si>
  <si>
    <t xml:space="preserve">Does the unit have additional air cleaning functionality beyond mechanical filtration? </t>
  </si>
  <si>
    <t>Air cleaner inactive mode annual hours</t>
  </si>
  <si>
    <t>Air cleaner active mode annual hours</t>
  </si>
  <si>
    <t>Description of secondary functions and how they were setup during the test:</t>
  </si>
  <si>
    <t>Description of fan speed/setting, additional air cleaning functionality, and how they were setup during the test:</t>
  </si>
  <si>
    <t>For units that have a customized controlled display, how was the display setup? (i.e., intensity level)</t>
  </si>
  <si>
    <t>How was active mode power measured?</t>
  </si>
  <si>
    <t>2. Air Cleaner Conditioning Settings</t>
  </si>
  <si>
    <t>If yes, what additional air cleaning functionality does the unit have? (e.g UV Light, Ionizer, etc)</t>
  </si>
  <si>
    <r>
      <t>PM</t>
    </r>
    <r>
      <rPr>
        <b/>
        <vertAlign val="subscript"/>
        <sz val="10"/>
        <color theme="1"/>
        <rFont val="Palatino Linotype"/>
        <family val="1"/>
      </rPr>
      <t>2.5</t>
    </r>
    <r>
      <rPr>
        <b/>
        <sz val="10"/>
        <color theme="1"/>
        <rFont val="Palatino Linotype"/>
        <family val="1"/>
      </rPr>
      <t xml:space="preserve"> CADR Calculation</t>
    </r>
  </si>
  <si>
    <t>v1.1</t>
  </si>
  <si>
    <t>Rated Voltage (V)</t>
  </si>
  <si>
    <t>Rated Frequency (Hz)</t>
  </si>
  <si>
    <t>Rated Power (W)</t>
  </si>
  <si>
    <t>Smoke Natural Decay Test Values`</t>
  </si>
  <si>
    <t>Data Point Acceptable?</t>
  </si>
  <si>
    <t>Procedural Notes</t>
  </si>
  <si>
    <t>Close chamber valve</t>
  </si>
  <si>
    <t>Initial concentration test point</t>
  </si>
  <si>
    <t>End of 20 minute collection period</t>
  </si>
  <si>
    <t>End of 10 minute collection period</t>
  </si>
  <si>
    <t>v1.2</t>
  </si>
  <si>
    <t>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</si>
</sst>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
  </numFmts>
  <fonts count="56" x14ac:knownFonts="1">
    <font>
      <sz val="11"/>
      <color theme="1"/>
      <name val="Calibri"/>
      <family val="2"/>
      <scheme val="minor"/>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1"/>
      <name val="Calibri"/>
      <family val="2"/>
      <scheme val="minor"/>
    </font>
    <font>
      <b/>
      <sz val="11"/>
      <name val="Palatino Linotype"/>
      <family val="1"/>
    </font>
    <font>
      <sz val="10"/>
      <color theme="1"/>
      <name val="Palatino Linotype"/>
      <family val="1"/>
    </font>
    <font>
      <b/>
      <sz val="10"/>
      <color theme="1"/>
      <name val="Palatino Linotype"/>
      <family val="1"/>
    </font>
    <font>
      <sz val="10"/>
      <name val="Palatino Linotype"/>
      <family val="1"/>
    </font>
    <font>
      <vertAlign val="subscript"/>
      <sz val="10"/>
      <color theme="1"/>
      <name val="Palatino Linotype"/>
      <family val="1"/>
    </font>
    <font>
      <b/>
      <sz val="14"/>
      <color theme="1"/>
      <name val="Palatino Linotype"/>
      <family val="1"/>
    </font>
    <font>
      <b/>
      <sz val="10"/>
      <name val="Palatino Linotype"/>
      <family val="1"/>
    </font>
    <font>
      <b/>
      <sz val="12"/>
      <color theme="1"/>
      <name val="Palatino Linotype"/>
      <family val="1"/>
    </font>
    <font>
      <sz val="11"/>
      <color theme="0"/>
      <name val="Calibri"/>
      <family val="2"/>
      <scheme val="minor"/>
    </font>
    <font>
      <sz val="12"/>
      <color theme="1"/>
      <name val="Palatino Linotype"/>
      <family val="1"/>
    </font>
    <font>
      <b/>
      <sz val="12"/>
      <name val="Palatino Linotype"/>
      <family val="1"/>
    </font>
    <font>
      <u/>
      <sz val="12"/>
      <color theme="10"/>
      <name val="Palatino Linotype"/>
      <family val="1"/>
    </font>
    <font>
      <vertAlign val="subscript"/>
      <sz val="12"/>
      <color theme="1"/>
      <name val="Palatino Linotype"/>
      <family val="1"/>
    </font>
    <font>
      <u/>
      <sz val="12"/>
      <color theme="10"/>
      <name val="Palatino Linotype"/>
      <family val="2"/>
    </font>
    <font>
      <sz val="12"/>
      <name val="Palatino Linotype"/>
      <family val="1"/>
    </font>
    <font>
      <b/>
      <sz val="12"/>
      <color theme="9" tint="-0.499984740745262"/>
      <name val="Palatino Linotype"/>
      <family val="1"/>
    </font>
    <font>
      <b/>
      <sz val="12"/>
      <name val="Palatino Linotype"/>
      <family val="2"/>
    </font>
    <font>
      <b/>
      <i/>
      <sz val="11"/>
      <color rgb="FFFF0000"/>
      <name val="Palatino Linotype"/>
      <family val="1"/>
    </font>
    <font>
      <b/>
      <sz val="14"/>
      <name val="Palatino Linotype"/>
      <family val="1"/>
    </font>
    <font>
      <sz val="12"/>
      <color theme="0"/>
      <name val="Palatino Linotype"/>
      <family val="2"/>
    </font>
    <font>
      <sz val="12"/>
      <color theme="0"/>
      <name val="Palatino Linotype"/>
      <family val="1"/>
    </font>
    <font>
      <sz val="12"/>
      <name val="Palatino Linotype"/>
      <family val="2"/>
    </font>
    <font>
      <sz val="12"/>
      <color rgb="FFFF0000"/>
      <name val="Palatino Linotype"/>
      <family val="1"/>
    </font>
    <font>
      <sz val="10"/>
      <color rgb="FFFF0000"/>
      <name val="Palatino Linotype"/>
      <family val="1"/>
    </font>
    <font>
      <sz val="10"/>
      <color rgb="FF000000"/>
      <name val="Palatino Linotype"/>
      <family val="1"/>
    </font>
    <font>
      <sz val="12"/>
      <color theme="1"/>
      <name val="Palatino Linotype"/>
      <family val="2"/>
    </font>
    <font>
      <b/>
      <sz val="12"/>
      <color theme="1"/>
      <name val="Palatino Linotype"/>
      <family val="2"/>
    </font>
    <font>
      <sz val="12"/>
      <color rgb="FF000000"/>
      <name val="Palatino Linotype"/>
      <family val="2"/>
    </font>
    <font>
      <u/>
      <sz val="10"/>
      <color theme="10"/>
      <name val="Palatino Linotype"/>
      <family val="2"/>
    </font>
    <font>
      <sz val="11"/>
      <color rgb="FF000000"/>
      <name val="Palatino Linotype"/>
      <family val="2"/>
    </font>
    <font>
      <b/>
      <sz val="10"/>
      <name val="Palatino Linotype"/>
      <family val="2"/>
    </font>
    <font>
      <sz val="10"/>
      <color theme="1"/>
      <name val="Palatino Linotype"/>
      <family val="2"/>
    </font>
    <font>
      <vertAlign val="subscript"/>
      <sz val="10"/>
      <name val="Palatino Linotype"/>
      <family val="1"/>
    </font>
    <font>
      <sz val="11"/>
      <color rgb="FFFF0000"/>
      <name val="Palatino Linotype"/>
      <family val="2"/>
    </font>
    <font>
      <vertAlign val="subscript"/>
      <sz val="12"/>
      <name val="Palatino Linotype"/>
      <family val="1"/>
    </font>
    <font>
      <vertAlign val="superscript"/>
      <sz val="12"/>
      <name val="Palatino Linotype"/>
      <family val="1"/>
    </font>
    <font>
      <b/>
      <vertAlign val="subscript"/>
      <sz val="10"/>
      <color theme="1"/>
      <name val="Palatino Linotype"/>
      <family val="1"/>
    </font>
    <font>
      <sz val="8"/>
      <name val="Calibri"/>
      <family val="2"/>
      <scheme val="minor"/>
    </font>
    <font>
      <vertAlign val="superscript"/>
      <sz val="12"/>
      <color theme="1"/>
      <name val="Palatino Linotype"/>
      <family val="1"/>
    </font>
  </fonts>
  <fills count="2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5" tint="0.39997558519241921"/>
        <bgColor indexed="65"/>
      </patternFill>
    </fill>
    <fill>
      <patternFill patternType="solid">
        <fgColor rgb="FFFFFFCC"/>
        <bgColor indexed="64"/>
      </patternFill>
    </fill>
    <fill>
      <patternFill patternType="solid">
        <fgColor rgb="FF0066CC"/>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theme="8" tint="0.39997558519241921"/>
        <bgColor indexed="64"/>
      </patternFill>
    </fill>
    <fill>
      <patternFill patternType="solid">
        <fgColor rgb="FF92CDDC"/>
        <bgColor indexed="64"/>
      </patternFill>
    </fill>
    <fill>
      <patternFill patternType="solid">
        <fgColor indexed="65"/>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medium">
        <color indexed="64"/>
      </right>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77111117893"/>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theme="0" tint="-0.249977111117893"/>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9">
    <xf numFmtId="0" fontId="0" fillId="0" borderId="0"/>
    <xf numFmtId="0" fontId="1" fillId="4" borderId="0" applyNumberFormat="0" applyBorder="0" applyAlignment="0" applyProtection="0"/>
    <xf numFmtId="0" fontId="2" fillId="0" borderId="0"/>
    <xf numFmtId="0" fontId="3" fillId="5" borderId="0" applyNumberFormat="0" applyBorder="0" applyProtection="0">
      <alignment horizontal="left" vertical="center"/>
    </xf>
    <xf numFmtId="0" fontId="7" fillId="6" borderId="1">
      <alignment horizontal="center" vertical="center"/>
    </xf>
    <xf numFmtId="0" fontId="8" fillId="7" borderId="1" applyNumberFormat="0" applyAlignment="0" applyProtection="0"/>
    <xf numFmtId="0" fontId="4" fillId="0" borderId="1">
      <alignment horizontal="center"/>
    </xf>
    <xf numFmtId="0" fontId="9" fillId="8" borderId="0" applyNumberFormat="0" applyAlignment="0" applyProtection="0"/>
    <xf numFmtId="0" fontId="4" fillId="0" borderId="1">
      <alignment horizontal="center" vertical="center"/>
    </xf>
    <xf numFmtId="0" fontId="10" fillId="9" borderId="1" applyNumberFormat="0" applyProtection="0">
      <alignment horizontal="center" vertical="center"/>
    </xf>
    <xf numFmtId="0" fontId="11" fillId="10" borderId="1" applyNumberFormat="0" applyProtection="0">
      <alignment horizontal="center" vertical="center"/>
    </xf>
    <xf numFmtId="0" fontId="12" fillId="11" borderId="0"/>
    <xf numFmtId="0" fontId="6" fillId="0" borderId="0"/>
    <xf numFmtId="0" fontId="6" fillId="0" borderId="5">
      <alignment horizontal="center" vertical="center" wrapText="1"/>
    </xf>
    <xf numFmtId="0" fontId="8" fillId="9" borderId="1" applyNumberFormat="0" applyProtection="0">
      <alignment horizontal="center"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25" fillId="12" borderId="0" applyNumberFormat="0" applyBorder="0" applyAlignment="0" applyProtection="0"/>
    <xf numFmtId="0" fontId="2" fillId="0" borderId="0"/>
  </cellStyleXfs>
  <cellXfs count="602">
    <xf numFmtId="0" fontId="0" fillId="0" borderId="0" xfId="0"/>
    <xf numFmtId="0" fontId="13" fillId="0" borderId="0" xfId="2" applyFont="1" applyProtection="1"/>
    <xf numFmtId="0" fontId="4" fillId="0" borderId="0" xfId="2" applyFont="1" applyProtection="1"/>
    <xf numFmtId="0" fontId="13" fillId="0" borderId="0" xfId="2" applyFont="1" applyBorder="1" applyProtection="1"/>
    <xf numFmtId="0" fontId="4" fillId="0" borderId="0" xfId="2" applyFont="1" applyBorder="1" applyProtection="1"/>
    <xf numFmtId="0" fontId="14" fillId="0" borderId="0" xfId="15" applyAlignment="1" applyProtection="1">
      <protection locked="0"/>
    </xf>
    <xf numFmtId="0" fontId="28" fillId="0" borderId="0" xfId="15" applyFont="1" applyAlignment="1" applyProtection="1">
      <protection locked="0"/>
    </xf>
    <xf numFmtId="0" fontId="30" fillId="0" borderId="0" xfId="15" applyFont="1" applyAlignment="1" applyProtection="1">
      <protection locked="0"/>
    </xf>
    <xf numFmtId="0" fontId="3" fillId="5" borderId="6" xfId="3" applyBorder="1" applyProtection="1">
      <alignment horizontal="left" vertical="center"/>
    </xf>
    <xf numFmtId="0" fontId="4" fillId="0" borderId="37" xfId="2" applyFont="1" applyBorder="1" applyProtection="1"/>
    <xf numFmtId="0" fontId="4" fillId="0" borderId="38" xfId="2" applyFont="1" applyBorder="1" applyProtection="1"/>
    <xf numFmtId="0" fontId="13" fillId="0" borderId="37" xfId="2" applyFont="1" applyBorder="1" applyProtection="1"/>
    <xf numFmtId="0" fontId="13" fillId="0" borderId="38" xfId="2" applyFont="1" applyBorder="1" applyProtection="1"/>
    <xf numFmtId="0" fontId="13" fillId="0" borderId="39" xfId="2" applyFont="1" applyBorder="1" applyProtection="1"/>
    <xf numFmtId="0" fontId="13" fillId="0" borderId="40" xfId="2" applyFont="1" applyBorder="1" applyProtection="1"/>
    <xf numFmtId="0" fontId="4" fillId="0" borderId="41" xfId="2" applyFont="1" applyBorder="1" applyProtection="1"/>
    <xf numFmtId="0" fontId="4" fillId="0" borderId="42" xfId="2" applyFont="1" applyBorder="1" applyProtection="1"/>
    <xf numFmtId="0" fontId="31" fillId="18" borderId="15" xfId="14" applyFont="1" applyFill="1" applyBorder="1" applyProtection="1">
      <alignment horizontal="center" vertical="center"/>
      <protection locked="0"/>
    </xf>
    <xf numFmtId="0" fontId="31" fillId="18" borderId="12" xfId="14" applyFont="1" applyFill="1" applyBorder="1" applyAlignment="1" applyProtection="1">
      <alignment horizontal="center" vertical="center"/>
      <protection locked="0"/>
    </xf>
    <xf numFmtId="0" fontId="31" fillId="18" borderId="15" xfId="14" applyFont="1" applyFill="1" applyBorder="1" applyAlignment="1" applyProtection="1">
      <alignment horizontal="center" vertical="center"/>
      <protection locked="0"/>
    </xf>
    <xf numFmtId="0" fontId="31" fillId="18" borderId="36" xfId="14" applyFont="1" applyFill="1" applyBorder="1" applyProtection="1">
      <alignment horizontal="center" vertical="center"/>
      <protection locked="0"/>
    </xf>
    <xf numFmtId="0" fontId="13" fillId="11" borderId="0" xfId="2" applyFont="1" applyFill="1" applyProtection="1"/>
    <xf numFmtId="0" fontId="4" fillId="11" borderId="0" xfId="2" applyFont="1" applyFill="1" applyProtection="1"/>
    <xf numFmtId="0" fontId="2" fillId="11" borderId="0" xfId="2" applyFill="1" applyProtection="1"/>
    <xf numFmtId="14" fontId="36" fillId="15" borderId="1" xfId="14" applyNumberFormat="1" applyFont="1" applyFill="1" applyBorder="1" applyProtection="1">
      <alignment horizontal="center" vertical="center"/>
    </xf>
    <xf numFmtId="0" fontId="30" fillId="3" borderId="0" xfId="15" applyFont="1" applyFill="1" applyAlignment="1" applyProtection="1">
      <protection locked="0"/>
    </xf>
    <xf numFmtId="0" fontId="38" fillId="0" borderId="55" xfId="14" applyFont="1" applyFill="1" applyBorder="1" applyAlignment="1" applyProtection="1">
      <alignment horizontal="left" vertical="center"/>
    </xf>
    <xf numFmtId="0" fontId="38" fillId="0" borderId="57" xfId="14" applyFont="1" applyFill="1" applyBorder="1" applyAlignment="1" applyProtection="1">
      <alignment horizontal="left" vertical="center"/>
    </xf>
    <xf numFmtId="14" fontId="36" fillId="15" borderId="32" xfId="14" applyNumberFormat="1" applyFont="1" applyFill="1" applyBorder="1" applyProtection="1">
      <alignment horizontal="center" vertical="center"/>
    </xf>
    <xf numFmtId="14" fontId="36" fillId="15" borderId="14" xfId="14" applyNumberFormat="1" applyFont="1" applyFill="1" applyBorder="1" applyProtection="1">
      <alignment horizontal="center" vertical="center"/>
    </xf>
    <xf numFmtId="0" fontId="3" fillId="5" borderId="7" xfId="3" applyBorder="1" applyProtection="1">
      <alignment horizontal="left" vertical="center"/>
    </xf>
    <xf numFmtId="0" fontId="6" fillId="0" borderId="18" xfId="2" applyFont="1" applyBorder="1" applyAlignment="1" applyProtection="1">
      <alignment horizontal="center" vertical="center"/>
    </xf>
    <xf numFmtId="0" fontId="6" fillId="0" borderId="36" xfId="2" applyFont="1" applyBorder="1" applyAlignment="1" applyProtection="1">
      <alignment horizontal="center" vertical="center"/>
    </xf>
    <xf numFmtId="0" fontId="14" fillId="3" borderId="0" xfId="15" applyFill="1" applyAlignment="1" applyProtection="1">
      <protection locked="0"/>
    </xf>
    <xf numFmtId="0" fontId="45" fillId="3" borderId="0" xfId="15" applyFont="1" applyFill="1" applyAlignment="1" applyProtection="1">
      <protection locked="0"/>
    </xf>
    <xf numFmtId="0" fontId="14" fillId="3" borderId="0" xfId="15" applyFont="1" applyFill="1" applyAlignment="1" applyProtection="1">
      <protection locked="0"/>
    </xf>
    <xf numFmtId="0" fontId="26" fillId="3" borderId="0" xfId="0" applyFont="1" applyFill="1" applyBorder="1" applyAlignment="1" applyProtection="1">
      <alignment horizontal="left" indent="2"/>
    </xf>
    <xf numFmtId="0" fontId="26" fillId="3" borderId="0" xfId="0" applyFont="1" applyFill="1" applyBorder="1" applyAlignment="1" applyProtection="1">
      <alignment horizontal="left" wrapText="1"/>
    </xf>
    <xf numFmtId="0" fontId="26" fillId="3" borderId="0" xfId="0" applyFont="1" applyFill="1" applyBorder="1" applyAlignment="1" applyProtection="1">
      <alignment wrapText="1"/>
    </xf>
    <xf numFmtId="0" fontId="26" fillId="3" borderId="0" xfId="1" applyFont="1" applyFill="1" applyBorder="1" applyAlignment="1" applyProtection="1">
      <alignment wrapText="1"/>
    </xf>
    <xf numFmtId="0" fontId="14" fillId="3" borderId="0" xfId="15" applyFill="1" applyAlignment="1" applyProtection="1"/>
    <xf numFmtId="0" fontId="7" fillId="15" borderId="23" xfId="17" applyFont="1" applyFill="1" applyBorder="1" applyAlignment="1" applyProtection="1">
      <alignment horizontal="center" vertical="center"/>
    </xf>
    <xf numFmtId="0" fontId="13" fillId="0" borderId="23" xfId="18" applyFont="1" applyFill="1" applyBorder="1" applyAlignment="1" applyProtection="1">
      <alignment horizontal="center" vertical="center"/>
    </xf>
    <xf numFmtId="0" fontId="22" fillId="16" borderId="26" xfId="0" applyFont="1" applyFill="1" applyBorder="1" applyAlignment="1" applyProtection="1">
      <alignment horizontal="center" vertical="center"/>
    </xf>
    <xf numFmtId="0" fontId="7" fillId="14" borderId="34" xfId="18" applyFont="1" applyFill="1" applyBorder="1" applyAlignment="1" applyProtection="1">
      <alignment horizontal="center" vertical="center"/>
    </xf>
    <xf numFmtId="14" fontId="31" fillId="18" borderId="12" xfId="14" applyNumberFormat="1" applyFont="1" applyFill="1" applyBorder="1" applyAlignment="1" applyProtection="1">
      <alignment horizontal="center" vertical="center"/>
      <protection locked="0"/>
    </xf>
    <xf numFmtId="0" fontId="38" fillId="18" borderId="12" xfId="14" applyFont="1" applyFill="1" applyBorder="1" applyAlignment="1" applyProtection="1">
      <alignment horizontal="left" vertical="center"/>
      <protection locked="0"/>
    </xf>
    <xf numFmtId="0" fontId="36" fillId="15" borderId="36" xfId="14" applyNumberFormat="1" applyFont="1" applyFill="1" applyBorder="1" applyAlignment="1" applyProtection="1">
      <alignment horizontal="left" vertical="center"/>
    </xf>
    <xf numFmtId="0" fontId="36" fillId="15" borderId="12" xfId="14" applyNumberFormat="1" applyFont="1" applyFill="1" applyBorder="1" applyAlignment="1" applyProtection="1">
      <alignment horizontal="left" vertical="center"/>
    </xf>
    <xf numFmtId="0" fontId="36" fillId="15" borderId="15" xfId="14" applyNumberFormat="1" applyFont="1" applyFill="1" applyBorder="1" applyAlignment="1" applyProtection="1">
      <alignment horizontal="left" vertical="center"/>
    </xf>
    <xf numFmtId="0" fontId="38" fillId="0" borderId="56" xfId="14" applyFont="1" applyFill="1" applyBorder="1" applyAlignment="1" applyProtection="1">
      <alignment horizontal="left" vertical="center"/>
    </xf>
    <xf numFmtId="0" fontId="38" fillId="18" borderId="15" xfId="14" applyFont="1" applyFill="1" applyBorder="1" applyAlignment="1" applyProtection="1">
      <alignment horizontal="left" vertical="center"/>
      <protection locked="0"/>
    </xf>
    <xf numFmtId="0" fontId="8" fillId="18" borderId="11" xfId="14" applyFill="1" applyBorder="1" applyAlignment="1" applyProtection="1">
      <alignment horizontal="left" vertical="center" wrapText="1"/>
      <protection locked="0"/>
    </xf>
    <xf numFmtId="0" fontId="8" fillId="18" borderId="1" xfId="14" applyFill="1" applyBorder="1" applyAlignment="1" applyProtection="1">
      <alignment horizontal="left" vertical="center" wrapText="1"/>
      <protection locked="0"/>
    </xf>
    <xf numFmtId="0" fontId="8" fillId="18" borderId="2" xfId="14" quotePrefix="1" applyFill="1" applyBorder="1" applyAlignment="1" applyProtection="1">
      <alignment horizontal="left" vertical="center"/>
      <protection locked="0"/>
    </xf>
    <xf numFmtId="0" fontId="8" fillId="18" borderId="1" xfId="14" applyFill="1" applyBorder="1" applyAlignment="1" applyProtection="1">
      <alignment horizontal="left" vertical="center"/>
      <protection locked="0"/>
    </xf>
    <xf numFmtId="0" fontId="8" fillId="18" borderId="1" xfId="14" applyFont="1" applyFill="1" applyBorder="1" applyAlignment="1" applyProtection="1">
      <alignment horizontal="left" vertical="center"/>
      <protection locked="0"/>
    </xf>
    <xf numFmtId="0" fontId="8" fillId="18" borderId="18" xfId="14" applyFill="1" applyBorder="1" applyAlignment="1" applyProtection="1">
      <alignment horizontal="left" vertical="center" wrapText="1"/>
      <protection locked="0"/>
    </xf>
    <xf numFmtId="0" fontId="8" fillId="18" borderId="2" xfId="14" applyFill="1" applyBorder="1" applyAlignment="1" applyProtection="1">
      <alignment horizontal="left" vertical="center" wrapText="1"/>
      <protection locked="0"/>
    </xf>
    <xf numFmtId="0" fontId="8" fillId="18" borderId="11" xfId="14" applyFont="1" applyFill="1" applyBorder="1" applyAlignment="1" applyProtection="1">
      <alignment horizontal="left" vertical="center" wrapText="1"/>
      <protection locked="0"/>
    </xf>
    <xf numFmtId="0" fontId="8" fillId="18" borderId="1" xfId="14" applyFont="1" applyFill="1" applyBorder="1" applyAlignment="1" applyProtection="1">
      <alignment horizontal="left" vertical="center" wrapText="1"/>
      <protection locked="0"/>
    </xf>
    <xf numFmtId="0" fontId="8" fillId="18" borderId="11" xfId="14" applyFill="1" applyBorder="1" applyAlignment="1" applyProtection="1">
      <alignment horizontal="left" vertical="center"/>
      <protection locked="0"/>
    </xf>
    <xf numFmtId="0" fontId="8" fillId="18" borderId="13" xfId="14" applyFill="1" applyBorder="1" applyAlignment="1" applyProtection="1">
      <alignment horizontal="left" vertical="center"/>
      <protection locked="0"/>
    </xf>
    <xf numFmtId="0" fontId="8" fillId="18" borderId="14" xfId="14" applyFill="1" applyBorder="1" applyAlignment="1" applyProtection="1">
      <alignment horizontal="left" vertical="center"/>
      <protection locked="0"/>
    </xf>
    <xf numFmtId="0" fontId="4" fillId="0" borderId="0" xfId="0" applyFont="1" applyProtection="1"/>
    <xf numFmtId="0" fontId="4" fillId="3" borderId="0" xfId="0" applyFont="1" applyFill="1" applyProtection="1"/>
    <xf numFmtId="0" fontId="4" fillId="11" borderId="0" xfId="0" applyFont="1" applyFill="1" applyProtection="1"/>
    <xf numFmtId="0" fontId="2" fillId="3" borderId="66" xfId="2" applyFont="1" applyFill="1" applyBorder="1" applyProtection="1"/>
    <xf numFmtId="0" fontId="46" fillId="3" borderId="67" xfId="2" applyFont="1" applyFill="1" applyBorder="1" applyAlignment="1" applyProtection="1">
      <alignment horizontal="left" wrapText="1"/>
    </xf>
    <xf numFmtId="0" fontId="2" fillId="3" borderId="45" xfId="2" applyNumberFormat="1" applyFont="1" applyFill="1" applyBorder="1" applyProtection="1"/>
    <xf numFmtId="0" fontId="2" fillId="3" borderId="46" xfId="2" applyNumberFormat="1" applyFont="1" applyFill="1" applyBorder="1" applyAlignment="1" applyProtection="1">
      <alignment horizontal="left"/>
    </xf>
    <xf numFmtId="0" fontId="2" fillId="3" borderId="45" xfId="2" applyFont="1" applyFill="1" applyBorder="1" applyProtection="1"/>
    <xf numFmtId="14" fontId="2" fillId="3" borderId="46" xfId="2" applyNumberFormat="1" applyFont="1" applyFill="1" applyBorder="1" applyAlignment="1" applyProtection="1">
      <alignment horizontal="left"/>
    </xf>
    <xf numFmtId="0" fontId="2" fillId="3" borderId="45" xfId="2" applyFont="1" applyFill="1" applyBorder="1" applyAlignment="1" applyProtection="1">
      <alignment vertical="center"/>
    </xf>
    <xf numFmtId="0" fontId="2" fillId="3" borderId="46" xfId="2" applyNumberFormat="1" applyFont="1" applyFill="1" applyBorder="1" applyAlignment="1" applyProtection="1">
      <alignment horizontal="left" vertical="center" wrapText="1"/>
    </xf>
    <xf numFmtId="0" fontId="2" fillId="3" borderId="47" xfId="2" applyFont="1" applyFill="1" applyBorder="1" applyProtection="1"/>
    <xf numFmtId="14" fontId="2" fillId="3" borderId="48" xfId="2" applyNumberFormat="1" applyFont="1" applyFill="1" applyBorder="1" applyAlignment="1" applyProtection="1">
      <alignment horizontal="left"/>
    </xf>
    <xf numFmtId="0" fontId="18" fillId="3" borderId="0" xfId="0" applyFont="1" applyFill="1" applyProtection="1"/>
    <xf numFmtId="0" fontId="18" fillId="11" borderId="0" xfId="0" applyFont="1" applyFill="1" applyProtection="1"/>
    <xf numFmtId="0" fontId="48" fillId="3" borderId="43" xfId="2" applyFont="1" applyFill="1" applyBorder="1" applyProtection="1"/>
    <xf numFmtId="0" fontId="48" fillId="3" borderId="45" xfId="2" applyNumberFormat="1" applyFont="1" applyFill="1" applyBorder="1" applyProtection="1"/>
    <xf numFmtId="0" fontId="48" fillId="3" borderId="45" xfId="2" applyFont="1" applyFill="1" applyBorder="1" applyProtection="1"/>
    <xf numFmtId="0" fontId="48" fillId="3" borderId="45" xfId="2" applyFont="1" applyFill="1" applyBorder="1" applyAlignment="1" applyProtection="1">
      <alignment vertical="center"/>
    </xf>
    <xf numFmtId="0" fontId="48" fillId="3" borderId="47" xfId="2" applyFont="1" applyFill="1" applyBorder="1" applyProtection="1"/>
    <xf numFmtId="0" fontId="18" fillId="3" borderId="0" xfId="0" applyFont="1" applyFill="1" applyBorder="1" applyProtection="1"/>
    <xf numFmtId="0" fontId="0" fillId="3" borderId="0" xfId="0" applyFill="1" applyProtection="1"/>
    <xf numFmtId="0" fontId="18" fillId="3" borderId="25" xfId="0" applyFont="1" applyFill="1" applyBorder="1" applyProtection="1"/>
    <xf numFmtId="0" fontId="17" fillId="5" borderId="6" xfId="3" applyFont="1" applyBorder="1" applyProtection="1">
      <alignment horizontal="left" vertical="center"/>
    </xf>
    <xf numFmtId="0" fontId="18" fillId="3" borderId="22" xfId="0" applyFont="1" applyFill="1" applyBorder="1" applyProtection="1"/>
    <xf numFmtId="0" fontId="40" fillId="3" borderId="0" xfId="0" applyFont="1" applyFill="1" applyProtection="1"/>
    <xf numFmtId="0" fontId="26" fillId="3" borderId="0" xfId="0" applyFont="1" applyFill="1" applyProtection="1"/>
    <xf numFmtId="0" fontId="26" fillId="11" borderId="0" xfId="0" applyFont="1" applyFill="1" applyProtection="1"/>
    <xf numFmtId="0" fontId="0" fillId="0" borderId="0" xfId="0" applyProtection="1"/>
    <xf numFmtId="0" fontId="4" fillId="0" borderId="66" xfId="2" applyFont="1" applyBorder="1" applyProtection="1"/>
    <xf numFmtId="0" fontId="4" fillId="0" borderId="45" xfId="2" applyNumberFormat="1" applyFont="1" applyBorder="1" applyProtection="1"/>
    <xf numFmtId="0" fontId="4" fillId="0" borderId="45" xfId="2" applyFont="1" applyBorder="1" applyProtection="1"/>
    <xf numFmtId="0" fontId="4" fillId="0" borderId="45" xfId="2" applyFont="1" applyBorder="1" applyAlignment="1" applyProtection="1">
      <alignment horizontal="left" vertical="center"/>
    </xf>
    <xf numFmtId="0" fontId="4" fillId="0" borderId="47" xfId="2" applyFont="1" applyBorder="1" applyProtection="1"/>
    <xf numFmtId="164" fontId="26" fillId="3" borderId="0" xfId="0" applyNumberFormat="1" applyFont="1" applyFill="1" applyProtection="1"/>
    <xf numFmtId="0" fontId="39" fillId="3" borderId="0" xfId="0" applyFont="1" applyFill="1" applyProtection="1"/>
    <xf numFmtId="0" fontId="0" fillId="0" borderId="22" xfId="0" applyBorder="1" applyProtection="1"/>
    <xf numFmtId="0" fontId="26" fillId="3" borderId="0" xfId="0" applyFont="1" applyFill="1" applyBorder="1" applyAlignment="1" applyProtection="1">
      <alignment vertical="top"/>
    </xf>
    <xf numFmtId="0" fontId="26" fillId="3" borderId="23" xfId="0" applyFont="1" applyFill="1" applyBorder="1" applyProtection="1"/>
    <xf numFmtId="0" fontId="26" fillId="3" borderId="16" xfId="0" applyFont="1" applyFill="1" applyBorder="1" applyProtection="1"/>
    <xf numFmtId="0" fontId="26" fillId="0" borderId="82" xfId="0" applyFont="1" applyFill="1" applyBorder="1" applyProtection="1"/>
    <xf numFmtId="0" fontId="42" fillId="3" borderId="0" xfId="2" applyFont="1" applyFill="1" applyProtection="1"/>
    <xf numFmtId="0" fontId="42" fillId="11" borderId="0" xfId="2" applyFont="1" applyFill="1" applyProtection="1"/>
    <xf numFmtId="0" fontId="42" fillId="3" borderId="66" xfId="2" applyFont="1" applyFill="1" applyBorder="1" applyProtection="1"/>
    <xf numFmtId="0" fontId="44" fillId="3" borderId="67" xfId="2" applyFont="1" applyFill="1" applyBorder="1" applyAlignment="1" applyProtection="1">
      <alignment horizontal="left" wrapText="1"/>
    </xf>
    <xf numFmtId="0" fontId="42" fillId="3" borderId="45" xfId="2" applyNumberFormat="1" applyFont="1" applyFill="1" applyBorder="1" applyProtection="1"/>
    <xf numFmtId="0" fontId="42" fillId="3" borderId="46" xfId="2" applyNumberFormat="1" applyFont="1" applyFill="1" applyBorder="1" applyAlignment="1" applyProtection="1">
      <alignment horizontal="left"/>
    </xf>
    <xf numFmtId="0" fontId="42" fillId="3" borderId="45" xfId="2" applyFont="1" applyFill="1" applyBorder="1" applyProtection="1"/>
    <xf numFmtId="14" fontId="42" fillId="3" borderId="46" xfId="2" applyNumberFormat="1" applyFont="1" applyFill="1" applyBorder="1" applyAlignment="1" applyProtection="1">
      <alignment horizontal="left"/>
    </xf>
    <xf numFmtId="0" fontId="42" fillId="3" borderId="45" xfId="2" applyFont="1" applyFill="1" applyBorder="1" applyAlignment="1" applyProtection="1">
      <alignment vertical="center"/>
    </xf>
    <xf numFmtId="0" fontId="42" fillId="3" borderId="46" xfId="2" applyNumberFormat="1" applyFont="1" applyFill="1" applyBorder="1" applyAlignment="1" applyProtection="1">
      <alignment horizontal="left" vertical="center" wrapText="1"/>
    </xf>
    <xf numFmtId="0" fontId="42" fillId="3" borderId="47" xfId="2" applyFont="1" applyFill="1" applyBorder="1" applyProtection="1"/>
    <xf numFmtId="14" fontId="42" fillId="3" borderId="48" xfId="2" applyNumberFormat="1" applyFont="1" applyFill="1" applyBorder="1" applyAlignment="1" applyProtection="1">
      <alignment horizontal="left"/>
    </xf>
    <xf numFmtId="0" fontId="2" fillId="3" borderId="0" xfId="2" applyFill="1" applyProtection="1"/>
    <xf numFmtId="0" fontId="42" fillId="3" borderId="0" xfId="2" applyFont="1" applyFill="1" applyBorder="1" applyProtection="1"/>
    <xf numFmtId="0" fontId="18" fillId="3" borderId="66" xfId="2" applyFont="1" applyFill="1" applyBorder="1" applyProtection="1"/>
    <xf numFmtId="0" fontId="18" fillId="3" borderId="45" xfId="2" applyNumberFormat="1" applyFont="1" applyFill="1" applyBorder="1" applyProtection="1"/>
    <xf numFmtId="0" fontId="18" fillId="3" borderId="45" xfId="2" applyFont="1" applyFill="1" applyBorder="1" applyProtection="1"/>
    <xf numFmtId="0" fontId="18" fillId="3" borderId="45" xfId="2" applyFont="1" applyFill="1" applyBorder="1" applyAlignment="1" applyProtection="1">
      <alignment vertical="center"/>
    </xf>
    <xf numFmtId="0" fontId="18" fillId="3" borderId="47" xfId="2" applyFont="1" applyFill="1" applyBorder="1" applyProtection="1"/>
    <xf numFmtId="0" fontId="19" fillId="2" borderId="19" xfId="0" applyFont="1" applyFill="1" applyBorder="1" applyAlignment="1" applyProtection="1">
      <alignment horizontal="left"/>
    </xf>
    <xf numFmtId="0" fontId="19" fillId="2" borderId="20" xfId="0" applyFont="1" applyFill="1" applyBorder="1" applyAlignment="1" applyProtection="1">
      <alignment horizontal="left"/>
    </xf>
    <xf numFmtId="0" fontId="18" fillId="3" borderId="19" xfId="0" applyFont="1" applyFill="1" applyBorder="1" applyAlignment="1" applyProtection="1">
      <alignment horizontal="left"/>
    </xf>
    <xf numFmtId="164" fontId="23" fillId="3" borderId="20" xfId="0" applyNumberFormat="1" applyFont="1" applyFill="1" applyBorder="1" applyAlignment="1" applyProtection="1">
      <alignment horizontal="center"/>
    </xf>
    <xf numFmtId="164" fontId="23" fillId="3" borderId="21" xfId="0" applyNumberFormat="1" applyFont="1" applyFill="1" applyBorder="1" applyAlignment="1" applyProtection="1">
      <alignment horizontal="center"/>
    </xf>
    <xf numFmtId="164" fontId="23" fillId="3" borderId="0" xfId="0" applyNumberFormat="1" applyFont="1" applyFill="1" applyBorder="1" applyAlignment="1" applyProtection="1">
      <alignment horizontal="center"/>
    </xf>
    <xf numFmtId="0" fontId="18" fillId="3" borderId="22" xfId="0" applyFont="1" applyFill="1" applyBorder="1" applyAlignment="1" applyProtection="1">
      <alignment horizontal="left"/>
    </xf>
    <xf numFmtId="0" fontId="18" fillId="3" borderId="24" xfId="0" applyFont="1" applyFill="1" applyBorder="1" applyAlignment="1" applyProtection="1">
      <alignment horizontal="left"/>
    </xf>
    <xf numFmtId="164" fontId="20" fillId="3" borderId="23" xfId="0" applyNumberFormat="1" applyFont="1" applyFill="1" applyBorder="1" applyAlignment="1" applyProtection="1">
      <alignment horizontal="center"/>
    </xf>
    <xf numFmtId="164" fontId="20" fillId="3" borderId="25" xfId="0" applyNumberFormat="1" applyFont="1" applyFill="1" applyBorder="1" applyAlignment="1" applyProtection="1">
      <alignment horizontal="center"/>
    </xf>
    <xf numFmtId="164" fontId="20" fillId="3" borderId="26" xfId="0" applyNumberFormat="1" applyFont="1" applyFill="1" applyBorder="1" applyAlignment="1" applyProtection="1">
      <alignment horizontal="center"/>
    </xf>
    <xf numFmtId="0" fontId="18" fillId="3" borderId="0" xfId="0" applyFont="1" applyFill="1" applyBorder="1" applyAlignment="1" applyProtection="1">
      <alignment horizontal="left"/>
    </xf>
    <xf numFmtId="0" fontId="18" fillId="2" borderId="7" xfId="0" applyFont="1" applyFill="1" applyBorder="1" applyAlignment="1" applyProtection="1">
      <alignment horizontal="center"/>
    </xf>
    <xf numFmtId="0" fontId="23" fillId="5" borderId="6" xfId="3" applyFont="1" applyBorder="1" applyProtection="1">
      <alignment horizontal="left" vertical="center"/>
    </xf>
    <xf numFmtId="0" fontId="23" fillId="2" borderId="7" xfId="3" applyFont="1" applyFill="1" applyBorder="1" applyProtection="1">
      <alignment horizontal="left" vertical="center"/>
    </xf>
    <xf numFmtId="0" fontId="19" fillId="2" borderId="6" xfId="0" applyFont="1" applyFill="1" applyBorder="1" applyAlignment="1" applyProtection="1">
      <alignment horizontal="left"/>
    </xf>
    <xf numFmtId="0" fontId="19" fillId="2" borderId="35" xfId="0" applyFont="1" applyFill="1" applyBorder="1" applyAlignment="1" applyProtection="1">
      <alignment horizontal="left"/>
    </xf>
    <xf numFmtId="0" fontId="18" fillId="2" borderId="35" xfId="0" applyFont="1" applyFill="1" applyBorder="1" applyAlignment="1" applyProtection="1">
      <alignment horizontal="center"/>
    </xf>
    <xf numFmtId="0" fontId="40" fillId="3" borderId="0" xfId="0" applyFont="1" applyFill="1" applyAlignment="1" applyProtection="1">
      <alignment vertical="top" wrapText="1"/>
    </xf>
    <xf numFmtId="0" fontId="40" fillId="11" borderId="0" xfId="0" applyFont="1" applyFill="1" applyAlignment="1" applyProtection="1">
      <alignment vertical="top" wrapText="1"/>
    </xf>
    <xf numFmtId="0" fontId="19" fillId="3" borderId="0" xfId="0" applyFont="1" applyFill="1" applyProtection="1"/>
    <xf numFmtId="0" fontId="19" fillId="2" borderId="27" xfId="0" applyFont="1" applyFill="1" applyBorder="1" applyProtection="1"/>
    <xf numFmtId="0" fontId="18" fillId="3" borderId="81" xfId="0" applyFont="1" applyFill="1" applyBorder="1" applyAlignment="1" applyProtection="1">
      <alignment horizontal="left" wrapText="1"/>
    </xf>
    <xf numFmtId="0" fontId="18" fillId="3" borderId="4" xfId="0" applyFont="1" applyFill="1" applyBorder="1" applyAlignment="1" applyProtection="1">
      <alignment horizontal="left" wrapText="1"/>
    </xf>
    <xf numFmtId="0" fontId="18" fillId="3" borderId="3" xfId="0" applyFont="1" applyFill="1" applyBorder="1" applyProtection="1"/>
    <xf numFmtId="0" fontId="18" fillId="3" borderId="4" xfId="0" applyFont="1" applyFill="1" applyBorder="1" applyProtection="1"/>
    <xf numFmtId="0" fontId="18" fillId="3" borderId="3" xfId="0" applyFont="1" applyFill="1" applyBorder="1" applyAlignment="1" applyProtection="1">
      <alignment horizontal="left"/>
    </xf>
    <xf numFmtId="0" fontId="18" fillId="3" borderId="4" xfId="0" applyFont="1" applyFill="1" applyBorder="1" applyAlignment="1" applyProtection="1">
      <alignment horizontal="left"/>
    </xf>
    <xf numFmtId="0" fontId="18" fillId="0" borderId="3" xfId="0" applyFont="1" applyFill="1" applyBorder="1" applyProtection="1"/>
    <xf numFmtId="14" fontId="2" fillId="0" borderId="0" xfId="2" applyNumberFormat="1" applyProtection="1"/>
    <xf numFmtId="0" fontId="2" fillId="0" borderId="0" xfId="2" applyProtection="1"/>
    <xf numFmtId="0" fontId="2" fillId="0" borderId="72" xfId="18" applyFont="1" applyBorder="1" applyProtection="1"/>
    <xf numFmtId="0" fontId="46" fillId="0" borderId="73" xfId="18" applyFont="1" applyBorder="1" applyAlignment="1" applyProtection="1">
      <alignment horizontal="left"/>
    </xf>
    <xf numFmtId="0" fontId="2" fillId="0" borderId="74" xfId="18" applyFont="1" applyBorder="1" applyProtection="1"/>
    <xf numFmtId="0" fontId="2" fillId="0" borderId="75" xfId="18" applyNumberFormat="1" applyFont="1" applyBorder="1" applyAlignment="1" applyProtection="1">
      <alignment horizontal="left"/>
    </xf>
    <xf numFmtId="14" fontId="2" fillId="0" borderId="75" xfId="18" applyNumberFormat="1" applyFont="1" applyBorder="1" applyAlignment="1" applyProtection="1">
      <alignment horizontal="left"/>
    </xf>
    <xf numFmtId="0" fontId="2" fillId="0" borderId="74" xfId="18" applyNumberFormat="1" applyFont="1" applyBorder="1" applyProtection="1"/>
    <xf numFmtId="0" fontId="46" fillId="0" borderId="75" xfId="18" applyFont="1" applyBorder="1" applyAlignment="1" applyProtection="1">
      <alignment horizontal="left"/>
    </xf>
    <xf numFmtId="0" fontId="2" fillId="0" borderId="76" xfId="18" applyFont="1" applyBorder="1" applyAlignment="1" applyProtection="1">
      <alignment horizontal="left" vertical="center"/>
    </xf>
    <xf numFmtId="0" fontId="2" fillId="0" borderId="77" xfId="18" applyNumberFormat="1" applyFont="1" applyBorder="1" applyAlignment="1" applyProtection="1">
      <alignment horizontal="left" vertical="center" wrapText="1"/>
    </xf>
    <xf numFmtId="0" fontId="2" fillId="0" borderId="78" xfId="18" applyFont="1" applyBorder="1" applyProtection="1"/>
    <xf numFmtId="14" fontId="2" fillId="0" borderId="79" xfId="18" applyNumberFormat="1" applyFont="1" applyBorder="1" applyAlignment="1" applyProtection="1">
      <alignment horizontal="left"/>
    </xf>
    <xf numFmtId="0" fontId="6" fillId="0" borderId="18" xfId="2" applyFont="1" applyBorder="1" applyAlignment="1" applyProtection="1">
      <alignment horizontal="center"/>
    </xf>
    <xf numFmtId="0" fontId="6" fillId="0" borderId="36" xfId="2" applyFont="1" applyBorder="1" applyAlignment="1" applyProtection="1">
      <alignment horizontal="center"/>
    </xf>
    <xf numFmtId="164" fontId="2" fillId="0" borderId="43" xfId="2" applyNumberFormat="1" applyBorder="1" applyAlignment="1" applyProtection="1">
      <alignment horizontal="center" vertical="center" wrapText="1"/>
    </xf>
    <xf numFmtId="14" fontId="2" fillId="0" borderId="44" xfId="2" applyNumberFormat="1" applyBorder="1" applyAlignment="1" applyProtection="1">
      <alignment horizontal="center" vertical="center" wrapText="1"/>
    </xf>
    <xf numFmtId="164" fontId="2" fillId="0" borderId="45" xfId="2" applyNumberFormat="1" applyBorder="1" applyAlignment="1" applyProtection="1">
      <alignment horizontal="center" vertical="center" wrapText="1"/>
    </xf>
    <xf numFmtId="14" fontId="2" fillId="0" borderId="46" xfId="2" applyNumberFormat="1" applyBorder="1" applyAlignment="1" applyProtection="1">
      <alignment horizontal="center" vertical="center" wrapText="1"/>
    </xf>
    <xf numFmtId="0" fontId="4" fillId="0" borderId="0" xfId="2" applyFont="1" applyAlignment="1" applyProtection="1">
      <alignment horizontal="center"/>
    </xf>
    <xf numFmtId="14" fontId="2" fillId="0" borderId="65" xfId="2" applyNumberFormat="1" applyBorder="1" applyAlignment="1" applyProtection="1">
      <alignment horizontal="center" vertical="center" wrapText="1"/>
    </xf>
    <xf numFmtId="164" fontId="8" fillId="0" borderId="64" xfId="2" applyNumberFormat="1" applyFont="1" applyBorder="1" applyAlignment="1" applyProtection="1">
      <alignment horizontal="center" vertical="center" wrapText="1"/>
    </xf>
    <xf numFmtId="164" fontId="2" fillId="0" borderId="47" xfId="2" applyNumberFormat="1" applyBorder="1" applyAlignment="1" applyProtection="1">
      <alignment wrapText="1"/>
    </xf>
    <xf numFmtId="14" fontId="2" fillId="0" borderId="48" xfId="2" applyNumberFormat="1" applyBorder="1" applyAlignment="1" applyProtection="1">
      <alignment wrapText="1"/>
    </xf>
    <xf numFmtId="0" fontId="2" fillId="0" borderId="0" xfId="2" applyNumberFormat="1" applyProtection="1"/>
    <xf numFmtId="0" fontId="2" fillId="11" borderId="0" xfId="2" applyNumberFormat="1" applyFill="1" applyProtection="1"/>
    <xf numFmtId="14" fontId="2" fillId="11" borderId="0" xfId="2" applyNumberFormat="1" applyFill="1" applyProtection="1"/>
    <xf numFmtId="0" fontId="2" fillId="3" borderId="47" xfId="2" applyFont="1" applyFill="1" applyBorder="1" applyAlignment="1" applyProtection="1">
      <alignment vertical="center"/>
    </xf>
    <xf numFmtId="0" fontId="2" fillId="3" borderId="48" xfId="2" applyNumberFormat="1" applyFont="1" applyFill="1" applyBorder="1" applyAlignment="1" applyProtection="1">
      <alignment horizontal="left" vertical="center"/>
    </xf>
    <xf numFmtId="0" fontId="6" fillId="2" borderId="71" xfId="0" applyFont="1" applyFill="1" applyBorder="1" applyAlignment="1" applyProtection="1">
      <alignment horizontal="center" vertical="center"/>
    </xf>
    <xf numFmtId="0" fontId="27" fillId="5" borderId="8" xfId="3" applyFont="1" applyBorder="1" applyAlignment="1" applyProtection="1">
      <alignment horizontal="left" vertical="center"/>
    </xf>
    <xf numFmtId="0" fontId="17" fillId="5" borderId="10" xfId="3" applyFont="1" applyBorder="1" applyAlignment="1" applyProtection="1">
      <alignment horizontal="left" vertical="center"/>
    </xf>
    <xf numFmtId="0" fontId="17" fillId="3" borderId="22" xfId="3" applyFont="1" applyFill="1" applyBorder="1" applyAlignment="1" applyProtection="1">
      <alignment horizontal="left" vertical="center"/>
    </xf>
    <xf numFmtId="0" fontId="17" fillId="3" borderId="17" xfId="3" applyFont="1" applyFill="1" applyBorder="1" applyAlignment="1" applyProtection="1">
      <alignment horizontal="left" vertical="center"/>
    </xf>
    <xf numFmtId="0" fontId="35" fillId="3" borderId="22" xfId="3" applyFont="1" applyFill="1" applyBorder="1" applyAlignment="1" applyProtection="1">
      <alignment horizontal="center" vertical="center"/>
    </xf>
    <xf numFmtId="0" fontId="35" fillId="3" borderId="17" xfId="3" applyFont="1" applyFill="1" applyBorder="1" applyAlignment="1" applyProtection="1">
      <alignment horizontal="center" vertical="center"/>
    </xf>
    <xf numFmtId="0" fontId="26" fillId="3" borderId="0" xfId="0" applyFont="1" applyFill="1" applyAlignment="1" applyProtection="1">
      <alignment horizontal="left"/>
    </xf>
    <xf numFmtId="0" fontId="42" fillId="3" borderId="43" xfId="2" applyFont="1" applyFill="1" applyBorder="1" applyProtection="1"/>
    <xf numFmtId="0" fontId="26" fillId="3" borderId="0" xfId="2" applyFont="1" applyFill="1" applyBorder="1" applyProtection="1"/>
    <xf numFmtId="14" fontId="26" fillId="3" borderId="0" xfId="2" applyNumberFormat="1" applyFont="1" applyFill="1" applyBorder="1" applyAlignment="1" applyProtection="1">
      <alignment horizontal="left"/>
    </xf>
    <xf numFmtId="0" fontId="27" fillId="5" borderId="6" xfId="3" applyFont="1" applyBorder="1" applyProtection="1">
      <alignment horizontal="left" vertical="center"/>
    </xf>
    <xf numFmtId="0" fontId="27" fillId="5" borderId="7" xfId="3" applyFont="1" applyBorder="1" applyProtection="1">
      <alignment horizontal="left" vertical="center"/>
    </xf>
    <xf numFmtId="0" fontId="26" fillId="0" borderId="55" xfId="2" applyNumberFormat="1" applyFont="1" applyBorder="1" applyProtection="1"/>
    <xf numFmtId="0" fontId="26" fillId="3" borderId="0" xfId="2" applyFont="1" applyFill="1" applyProtection="1"/>
    <xf numFmtId="0" fontId="26" fillId="0" borderId="56" xfId="2" applyNumberFormat="1" applyFont="1" applyBorder="1" applyProtection="1"/>
    <xf numFmtId="0" fontId="26" fillId="0" borderId="80" xfId="2" applyNumberFormat="1" applyFont="1" applyBorder="1" applyProtection="1"/>
    <xf numFmtId="0" fontId="26" fillId="3" borderId="0" xfId="2" applyNumberFormat="1" applyFont="1" applyFill="1" applyBorder="1" applyProtection="1"/>
    <xf numFmtId="0" fontId="26" fillId="3" borderId="0" xfId="2" applyFont="1" applyFill="1" applyAlignment="1" applyProtection="1"/>
    <xf numFmtId="0" fontId="34" fillId="0" borderId="0" xfId="18" applyFont="1" applyBorder="1" applyAlignment="1" applyProtection="1">
      <alignment vertical="center"/>
    </xf>
    <xf numFmtId="0" fontId="32" fillId="0" borderId="0" xfId="10" quotePrefix="1" applyFont="1" applyFill="1" applyBorder="1" applyAlignment="1" applyProtection="1">
      <alignment horizontal="center" vertical="center"/>
    </xf>
    <xf numFmtId="0" fontId="32" fillId="0" borderId="0" xfId="10" quotePrefix="1" applyFont="1" applyFill="1" applyBorder="1" applyAlignment="1" applyProtection="1"/>
    <xf numFmtId="0" fontId="26" fillId="3" borderId="0" xfId="0" applyFont="1" applyFill="1" applyBorder="1" applyProtection="1"/>
    <xf numFmtId="0" fontId="26" fillId="0" borderId="57" xfId="2" applyNumberFormat="1" applyFont="1" applyBorder="1" applyProtection="1"/>
    <xf numFmtId="0" fontId="24" fillId="0" borderId="6" xfId="2" applyFont="1" applyBorder="1" applyAlignment="1" applyProtection="1">
      <alignment horizontal="center" vertical="center"/>
    </xf>
    <xf numFmtId="0" fontId="24" fillId="0" borderId="58" xfId="2" applyFont="1" applyBorder="1" applyAlignment="1" applyProtection="1">
      <alignment horizontal="center" vertical="center"/>
    </xf>
    <xf numFmtId="0" fontId="24" fillId="0" borderId="33" xfId="2" applyFont="1" applyBorder="1" applyAlignment="1" applyProtection="1">
      <alignment horizontal="center" vertical="center"/>
    </xf>
    <xf numFmtId="0" fontId="27" fillId="2" borderId="7" xfId="3" applyFont="1" applyFill="1" applyBorder="1" applyProtection="1">
      <alignment horizontal="left" vertical="center"/>
    </xf>
    <xf numFmtId="0" fontId="39" fillId="3" borderId="0" xfId="0" applyFont="1" applyFill="1" applyAlignment="1" applyProtection="1">
      <alignment horizontal="left"/>
    </xf>
    <xf numFmtId="0" fontId="26" fillId="11" borderId="0" xfId="0" applyFont="1" applyFill="1" applyAlignment="1" applyProtection="1">
      <alignment horizontal="left"/>
    </xf>
    <xf numFmtId="0" fontId="33" fillId="5" borderId="8" xfId="3" applyFont="1" applyBorder="1" applyAlignment="1" applyProtection="1">
      <alignment vertical="center"/>
    </xf>
    <xf numFmtId="0" fontId="33" fillId="5" borderId="10" xfId="3" applyFont="1" applyBorder="1" applyProtection="1">
      <alignment horizontal="left" vertical="center"/>
    </xf>
    <xf numFmtId="0" fontId="26" fillId="3" borderId="22" xfId="0" applyFont="1" applyFill="1" applyBorder="1" applyAlignment="1" applyProtection="1">
      <alignment horizontal="left"/>
    </xf>
    <xf numFmtId="14" fontId="26" fillId="3" borderId="23" xfId="0" applyNumberFormat="1" applyFont="1" applyFill="1" applyBorder="1" applyAlignment="1" applyProtection="1">
      <alignment horizontal="center"/>
    </xf>
    <xf numFmtId="0" fontId="26" fillId="3" borderId="24" xfId="0" applyFont="1" applyFill="1" applyBorder="1" applyAlignment="1" applyProtection="1">
      <alignment horizontal="left"/>
    </xf>
    <xf numFmtId="14" fontId="26" fillId="3" borderId="26" xfId="0" applyNumberFormat="1" applyFont="1" applyFill="1" applyBorder="1" applyAlignment="1" applyProtection="1">
      <alignment horizontal="center"/>
    </xf>
    <xf numFmtId="0" fontId="2" fillId="0" borderId="0" xfId="2" applyFill="1" applyBorder="1" applyProtection="1"/>
    <xf numFmtId="0" fontId="50" fillId="0" borderId="0" xfId="2" applyFont="1" applyProtection="1"/>
    <xf numFmtId="0" fontId="6" fillId="0" borderId="28" xfId="2" applyFont="1" applyFill="1" applyBorder="1" applyAlignment="1" applyProtection="1">
      <alignment horizontal="center" vertical="center"/>
    </xf>
    <xf numFmtId="0" fontId="6" fillId="0" borderId="32" xfId="2" applyFont="1" applyFill="1" applyBorder="1" applyAlignment="1" applyProtection="1">
      <alignment horizontal="center" vertical="center"/>
    </xf>
    <xf numFmtId="0" fontId="6" fillId="0" borderId="32" xfId="2" applyFont="1" applyBorder="1" applyAlignment="1" applyProtection="1">
      <alignment horizontal="center" vertical="center"/>
    </xf>
    <xf numFmtId="0" fontId="6" fillId="0" borderId="29" xfId="2" applyFont="1" applyFill="1" applyBorder="1" applyAlignment="1" applyProtection="1">
      <alignment horizontal="center" vertical="center"/>
    </xf>
    <xf numFmtId="0" fontId="4" fillId="0" borderId="0" xfId="2" applyFont="1" applyAlignment="1" applyProtection="1">
      <alignment horizontal="left"/>
    </xf>
    <xf numFmtId="164" fontId="26" fillId="18" borderId="12" xfId="0" applyNumberFormat="1" applyFont="1" applyFill="1" applyBorder="1" applyAlignment="1" applyProtection="1">
      <alignment horizontal="center" vertical="center"/>
      <protection locked="0"/>
    </xf>
    <xf numFmtId="0" fontId="26" fillId="0" borderId="39" xfId="2" applyNumberFormat="1" applyFont="1" applyBorder="1" applyProtection="1"/>
    <xf numFmtId="0" fontId="17" fillId="5" borderId="6" xfId="3" applyFont="1" applyFill="1" applyBorder="1" applyProtection="1">
      <alignment horizontal="left" vertical="center"/>
    </xf>
    <xf numFmtId="0" fontId="26" fillId="3" borderId="24" xfId="0" applyFont="1" applyFill="1" applyBorder="1" applyProtection="1"/>
    <xf numFmtId="0" fontId="31" fillId="3" borderId="22" xfId="0" applyFont="1" applyFill="1" applyBorder="1" applyProtection="1"/>
    <xf numFmtId="0" fontId="20" fillId="3" borderId="0" xfId="0" applyNumberFormat="1" applyFont="1" applyFill="1" applyBorder="1" applyAlignment="1" applyProtection="1">
      <alignment horizontal="center"/>
    </xf>
    <xf numFmtId="0" fontId="17" fillId="5" borderId="35" xfId="3" applyFont="1" applyFill="1" applyBorder="1" applyAlignment="1" applyProtection="1">
      <alignment horizontal="left" vertical="center"/>
    </xf>
    <xf numFmtId="0" fontId="38" fillId="0" borderId="0" xfId="14" applyFont="1" applyFill="1" applyBorder="1" applyAlignment="1" applyProtection="1">
      <alignment horizontal="left" vertical="center"/>
    </xf>
    <xf numFmtId="0" fontId="18" fillId="3" borderId="0" xfId="0" applyFont="1" applyFill="1" applyBorder="1" applyAlignment="1" applyProtection="1">
      <alignment horizontal="left" wrapText="1"/>
    </xf>
    <xf numFmtId="0" fontId="0" fillId="11" borderId="0" xfId="0" applyFill="1"/>
    <xf numFmtId="0" fontId="18" fillId="0" borderId="0" xfId="0" applyFont="1" applyFill="1" applyProtection="1"/>
    <xf numFmtId="0" fontId="0" fillId="0" borderId="0" xfId="0" applyFill="1"/>
    <xf numFmtId="0" fontId="0" fillId="3" borderId="0" xfId="0" applyFill="1"/>
    <xf numFmtId="0" fontId="13" fillId="5" borderId="7" xfId="3" applyFont="1" applyFill="1" applyBorder="1" applyAlignment="1" applyProtection="1">
      <alignment horizontal="left" vertical="center"/>
    </xf>
    <xf numFmtId="0" fontId="0" fillId="3" borderId="21" xfId="0" applyFill="1" applyBorder="1" applyProtection="1"/>
    <xf numFmtId="0" fontId="0" fillId="3" borderId="26" xfId="0" applyFill="1" applyBorder="1" applyProtection="1"/>
    <xf numFmtId="0" fontId="18" fillId="3" borderId="20" xfId="0" applyFont="1" applyFill="1" applyBorder="1" applyProtection="1"/>
    <xf numFmtId="0" fontId="19" fillId="2" borderId="7" xfId="0" applyFont="1" applyFill="1" applyBorder="1" applyAlignment="1" applyProtection="1">
      <alignment horizontal="left"/>
    </xf>
    <xf numFmtId="0" fontId="20" fillId="3" borderId="0" xfId="0" applyFont="1" applyFill="1" applyProtection="1"/>
    <xf numFmtId="0" fontId="28" fillId="0" borderId="0" xfId="15" applyFont="1" applyAlignment="1" applyProtection="1"/>
    <xf numFmtId="0" fontId="17" fillId="5" borderId="35" xfId="3" applyFont="1" applyFill="1" applyBorder="1" applyAlignment="1" applyProtection="1">
      <alignment horizontal="left" vertical="center"/>
    </xf>
    <xf numFmtId="0" fontId="18" fillId="3" borderId="16" xfId="0" applyFont="1" applyFill="1" applyBorder="1" applyProtection="1"/>
    <xf numFmtId="0" fontId="18" fillId="3" borderId="82" xfId="0" applyFont="1" applyFill="1" applyBorder="1" applyAlignment="1" applyProtection="1">
      <alignment wrapText="1"/>
    </xf>
    <xf numFmtId="0" fontId="13" fillId="3" borderId="19" xfId="3" applyFont="1" applyFill="1" applyBorder="1" applyProtection="1">
      <alignment horizontal="left" vertical="center"/>
    </xf>
    <xf numFmtId="0" fontId="17" fillId="3" borderId="9" xfId="3" applyFont="1" applyFill="1" applyBorder="1" applyAlignment="1" applyProtection="1">
      <alignment horizontal="center" vertical="center" wrapText="1"/>
    </xf>
    <xf numFmtId="0" fontId="17" fillId="3" borderId="21" xfId="3" applyFont="1" applyFill="1" applyBorder="1" applyAlignment="1" applyProtection="1">
      <alignment horizontal="left" vertical="center"/>
    </xf>
    <xf numFmtId="0" fontId="19" fillId="3" borderId="20" xfId="0" applyFont="1" applyFill="1" applyBorder="1" applyProtection="1"/>
    <xf numFmtId="0" fontId="17" fillId="3" borderId="9" xfId="3" applyFont="1" applyFill="1" applyBorder="1" applyAlignment="1" applyProtection="1">
      <alignment horizontal="left" vertical="center"/>
    </xf>
    <xf numFmtId="0" fontId="0" fillId="3" borderId="9" xfId="0" applyFill="1" applyBorder="1" applyAlignment="1" applyProtection="1">
      <alignment horizontal="left"/>
    </xf>
    <xf numFmtId="0" fontId="0" fillId="3" borderId="10" xfId="0" applyFont="1" applyFill="1" applyBorder="1" applyAlignment="1" applyProtection="1">
      <alignment horizontal="left"/>
    </xf>
    <xf numFmtId="0" fontId="17" fillId="5" borderId="20" xfId="3" applyFont="1" applyFill="1" applyBorder="1" applyAlignment="1" applyProtection="1">
      <alignment horizontal="left" vertical="center"/>
    </xf>
    <xf numFmtId="0" fontId="17" fillId="5" borderId="21" xfId="3" applyFont="1" applyFill="1" applyBorder="1" applyAlignment="1" applyProtection="1">
      <alignment horizontal="left" vertical="center"/>
    </xf>
    <xf numFmtId="0" fontId="17" fillId="5" borderId="19" xfId="3" applyFont="1" applyFill="1" applyBorder="1" applyAlignment="1" applyProtection="1">
      <alignment horizontal="left" vertical="center"/>
    </xf>
    <xf numFmtId="0" fontId="17" fillId="3" borderId="0" xfId="3" applyFont="1" applyFill="1" applyBorder="1" applyAlignment="1" applyProtection="1">
      <alignment horizontal="left" vertical="center"/>
    </xf>
    <xf numFmtId="0" fontId="18" fillId="3" borderId="22" xfId="0" applyFont="1" applyFill="1" applyBorder="1" applyAlignment="1" applyProtection="1">
      <alignment horizontal="left" vertical="top" wrapText="1"/>
    </xf>
    <xf numFmtId="0" fontId="17" fillId="3" borderId="19" xfId="3" applyFont="1" applyFill="1" applyBorder="1" applyProtection="1">
      <alignment horizontal="left" vertical="center"/>
    </xf>
    <xf numFmtId="0" fontId="17" fillId="3" borderId="0" xfId="3" applyFont="1" applyFill="1" applyBorder="1" applyAlignment="1" applyProtection="1">
      <alignment horizontal="center" vertical="center"/>
    </xf>
    <xf numFmtId="0" fontId="17" fillId="3" borderId="23" xfId="3" applyFont="1" applyFill="1" applyBorder="1" applyAlignment="1" applyProtection="1">
      <alignment horizontal="left" vertical="center"/>
    </xf>
    <xf numFmtId="0" fontId="18" fillId="3" borderId="25" xfId="0" applyFont="1" applyFill="1" applyBorder="1" applyAlignment="1" applyProtection="1">
      <alignment horizontal="left"/>
    </xf>
    <xf numFmtId="0" fontId="18" fillId="2" borderId="35" xfId="0" applyFont="1" applyFill="1" applyBorder="1" applyProtection="1"/>
    <xf numFmtId="0" fontId="19" fillId="2" borderId="21" xfId="0" applyFont="1" applyFill="1" applyBorder="1" applyAlignment="1" applyProtection="1">
      <alignment horizontal="left"/>
    </xf>
    <xf numFmtId="0" fontId="23" fillId="3" borderId="20" xfId="3" applyFont="1" applyFill="1" applyBorder="1" applyAlignment="1" applyProtection="1">
      <alignment horizontal="left" vertical="center" wrapText="1"/>
    </xf>
    <xf numFmtId="0" fontId="18" fillId="3" borderId="86" xfId="0" applyFont="1" applyFill="1" applyBorder="1" applyAlignment="1" applyProtection="1">
      <alignment horizontal="left" wrapText="1"/>
    </xf>
    <xf numFmtId="0" fontId="26" fillId="0" borderId="80" xfId="2" applyNumberFormat="1" applyFont="1" applyFill="1" applyBorder="1" applyProtection="1"/>
    <xf numFmtId="0" fontId="17" fillId="3" borderId="9" xfId="3" applyFont="1" applyFill="1" applyBorder="1" applyAlignment="1" applyProtection="1">
      <alignment horizontal="left"/>
    </xf>
    <xf numFmtId="0" fontId="17" fillId="3" borderId="20" xfId="3" applyFont="1" applyFill="1" applyBorder="1" applyAlignment="1" applyProtection="1">
      <alignment horizontal="left"/>
    </xf>
    <xf numFmtId="0" fontId="18" fillId="3" borderId="0" xfId="2" applyFont="1" applyFill="1" applyBorder="1" applyProtection="1"/>
    <xf numFmtId="14" fontId="41" fillId="3" borderId="0" xfId="2" applyNumberFormat="1" applyFont="1" applyFill="1" applyBorder="1" applyAlignment="1" applyProtection="1">
      <alignment horizontal="left" vertical="top"/>
    </xf>
    <xf numFmtId="0" fontId="18" fillId="3" borderId="24" xfId="2" applyNumberFormat="1" applyFont="1" applyFill="1" applyBorder="1" applyAlignment="1" applyProtection="1"/>
    <xf numFmtId="0" fontId="23" fillId="3" borderId="0" xfId="3" applyFont="1" applyFill="1" applyBorder="1" applyProtection="1">
      <alignment horizontal="left" vertical="center"/>
    </xf>
    <xf numFmtId="0" fontId="18" fillId="3" borderId="24" xfId="0" applyFont="1" applyFill="1" applyBorder="1" applyAlignment="1" applyProtection="1">
      <alignment horizontal="left" wrapText="1"/>
    </xf>
    <xf numFmtId="164" fontId="20" fillId="3" borderId="26" xfId="0" applyNumberFormat="1" applyFont="1" applyFill="1" applyBorder="1" applyAlignment="1" applyProtection="1">
      <alignment horizontal="center" vertical="center"/>
    </xf>
    <xf numFmtId="164" fontId="20" fillId="3" borderId="6" xfId="0" applyNumberFormat="1" applyFont="1" applyFill="1" applyBorder="1" applyAlignment="1" applyProtection="1">
      <alignment horizontal="left"/>
    </xf>
    <xf numFmtId="0" fontId="16" fillId="0" borderId="0" xfId="0" applyFont="1" applyFill="1" applyBorder="1" applyAlignment="1" applyProtection="1"/>
    <xf numFmtId="0" fontId="50" fillId="0" borderId="0" xfId="2" applyFont="1" applyAlignment="1">
      <alignment horizontal="left" vertical="center"/>
    </xf>
    <xf numFmtId="0" fontId="26" fillId="3" borderId="16" xfId="0" applyFont="1" applyFill="1" applyBorder="1" applyAlignment="1" applyProtection="1">
      <alignment wrapText="1"/>
    </xf>
    <xf numFmtId="164" fontId="20" fillId="3" borderId="26" xfId="0" applyNumberFormat="1" applyFont="1" applyFill="1" applyBorder="1" applyAlignment="1" applyProtection="1">
      <alignment horizontal="center"/>
    </xf>
    <xf numFmtId="164" fontId="23" fillId="3" borderId="20" xfId="0" applyNumberFormat="1" applyFont="1" applyFill="1" applyBorder="1" applyAlignment="1" applyProtection="1">
      <alignment horizontal="center"/>
    </xf>
    <xf numFmtId="164" fontId="23" fillId="3" borderId="21" xfId="0" applyNumberFormat="1" applyFont="1" applyFill="1" applyBorder="1" applyAlignment="1" applyProtection="1">
      <alignment horizontal="center"/>
    </xf>
    <xf numFmtId="164" fontId="20" fillId="3" borderId="23" xfId="0" applyNumberFormat="1" applyFont="1" applyFill="1" applyBorder="1" applyAlignment="1" applyProtection="1">
      <alignment horizontal="center"/>
    </xf>
    <xf numFmtId="0" fontId="24" fillId="2" borderId="6" xfId="0" applyFont="1" applyFill="1" applyBorder="1" applyAlignment="1" applyProtection="1"/>
    <xf numFmtId="164" fontId="18" fillId="18" borderId="1" xfId="0" applyNumberFormat="1" applyFont="1" applyFill="1" applyBorder="1" applyAlignment="1" applyProtection="1">
      <alignment horizontal="center" vertical="center"/>
      <protection locked="0"/>
    </xf>
    <xf numFmtId="164" fontId="18" fillId="18" borderId="14" xfId="0" applyNumberFormat="1" applyFont="1" applyFill="1" applyBorder="1" applyAlignment="1" applyProtection="1">
      <alignment horizontal="center" vertical="center"/>
      <protection locked="0"/>
    </xf>
    <xf numFmtId="1" fontId="18" fillId="18" borderId="1" xfId="0" applyNumberFormat="1" applyFont="1" applyFill="1" applyBorder="1" applyAlignment="1" applyProtection="1">
      <alignment horizontal="center" vertical="center"/>
      <protection locked="0"/>
    </xf>
    <xf numFmtId="164" fontId="18" fillId="18" borderId="2" xfId="0" applyNumberFormat="1" applyFont="1" applyFill="1" applyBorder="1" applyAlignment="1" applyProtection="1">
      <alignment horizontal="center" vertical="center" wrapText="1"/>
      <protection locked="0"/>
    </xf>
    <xf numFmtId="2" fontId="26" fillId="19" borderId="36" xfId="0" applyNumberFormat="1" applyFont="1" applyFill="1" applyBorder="1" applyAlignment="1" applyProtection="1">
      <alignment horizontal="center" vertical="center"/>
      <protection locked="0"/>
    </xf>
    <xf numFmtId="2" fontId="26" fillId="19" borderId="15" xfId="0" applyNumberFormat="1" applyFont="1" applyFill="1" applyBorder="1" applyAlignment="1" applyProtection="1">
      <alignment horizontal="center" vertical="center"/>
      <protection locked="0"/>
    </xf>
    <xf numFmtId="2" fontId="20" fillId="3" borderId="0" xfId="0" applyNumberFormat="1" applyFont="1" applyFill="1" applyBorder="1" applyAlignment="1" applyProtection="1">
      <alignment horizontal="center"/>
    </xf>
    <xf numFmtId="2" fontId="20" fillId="3" borderId="25" xfId="0" applyNumberFormat="1" applyFont="1" applyFill="1" applyBorder="1" applyAlignment="1" applyProtection="1">
      <alignment horizontal="center"/>
    </xf>
    <xf numFmtId="0" fontId="24" fillId="2" borderId="6" xfId="0" applyFont="1" applyFill="1" applyBorder="1" applyAlignment="1" applyProtection="1">
      <alignment horizontal="left"/>
    </xf>
    <xf numFmtId="0" fontId="24" fillId="2" borderId="35" xfId="0" applyFont="1" applyFill="1" applyBorder="1" applyAlignment="1" applyProtection="1">
      <alignment horizontal="left"/>
    </xf>
    <xf numFmtId="0" fontId="24" fillId="2" borderId="7" xfId="0" applyFont="1" applyFill="1" applyBorder="1" applyAlignment="1" applyProtection="1">
      <alignment horizontal="left"/>
    </xf>
    <xf numFmtId="1" fontId="36" fillId="15" borderId="33" xfId="14" applyNumberFormat="1" applyFont="1" applyFill="1" applyBorder="1" applyAlignment="1" applyProtection="1">
      <alignment horizontal="center" vertical="center"/>
    </xf>
    <xf numFmtId="0" fontId="26" fillId="0" borderId="57" xfId="2" applyNumberFormat="1" applyFont="1" applyFill="1" applyBorder="1" applyAlignment="1" applyProtection="1">
      <alignment horizontal="left" wrapText="1"/>
    </xf>
    <xf numFmtId="0" fontId="20" fillId="20" borderId="0" xfId="2" applyFont="1" applyFill="1" applyBorder="1" applyAlignment="1" applyProtection="1">
      <alignment horizontal="left"/>
    </xf>
    <xf numFmtId="0" fontId="18" fillId="3" borderId="24" xfId="0" applyFont="1" applyFill="1" applyBorder="1" applyAlignment="1" applyProtection="1">
      <alignment horizontal="left" vertical="top" wrapText="1"/>
    </xf>
    <xf numFmtId="0" fontId="18" fillId="3" borderId="0" xfId="0" applyFont="1" applyFill="1" applyBorder="1" applyAlignment="1" applyProtection="1">
      <alignment wrapText="1"/>
    </xf>
    <xf numFmtId="0" fontId="18" fillId="3" borderId="87" xfId="0" applyFont="1" applyFill="1" applyBorder="1" applyAlignment="1" applyProtection="1">
      <alignment horizontal="left" vertical="center"/>
    </xf>
    <xf numFmtId="0" fontId="24" fillId="2" borderId="7" xfId="0" applyFont="1" applyFill="1" applyBorder="1" applyAlignment="1" applyProtection="1"/>
    <xf numFmtId="2" fontId="26" fillId="19" borderId="12" xfId="0" applyNumberFormat="1" applyFont="1" applyFill="1" applyBorder="1" applyAlignment="1" applyProtection="1">
      <alignment horizontal="center" vertical="center"/>
      <protection locked="0"/>
    </xf>
    <xf numFmtId="0" fontId="18" fillId="3" borderId="26" xfId="8" applyFont="1" applyFill="1" applyBorder="1" applyAlignment="1" applyProtection="1">
      <alignment vertical="center"/>
    </xf>
    <xf numFmtId="3" fontId="20" fillId="3" borderId="25" xfId="0" applyNumberFormat="1" applyFont="1" applyFill="1" applyBorder="1" applyAlignment="1" applyProtection="1">
      <alignment horizontal="center" vertical="center"/>
    </xf>
    <xf numFmtId="2" fontId="20" fillId="3" borderId="26" xfId="0" applyNumberFormat="1" applyFont="1" applyFill="1" applyBorder="1" applyAlignment="1" applyProtection="1">
      <alignment horizontal="center"/>
    </xf>
    <xf numFmtId="164" fontId="23" fillId="3" borderId="23" xfId="0" applyNumberFormat="1" applyFont="1" applyFill="1" applyBorder="1" applyAlignment="1" applyProtection="1">
      <alignment horizontal="center"/>
    </xf>
    <xf numFmtId="14" fontId="41" fillId="3" borderId="25" xfId="2" applyNumberFormat="1" applyFont="1" applyFill="1" applyBorder="1" applyAlignment="1" applyProtection="1">
      <alignment horizontal="left" vertical="top"/>
    </xf>
    <xf numFmtId="3" fontId="20" fillId="3" borderId="23" xfId="0" applyNumberFormat="1" applyFont="1" applyFill="1" applyBorder="1" applyAlignment="1" applyProtection="1">
      <alignment horizontal="center" vertical="center"/>
    </xf>
    <xf numFmtId="2" fontId="36" fillId="15" borderId="33" xfId="14" applyNumberFormat="1" applyFont="1" applyFill="1" applyBorder="1" applyAlignment="1" applyProtection="1">
      <alignment horizontal="center" vertical="center"/>
    </xf>
    <xf numFmtId="0" fontId="4" fillId="0" borderId="38" xfId="2" applyFont="1" applyBorder="1"/>
    <xf numFmtId="0" fontId="13" fillId="0" borderId="38" xfId="2" applyFont="1" applyBorder="1"/>
    <xf numFmtId="0" fontId="24" fillId="2" borderId="6" xfId="0" applyFont="1" applyFill="1" applyBorder="1" applyAlignment="1" applyProtection="1">
      <alignment horizontal="left"/>
    </xf>
    <xf numFmtId="0" fontId="24" fillId="2" borderId="35" xfId="0" applyFont="1" applyFill="1" applyBorder="1" applyAlignment="1" applyProtection="1">
      <alignment horizontal="left"/>
    </xf>
    <xf numFmtId="0" fontId="24" fillId="2" borderId="7" xfId="0" applyFont="1" applyFill="1" applyBorder="1" applyAlignment="1" applyProtection="1">
      <alignment horizontal="left"/>
    </xf>
    <xf numFmtId="0" fontId="18" fillId="3" borderId="0" xfId="0" applyFont="1" applyFill="1" applyBorder="1" applyAlignment="1" applyProtection="1">
      <alignment horizontal="left" wrapText="1"/>
    </xf>
    <xf numFmtId="165" fontId="4" fillId="19" borderId="23" xfId="1" applyNumberFormat="1" applyFont="1" applyFill="1" applyBorder="1" applyAlignment="1" applyProtection="1">
      <alignment horizontal="center" vertical="center"/>
    </xf>
    <xf numFmtId="0" fontId="27" fillId="5" borderId="35" xfId="3" applyFont="1" applyBorder="1" applyProtection="1">
      <alignment horizontal="left" vertical="center"/>
    </xf>
    <xf numFmtId="0" fontId="18" fillId="3" borderId="0" xfId="0" applyFont="1" applyFill="1"/>
    <xf numFmtId="0" fontId="18" fillId="3" borderId="16" xfId="0" applyFont="1" applyFill="1" applyBorder="1"/>
    <xf numFmtId="0" fontId="17" fillId="5" borderId="35" xfId="3" applyFont="1" applyBorder="1">
      <alignment horizontal="left" vertical="center"/>
    </xf>
    <xf numFmtId="0" fontId="13" fillId="5" borderId="7" xfId="3" applyFont="1" applyBorder="1">
      <alignment horizontal="left" vertical="center"/>
    </xf>
    <xf numFmtId="0" fontId="17" fillId="3" borderId="9" xfId="3" applyFont="1" applyFill="1" applyBorder="1">
      <alignment horizontal="left" vertical="center"/>
    </xf>
    <xf numFmtId="0" fontId="0" fillId="3" borderId="9" xfId="0" applyFill="1" applyBorder="1" applyAlignment="1">
      <alignment horizontal="left"/>
    </xf>
    <xf numFmtId="0" fontId="0" fillId="3" borderId="10" xfId="0" applyFill="1" applyBorder="1" applyAlignment="1">
      <alignment horizontal="left"/>
    </xf>
    <xf numFmtId="0" fontId="17" fillId="3" borderId="20" xfId="3" applyFont="1" applyFill="1" applyBorder="1" applyAlignment="1" applyProtection="1">
      <alignment horizontal="left" vertical="center"/>
    </xf>
    <xf numFmtId="0" fontId="18" fillId="3" borderId="86" xfId="0" applyFont="1" applyFill="1" applyBorder="1" applyAlignment="1">
      <alignment horizontal="left" wrapText="1"/>
    </xf>
    <xf numFmtId="2" fontId="20" fillId="3" borderId="20" xfId="0" applyNumberFormat="1" applyFont="1" applyFill="1" applyBorder="1" applyAlignment="1" applyProtection="1">
      <alignment horizontal="center"/>
    </xf>
    <xf numFmtId="1" fontId="20" fillId="3" borderId="23" xfId="0" applyNumberFormat="1" applyFont="1" applyFill="1" applyBorder="1" applyAlignment="1" applyProtection="1">
      <alignment horizontal="center"/>
    </xf>
    <xf numFmtId="1" fontId="20" fillId="3" borderId="26" xfId="0" applyNumberFormat="1" applyFont="1" applyFill="1" applyBorder="1" applyAlignment="1" applyProtection="1">
      <alignment horizontal="center" vertical="center"/>
    </xf>
    <xf numFmtId="164" fontId="20" fillId="3" borderId="35" xfId="0" applyNumberFormat="1" applyFont="1" applyFill="1" applyBorder="1" applyAlignment="1" applyProtection="1">
      <alignment horizontal="left"/>
    </xf>
    <xf numFmtId="0" fontId="0" fillId="0" borderId="0" xfId="0" applyBorder="1"/>
    <xf numFmtId="0" fontId="26" fillId="0" borderId="24" xfId="2" applyNumberFormat="1" applyFont="1" applyBorder="1" applyProtection="1"/>
    <xf numFmtId="0" fontId="26" fillId="0" borderId="22" xfId="2" applyNumberFormat="1" applyFont="1" applyBorder="1" applyProtection="1"/>
    <xf numFmtId="164" fontId="26" fillId="18" borderId="85" xfId="0" applyNumberFormat="1" applyFont="1" applyFill="1" applyBorder="1" applyAlignment="1" applyProtection="1">
      <alignment horizontal="center" vertical="center"/>
      <protection locked="0"/>
    </xf>
    <xf numFmtId="0" fontId="0" fillId="3" borderId="89" xfId="0" applyFill="1" applyBorder="1" applyAlignment="1" applyProtection="1">
      <alignment horizontal="left"/>
    </xf>
    <xf numFmtId="0" fontId="0" fillId="3" borderId="34" xfId="0" applyFont="1" applyFill="1" applyBorder="1" applyAlignment="1" applyProtection="1">
      <alignment horizontal="left"/>
    </xf>
    <xf numFmtId="0" fontId="31" fillId="18" borderId="90" xfId="14" applyFont="1" applyFill="1" applyBorder="1" applyProtection="1">
      <alignment horizontal="center" vertical="center"/>
      <protection locked="0"/>
    </xf>
    <xf numFmtId="0" fontId="17" fillId="5" borderId="6" xfId="3" applyFont="1" applyFill="1" applyBorder="1" applyAlignment="1" applyProtection="1">
      <alignment horizontal="left" vertical="center"/>
    </xf>
    <xf numFmtId="0" fontId="17" fillId="3" borderId="8" xfId="3" applyFont="1" applyFill="1" applyBorder="1" applyAlignment="1" applyProtection="1">
      <alignment horizontal="left"/>
    </xf>
    <xf numFmtId="0" fontId="31" fillId="18" borderId="29" xfId="14" applyFont="1" applyFill="1" applyBorder="1" applyProtection="1">
      <alignment horizontal="center" vertical="center"/>
      <protection locked="0"/>
    </xf>
    <xf numFmtId="0" fontId="31" fillId="18" borderId="12" xfId="14" applyFont="1" applyFill="1" applyBorder="1" applyProtection="1">
      <alignment horizontal="center" vertical="center"/>
      <protection locked="0"/>
    </xf>
    <xf numFmtId="0" fontId="26" fillId="0" borderId="92" xfId="2" applyNumberFormat="1" applyFont="1" applyBorder="1" applyProtection="1"/>
    <xf numFmtId="2" fontId="26" fillId="19" borderId="1" xfId="0" applyNumberFormat="1" applyFont="1" applyFill="1" applyBorder="1" applyAlignment="1" applyProtection="1">
      <alignment horizontal="center" vertical="center"/>
      <protection locked="0"/>
    </xf>
    <xf numFmtId="2" fontId="26" fillId="3" borderId="11" xfId="0" applyNumberFormat="1" applyFont="1" applyFill="1" applyBorder="1" applyAlignment="1" applyProtection="1">
      <alignment wrapText="1"/>
    </xf>
    <xf numFmtId="2" fontId="26" fillId="3" borderId="11" xfId="0" applyNumberFormat="1" applyFont="1" applyFill="1" applyBorder="1" applyProtection="1"/>
    <xf numFmtId="2" fontId="26" fillId="3" borderId="13" xfId="0" applyNumberFormat="1" applyFont="1" applyFill="1" applyBorder="1" applyAlignment="1" applyProtection="1">
      <alignment wrapText="1"/>
    </xf>
    <xf numFmtId="2" fontId="26" fillId="19" borderId="14" xfId="0" applyNumberFormat="1" applyFont="1" applyFill="1" applyBorder="1" applyAlignment="1" applyProtection="1">
      <alignment horizontal="center" vertical="center"/>
      <protection locked="0"/>
    </xf>
    <xf numFmtId="1" fontId="37" fillId="15" borderId="12" xfId="0" applyNumberFormat="1" applyFont="1" applyFill="1" applyBorder="1" applyAlignment="1" applyProtection="1">
      <alignment vertical="center" wrapText="1"/>
    </xf>
    <xf numFmtId="2" fontId="26" fillId="19" borderId="2" xfId="0" applyNumberFormat="1" applyFont="1" applyFill="1" applyBorder="1" applyAlignment="1" applyProtection="1">
      <alignment horizontal="center" vertical="center"/>
      <protection locked="0"/>
    </xf>
    <xf numFmtId="0" fontId="24" fillId="2" borderId="5" xfId="0" applyFont="1" applyFill="1" applyBorder="1" applyAlignment="1" applyProtection="1"/>
    <xf numFmtId="2" fontId="26" fillId="3" borderId="18" xfId="0" applyNumberFormat="1" applyFont="1" applyFill="1" applyBorder="1" applyAlignment="1" applyProtection="1">
      <alignment wrapText="1"/>
    </xf>
    <xf numFmtId="1" fontId="26" fillId="18" borderId="12" xfId="0" applyNumberFormat="1" applyFont="1" applyFill="1" applyBorder="1" applyAlignment="1" applyProtection="1">
      <alignment horizontal="center" vertical="center"/>
      <protection locked="0"/>
    </xf>
    <xf numFmtId="1" fontId="26" fillId="18" borderId="15" xfId="0" applyNumberFormat="1" applyFont="1" applyFill="1" applyBorder="1" applyAlignment="1" applyProtection="1">
      <alignment horizontal="center" vertical="center"/>
      <protection locked="0"/>
    </xf>
    <xf numFmtId="1" fontId="26" fillId="19" borderId="36" xfId="0" applyNumberFormat="1" applyFont="1" applyFill="1" applyBorder="1" applyAlignment="1" applyProtection="1">
      <alignment horizontal="center" vertical="center"/>
      <protection locked="0"/>
    </xf>
    <xf numFmtId="14" fontId="31" fillId="18" borderId="36" xfId="14" applyNumberFormat="1" applyFont="1" applyFill="1" applyBorder="1" applyProtection="1">
      <alignment horizontal="center" vertical="center"/>
      <protection locked="0"/>
    </xf>
    <xf numFmtId="165" fontId="26" fillId="19" borderId="12" xfId="0" applyNumberFormat="1" applyFont="1" applyFill="1" applyBorder="1" applyAlignment="1" applyProtection="1">
      <alignment horizontal="center" vertical="center"/>
      <protection locked="0"/>
    </xf>
    <xf numFmtId="2" fontId="26" fillId="3" borderId="82" xfId="0" applyNumberFormat="1" applyFont="1" applyFill="1" applyBorder="1" applyAlignment="1" applyProtection="1">
      <alignment wrapText="1"/>
    </xf>
    <xf numFmtId="2" fontId="26" fillId="19" borderId="93" xfId="0" applyNumberFormat="1" applyFont="1" applyFill="1" applyBorder="1" applyAlignment="1" applyProtection="1">
      <alignment horizontal="center" vertical="center"/>
      <protection locked="0"/>
    </xf>
    <xf numFmtId="0" fontId="26" fillId="0" borderId="82" xfId="2" applyNumberFormat="1" applyFont="1" applyFill="1" applyBorder="1" applyAlignment="1" applyProtection="1">
      <alignment horizontal="left"/>
    </xf>
    <xf numFmtId="0" fontId="26" fillId="18" borderId="94" xfId="0" applyFont="1" applyFill="1" applyBorder="1" applyAlignment="1" applyProtection="1">
      <alignment horizontal="center" vertical="center"/>
      <protection locked="0"/>
    </xf>
    <xf numFmtId="2" fontId="26" fillId="3" borderId="0" xfId="0" applyNumberFormat="1" applyFont="1" applyFill="1" applyBorder="1" applyAlignment="1" applyProtection="1">
      <alignment wrapText="1"/>
    </xf>
    <xf numFmtId="0" fontId="0" fillId="0" borderId="96" xfId="0" applyBorder="1" applyProtection="1"/>
    <xf numFmtId="0" fontId="26" fillId="3" borderId="96" xfId="0" applyFont="1" applyFill="1" applyBorder="1" applyProtection="1"/>
    <xf numFmtId="164" fontId="26" fillId="3" borderId="96" xfId="0" applyNumberFormat="1" applyFont="1" applyFill="1" applyBorder="1" applyProtection="1"/>
    <xf numFmtId="0" fontId="0" fillId="0" borderId="96" xfId="0" applyBorder="1"/>
    <xf numFmtId="0" fontId="26" fillId="3" borderId="95" xfId="1" applyFont="1" applyFill="1" applyBorder="1" applyAlignment="1" applyProtection="1">
      <alignment wrapText="1"/>
    </xf>
    <xf numFmtId="2" fontId="37" fillId="15" borderId="97" xfId="0" applyNumberFormat="1" applyFont="1" applyFill="1" applyBorder="1" applyAlignment="1" applyProtection="1">
      <alignment vertical="center" wrapText="1"/>
    </xf>
    <xf numFmtId="2" fontId="37" fillId="15" borderId="87" xfId="0" applyNumberFormat="1" applyFont="1" applyFill="1" applyBorder="1" applyAlignment="1" applyProtection="1">
      <alignment vertical="center" wrapText="1"/>
    </xf>
    <xf numFmtId="2" fontId="37" fillId="15" borderId="1" xfId="0" applyNumberFormat="1" applyFont="1" applyFill="1" applyBorder="1" applyAlignment="1" applyProtection="1">
      <alignment vertical="center" wrapText="1"/>
    </xf>
    <xf numFmtId="2" fontId="37" fillId="15" borderId="14" xfId="0" applyNumberFormat="1" applyFont="1" applyFill="1" applyBorder="1" applyAlignment="1" applyProtection="1">
      <alignment vertical="center" wrapText="1"/>
    </xf>
    <xf numFmtId="0" fontId="26" fillId="0" borderId="0" xfId="0" applyFont="1" applyBorder="1" applyProtection="1"/>
    <xf numFmtId="0" fontId="14" fillId="0" borderId="98" xfId="15" applyBorder="1" applyAlignment="1" applyProtection="1">
      <alignment vertical="center"/>
      <protection locked="0"/>
    </xf>
    <xf numFmtId="0" fontId="14" fillId="0" borderId="99" xfId="15" applyBorder="1" applyAlignment="1" applyProtection="1">
      <alignment vertical="center"/>
      <protection locked="0"/>
    </xf>
    <xf numFmtId="0" fontId="14" fillId="0" borderId="100" xfId="15" applyBorder="1" applyAlignment="1" applyProtection="1">
      <alignment vertical="center"/>
      <protection locked="0"/>
    </xf>
    <xf numFmtId="0" fontId="13" fillId="0" borderId="101" xfId="18" applyFont="1" applyFill="1" applyBorder="1" applyAlignment="1" applyProtection="1">
      <alignment vertical="center"/>
    </xf>
    <xf numFmtId="0" fontId="13" fillId="0" borderId="102" xfId="18" applyFont="1" applyFill="1" applyBorder="1" applyAlignment="1" applyProtection="1">
      <alignment vertical="center"/>
    </xf>
    <xf numFmtId="0" fontId="13" fillId="0" borderId="103" xfId="18" applyFont="1" applyFill="1" applyBorder="1" applyAlignment="1" applyProtection="1">
      <alignment vertical="center"/>
    </xf>
    <xf numFmtId="0" fontId="27" fillId="5" borderId="21" xfId="3" applyFont="1" applyBorder="1" applyProtection="1">
      <alignment horizontal="left" vertical="center"/>
    </xf>
    <xf numFmtId="14" fontId="31" fillId="18" borderId="1" xfId="14" applyNumberFormat="1" applyFont="1" applyFill="1" applyBorder="1" applyProtection="1">
      <alignment horizontal="center" vertical="center"/>
      <protection locked="0"/>
    </xf>
    <xf numFmtId="0" fontId="0" fillId="0" borderId="104" xfId="0" applyBorder="1"/>
    <xf numFmtId="0" fontId="0" fillId="0" borderId="105" xfId="0" applyBorder="1"/>
    <xf numFmtId="0" fontId="0" fillId="0" borderId="106" xfId="0" applyBorder="1"/>
    <xf numFmtId="14" fontId="8" fillId="18" borderId="1" xfId="14" applyNumberFormat="1" applyFill="1" applyBorder="1" applyAlignment="1" applyProtection="1">
      <alignment horizontal="center" vertical="center" wrapText="1"/>
      <protection locked="0"/>
    </xf>
    <xf numFmtId="14" fontId="8" fillId="18" borderId="12" xfId="14" applyNumberFormat="1" applyFill="1" applyBorder="1" applyAlignment="1" applyProtection="1">
      <alignment horizontal="center" vertical="center" wrapText="1"/>
      <protection locked="0"/>
    </xf>
    <xf numFmtId="0" fontId="2" fillId="0" borderId="0" xfId="2" applyAlignment="1" applyProtection="1">
      <alignment horizontal="center"/>
    </xf>
    <xf numFmtId="14" fontId="8" fillId="18" borderId="14" xfId="14" applyNumberFormat="1" applyFill="1" applyBorder="1" applyAlignment="1" applyProtection="1">
      <alignment horizontal="center" vertical="center" wrapText="1"/>
      <protection locked="0"/>
    </xf>
    <xf numFmtId="14" fontId="8" fillId="18" borderId="15" xfId="14" applyNumberFormat="1" applyFill="1" applyBorder="1" applyAlignment="1" applyProtection="1">
      <alignment horizontal="center" vertical="center" wrapText="1"/>
      <protection locked="0"/>
    </xf>
    <xf numFmtId="0" fontId="43" fillId="0" borderId="32" xfId="2" applyFont="1" applyBorder="1" applyAlignment="1" applyProtection="1">
      <alignment horizontal="center" vertical="center"/>
    </xf>
    <xf numFmtId="0" fontId="43" fillId="0" borderId="29" xfId="2" applyFont="1" applyBorder="1" applyAlignment="1" applyProtection="1">
      <alignment horizontal="center" vertical="center"/>
    </xf>
    <xf numFmtId="14" fontId="31" fillId="18" borderId="14" xfId="14" applyNumberFormat="1" applyFont="1" applyFill="1" applyBorder="1" applyProtection="1">
      <alignment horizontal="center" vertical="center"/>
      <protection locked="0"/>
    </xf>
    <xf numFmtId="14" fontId="31" fillId="18" borderId="29" xfId="14" applyNumberFormat="1" applyFont="1" applyFill="1" applyBorder="1" applyProtection="1">
      <alignment horizontal="center" vertical="center"/>
      <protection locked="0"/>
    </xf>
    <xf numFmtId="14" fontId="31" fillId="18" borderId="15" xfId="14" applyNumberFormat="1" applyFont="1" applyFill="1" applyBorder="1" applyProtection="1">
      <alignment horizontal="center" vertical="center"/>
      <protection locked="0"/>
    </xf>
    <xf numFmtId="0" fontId="31" fillId="18" borderId="107" xfId="14" applyFont="1" applyFill="1" applyBorder="1" applyProtection="1">
      <alignment horizontal="center" vertical="center"/>
      <protection locked="0"/>
    </xf>
    <xf numFmtId="164" fontId="26" fillId="18" borderId="107" xfId="0" applyNumberFormat="1" applyFont="1" applyFill="1" applyBorder="1" applyAlignment="1" applyProtection="1">
      <alignment horizontal="center" vertical="center"/>
      <protection locked="0"/>
    </xf>
    <xf numFmtId="0" fontId="17" fillId="3" borderId="19" xfId="3" applyFont="1" applyFill="1" applyBorder="1" applyAlignment="1" applyProtection="1">
      <alignment horizontal="left"/>
    </xf>
    <xf numFmtId="0" fontId="0" fillId="3" borderId="0" xfId="0" applyFill="1" applyBorder="1" applyAlignment="1" applyProtection="1">
      <alignment horizontal="left"/>
    </xf>
    <xf numFmtId="0" fontId="0" fillId="3" borderId="23" xfId="0" applyFont="1" applyFill="1" applyBorder="1" applyAlignment="1" applyProtection="1">
      <alignment horizontal="left"/>
    </xf>
    <xf numFmtId="0" fontId="31" fillId="18" borderId="87" xfId="14" applyFont="1" applyFill="1" applyBorder="1" applyProtection="1">
      <alignment horizontal="center" vertical="center"/>
      <protection locked="0"/>
    </xf>
    <xf numFmtId="0" fontId="26" fillId="0" borderId="82" xfId="2" applyNumberFormat="1" applyFont="1" applyBorder="1" applyProtection="1"/>
    <xf numFmtId="0" fontId="26" fillId="0" borderId="36" xfId="0" applyFont="1" applyBorder="1" applyAlignment="1" applyProtection="1">
      <alignment horizontal="center"/>
    </xf>
    <xf numFmtId="0" fontId="26" fillId="0" borderId="12" xfId="0" applyFont="1" applyBorder="1" applyAlignment="1" applyProtection="1">
      <alignment horizontal="center"/>
    </xf>
    <xf numFmtId="2" fontId="26" fillId="3" borderId="1" xfId="0" applyNumberFormat="1" applyFont="1" applyFill="1" applyBorder="1" applyAlignment="1" applyProtection="1">
      <alignment wrapText="1"/>
    </xf>
    <xf numFmtId="165" fontId="26" fillId="19" borderId="1" xfId="0" applyNumberFormat="1" applyFont="1" applyFill="1" applyBorder="1" applyAlignment="1" applyProtection="1">
      <alignment horizontal="center" vertical="center"/>
      <protection locked="0"/>
    </xf>
    <xf numFmtId="1" fontId="26" fillId="3" borderId="1" xfId="0" applyNumberFormat="1" applyFont="1" applyFill="1" applyBorder="1" applyAlignment="1" applyProtection="1">
      <alignment horizontal="right" wrapText="1"/>
    </xf>
    <xf numFmtId="2" fontId="26" fillId="3" borderId="108" xfId="0" applyNumberFormat="1" applyFont="1" applyFill="1" applyBorder="1" applyProtection="1"/>
    <xf numFmtId="1" fontId="26" fillId="3" borderId="14" xfId="0" applyNumberFormat="1" applyFont="1" applyFill="1" applyBorder="1" applyAlignment="1" applyProtection="1">
      <alignment horizontal="right" wrapText="1"/>
    </xf>
    <xf numFmtId="2" fontId="26" fillId="3" borderId="1" xfId="0" applyNumberFormat="1" applyFont="1" applyFill="1" applyBorder="1" applyAlignment="1" applyProtection="1">
      <alignment horizontal="right" wrapText="1"/>
    </xf>
    <xf numFmtId="1" fontId="26" fillId="3" borderId="1" xfId="0" applyNumberFormat="1" applyFont="1" applyFill="1" applyBorder="1" applyAlignment="1" applyProtection="1">
      <alignment wrapText="1"/>
    </xf>
    <xf numFmtId="166" fontId="37" fillId="15" borderId="2" xfId="0" applyNumberFormat="1" applyFont="1" applyFill="1" applyBorder="1" applyAlignment="1" applyProtection="1">
      <alignment vertical="center" wrapText="1"/>
    </xf>
    <xf numFmtId="2" fontId="26" fillId="3" borderId="2" xfId="0" applyNumberFormat="1" applyFont="1" applyFill="1" applyBorder="1" applyAlignment="1" applyProtection="1">
      <alignment horizontal="right" wrapText="1"/>
    </xf>
    <xf numFmtId="2" fontId="26" fillId="3" borderId="36" xfId="0" applyNumberFormat="1" applyFont="1" applyFill="1" applyBorder="1" applyAlignment="1" applyProtection="1">
      <alignment horizontal="right" wrapText="1"/>
    </xf>
    <xf numFmtId="2" fontId="26" fillId="3" borderId="12" xfId="0" applyNumberFormat="1" applyFont="1" applyFill="1" applyBorder="1" applyAlignment="1" applyProtection="1">
      <alignment horizontal="right" wrapText="1"/>
    </xf>
    <xf numFmtId="1" fontId="26" fillId="3" borderId="14" xfId="0" applyNumberFormat="1" applyFont="1" applyFill="1" applyBorder="1" applyAlignment="1" applyProtection="1">
      <alignment wrapText="1"/>
    </xf>
    <xf numFmtId="2" fontId="26" fillId="3" borderId="14" xfId="0" applyNumberFormat="1" applyFont="1" applyFill="1" applyBorder="1" applyAlignment="1" applyProtection="1">
      <alignment horizontal="right" wrapText="1"/>
    </xf>
    <xf numFmtId="2" fontId="26" fillId="3" borderId="15" xfId="0" applyNumberFormat="1" applyFont="1" applyFill="1" applyBorder="1" applyAlignment="1" applyProtection="1">
      <alignment horizontal="right" wrapText="1"/>
    </xf>
    <xf numFmtId="1" fontId="37" fillId="15" borderId="1" xfId="0" applyNumberFormat="1" applyFont="1" applyFill="1" applyBorder="1" applyAlignment="1" applyProtection="1">
      <alignment vertical="center" wrapText="1"/>
    </xf>
    <xf numFmtId="2" fontId="26" fillId="3" borderId="13" xfId="0" applyNumberFormat="1" applyFont="1" applyFill="1" applyBorder="1" applyProtection="1"/>
    <xf numFmtId="0" fontId="26" fillId="0" borderId="85" xfId="0" applyFont="1" applyBorder="1" applyAlignment="1" applyProtection="1">
      <alignment horizontal="center"/>
    </xf>
    <xf numFmtId="0" fontId="26" fillId="0" borderId="34" xfId="0" applyFont="1" applyBorder="1" applyAlignment="1" applyProtection="1">
      <alignment horizontal="center"/>
    </xf>
    <xf numFmtId="0" fontId="26" fillId="0" borderId="26" xfId="0" applyFont="1" applyBorder="1" applyAlignment="1" applyProtection="1">
      <alignment horizontal="center"/>
    </xf>
    <xf numFmtId="2" fontId="26" fillId="19" borderId="32" xfId="0" applyNumberFormat="1" applyFont="1" applyFill="1" applyBorder="1" applyAlignment="1" applyProtection="1">
      <alignment horizontal="center" vertical="center"/>
      <protection locked="0"/>
    </xf>
    <xf numFmtId="0" fontId="3" fillId="5" borderId="6" xfId="3" applyFont="1" applyBorder="1" applyAlignment="1" applyProtection="1">
      <alignment horizontal="left" vertical="center"/>
    </xf>
    <xf numFmtId="0" fontId="3" fillId="5" borderId="7" xfId="3" applyFont="1" applyBorder="1" applyAlignment="1" applyProtection="1">
      <alignment horizontal="left" vertical="center"/>
    </xf>
    <xf numFmtId="0" fontId="14" fillId="0" borderId="24" xfId="15" applyBorder="1" applyAlignment="1" applyProtection="1">
      <alignment horizontal="left" vertical="center" wrapText="1"/>
      <protection locked="0"/>
    </xf>
    <xf numFmtId="0" fontId="14" fillId="0" borderId="26" xfId="15" applyBorder="1" applyAlignment="1" applyProtection="1">
      <alignment horizontal="left" vertical="center" wrapText="1"/>
      <protection locked="0"/>
    </xf>
    <xf numFmtId="0" fontId="13" fillId="17" borderId="19" xfId="3" applyFont="1" applyFill="1" applyBorder="1" applyAlignment="1" applyProtection="1">
      <alignment horizontal="left" vertical="center" wrapText="1"/>
    </xf>
    <xf numFmtId="0" fontId="13" fillId="17" borderId="21" xfId="3" applyFont="1" applyFill="1" applyBorder="1" applyAlignment="1" applyProtection="1">
      <alignment horizontal="left" vertical="center" wrapText="1"/>
    </xf>
    <xf numFmtId="0" fontId="13" fillId="17" borderId="22" xfId="3" applyFont="1" applyFill="1" applyBorder="1" applyAlignment="1" applyProtection="1">
      <alignment horizontal="left" vertical="center" wrapText="1"/>
    </xf>
    <xf numFmtId="0" fontId="13" fillId="17" borderId="23" xfId="3" applyFont="1" applyFill="1" applyBorder="1" applyAlignment="1" applyProtection="1">
      <alignment horizontal="left" vertical="center" wrapText="1"/>
    </xf>
    <xf numFmtId="0" fontId="13" fillId="17" borderId="24" xfId="3" applyFont="1" applyFill="1" applyBorder="1" applyAlignment="1" applyProtection="1">
      <alignment horizontal="left" vertical="center" wrapText="1"/>
    </xf>
    <xf numFmtId="0" fontId="13" fillId="17" borderId="26" xfId="3" applyFont="1" applyFill="1" applyBorder="1" applyAlignment="1" applyProtection="1">
      <alignment horizontal="left" vertical="center" wrapText="1"/>
    </xf>
    <xf numFmtId="0" fontId="6" fillId="2" borderId="6" xfId="0" applyFont="1" applyFill="1" applyBorder="1" applyAlignment="1" applyProtection="1">
      <alignment horizontal="center"/>
    </xf>
    <xf numFmtId="0" fontId="6" fillId="2" borderId="7" xfId="0" applyFont="1" applyFill="1" applyBorder="1" applyAlignment="1" applyProtection="1">
      <alignment horizontal="center"/>
    </xf>
    <xf numFmtId="0" fontId="6" fillId="2" borderId="31"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26" fillId="3" borderId="19" xfId="0" applyFont="1" applyFill="1" applyBorder="1" applyAlignment="1" applyProtection="1">
      <alignment horizontal="left" vertical="center" wrapText="1"/>
    </xf>
    <xf numFmtId="0" fontId="26" fillId="3" borderId="24" xfId="0" applyFont="1" applyFill="1" applyBorder="1" applyAlignment="1" applyProtection="1">
      <alignment horizontal="left" vertical="center" wrapText="1"/>
    </xf>
    <xf numFmtId="1" fontId="37" fillId="15" borderId="21" xfId="0" applyNumberFormat="1" applyFont="1" applyFill="1" applyBorder="1" applyAlignment="1" applyProtection="1">
      <alignment horizontal="center" vertical="center" wrapText="1"/>
    </xf>
    <xf numFmtId="1" fontId="37" fillId="15" borderId="26" xfId="0" applyNumberFormat="1" applyFont="1" applyFill="1" applyBorder="1" applyAlignment="1" applyProtection="1">
      <alignment horizontal="center" vertical="center" wrapText="1"/>
    </xf>
    <xf numFmtId="0" fontId="26" fillId="18" borderId="19" xfId="1" applyNumberFormat="1" applyFont="1" applyFill="1" applyBorder="1" applyAlignment="1" applyProtection="1">
      <alignment horizontal="left" vertical="top" wrapText="1"/>
      <protection locked="0"/>
    </xf>
    <xf numFmtId="0" fontId="26" fillId="18" borderId="20" xfId="1" applyNumberFormat="1" applyFont="1" applyFill="1" applyBorder="1" applyAlignment="1" applyProtection="1">
      <alignment horizontal="left" vertical="top" wrapText="1"/>
      <protection locked="0"/>
    </xf>
    <xf numFmtId="0" fontId="26" fillId="18" borderId="21" xfId="1" applyNumberFormat="1" applyFont="1" applyFill="1" applyBorder="1" applyAlignment="1" applyProtection="1">
      <alignment horizontal="left" vertical="top" wrapText="1"/>
      <protection locked="0"/>
    </xf>
    <xf numFmtId="0" fontId="26" fillId="18" borderId="22" xfId="1" applyNumberFormat="1" applyFont="1" applyFill="1" applyBorder="1" applyAlignment="1" applyProtection="1">
      <alignment horizontal="left" vertical="top" wrapText="1"/>
      <protection locked="0"/>
    </xf>
    <xf numFmtId="0" fontId="26" fillId="18" borderId="0" xfId="1" applyNumberFormat="1" applyFont="1" applyFill="1" applyBorder="1" applyAlignment="1" applyProtection="1">
      <alignment horizontal="left" vertical="top" wrapText="1"/>
      <protection locked="0"/>
    </xf>
    <xf numFmtId="0" fontId="26" fillId="18" borderId="23" xfId="1" applyNumberFormat="1" applyFont="1" applyFill="1" applyBorder="1" applyAlignment="1" applyProtection="1">
      <alignment horizontal="left" vertical="top" wrapText="1"/>
      <protection locked="0"/>
    </xf>
    <xf numFmtId="0" fontId="26" fillId="18" borderId="24" xfId="1" applyNumberFormat="1" applyFont="1" applyFill="1" applyBorder="1" applyAlignment="1" applyProtection="1">
      <alignment horizontal="left" vertical="top" wrapText="1"/>
      <protection locked="0"/>
    </xf>
    <xf numFmtId="0" fontId="26" fillId="18" borderId="25" xfId="1" applyNumberFormat="1" applyFont="1" applyFill="1" applyBorder="1" applyAlignment="1" applyProtection="1">
      <alignment horizontal="left" vertical="top" wrapText="1"/>
      <protection locked="0"/>
    </xf>
    <xf numFmtId="0" fontId="26" fillId="18" borderId="26" xfId="1" applyNumberFormat="1" applyFont="1" applyFill="1" applyBorder="1" applyAlignment="1" applyProtection="1">
      <alignment horizontal="left" vertical="top" wrapText="1"/>
      <protection locked="0"/>
    </xf>
    <xf numFmtId="0" fontId="33" fillId="5" borderId="6" xfId="3" applyFont="1" applyBorder="1" applyAlignment="1" applyProtection="1">
      <alignment horizontal="left" vertical="center"/>
    </xf>
    <xf numFmtId="0" fontId="33" fillId="5" borderId="35" xfId="3" applyFont="1" applyBorder="1" applyAlignment="1" applyProtection="1">
      <alignment horizontal="left" vertical="center"/>
    </xf>
    <xf numFmtId="0" fontId="33" fillId="5" borderId="7" xfId="3" applyFont="1" applyBorder="1" applyAlignment="1" applyProtection="1">
      <alignment horizontal="left" vertical="center"/>
    </xf>
    <xf numFmtId="0" fontId="17" fillId="13" borderId="19" xfId="3" applyFont="1" applyFill="1" applyBorder="1" applyAlignment="1" applyProtection="1">
      <alignment horizontal="left" vertical="top" wrapText="1"/>
    </xf>
    <xf numFmtId="0" fontId="17" fillId="13" borderId="20" xfId="3" applyFont="1" applyFill="1" applyBorder="1" applyAlignment="1" applyProtection="1">
      <alignment horizontal="left" vertical="top" wrapText="1"/>
    </xf>
    <xf numFmtId="0" fontId="17" fillId="13" borderId="21" xfId="3" applyFont="1" applyFill="1" applyBorder="1" applyAlignment="1" applyProtection="1">
      <alignment horizontal="left" vertical="top" wrapText="1"/>
    </xf>
    <xf numFmtId="0" fontId="17" fillId="13" borderId="22" xfId="3" applyFont="1" applyFill="1" applyBorder="1" applyAlignment="1" applyProtection="1">
      <alignment horizontal="left" vertical="top" wrapText="1"/>
    </xf>
    <xf numFmtId="0" fontId="17" fillId="13" borderId="0" xfId="3" applyFont="1" applyFill="1" applyBorder="1" applyAlignment="1" applyProtection="1">
      <alignment horizontal="left" vertical="top" wrapText="1"/>
    </xf>
    <xf numFmtId="0" fontId="17" fillId="13" borderId="23" xfId="3" applyFont="1" applyFill="1" applyBorder="1" applyAlignment="1" applyProtection="1">
      <alignment horizontal="left" vertical="top" wrapText="1"/>
    </xf>
    <xf numFmtId="0" fontId="17" fillId="13" borderId="24" xfId="3" applyFont="1" applyFill="1" applyBorder="1" applyAlignment="1" applyProtection="1">
      <alignment horizontal="left" vertical="top" wrapText="1"/>
    </xf>
    <xf numFmtId="0" fontId="17" fillId="13" borderId="25" xfId="3" applyFont="1" applyFill="1" applyBorder="1" applyAlignment="1" applyProtection="1">
      <alignment horizontal="left" vertical="top" wrapText="1"/>
    </xf>
    <xf numFmtId="0" fontId="17" fillId="13" borderId="26" xfId="3" applyFont="1" applyFill="1" applyBorder="1" applyAlignment="1" applyProtection="1">
      <alignment horizontal="left" vertical="top" wrapText="1"/>
    </xf>
    <xf numFmtId="0" fontId="44" fillId="3" borderId="68" xfId="2" applyFont="1" applyFill="1" applyBorder="1" applyAlignment="1" applyProtection="1">
      <alignment horizontal="left" wrapText="1"/>
    </xf>
    <xf numFmtId="0" fontId="44" fillId="3" borderId="70" xfId="2" applyFont="1" applyFill="1" applyBorder="1" applyAlignment="1" applyProtection="1">
      <alignment horizontal="left" wrapText="1"/>
    </xf>
    <xf numFmtId="0" fontId="42" fillId="3" borderId="49" xfId="2" applyNumberFormat="1" applyFont="1" applyFill="1" applyBorder="1" applyAlignment="1" applyProtection="1">
      <alignment horizontal="left"/>
    </xf>
    <xf numFmtId="0" fontId="42" fillId="3" borderId="51" xfId="2" applyNumberFormat="1" applyFont="1" applyFill="1" applyBorder="1" applyAlignment="1" applyProtection="1">
      <alignment horizontal="left"/>
    </xf>
    <xf numFmtId="14" fontId="42" fillId="3" borderId="49" xfId="2" applyNumberFormat="1" applyFont="1" applyFill="1" applyBorder="1" applyAlignment="1" applyProtection="1">
      <alignment horizontal="left"/>
    </xf>
    <xf numFmtId="14" fontId="42" fillId="3" borderId="51" xfId="2" applyNumberFormat="1" applyFont="1" applyFill="1" applyBorder="1" applyAlignment="1" applyProtection="1">
      <alignment horizontal="left"/>
    </xf>
    <xf numFmtId="0" fontId="42" fillId="3" borderId="49" xfId="2" applyNumberFormat="1" applyFont="1" applyFill="1" applyBorder="1" applyAlignment="1" applyProtection="1">
      <alignment horizontal="left" vertical="center" wrapText="1"/>
    </xf>
    <xf numFmtId="0" fontId="42" fillId="3" borderId="51" xfId="2" applyNumberFormat="1" applyFont="1" applyFill="1" applyBorder="1" applyAlignment="1" applyProtection="1">
      <alignment horizontal="left" vertical="center" wrapText="1"/>
    </xf>
    <xf numFmtId="14" fontId="42" fillId="3" borderId="52" xfId="2" applyNumberFormat="1" applyFont="1" applyFill="1" applyBorder="1" applyAlignment="1" applyProtection="1">
      <alignment horizontal="left"/>
    </xf>
    <xf numFmtId="14" fontId="42" fillId="3" borderId="54" xfId="2" applyNumberFormat="1" applyFont="1" applyFill="1" applyBorder="1" applyAlignment="1" applyProtection="1">
      <alignment horizontal="left"/>
    </xf>
    <xf numFmtId="165" fontId="37" fillId="15" borderId="21" xfId="0" applyNumberFormat="1" applyFont="1" applyFill="1" applyBorder="1" applyAlignment="1" applyProtection="1">
      <alignment horizontal="center" vertical="center" wrapText="1"/>
    </xf>
    <xf numFmtId="165" fontId="37" fillId="15" borderId="26" xfId="0" applyNumberFormat="1" applyFont="1" applyFill="1" applyBorder="1" applyAlignment="1" applyProtection="1">
      <alignment horizontal="center" vertical="center" wrapText="1"/>
    </xf>
    <xf numFmtId="0" fontId="27" fillId="5" borderId="6" xfId="3" applyFont="1" applyBorder="1" applyAlignment="1" applyProtection="1">
      <alignment horizontal="left" vertical="center"/>
    </xf>
    <xf numFmtId="0" fontId="27" fillId="5" borderId="7" xfId="3" applyFont="1" applyBorder="1" applyAlignment="1" applyProtection="1">
      <alignment horizontal="left" vertical="center"/>
    </xf>
    <xf numFmtId="0" fontId="18" fillId="18" borderId="24" xfId="0" applyFont="1" applyFill="1" applyBorder="1" applyAlignment="1" applyProtection="1">
      <alignment horizontal="left" vertical="top" wrapText="1"/>
      <protection locked="0"/>
    </xf>
    <xf numFmtId="0" fontId="18" fillId="18" borderId="25" xfId="0" applyFont="1" applyFill="1" applyBorder="1" applyAlignment="1" applyProtection="1">
      <alignment horizontal="left" vertical="top" wrapText="1"/>
      <protection locked="0"/>
    </xf>
    <xf numFmtId="0" fontId="18" fillId="18" borderId="26" xfId="0" applyFont="1" applyFill="1" applyBorder="1" applyAlignment="1" applyProtection="1">
      <alignment horizontal="left" vertical="top" wrapText="1"/>
      <protection locked="0"/>
    </xf>
    <xf numFmtId="0" fontId="18" fillId="18" borderId="91" xfId="0" applyFont="1" applyFill="1" applyBorder="1" applyAlignment="1" applyProtection="1">
      <alignment horizontal="left" vertical="top" wrapText="1"/>
      <protection locked="0"/>
    </xf>
    <xf numFmtId="0" fontId="18" fillId="18" borderId="83" xfId="0" applyFont="1" applyFill="1" applyBorder="1" applyAlignment="1" applyProtection="1">
      <alignment horizontal="left" vertical="top" wrapText="1"/>
      <protection locked="0"/>
    </xf>
    <xf numFmtId="0" fontId="18" fillId="18" borderId="88" xfId="0" applyFont="1" applyFill="1" applyBorder="1" applyAlignment="1" applyProtection="1">
      <alignment horizontal="left" vertical="top" wrapText="1"/>
      <protection locked="0"/>
    </xf>
    <xf numFmtId="0" fontId="18" fillId="18" borderId="22" xfId="0" applyFont="1" applyFill="1" applyBorder="1" applyAlignment="1" applyProtection="1">
      <alignment horizontal="left" vertical="top" wrapText="1"/>
      <protection locked="0"/>
    </xf>
    <xf numFmtId="0" fontId="18" fillId="18" borderId="0" xfId="0" applyFont="1" applyFill="1" applyBorder="1" applyAlignment="1" applyProtection="1">
      <alignment horizontal="left" vertical="top" wrapText="1"/>
      <protection locked="0"/>
    </xf>
    <xf numFmtId="0" fontId="18" fillId="18" borderId="23" xfId="0" applyFont="1" applyFill="1" applyBorder="1" applyAlignment="1" applyProtection="1">
      <alignment horizontal="left" vertical="top" wrapText="1"/>
      <protection locked="0"/>
    </xf>
    <xf numFmtId="0" fontId="18" fillId="18" borderId="22" xfId="0" applyFont="1" applyFill="1" applyBorder="1" applyAlignment="1" applyProtection="1">
      <alignment horizontal="center" vertical="top" wrapText="1"/>
      <protection locked="0"/>
    </xf>
    <xf numFmtId="0" fontId="18" fillId="18" borderId="0" xfId="0" applyFont="1" applyFill="1" applyBorder="1" applyAlignment="1" applyProtection="1">
      <alignment horizontal="center" vertical="top" wrapText="1"/>
      <protection locked="0"/>
    </xf>
    <xf numFmtId="0" fontId="18" fillId="18" borderId="23" xfId="0" applyFont="1" applyFill="1" applyBorder="1" applyAlignment="1" applyProtection="1">
      <alignment horizontal="center" vertical="top" wrapText="1"/>
      <protection locked="0"/>
    </xf>
    <xf numFmtId="0" fontId="18" fillId="18" borderId="24" xfId="0" applyFont="1" applyFill="1" applyBorder="1" applyAlignment="1" applyProtection="1">
      <alignment horizontal="center" vertical="top" wrapText="1"/>
      <protection locked="0"/>
    </xf>
    <xf numFmtId="0" fontId="18" fillId="18" borderId="25" xfId="0" applyFont="1" applyFill="1" applyBorder="1" applyAlignment="1" applyProtection="1">
      <alignment horizontal="center" vertical="top" wrapText="1"/>
      <protection locked="0"/>
    </xf>
    <xf numFmtId="0" fontId="18" fillId="18" borderId="26" xfId="0" applyFont="1" applyFill="1" applyBorder="1" applyAlignment="1" applyProtection="1">
      <alignment horizontal="center" vertical="top" wrapText="1"/>
      <protection locked="0"/>
    </xf>
    <xf numFmtId="0" fontId="3" fillId="5" borderId="6" xfId="3" applyBorder="1" applyAlignment="1" applyProtection="1">
      <alignment horizontal="left" vertical="center"/>
    </xf>
    <xf numFmtId="0" fontId="3" fillId="5" borderId="35" xfId="3" applyBorder="1" applyAlignment="1" applyProtection="1">
      <alignment horizontal="left" vertical="center"/>
    </xf>
    <xf numFmtId="0" fontId="3" fillId="5" borderId="7" xfId="3" applyBorder="1" applyAlignment="1" applyProtection="1">
      <alignment horizontal="left" vertical="center"/>
    </xf>
    <xf numFmtId="0" fontId="24" fillId="2" borderId="6" xfId="0" applyFont="1" applyFill="1" applyBorder="1" applyAlignment="1" applyProtection="1">
      <alignment horizontal="left"/>
    </xf>
    <xf numFmtId="0" fontId="24" fillId="2" borderId="35" xfId="0" applyFont="1" applyFill="1" applyBorder="1" applyAlignment="1" applyProtection="1">
      <alignment horizontal="left"/>
    </xf>
    <xf numFmtId="0" fontId="24" fillId="2" borderId="7" xfId="0" applyFont="1" applyFill="1" applyBorder="1" applyAlignment="1" applyProtection="1">
      <alignment horizontal="left"/>
    </xf>
    <xf numFmtId="0" fontId="50" fillId="0" borderId="0" xfId="2" applyFont="1" applyAlignment="1">
      <alignment horizontal="left" vertical="center" wrapText="1"/>
    </xf>
    <xf numFmtId="0" fontId="50" fillId="0" borderId="25" xfId="2" applyFont="1" applyBorder="1" applyAlignment="1">
      <alignment horizontal="left" vertical="center" wrapText="1"/>
    </xf>
    <xf numFmtId="0" fontId="4" fillId="18" borderId="19" xfId="1" applyFont="1" applyFill="1" applyBorder="1" applyAlignment="1" applyProtection="1">
      <alignment horizontal="left" vertical="top"/>
      <protection locked="0"/>
    </xf>
    <xf numFmtId="0" fontId="4" fillId="18" borderId="20" xfId="1" applyFont="1" applyFill="1" applyBorder="1" applyAlignment="1" applyProtection="1">
      <alignment horizontal="left" vertical="top"/>
      <protection locked="0"/>
    </xf>
    <xf numFmtId="0" fontId="4" fillId="18" borderId="21" xfId="1" applyFont="1" applyFill="1" applyBorder="1" applyAlignment="1" applyProtection="1">
      <alignment horizontal="left" vertical="top"/>
      <protection locked="0"/>
    </xf>
    <xf numFmtId="0" fontId="4" fillId="18" borderId="22" xfId="1" applyFont="1" applyFill="1" applyBorder="1" applyAlignment="1" applyProtection="1">
      <alignment horizontal="left" vertical="top"/>
      <protection locked="0"/>
    </xf>
    <xf numFmtId="0" fontId="4" fillId="18" borderId="0" xfId="1" applyFont="1" applyFill="1" applyBorder="1" applyAlignment="1" applyProtection="1">
      <alignment horizontal="left" vertical="top"/>
      <protection locked="0"/>
    </xf>
    <xf numFmtId="0" fontId="4" fillId="18" borderId="23" xfId="1" applyFont="1" applyFill="1" applyBorder="1" applyAlignment="1" applyProtection="1">
      <alignment horizontal="left" vertical="top"/>
      <protection locked="0"/>
    </xf>
    <xf numFmtId="0" fontId="4" fillId="18" borderId="24" xfId="1" applyFont="1" applyFill="1" applyBorder="1" applyAlignment="1" applyProtection="1">
      <alignment horizontal="left" vertical="top"/>
      <protection locked="0"/>
    </xf>
    <xf numFmtId="0" fontId="4" fillId="18" borderId="25" xfId="1" applyFont="1" applyFill="1" applyBorder="1" applyAlignment="1" applyProtection="1">
      <alignment horizontal="left" vertical="top"/>
      <protection locked="0"/>
    </xf>
    <xf numFmtId="0" fontId="4" fillId="18" borderId="26" xfId="1" applyFont="1" applyFill="1" applyBorder="1" applyAlignment="1" applyProtection="1">
      <alignment horizontal="left" vertical="top"/>
      <protection locked="0"/>
    </xf>
    <xf numFmtId="0" fontId="17" fillId="2" borderId="6" xfId="3" applyFont="1" applyFill="1" applyBorder="1" applyAlignment="1" applyProtection="1">
      <alignment horizontal="left" vertical="center"/>
    </xf>
    <xf numFmtId="0" fontId="17" fillId="2" borderId="35" xfId="3" applyFont="1" applyFill="1" applyBorder="1" applyAlignment="1" applyProtection="1">
      <alignment horizontal="left" vertical="center"/>
    </xf>
    <xf numFmtId="0" fontId="17" fillId="2" borderId="7" xfId="3" applyFont="1" applyFill="1" applyBorder="1" applyAlignment="1" applyProtection="1">
      <alignment horizontal="left" vertical="center"/>
    </xf>
    <xf numFmtId="0" fontId="41" fillId="20" borderId="25" xfId="2" applyNumberFormat="1" applyFont="1" applyFill="1" applyBorder="1" applyAlignment="1" applyProtection="1">
      <alignment horizontal="left" vertical="center" wrapText="1"/>
    </xf>
    <xf numFmtId="0" fontId="18" fillId="3" borderId="0" xfId="0" applyFont="1" applyFill="1" applyBorder="1" applyAlignment="1" applyProtection="1">
      <alignment horizontal="left" vertical="center"/>
    </xf>
    <xf numFmtId="0" fontId="18" fillId="3" borderId="23" xfId="0" applyFont="1" applyFill="1" applyBorder="1" applyAlignment="1" applyProtection="1">
      <alignment horizontal="left" vertical="center"/>
    </xf>
    <xf numFmtId="0" fontId="41" fillId="20" borderId="0" xfId="2" applyNumberFormat="1" applyFont="1" applyFill="1" applyBorder="1" applyAlignment="1" applyProtection="1">
      <alignment horizontal="left" vertical="top"/>
    </xf>
    <xf numFmtId="0" fontId="41" fillId="20" borderId="25" xfId="2" applyNumberFormat="1" applyFont="1" applyFill="1" applyBorder="1" applyAlignment="1" applyProtection="1">
      <alignment horizontal="left" vertical="center"/>
    </xf>
    <xf numFmtId="0" fontId="41" fillId="20" borderId="26" xfId="2" applyNumberFormat="1" applyFont="1" applyFill="1" applyBorder="1" applyAlignment="1" applyProtection="1">
      <alignment horizontal="left" vertical="center"/>
    </xf>
    <xf numFmtId="0" fontId="47" fillId="5" borderId="6" xfId="3" applyFont="1" applyBorder="1" applyAlignment="1" applyProtection="1">
      <alignment horizontal="left" vertical="center"/>
    </xf>
    <xf numFmtId="0" fontId="47" fillId="5" borderId="35" xfId="3" applyFont="1" applyBorder="1" applyAlignment="1" applyProtection="1">
      <alignment horizontal="left" vertical="center"/>
    </xf>
    <xf numFmtId="0" fontId="47" fillId="5" borderId="7" xfId="3" applyFont="1" applyBorder="1" applyAlignment="1" applyProtection="1">
      <alignment horizontal="left" vertical="center"/>
    </xf>
    <xf numFmtId="0" fontId="41" fillId="0" borderId="68" xfId="2" applyFont="1" applyBorder="1" applyAlignment="1" applyProtection="1">
      <alignment horizontal="left" wrapText="1"/>
    </xf>
    <xf numFmtId="0" fontId="41" fillId="0" borderId="69" xfId="2" applyFont="1" applyBorder="1" applyAlignment="1" applyProtection="1">
      <alignment horizontal="left" wrapText="1"/>
    </xf>
    <xf numFmtId="0" fontId="41" fillId="0" borderId="70" xfId="2" applyFont="1" applyBorder="1" applyAlignment="1" applyProtection="1">
      <alignment horizontal="left" wrapText="1"/>
    </xf>
    <xf numFmtId="0" fontId="41" fillId="0" borderId="49" xfId="2" applyNumberFormat="1" applyFont="1" applyBorder="1" applyAlignment="1" applyProtection="1">
      <alignment horizontal="left" vertical="top"/>
    </xf>
    <xf numFmtId="0" fontId="41" fillId="0" borderId="50" xfId="2" applyNumberFormat="1" applyFont="1" applyBorder="1" applyAlignment="1" applyProtection="1">
      <alignment horizontal="left" vertical="top"/>
    </xf>
    <xf numFmtId="0" fontId="41" fillId="0" borderId="51" xfId="2" applyNumberFormat="1" applyFont="1" applyBorder="1" applyAlignment="1" applyProtection="1">
      <alignment horizontal="left" vertical="top"/>
    </xf>
    <xf numFmtId="14" fontId="41" fillId="0" borderId="49" xfId="2" applyNumberFormat="1" applyFont="1" applyBorder="1" applyAlignment="1" applyProtection="1">
      <alignment horizontal="left" vertical="top"/>
    </xf>
    <xf numFmtId="14" fontId="41" fillId="0" borderId="50" xfId="2" applyNumberFormat="1" applyFont="1" applyBorder="1" applyAlignment="1" applyProtection="1">
      <alignment horizontal="left" vertical="top"/>
    </xf>
    <xf numFmtId="14" fontId="41" fillId="0" borderId="51" xfId="2" applyNumberFormat="1" applyFont="1" applyBorder="1" applyAlignment="1" applyProtection="1">
      <alignment horizontal="left" vertical="top"/>
    </xf>
    <xf numFmtId="0" fontId="41" fillId="20" borderId="0" xfId="2" applyFont="1" applyFill="1" applyBorder="1" applyAlignment="1" applyProtection="1">
      <alignment horizontal="left" wrapText="1"/>
    </xf>
    <xf numFmtId="0" fontId="41" fillId="0" borderId="49" xfId="2" applyNumberFormat="1" applyFont="1" applyBorder="1" applyAlignment="1" applyProtection="1">
      <alignment horizontal="left" vertical="center" wrapText="1"/>
    </xf>
    <xf numFmtId="0" fontId="41" fillId="0" borderId="50" xfId="2" applyNumberFormat="1" applyFont="1" applyBorder="1" applyAlignment="1" applyProtection="1">
      <alignment horizontal="left" vertical="center" wrapText="1"/>
    </xf>
    <xf numFmtId="0" fontId="41" fillId="0" borderId="51" xfId="2" applyNumberFormat="1" applyFont="1" applyBorder="1" applyAlignment="1" applyProtection="1">
      <alignment horizontal="left" vertical="center" wrapText="1"/>
    </xf>
    <xf numFmtId="14" fontId="41" fillId="0" borderId="52" xfId="2" applyNumberFormat="1" applyFont="1" applyBorder="1" applyAlignment="1" applyProtection="1">
      <alignment horizontal="left" vertical="top"/>
    </xf>
    <xf numFmtId="14" fontId="41" fillId="0" borderId="53" xfId="2" applyNumberFormat="1" applyFont="1" applyBorder="1" applyAlignment="1" applyProtection="1">
      <alignment horizontal="left" vertical="top"/>
    </xf>
    <xf numFmtId="14" fontId="41" fillId="0" borderId="54" xfId="2" applyNumberFormat="1" applyFont="1" applyBorder="1" applyAlignment="1" applyProtection="1">
      <alignment horizontal="left" vertical="top"/>
    </xf>
    <xf numFmtId="0" fontId="20" fillId="20" borderId="0" xfId="2" applyFont="1" applyFill="1" applyBorder="1" applyAlignment="1" applyProtection="1">
      <alignment horizontal="left"/>
    </xf>
    <xf numFmtId="0" fontId="41" fillId="20" borderId="0" xfId="2" applyNumberFormat="1" applyFont="1" applyFill="1" applyBorder="1" applyAlignment="1" applyProtection="1">
      <alignment horizontal="left" vertical="center" wrapText="1"/>
    </xf>
    <xf numFmtId="0" fontId="18" fillId="18" borderId="84" xfId="0" applyFont="1" applyFill="1" applyBorder="1" applyAlignment="1" applyProtection="1">
      <alignment horizontal="left" vertical="top" wrapText="1"/>
      <protection locked="0"/>
    </xf>
    <xf numFmtId="0" fontId="18" fillId="18" borderId="86" xfId="0" applyFont="1" applyFill="1" applyBorder="1" applyAlignment="1" applyProtection="1">
      <alignment horizontal="left" vertical="top" wrapText="1"/>
      <protection locked="0"/>
    </xf>
    <xf numFmtId="0" fontId="18" fillId="18" borderId="87" xfId="0" applyFont="1" applyFill="1" applyBorder="1" applyAlignment="1" applyProtection="1">
      <alignment horizontal="left" vertical="top" wrapText="1"/>
      <protection locked="0"/>
    </xf>
    <xf numFmtId="0" fontId="14" fillId="0" borderId="0" xfId="15" applyAlignment="1" applyProtection="1">
      <alignment horizontal="left"/>
      <protection locked="0"/>
    </xf>
    <xf numFmtId="0" fontId="18" fillId="3" borderId="0" xfId="0" applyFont="1" applyFill="1" applyBorder="1" applyAlignment="1" applyProtection="1">
      <alignment horizontal="left" wrapText="1"/>
    </xf>
    <xf numFmtId="0" fontId="18" fillId="3" borderId="23" xfId="0" applyFont="1" applyFill="1" applyBorder="1" applyAlignment="1" applyProtection="1">
      <alignment horizontal="left" wrapText="1"/>
    </xf>
    <xf numFmtId="14" fontId="5" fillId="0" borderId="52" xfId="2" applyNumberFormat="1" applyFont="1" applyBorder="1" applyAlignment="1" applyProtection="1">
      <alignment horizontal="left" vertical="top"/>
    </xf>
    <xf numFmtId="14" fontId="5" fillId="0" borderId="53" xfId="2" applyNumberFormat="1" applyFont="1" applyBorder="1" applyAlignment="1" applyProtection="1">
      <alignment horizontal="left" vertical="top"/>
    </xf>
    <xf numFmtId="14" fontId="5" fillId="0" borderId="54" xfId="2" applyNumberFormat="1" applyFont="1" applyBorder="1" applyAlignment="1" applyProtection="1">
      <alignment horizontal="left" vertical="top"/>
    </xf>
    <xf numFmtId="0" fontId="17" fillId="5" borderId="19" xfId="3" applyFont="1" applyBorder="1" applyAlignment="1" applyProtection="1">
      <alignment horizontal="left" vertical="center"/>
    </xf>
    <xf numFmtId="0" fontId="17" fillId="5" borderId="20" xfId="3" applyFont="1" applyBorder="1" applyAlignment="1" applyProtection="1">
      <alignment horizontal="left" vertical="center"/>
    </xf>
    <xf numFmtId="0" fontId="17" fillId="5" borderId="21" xfId="3" applyFont="1" applyBorder="1" applyAlignment="1" applyProtection="1">
      <alignment horizontal="left" vertical="center"/>
    </xf>
    <xf numFmtId="0" fontId="5" fillId="0" borderId="68" xfId="2" applyFont="1" applyBorder="1" applyAlignment="1" applyProtection="1">
      <alignment horizontal="left" wrapText="1"/>
    </xf>
    <xf numFmtId="0" fontId="5" fillId="0" borderId="69" xfId="2" applyFont="1" applyBorder="1" applyAlignment="1" applyProtection="1">
      <alignment horizontal="left" wrapText="1"/>
    </xf>
    <xf numFmtId="0" fontId="5" fillId="0" borderId="70" xfId="2" applyFont="1" applyBorder="1" applyAlignment="1" applyProtection="1">
      <alignment horizontal="left" wrapText="1"/>
    </xf>
    <xf numFmtId="0" fontId="5" fillId="0" borderId="49" xfId="2" applyNumberFormat="1" applyFont="1" applyBorder="1" applyAlignment="1" applyProtection="1">
      <alignment horizontal="left" vertical="top"/>
    </xf>
    <xf numFmtId="0" fontId="5" fillId="0" borderId="50" xfId="2" applyNumberFormat="1" applyFont="1" applyBorder="1" applyAlignment="1" applyProtection="1">
      <alignment horizontal="left" vertical="top"/>
    </xf>
    <xf numFmtId="0" fontId="5" fillId="0" borderId="51" xfId="2" applyNumberFormat="1" applyFont="1" applyBorder="1" applyAlignment="1" applyProtection="1">
      <alignment horizontal="left" vertical="top"/>
    </xf>
    <xf numFmtId="14" fontId="5" fillId="0" borderId="49" xfId="2" applyNumberFormat="1" applyFont="1" applyBorder="1" applyAlignment="1" applyProtection="1">
      <alignment horizontal="left" vertical="top"/>
    </xf>
    <xf numFmtId="14" fontId="5" fillId="0" borderId="50" xfId="2" applyNumberFormat="1" applyFont="1" applyBorder="1" applyAlignment="1" applyProtection="1">
      <alignment horizontal="left" vertical="top"/>
    </xf>
    <xf numFmtId="14" fontId="5" fillId="0" borderId="51" xfId="2" applyNumberFormat="1" applyFont="1" applyBorder="1" applyAlignment="1" applyProtection="1">
      <alignment horizontal="left" vertical="top"/>
    </xf>
    <xf numFmtId="0" fontId="5" fillId="0" borderId="49" xfId="2" applyNumberFormat="1" applyFont="1" applyBorder="1" applyAlignment="1" applyProtection="1">
      <alignment horizontal="left" vertical="center" wrapText="1"/>
    </xf>
    <xf numFmtId="0" fontId="5" fillId="0" borderId="50" xfId="2" applyNumberFormat="1" applyFont="1" applyBorder="1" applyAlignment="1" applyProtection="1">
      <alignment horizontal="left" vertical="center" wrapText="1"/>
    </xf>
    <xf numFmtId="0" fontId="5" fillId="0" borderId="51" xfId="2" applyNumberFormat="1" applyFont="1" applyBorder="1" applyAlignment="1" applyProtection="1">
      <alignment horizontal="left" vertical="center" wrapText="1"/>
    </xf>
    <xf numFmtId="0" fontId="24" fillId="2" borderId="6" xfId="0" applyFont="1" applyFill="1" applyBorder="1" applyAlignment="1" applyProtection="1">
      <alignment horizontal="center"/>
    </xf>
    <xf numFmtId="0" fontId="24" fillId="2" borderId="35" xfId="0" applyFont="1" applyFill="1" applyBorder="1" applyAlignment="1" applyProtection="1">
      <alignment horizontal="center"/>
    </xf>
    <xf numFmtId="0" fontId="24" fillId="2" borderId="7" xfId="0" applyFont="1" applyFill="1" applyBorder="1" applyAlignment="1" applyProtection="1">
      <alignment horizontal="center"/>
    </xf>
    <xf numFmtId="0" fontId="42" fillId="0" borderId="57" xfId="2" applyFont="1" applyBorder="1" applyAlignment="1" applyProtection="1">
      <alignment horizontal="left"/>
    </xf>
    <xf numFmtId="0" fontId="42" fillId="0" borderId="61" xfId="2" applyFont="1" applyBorder="1" applyAlignment="1" applyProtection="1">
      <alignment horizontal="left"/>
    </xf>
    <xf numFmtId="0" fontId="42" fillId="0" borderId="56" xfId="2" applyFont="1" applyBorder="1" applyAlignment="1" applyProtection="1">
      <alignment horizontal="left"/>
    </xf>
    <xf numFmtId="0" fontId="42" fillId="0" borderId="63" xfId="2" applyFont="1" applyBorder="1" applyAlignment="1" applyProtection="1">
      <alignment horizontal="left"/>
    </xf>
    <xf numFmtId="0" fontId="38" fillId="13" borderId="28" xfId="3" applyFont="1" applyFill="1" applyBorder="1" applyAlignment="1" applyProtection="1">
      <alignment horizontal="left" vertical="center" wrapText="1"/>
    </xf>
    <xf numFmtId="0" fontId="38" fillId="13" borderId="32" xfId="3" applyFont="1" applyFill="1" applyBorder="1" applyAlignment="1" applyProtection="1">
      <alignment horizontal="left" vertical="center" wrapText="1"/>
    </xf>
    <xf numFmtId="0" fontId="38" fillId="13" borderId="29" xfId="3" applyFont="1" applyFill="1" applyBorder="1" applyAlignment="1" applyProtection="1">
      <alignment horizontal="left" vertical="center" wrapText="1"/>
    </xf>
    <xf numFmtId="0" fontId="38" fillId="13" borderId="18" xfId="3" applyFont="1" applyFill="1" applyBorder="1" applyAlignment="1" applyProtection="1">
      <alignment horizontal="left" vertical="center" wrapText="1"/>
    </xf>
    <xf numFmtId="0" fontId="38" fillId="13" borderId="2" xfId="3" applyFont="1" applyFill="1" applyBorder="1" applyAlignment="1" applyProtection="1">
      <alignment horizontal="left" vertical="center" wrapText="1"/>
    </xf>
    <xf numFmtId="0" fontId="38" fillId="13" borderId="36" xfId="3" applyFont="1" applyFill="1" applyBorder="1" applyAlignment="1" applyProtection="1">
      <alignment horizontal="left" vertical="center" wrapText="1"/>
    </xf>
    <xf numFmtId="0" fontId="38" fillId="13" borderId="13" xfId="3" applyFont="1" applyFill="1" applyBorder="1" applyAlignment="1" applyProtection="1">
      <alignment horizontal="left" vertical="center" wrapText="1"/>
    </xf>
    <xf numFmtId="0" fontId="38" fillId="13" borderId="14" xfId="3" applyFont="1" applyFill="1" applyBorder="1" applyAlignment="1" applyProtection="1">
      <alignment horizontal="left" vertical="center" wrapText="1"/>
    </xf>
    <xf numFmtId="0" fontId="38" fillId="13" borderId="15" xfId="3" applyFont="1" applyFill="1" applyBorder="1" applyAlignment="1" applyProtection="1">
      <alignment horizontal="left" vertical="center" wrapText="1"/>
    </xf>
    <xf numFmtId="0" fontId="43" fillId="0" borderId="8" xfId="2" applyFont="1" applyBorder="1" applyAlignment="1" applyProtection="1">
      <alignment horizontal="center" vertical="center"/>
    </xf>
    <xf numFmtId="0" fontId="43" fillId="0" borderId="59" xfId="2" applyFont="1" applyBorder="1" applyAlignment="1" applyProtection="1">
      <alignment horizontal="center" vertical="center"/>
    </xf>
    <xf numFmtId="0" fontId="42" fillId="0" borderId="62" xfId="2" applyFont="1" applyBorder="1" applyAlignment="1" applyProtection="1">
      <alignment horizontal="left"/>
    </xf>
    <xf numFmtId="0" fontId="42" fillId="0" borderId="60" xfId="2" applyFont="1" applyBorder="1" applyAlignment="1" applyProtection="1">
      <alignment horizontal="left"/>
    </xf>
    <xf numFmtId="0" fontId="42" fillId="0" borderId="57" xfId="2" applyFont="1" applyBorder="1" applyAlignment="1" applyProtection="1">
      <alignment horizontal="left" vertical="top"/>
    </xf>
    <xf numFmtId="0" fontId="42" fillId="0" borderId="61" xfId="2" applyFont="1" applyBorder="1" applyAlignment="1" applyProtection="1">
      <alignment horizontal="left" vertical="top"/>
    </xf>
    <xf numFmtId="14" fontId="41" fillId="3" borderId="52" xfId="2" applyNumberFormat="1" applyFont="1" applyFill="1" applyBorder="1" applyAlignment="1" applyProtection="1">
      <alignment horizontal="left" vertical="top"/>
    </xf>
    <xf numFmtId="14" fontId="41" fillId="3" borderId="54" xfId="2" applyNumberFormat="1" applyFont="1" applyFill="1" applyBorder="1" applyAlignment="1" applyProtection="1">
      <alignment horizontal="left" vertical="top"/>
    </xf>
    <xf numFmtId="0" fontId="23" fillId="2" borderId="6" xfId="3" applyFont="1" applyFill="1" applyBorder="1" applyAlignment="1" applyProtection="1">
      <alignment horizontal="left" vertical="center"/>
    </xf>
    <xf numFmtId="0" fontId="23" fillId="2" borderId="35" xfId="3" applyFont="1" applyFill="1" applyBorder="1" applyAlignment="1" applyProtection="1">
      <alignment horizontal="left" vertical="center"/>
    </xf>
    <xf numFmtId="0" fontId="23" fillId="2" borderId="7" xfId="3" applyFont="1" applyFill="1" applyBorder="1" applyAlignment="1" applyProtection="1">
      <alignment horizontal="left" vertical="center"/>
    </xf>
    <xf numFmtId="0" fontId="41" fillId="3" borderId="68" xfId="2" applyFont="1" applyFill="1" applyBorder="1" applyAlignment="1" applyProtection="1">
      <alignment horizontal="left" vertical="center" wrapText="1"/>
    </xf>
    <xf numFmtId="0" fontId="41" fillId="3" borderId="70" xfId="2" applyFont="1" applyFill="1" applyBorder="1" applyAlignment="1" applyProtection="1">
      <alignment horizontal="left" vertical="center" wrapText="1"/>
    </xf>
    <xf numFmtId="0" fontId="41" fillId="3" borderId="49" xfId="2" applyNumberFormat="1" applyFont="1" applyFill="1" applyBorder="1" applyAlignment="1" applyProtection="1">
      <alignment horizontal="left" vertical="top"/>
    </xf>
    <xf numFmtId="0" fontId="41" fillId="3" borderId="51" xfId="2" applyNumberFormat="1" applyFont="1" applyFill="1" applyBorder="1" applyAlignment="1" applyProtection="1">
      <alignment horizontal="left" vertical="top"/>
    </xf>
    <xf numFmtId="14" fontId="41" fillId="3" borderId="49" xfId="2" applyNumberFormat="1" applyFont="1" applyFill="1" applyBorder="1" applyAlignment="1" applyProtection="1">
      <alignment horizontal="left" vertical="top"/>
    </xf>
    <xf numFmtId="14" fontId="41" fillId="3" borderId="51" xfId="2" applyNumberFormat="1" applyFont="1" applyFill="1" applyBorder="1" applyAlignment="1" applyProtection="1">
      <alignment horizontal="left" vertical="top"/>
    </xf>
    <xf numFmtId="0" fontId="41" fillId="3" borderId="49" xfId="2" applyNumberFormat="1" applyFont="1" applyFill="1" applyBorder="1" applyAlignment="1" applyProtection="1">
      <alignment horizontal="left" vertical="center" wrapText="1"/>
    </xf>
    <xf numFmtId="0" fontId="41" fillId="3" borderId="51" xfId="2" applyNumberFormat="1" applyFont="1" applyFill="1" applyBorder="1" applyAlignment="1" applyProtection="1">
      <alignment horizontal="left" vertical="center" wrapText="1"/>
    </xf>
    <xf numFmtId="0" fontId="23" fillId="5" borderId="6" xfId="3" applyFont="1" applyBorder="1" applyAlignment="1" applyProtection="1">
      <alignment horizontal="left" vertical="center"/>
    </xf>
    <xf numFmtId="0" fontId="23" fillId="5" borderId="35" xfId="3" applyFont="1" applyBorder="1" applyAlignment="1" applyProtection="1">
      <alignment horizontal="left" vertical="center"/>
    </xf>
    <xf numFmtId="0" fontId="23" fillId="5" borderId="7" xfId="3" applyFont="1" applyBorder="1" applyAlignment="1" applyProtection="1">
      <alignment horizontal="left" vertical="center"/>
    </xf>
    <xf numFmtId="0" fontId="45" fillId="3" borderId="0" xfId="15" applyFont="1" applyFill="1" applyAlignment="1" applyProtection="1">
      <alignment horizontal="left"/>
      <protection locked="0"/>
    </xf>
  </cellXfs>
  <cellStyles count="19">
    <cellStyle name="40% - Accent1" xfId="1" builtinId="31"/>
    <cellStyle name="60% - Accent2" xfId="17" builtinId="36"/>
    <cellStyle name="Auto Populated Cells" xfId="4" xr:uid="{00000000-0005-0000-0000-000002000000}"/>
    <cellStyle name="Calculation 2" xfId="5" xr:uid="{00000000-0005-0000-0000-000003000000}"/>
    <cellStyle name="Conditional Cell" xfId="6" xr:uid="{00000000-0005-0000-0000-000004000000}"/>
    <cellStyle name="Explanatory Text 2" xfId="7" xr:uid="{00000000-0005-0000-0000-000005000000}"/>
    <cellStyle name="Explanatory Text 3" xfId="16" xr:uid="{00000000-0005-0000-0000-000006000000}"/>
    <cellStyle name="Fixed Values" xfId="8" xr:uid="{00000000-0005-0000-0000-000007000000}"/>
    <cellStyle name="Heading 4 2" xfId="3" xr:uid="{00000000-0005-0000-0000-000008000000}"/>
    <cellStyle name="Hyperlink" xfId="15" builtinId="8"/>
    <cellStyle name="Input 2" xfId="9" xr:uid="{00000000-0005-0000-0000-00000A000000}"/>
    <cellStyle name="Input 3" xfId="14" xr:uid="{00000000-0005-0000-0000-00000B000000}"/>
    <cellStyle name="Normal" xfId="0" builtinId="0"/>
    <cellStyle name="Normal 2" xfId="2" xr:uid="{00000000-0005-0000-0000-00000D000000}"/>
    <cellStyle name="Normal 4" xfId="18" xr:uid="{00000000-0005-0000-0000-00000E000000}"/>
    <cellStyle name="Output 2" xfId="10" xr:uid="{00000000-0005-0000-0000-00000F000000}"/>
    <cellStyle name="Revision Needed" xfId="11" xr:uid="{00000000-0005-0000-0000-000011000000}"/>
    <cellStyle name="Tab Header" xfId="12" xr:uid="{00000000-0005-0000-0000-000012000000}"/>
    <cellStyle name="Table Header" xfId="13" xr:uid="{00000000-0005-0000-0000-000013000000}"/>
  </cellStyles>
  <dxfs count="27">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rgb="FFFF0000"/>
      </font>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9" defaultPivotStyle="PivotStyleLight16"/>
  <colors>
    <mruColors>
      <color rgb="FF92CDDC"/>
      <color rgb="FF9900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10/chapter-II/subchapter-D/part-430"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0"/>
  <sheetViews>
    <sheetView showGridLines="0" tabSelected="1" zoomScale="80" zoomScaleNormal="80" workbookViewId="0">
      <selection activeCell="B11" sqref="B11:C11"/>
    </sheetView>
  </sheetViews>
  <sheetFormatPr defaultColWidth="9.140625" defaultRowHeight="16.5" x14ac:dyDescent="0.3"/>
  <cols>
    <col min="1" max="1" width="4.85546875" style="1" customWidth="1"/>
    <col min="2" max="2" width="36.85546875" style="1" customWidth="1"/>
    <col min="3" max="3" width="148.85546875" style="1" customWidth="1"/>
    <col min="4" max="4" width="4.42578125" style="1" customWidth="1"/>
    <col min="5" max="5" width="4.140625" style="1" customWidth="1"/>
    <col min="6" max="6" width="25.85546875" style="1" customWidth="1"/>
    <col min="7" max="16384" width="9.140625" style="1"/>
  </cols>
  <sheetData>
    <row r="1" spans="2:6" ht="17.25" thickBot="1" x14ac:dyDescent="0.35">
      <c r="E1" s="21"/>
    </row>
    <row r="2" spans="2:6" ht="18" thickBot="1" x14ac:dyDescent="0.35">
      <c r="B2" s="424" t="str">
        <f>'Version Control'!$B$2</f>
        <v>Title Block</v>
      </c>
      <c r="C2" s="425"/>
      <c r="E2" s="21"/>
    </row>
    <row r="3" spans="2:6" s="2" customFormat="1" x14ac:dyDescent="0.3">
      <c r="B3" s="67" t="str">
        <f>'Version Control'!$B$3</f>
        <v>Test Report Template Name:</v>
      </c>
      <c r="C3" s="68" t="str">
        <f>'Version Control'!$C$3</f>
        <v>Air Cleaner Testing</v>
      </c>
      <c r="E3" s="22"/>
    </row>
    <row r="4" spans="2:6" s="2" customFormat="1" x14ac:dyDescent="0.3">
      <c r="B4" s="69" t="str">
        <f>'Version Control'!$B$4</f>
        <v>Version Number:</v>
      </c>
      <c r="C4" s="70" t="str">
        <f>'Version Control'!$C$4</f>
        <v>v1.3</v>
      </c>
      <c r="E4" s="22"/>
    </row>
    <row r="5" spans="2:6" s="2" customFormat="1" x14ac:dyDescent="0.3">
      <c r="B5" s="71" t="str">
        <f>'Version Control'!$B$5</f>
        <v xml:space="preserve">Latest Template Revision: </v>
      </c>
      <c r="C5" s="72">
        <f>'Version Control'!$C$5</f>
        <v>45629</v>
      </c>
      <c r="E5" s="22"/>
    </row>
    <row r="6" spans="2:6" s="2" customFormat="1" x14ac:dyDescent="0.3">
      <c r="B6" s="71" t="str">
        <f>'Version Control'!$B$6</f>
        <v>Tab Name:</v>
      </c>
      <c r="C6" s="70" t="str">
        <f ca="1">MID(CELL("filename",B1), FIND("]", CELL("filename", B1))+ 1, 255)</f>
        <v>Instructions</v>
      </c>
      <c r="E6" s="22"/>
    </row>
    <row r="7" spans="2:6" ht="17.25" thickBot="1" x14ac:dyDescent="0.35">
      <c r="B7" s="180" t="str">
        <f>'Version Control'!$B$7</f>
        <v>File Name:</v>
      </c>
      <c r="C7" s="181" t="str">
        <f ca="1">'Version Control'!$C$7</f>
        <v>Air Cleaners - v1.3.xlsx</v>
      </c>
      <c r="E7" s="23"/>
      <c r="F7" s="2"/>
    </row>
    <row r="8" spans="2:6" x14ac:dyDescent="0.3">
      <c r="E8" s="23"/>
      <c r="F8" s="2"/>
    </row>
    <row r="9" spans="2:6" ht="17.25" thickBot="1" x14ac:dyDescent="0.35">
      <c r="E9" s="23"/>
      <c r="F9" s="2"/>
    </row>
    <row r="10" spans="2:6" ht="14.25" customHeight="1" thickBot="1" x14ac:dyDescent="0.35">
      <c r="B10" s="8" t="s">
        <v>29</v>
      </c>
      <c r="C10" s="30"/>
      <c r="E10" s="23"/>
      <c r="F10" s="2"/>
    </row>
    <row r="11" spans="2:6" ht="17.25" thickBot="1" x14ac:dyDescent="0.35">
      <c r="B11" s="426" t="s">
        <v>130</v>
      </c>
      <c r="C11" s="427"/>
      <c r="E11" s="23"/>
      <c r="F11" s="2"/>
    </row>
    <row r="12" spans="2:6" ht="17.25" thickBot="1" x14ac:dyDescent="0.35">
      <c r="E12" s="23"/>
      <c r="F12" s="2"/>
    </row>
    <row r="13" spans="2:6" ht="18" thickBot="1" x14ac:dyDescent="0.35">
      <c r="B13" s="8" t="s">
        <v>30</v>
      </c>
      <c r="C13" s="30"/>
      <c r="E13" s="23"/>
      <c r="F13" s="2"/>
    </row>
    <row r="14" spans="2:6" ht="17.25" x14ac:dyDescent="0.3">
      <c r="B14" s="31" t="s">
        <v>31</v>
      </c>
      <c r="C14" s="32" t="s">
        <v>32</v>
      </c>
      <c r="E14" s="23"/>
      <c r="F14" s="2"/>
    </row>
    <row r="15" spans="2:6" x14ac:dyDescent="0.3">
      <c r="B15" s="15" t="s">
        <v>46</v>
      </c>
      <c r="C15" s="16" t="s">
        <v>65</v>
      </c>
      <c r="D15" s="2"/>
      <c r="E15" s="23"/>
      <c r="F15" s="2"/>
    </row>
    <row r="16" spans="2:6" x14ac:dyDescent="0.3">
      <c r="B16" s="9" t="s">
        <v>45</v>
      </c>
      <c r="C16" s="10" t="s">
        <v>87</v>
      </c>
      <c r="D16" s="2"/>
      <c r="E16" s="23"/>
      <c r="F16" s="2"/>
    </row>
    <row r="17" spans="2:7" x14ac:dyDescent="0.3">
      <c r="B17" s="9" t="s">
        <v>195</v>
      </c>
      <c r="C17" s="10" t="s">
        <v>236</v>
      </c>
      <c r="D17" s="2"/>
      <c r="E17" s="23"/>
      <c r="F17" s="2"/>
    </row>
    <row r="18" spans="2:7" x14ac:dyDescent="0.3">
      <c r="B18" s="9" t="s">
        <v>43</v>
      </c>
      <c r="C18" s="10" t="s">
        <v>124</v>
      </c>
      <c r="D18" s="2"/>
      <c r="E18" s="23"/>
      <c r="F18" s="2"/>
    </row>
    <row r="19" spans="2:7" x14ac:dyDescent="0.3">
      <c r="B19" s="11" t="s">
        <v>13</v>
      </c>
      <c r="C19" s="12" t="s">
        <v>125</v>
      </c>
      <c r="D19" s="2"/>
      <c r="E19" s="23"/>
      <c r="F19" s="2"/>
    </row>
    <row r="20" spans="2:7" x14ac:dyDescent="0.3">
      <c r="B20" s="9" t="s">
        <v>3</v>
      </c>
      <c r="C20" s="10" t="s">
        <v>126</v>
      </c>
      <c r="D20" s="2"/>
      <c r="E20" s="23"/>
      <c r="F20" s="2"/>
    </row>
    <row r="21" spans="2:7" x14ac:dyDescent="0.3">
      <c r="B21" s="11" t="s">
        <v>237</v>
      </c>
      <c r="C21" s="12" t="s">
        <v>238</v>
      </c>
      <c r="D21" s="2"/>
      <c r="E21" s="23"/>
      <c r="F21" s="2"/>
    </row>
    <row r="22" spans="2:7" x14ac:dyDescent="0.3">
      <c r="B22" s="11" t="s">
        <v>239</v>
      </c>
      <c r="C22" s="12" t="s">
        <v>240</v>
      </c>
      <c r="D22" s="2"/>
      <c r="E22" s="23"/>
      <c r="F22" s="2"/>
    </row>
    <row r="23" spans="2:7" x14ac:dyDescent="0.3">
      <c r="B23" s="9" t="s">
        <v>241</v>
      </c>
      <c r="C23" s="10" t="s">
        <v>242</v>
      </c>
      <c r="D23" s="2"/>
      <c r="E23" s="23"/>
      <c r="F23" s="2"/>
    </row>
    <row r="24" spans="2:7" x14ac:dyDescent="0.3">
      <c r="B24" s="9" t="s">
        <v>243</v>
      </c>
      <c r="C24" s="12" t="s">
        <v>244</v>
      </c>
      <c r="D24" s="2"/>
      <c r="E24" s="23"/>
      <c r="F24" s="2"/>
    </row>
    <row r="25" spans="2:7" x14ac:dyDescent="0.3">
      <c r="B25" s="9" t="s">
        <v>42</v>
      </c>
      <c r="C25" s="10" t="s">
        <v>66</v>
      </c>
      <c r="D25" s="2"/>
      <c r="E25" s="23"/>
      <c r="F25" s="2"/>
    </row>
    <row r="26" spans="2:7" x14ac:dyDescent="0.3">
      <c r="B26" s="9" t="s">
        <v>122</v>
      </c>
      <c r="C26" s="10" t="s">
        <v>186</v>
      </c>
      <c r="D26" s="2"/>
      <c r="E26" s="23"/>
      <c r="F26" s="2"/>
    </row>
    <row r="27" spans="2:7" x14ac:dyDescent="0.3">
      <c r="B27" s="9" t="s">
        <v>123</v>
      </c>
      <c r="C27" s="312" t="s">
        <v>187</v>
      </c>
      <c r="D27" s="2"/>
      <c r="E27" s="23"/>
      <c r="F27" s="2"/>
    </row>
    <row r="28" spans="2:7" x14ac:dyDescent="0.3">
      <c r="B28" s="9" t="s">
        <v>185</v>
      </c>
      <c r="C28" s="313" t="s">
        <v>188</v>
      </c>
      <c r="D28" s="2"/>
      <c r="E28" s="23"/>
      <c r="F28" s="2"/>
    </row>
    <row r="29" spans="2:7" x14ac:dyDescent="0.3">
      <c r="B29" s="9" t="s">
        <v>109</v>
      </c>
      <c r="C29" s="12" t="s">
        <v>5</v>
      </c>
      <c r="D29" s="2"/>
      <c r="E29" s="23"/>
      <c r="F29" s="2"/>
    </row>
    <row r="30" spans="2:7" ht="17.25" thickBot="1" x14ac:dyDescent="0.35">
      <c r="B30" s="13" t="s">
        <v>44</v>
      </c>
      <c r="C30" s="14" t="s">
        <v>100</v>
      </c>
      <c r="E30" s="21"/>
      <c r="F30" s="2"/>
    </row>
    <row r="31" spans="2:7" ht="17.25" thickBot="1" x14ac:dyDescent="0.35">
      <c r="D31" s="2"/>
      <c r="E31" s="22"/>
      <c r="F31" s="2"/>
      <c r="G31" s="3"/>
    </row>
    <row r="32" spans="2:7" ht="18" thickBot="1" x14ac:dyDescent="0.4">
      <c r="B32" s="434" t="s">
        <v>56</v>
      </c>
      <c r="C32" s="435"/>
      <c r="D32" s="2"/>
      <c r="E32" s="22"/>
      <c r="F32" s="2"/>
      <c r="G32" s="3"/>
    </row>
    <row r="33" spans="2:7" ht="16.5" customHeight="1" x14ac:dyDescent="0.3">
      <c r="B33" s="182" t="s">
        <v>69</v>
      </c>
      <c r="C33" s="44" t="s">
        <v>70</v>
      </c>
      <c r="D33" s="2"/>
      <c r="E33" s="22"/>
      <c r="F33" s="2"/>
      <c r="G33" s="3"/>
    </row>
    <row r="34" spans="2:7" x14ac:dyDescent="0.3">
      <c r="B34" s="436" t="s">
        <v>71</v>
      </c>
      <c r="C34" s="318" t="s">
        <v>52</v>
      </c>
      <c r="D34" s="2"/>
      <c r="E34" s="22"/>
      <c r="F34" s="2"/>
      <c r="G34" s="3"/>
    </row>
    <row r="35" spans="2:7" x14ac:dyDescent="0.3">
      <c r="B35" s="436"/>
      <c r="C35" s="41" t="s">
        <v>72</v>
      </c>
      <c r="D35" s="2"/>
      <c r="E35" s="22"/>
      <c r="F35" s="2"/>
      <c r="G35" s="3"/>
    </row>
    <row r="36" spans="2:7" x14ac:dyDescent="0.3">
      <c r="B36" s="436"/>
      <c r="C36" s="42" t="s">
        <v>73</v>
      </c>
      <c r="D36" s="2"/>
      <c r="E36" s="22"/>
      <c r="F36" s="2"/>
      <c r="G36" s="3"/>
    </row>
    <row r="37" spans="2:7" ht="15.6" customHeight="1" thickBot="1" x14ac:dyDescent="0.35">
      <c r="B37" s="437"/>
      <c r="C37" s="43" t="s">
        <v>57</v>
      </c>
      <c r="D37" s="2"/>
      <c r="E37" s="22"/>
      <c r="F37" s="2"/>
      <c r="G37" s="3"/>
    </row>
    <row r="38" spans="2:7" ht="17.25" thickBot="1" x14ac:dyDescent="0.35">
      <c r="D38" s="2"/>
      <c r="E38" s="22"/>
      <c r="F38" s="2"/>
      <c r="G38" s="3"/>
    </row>
    <row r="39" spans="2:7" ht="18.75" thickBot="1" x14ac:dyDescent="0.35">
      <c r="B39" s="183" t="s">
        <v>6</v>
      </c>
      <c r="C39" s="184"/>
      <c r="D39" s="2"/>
      <c r="E39" s="22"/>
      <c r="F39" s="2"/>
      <c r="G39" s="3"/>
    </row>
    <row r="40" spans="2:7" x14ac:dyDescent="0.3">
      <c r="B40" s="428" t="s">
        <v>58</v>
      </c>
      <c r="C40" s="429"/>
      <c r="D40" s="2"/>
      <c r="E40" s="22"/>
      <c r="F40" s="2"/>
      <c r="G40" s="3"/>
    </row>
    <row r="41" spans="2:7" x14ac:dyDescent="0.3">
      <c r="B41" s="430"/>
      <c r="C41" s="431"/>
      <c r="D41" s="2"/>
      <c r="E41" s="22"/>
      <c r="F41" s="2"/>
      <c r="G41" s="3"/>
    </row>
    <row r="42" spans="2:7" ht="17.25" thickBot="1" x14ac:dyDescent="0.35">
      <c r="B42" s="432"/>
      <c r="C42" s="433"/>
      <c r="D42" s="2"/>
      <c r="E42" s="22"/>
      <c r="F42" s="2"/>
      <c r="G42" s="3"/>
    </row>
    <row r="43" spans="2:7" x14ac:dyDescent="0.3">
      <c r="B43" s="428" t="s">
        <v>107</v>
      </c>
      <c r="C43" s="429"/>
      <c r="D43" s="2"/>
      <c r="E43" s="22"/>
      <c r="F43" s="2"/>
      <c r="G43" s="3"/>
    </row>
    <row r="44" spans="2:7" ht="17.25" thickBot="1" x14ac:dyDescent="0.35">
      <c r="B44" s="432"/>
      <c r="C44" s="433"/>
      <c r="D44" s="2"/>
      <c r="E44" s="22"/>
      <c r="F44" s="2"/>
      <c r="G44" s="3"/>
    </row>
    <row r="45" spans="2:7" ht="17.25" x14ac:dyDescent="0.3">
      <c r="B45" s="185"/>
      <c r="C45" s="186"/>
      <c r="D45" s="2"/>
      <c r="E45" s="22"/>
      <c r="F45" s="2"/>
      <c r="G45" s="3"/>
    </row>
    <row r="46" spans="2:7" ht="21" x14ac:dyDescent="0.3">
      <c r="B46" s="187" t="s">
        <v>59</v>
      </c>
      <c r="C46" s="188" t="s">
        <v>60</v>
      </c>
      <c r="D46" s="2"/>
      <c r="E46" s="22"/>
      <c r="F46" s="2"/>
      <c r="G46" s="3"/>
    </row>
    <row r="47" spans="2:7" ht="18" thickBot="1" x14ac:dyDescent="0.35">
      <c r="B47" s="185"/>
      <c r="C47" s="186"/>
      <c r="D47" s="2"/>
      <c r="E47" s="22"/>
      <c r="F47" s="2"/>
      <c r="G47" s="3"/>
    </row>
    <row r="48" spans="2:7" x14ac:dyDescent="0.3">
      <c r="B48" s="377" t="s">
        <v>1</v>
      </c>
      <c r="C48" s="374" t="s">
        <v>86</v>
      </c>
      <c r="D48" s="2"/>
      <c r="E48" s="22"/>
      <c r="F48" s="2"/>
      <c r="G48" s="3"/>
    </row>
    <row r="49" spans="1:7" x14ac:dyDescent="0.3">
      <c r="B49" s="378" t="s">
        <v>4</v>
      </c>
      <c r="C49" s="375" t="s">
        <v>43</v>
      </c>
      <c r="D49" s="2"/>
      <c r="E49" s="22"/>
      <c r="F49" s="2"/>
      <c r="G49" s="3"/>
    </row>
    <row r="50" spans="1:7" x14ac:dyDescent="0.3">
      <c r="B50" s="378" t="s">
        <v>2</v>
      </c>
      <c r="C50" s="375" t="s">
        <v>195</v>
      </c>
      <c r="D50" s="2"/>
      <c r="E50" s="22"/>
      <c r="F50" s="2"/>
      <c r="G50" s="3"/>
    </row>
    <row r="51" spans="1:7" x14ac:dyDescent="0.3">
      <c r="B51" s="378" t="s">
        <v>9</v>
      </c>
      <c r="C51" s="375" t="s">
        <v>13</v>
      </c>
      <c r="D51" s="2"/>
      <c r="E51" s="22"/>
      <c r="F51" s="2"/>
      <c r="G51" s="3"/>
    </row>
    <row r="52" spans="1:7" x14ac:dyDescent="0.3">
      <c r="B52" s="378" t="s">
        <v>14</v>
      </c>
      <c r="C52" s="375" t="s">
        <v>3</v>
      </c>
      <c r="D52" s="2"/>
      <c r="E52" s="22"/>
      <c r="F52" s="2"/>
      <c r="G52" s="3"/>
    </row>
    <row r="53" spans="1:7" x14ac:dyDescent="0.3">
      <c r="B53" s="378" t="s">
        <v>15</v>
      </c>
      <c r="C53" s="375" t="s">
        <v>237</v>
      </c>
      <c r="D53" s="2"/>
      <c r="E53" s="22"/>
      <c r="F53" s="2"/>
      <c r="G53" s="3"/>
    </row>
    <row r="54" spans="1:7" x14ac:dyDescent="0.3">
      <c r="B54" s="378" t="s">
        <v>194</v>
      </c>
      <c r="C54" s="375" t="s">
        <v>239</v>
      </c>
      <c r="D54" s="2"/>
      <c r="E54" s="22"/>
      <c r="F54" s="2"/>
      <c r="G54" s="3"/>
    </row>
    <row r="55" spans="1:7" x14ac:dyDescent="0.3">
      <c r="B55" s="378" t="s">
        <v>218</v>
      </c>
      <c r="C55" s="375" t="s">
        <v>241</v>
      </c>
      <c r="D55" s="2"/>
      <c r="E55" s="22"/>
      <c r="F55" s="2"/>
      <c r="G55" s="3"/>
    </row>
    <row r="56" spans="1:7" x14ac:dyDescent="0.3">
      <c r="B56" s="378" t="s">
        <v>219</v>
      </c>
      <c r="C56" s="375" t="s">
        <v>243</v>
      </c>
      <c r="D56" s="2"/>
      <c r="E56" s="22"/>
      <c r="F56" s="2"/>
      <c r="G56" s="3"/>
    </row>
    <row r="57" spans="1:7" ht="17.25" thickBot="1" x14ac:dyDescent="0.35">
      <c r="B57" s="379" t="s">
        <v>220</v>
      </c>
      <c r="C57" s="376" t="s">
        <v>42</v>
      </c>
      <c r="D57" s="2"/>
      <c r="E57" s="22"/>
      <c r="F57" s="2"/>
      <c r="G57" s="3"/>
    </row>
    <row r="58" spans="1:7" x14ac:dyDescent="0.3">
      <c r="D58" s="2"/>
      <c r="E58" s="22"/>
      <c r="F58" s="2"/>
      <c r="G58" s="3"/>
    </row>
    <row r="59" spans="1:7" x14ac:dyDescent="0.3">
      <c r="A59" s="21"/>
      <c r="B59" s="21"/>
      <c r="C59" s="21"/>
      <c r="D59" s="22"/>
      <c r="E59" s="22"/>
      <c r="F59" s="2"/>
    </row>
    <row r="60" spans="1:7" x14ac:dyDescent="0.3">
      <c r="C60" s="4"/>
      <c r="D60" s="2"/>
      <c r="E60" s="2"/>
      <c r="F60" s="2"/>
    </row>
  </sheetData>
  <sheetProtection algorithmName="SHA-512" hashValue="0rwJvL8d+s2YGtmjSWHI2lQgE+EPPso4zpBPb8cRlZoN+gJ4x/sLQdCsjYQ02KuUyB4j/0Vg3RAFZBXMrn6Pww==" saltValue="NMNAbi/yKTshIEfkCAjxuw==" spinCount="100000" sheet="1" selectLockedCells="1"/>
  <mergeCells count="6">
    <mergeCell ref="B2:C2"/>
    <mergeCell ref="B11:C11"/>
    <mergeCell ref="B40:C42"/>
    <mergeCell ref="B43:C44"/>
    <mergeCell ref="B32:C32"/>
    <mergeCell ref="B34:B37"/>
  </mergeCells>
  <phoneticPr fontId="54" type="noConversion"/>
  <hyperlinks>
    <hyperlink ref="C48" location="'General Info &amp; Results'!A1" display="General Info &amp; Results" xr:uid="{89121DB5-5C9C-4B2A-8BF2-D758110FC36A}"/>
    <hyperlink ref="C50" location="'Unit Settings'!A1" display="Unit Settings" xr:uid="{B17186C9-9E7D-4C75-B45D-8B2F3F60999E}"/>
    <hyperlink ref="C51" location="Photos!A1" display="Photos" xr:uid="{ADAE41ED-95BF-4B63-8F73-0B8AF4D2DBAE}"/>
    <hyperlink ref="C57" location="'Report Sign-Off Block'!A1" display="Report Sign-off Block" xr:uid="{5F894C56-DCAE-4C5F-A1BB-15A06DC46B07}"/>
    <hyperlink ref="B11" r:id="rId1" display="[Enter Full Name of Test Procedure, Be Sure to change Hyperlink so acurate test procedure is referenced]" xr:uid="{C8E12D73-4944-4BFB-91CF-FD9325F6B7FD}"/>
    <hyperlink ref="B11:C11" r:id="rId2" display="10 CFR 430 Subpart B Appendix FF:  Uniform Test Method for Measuring the Energy Consumption of Air Cleaners" xr:uid="{2F4597B4-830A-4039-88D8-BE39BE035EB6}"/>
    <hyperlink ref="C49" location="'Setup &amp; Instrumentation'!A1" display="Setup &amp; Instrumentation" xr:uid="{5B543A4A-53B6-4380-90E6-BD2FE71C4C63}"/>
    <hyperlink ref="C56" location="'Power Data Inputs'!A1" display="Power Data Inpit" xr:uid="{E3197097-28B3-435B-B3DA-EC1353BC49AB}"/>
    <hyperlink ref="C53" location="'Smoke Test Data'!A1" display="Smoke Test Data" xr:uid="{DBD2EECE-527A-4987-A6BD-6CBF3D603893}"/>
    <hyperlink ref="C54" location="'Dust Test Data'!A1" display="Dust Test Data" xr:uid="{74A6CE49-FF09-4F97-BA27-3859C0B044AA}"/>
    <hyperlink ref="C55" location="'Pollen Test Data'!A1" display="Pollen Test Data" xr:uid="{32EE12F9-F1C1-48F0-A663-8550A50FB1FE}"/>
    <hyperlink ref="C52" location="'Test Conditions'!A1" display="Test Conditions" xr:uid="{8B23B51D-9784-4C06-8A0B-AE37ACCF8706}"/>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Q51"/>
  <sheetViews>
    <sheetView zoomScale="80" zoomScaleNormal="80" workbookViewId="0">
      <selection activeCell="C12" sqref="C12"/>
    </sheetView>
  </sheetViews>
  <sheetFormatPr defaultColWidth="9.140625" defaultRowHeight="18" x14ac:dyDescent="0.35"/>
  <cols>
    <col min="1" max="1" width="3.140625" style="90" customWidth="1"/>
    <col min="2" max="2" width="47" style="90" customWidth="1"/>
    <col min="3" max="3" width="36.140625" style="189" customWidth="1"/>
    <col min="4" max="4" width="29.42578125" style="189" customWidth="1"/>
    <col min="5" max="14" width="29.42578125" style="90" customWidth="1"/>
    <col min="15" max="15" width="4.42578125" style="90" customWidth="1"/>
    <col min="16" max="16" width="4" style="90" customWidth="1"/>
    <col min="17" max="16384" width="9.140625" style="90"/>
  </cols>
  <sheetData>
    <row r="1" spans="2:17" ht="18.75" thickBot="1" x14ac:dyDescent="0.4">
      <c r="P1" s="91"/>
    </row>
    <row r="2" spans="2:17" ht="18.75" thickBot="1" x14ac:dyDescent="0.4">
      <c r="B2" s="451" t="str">
        <f>'Version Control'!$B$2</f>
        <v>Title Block</v>
      </c>
      <c r="C2" s="452"/>
      <c r="D2" s="453"/>
      <c r="P2" s="91"/>
    </row>
    <row r="3" spans="2:17" ht="18" customHeight="1" x14ac:dyDescent="0.35">
      <c r="B3" s="190" t="str">
        <f>'Version Control'!$B$3</f>
        <v>Test Report Template Name:</v>
      </c>
      <c r="C3" s="463" t="str">
        <f>'Version Control'!$C$3</f>
        <v>Air Cleaner Testing</v>
      </c>
      <c r="D3" s="464"/>
      <c r="P3" s="91"/>
    </row>
    <row r="4" spans="2:17" x14ac:dyDescent="0.35">
      <c r="B4" s="109" t="str">
        <f>'Version Control'!$B$4</f>
        <v>Version Number:</v>
      </c>
      <c r="C4" s="465" t="str">
        <f>'Version Control'!$C$4</f>
        <v>v1.3</v>
      </c>
      <c r="D4" s="466"/>
      <c r="F4" s="7" t="s">
        <v>55</v>
      </c>
      <c r="P4" s="91"/>
    </row>
    <row r="5" spans="2:17" x14ac:dyDescent="0.35">
      <c r="B5" s="111" t="str">
        <f>'Version Control'!$B$5</f>
        <v xml:space="preserve">Latest Template Revision: </v>
      </c>
      <c r="C5" s="467">
        <f>'Version Control'!$C$5</f>
        <v>45629</v>
      </c>
      <c r="D5" s="468"/>
      <c r="P5" s="91"/>
    </row>
    <row r="6" spans="2:17" x14ac:dyDescent="0.35">
      <c r="B6" s="111" t="str">
        <f>'Version Control'!$B$6</f>
        <v>Tab Name:</v>
      </c>
      <c r="C6" s="465" t="str">
        <f ca="1">MID(CELL("filename",B1), FIND("]", CELL("filename", B1))+ 1, 255)</f>
        <v>General Info &amp; Results</v>
      </c>
      <c r="D6" s="466"/>
      <c r="P6" s="91"/>
    </row>
    <row r="7" spans="2:17" ht="16.5" customHeight="1" x14ac:dyDescent="0.35">
      <c r="B7" s="113" t="str">
        <f>'Version Control'!$B$7</f>
        <v>File Name:</v>
      </c>
      <c r="C7" s="469" t="str">
        <f ca="1">'Version Control'!$C$7</f>
        <v>Air Cleaners - v1.3.xlsx</v>
      </c>
      <c r="D7" s="470"/>
      <c r="P7" s="91"/>
    </row>
    <row r="8" spans="2:17" ht="18.75" thickBot="1" x14ac:dyDescent="0.4">
      <c r="B8" s="115" t="str">
        <f>'Version Control'!$B$8</f>
        <v xml:space="preserve">Test Completion Date: </v>
      </c>
      <c r="C8" s="471" t="str">
        <f>'Version Control'!$C$8</f>
        <v>[MM/DD/YYYY]</v>
      </c>
      <c r="D8" s="472"/>
      <c r="P8" s="91"/>
    </row>
    <row r="9" spans="2:17" x14ac:dyDescent="0.35">
      <c r="B9" s="191"/>
      <c r="C9" s="192"/>
      <c r="P9" s="91"/>
    </row>
    <row r="10" spans="2:17" ht="18.75" thickBot="1" x14ac:dyDescent="0.4">
      <c r="B10" s="191"/>
      <c r="C10" s="192"/>
      <c r="E10" s="85"/>
      <c r="F10" s="85"/>
      <c r="P10" s="91"/>
    </row>
    <row r="11" spans="2:17" ht="18.75" thickBot="1" x14ac:dyDescent="0.4">
      <c r="B11" s="193" t="s">
        <v>33</v>
      </c>
      <c r="C11" s="194"/>
      <c r="E11" s="475" t="s">
        <v>61</v>
      </c>
      <c r="F11" s="476"/>
      <c r="P11" s="91"/>
      <c r="Q11" s="99"/>
    </row>
    <row r="12" spans="2:17" x14ac:dyDescent="0.35">
      <c r="B12" s="195" t="s">
        <v>0</v>
      </c>
      <c r="C12" s="20"/>
      <c r="D12" s="196"/>
      <c r="E12" s="438" t="s">
        <v>166</v>
      </c>
      <c r="F12" s="473" t="str">
        <f>IF(AEC=0,"",IEF)</f>
        <v/>
      </c>
      <c r="P12" s="91"/>
      <c r="Q12" s="99"/>
    </row>
    <row r="13" spans="2:17" ht="18" customHeight="1" thickBot="1" x14ac:dyDescent="0.4">
      <c r="B13" s="197" t="s">
        <v>35</v>
      </c>
      <c r="C13" s="17"/>
      <c r="D13" s="196"/>
      <c r="E13" s="439"/>
      <c r="F13" s="474"/>
      <c r="P13" s="91"/>
      <c r="Q13" s="99"/>
    </row>
    <row r="14" spans="2:17" ht="18.75" thickBot="1" x14ac:dyDescent="0.4">
      <c r="D14" s="196"/>
      <c r="E14" s="438" t="s">
        <v>189</v>
      </c>
      <c r="F14" s="440" t="str">
        <f xml:space="preserve"> IFERROR(RoomSize,"")</f>
        <v/>
      </c>
      <c r="P14" s="91"/>
      <c r="Q14" s="99"/>
    </row>
    <row r="15" spans="2:17" ht="18.75" thickBot="1" x14ac:dyDescent="0.4">
      <c r="B15" s="193" t="s">
        <v>47</v>
      </c>
      <c r="C15" s="380"/>
      <c r="D15" s="196"/>
      <c r="E15" s="439"/>
      <c r="F15" s="441"/>
      <c r="P15" s="91"/>
      <c r="Q15" s="99"/>
    </row>
    <row r="16" spans="2:17" x14ac:dyDescent="0.35">
      <c r="B16" s="198" t="s">
        <v>36</v>
      </c>
      <c r="C16" s="393" t="s">
        <v>77</v>
      </c>
      <c r="D16" s="196"/>
      <c r="E16" s="438" t="s">
        <v>191</v>
      </c>
      <c r="F16" s="440" t="str">
        <f>IFERROR(PM2.5CADR,"")</f>
        <v/>
      </c>
      <c r="P16" s="91"/>
    </row>
    <row r="17" spans="2:16" ht="18.75" thickBot="1" x14ac:dyDescent="0.4">
      <c r="B17" s="197" t="s">
        <v>37</v>
      </c>
      <c r="C17" s="394" t="s">
        <v>77</v>
      </c>
      <c r="D17" s="196"/>
      <c r="E17" s="439"/>
      <c r="F17" s="441"/>
      <c r="P17" s="91"/>
    </row>
    <row r="18" spans="2:16" ht="18.75" thickBot="1" x14ac:dyDescent="0.4">
      <c r="B18" s="199"/>
      <c r="D18" s="196"/>
      <c r="E18" s="201" t="s">
        <v>67</v>
      </c>
      <c r="F18" s="202"/>
      <c r="G18" s="203"/>
      <c r="P18" s="91"/>
    </row>
    <row r="19" spans="2:16" ht="17.45" customHeight="1" thickBot="1" x14ac:dyDescent="0.4">
      <c r="B19" s="193" t="s">
        <v>48</v>
      </c>
      <c r="C19" s="194"/>
      <c r="D19" s="200"/>
      <c r="E19" s="451" t="s">
        <v>24</v>
      </c>
      <c r="F19" s="452"/>
      <c r="G19" s="453"/>
      <c r="P19" s="91"/>
    </row>
    <row r="20" spans="2:16" ht="17.100000000000001" customHeight="1" x14ac:dyDescent="0.35">
      <c r="B20" s="205" t="s">
        <v>38</v>
      </c>
      <c r="C20" s="18"/>
      <c r="D20" s="200"/>
      <c r="E20" s="454" t="s">
        <v>63</v>
      </c>
      <c r="F20" s="455"/>
      <c r="G20" s="456"/>
      <c r="P20" s="91"/>
    </row>
    <row r="21" spans="2:16" ht="18" customHeight="1" x14ac:dyDescent="0.35">
      <c r="B21" s="205" t="s">
        <v>39</v>
      </c>
      <c r="C21" s="18"/>
      <c r="D21" s="200"/>
      <c r="E21" s="457"/>
      <c r="F21" s="458"/>
      <c r="G21" s="459"/>
      <c r="P21" s="91"/>
    </row>
    <row r="22" spans="2:16" ht="18" customHeight="1" x14ac:dyDescent="0.35">
      <c r="B22" s="205" t="s">
        <v>40</v>
      </c>
      <c r="C22" s="18"/>
      <c r="D22" s="200"/>
      <c r="E22" s="457"/>
      <c r="F22" s="458"/>
      <c r="G22" s="459"/>
      <c r="P22" s="91"/>
    </row>
    <row r="23" spans="2:16" ht="18.75" thickBot="1" x14ac:dyDescent="0.4">
      <c r="B23" s="205" t="s">
        <v>51</v>
      </c>
      <c r="C23" s="45"/>
      <c r="D23" s="200"/>
      <c r="E23" s="460"/>
      <c r="F23" s="461"/>
      <c r="G23" s="462"/>
      <c r="P23" s="91"/>
    </row>
    <row r="24" spans="2:16" ht="18.75" thickBot="1" x14ac:dyDescent="0.4">
      <c r="B24" s="205" t="s">
        <v>41</v>
      </c>
      <c r="C24" s="45"/>
      <c r="D24" s="200"/>
      <c r="E24" s="206" t="s">
        <v>25</v>
      </c>
      <c r="F24" s="207" t="s">
        <v>23</v>
      </c>
      <c r="G24" s="208" t="s">
        <v>26</v>
      </c>
      <c r="P24" s="91"/>
    </row>
    <row r="25" spans="2:16" ht="18.75" thickBot="1" x14ac:dyDescent="0.4">
      <c r="B25" s="197" t="s">
        <v>7</v>
      </c>
      <c r="C25" s="19"/>
      <c r="D25" s="200"/>
      <c r="E25" s="26" t="str">
        <f>IF('Report Sign-Off Block'!B16&lt;&gt;0,'Report Sign-Off Block'!B16,"")</f>
        <v>Test Completion</v>
      </c>
      <c r="F25" s="28" t="str">
        <f>'Report Sign-Off Block'!D16</f>
        <v>[MM/DD/YYYY]</v>
      </c>
      <c r="G25" s="47" t="str">
        <f>IF('Report Sign-Off Block'!E16&lt;&gt;0,'Report Sign-Off Block'!E16,"")</f>
        <v/>
      </c>
      <c r="P25" s="91"/>
    </row>
    <row r="26" spans="2:16" ht="18.75" thickBot="1" x14ac:dyDescent="0.4">
      <c r="D26" s="200"/>
      <c r="E26" s="27" t="str">
        <f>IF('Report Sign-Off Block'!B17&lt;&gt;0,'Report Sign-Off Block'!B17,"")</f>
        <v>Template Population</v>
      </c>
      <c r="F26" s="24" t="str">
        <f>'Report Sign-Off Block'!D17</f>
        <v>[MM/DD/YYYY]</v>
      </c>
      <c r="G26" s="48" t="str">
        <f>IF('Report Sign-Off Block'!E17&lt;&gt;0,'Report Sign-Off Block'!E17,"")</f>
        <v/>
      </c>
      <c r="P26" s="91"/>
    </row>
    <row r="27" spans="2:16" ht="18.75" thickBot="1" x14ac:dyDescent="0.4">
      <c r="B27" s="193" t="s">
        <v>211</v>
      </c>
      <c r="C27" s="209"/>
      <c r="D27" s="200"/>
      <c r="E27" s="27" t="str">
        <f>IF('Report Sign-Off Block'!B18&lt;&gt;0,'Report Sign-Off Block'!B18,"")</f>
        <v>Report Review by Test Lab</v>
      </c>
      <c r="F27" s="24" t="str">
        <f>'Report Sign-Off Block'!D18</f>
        <v>[MM/DD/YYYY]</v>
      </c>
      <c r="G27" s="48" t="str">
        <f>IF('Report Sign-Off Block'!E18&lt;&gt;0,'Report Sign-Off Block'!E18,"")</f>
        <v/>
      </c>
      <c r="P27" s="91"/>
    </row>
    <row r="28" spans="2:16" ht="18.75" thickBot="1" x14ac:dyDescent="0.4">
      <c r="B28" s="268" t="s">
        <v>270</v>
      </c>
      <c r="C28" s="354"/>
      <c r="D28" s="200"/>
      <c r="E28" s="50" t="str">
        <f>IF('Report Sign-Off Block'!B19&lt;&gt;0,'Report Sign-Off Block'!B19,"")</f>
        <v>Report Review by Test Lab</v>
      </c>
      <c r="F28" s="29" t="str">
        <f>'Report Sign-Off Block'!D19</f>
        <v>[MM/DD/YYYY]</v>
      </c>
      <c r="G28" s="49" t="str">
        <f>IF('Report Sign-Off Block'!E19&lt;&gt;0,'Report Sign-Off Block'!E19,"")</f>
        <v/>
      </c>
      <c r="P28" s="91"/>
    </row>
    <row r="29" spans="2:16" x14ac:dyDescent="0.35">
      <c r="B29" s="298" t="s">
        <v>271</v>
      </c>
      <c r="C29" s="354"/>
      <c r="D29" s="200"/>
      <c r="E29" s="232"/>
      <c r="P29" s="91"/>
    </row>
    <row r="30" spans="2:16" ht="18.75" thickBot="1" x14ac:dyDescent="0.4">
      <c r="B30" s="197" t="s">
        <v>272</v>
      </c>
      <c r="C30" s="355"/>
      <c r="D30" s="210"/>
      <c r="P30" s="91"/>
    </row>
    <row r="31" spans="2:16" x14ac:dyDescent="0.35">
      <c r="C31" s="90"/>
      <c r="D31" s="210"/>
      <c r="P31" s="91"/>
    </row>
    <row r="32" spans="2:16" ht="18.75" thickBot="1" x14ac:dyDescent="0.4">
      <c r="C32" s="90"/>
      <c r="D32" s="210"/>
      <c r="P32" s="91"/>
    </row>
    <row r="33" spans="2:16" ht="18.75" thickBot="1" x14ac:dyDescent="0.4">
      <c r="B33" s="294" t="s">
        <v>81</v>
      </c>
      <c r="C33" s="295"/>
      <c r="D33" s="295"/>
      <c r="E33" s="295"/>
      <c r="F33" s="295"/>
      <c r="G33" s="295"/>
      <c r="H33" s="295"/>
      <c r="I33" s="295"/>
      <c r="J33" s="295"/>
      <c r="K33" s="295"/>
      <c r="L33" s="295"/>
      <c r="M33" s="295"/>
      <c r="N33" s="296"/>
      <c r="P33" s="91"/>
    </row>
    <row r="34" spans="2:16" x14ac:dyDescent="0.35">
      <c r="B34" s="442"/>
      <c r="C34" s="443"/>
      <c r="D34" s="443"/>
      <c r="E34" s="443"/>
      <c r="F34" s="443"/>
      <c r="G34" s="443"/>
      <c r="H34" s="443"/>
      <c r="I34" s="443"/>
      <c r="J34" s="443"/>
      <c r="K34" s="443"/>
      <c r="L34" s="443"/>
      <c r="M34" s="443"/>
      <c r="N34" s="444"/>
      <c r="O34" s="204"/>
      <c r="P34" s="91"/>
    </row>
    <row r="35" spans="2:16" x14ac:dyDescent="0.35">
      <c r="B35" s="445"/>
      <c r="C35" s="446"/>
      <c r="D35" s="446"/>
      <c r="E35" s="446"/>
      <c r="F35" s="446"/>
      <c r="G35" s="446"/>
      <c r="H35" s="446"/>
      <c r="I35" s="446"/>
      <c r="J35" s="446"/>
      <c r="K35" s="446"/>
      <c r="L35" s="446"/>
      <c r="M35" s="446"/>
      <c r="N35" s="447"/>
      <c r="O35" s="204"/>
      <c r="P35" s="91"/>
    </row>
    <row r="36" spans="2:16" x14ac:dyDescent="0.35">
      <c r="B36" s="445"/>
      <c r="C36" s="446"/>
      <c r="D36" s="446"/>
      <c r="E36" s="446"/>
      <c r="F36" s="446"/>
      <c r="G36" s="446"/>
      <c r="H36" s="446"/>
      <c r="I36" s="446"/>
      <c r="J36" s="446"/>
      <c r="K36" s="446"/>
      <c r="L36" s="446"/>
      <c r="M36" s="446"/>
      <c r="N36" s="447"/>
      <c r="P36" s="91"/>
    </row>
    <row r="37" spans="2:16" x14ac:dyDescent="0.35">
      <c r="B37" s="445"/>
      <c r="C37" s="446"/>
      <c r="D37" s="446"/>
      <c r="E37" s="446"/>
      <c r="F37" s="446"/>
      <c r="G37" s="446"/>
      <c r="H37" s="446"/>
      <c r="I37" s="446"/>
      <c r="J37" s="446"/>
      <c r="K37" s="446"/>
      <c r="L37" s="446"/>
      <c r="M37" s="446"/>
      <c r="N37" s="447"/>
      <c r="P37" s="91"/>
    </row>
    <row r="38" spans="2:16" x14ac:dyDescent="0.35">
      <c r="B38" s="445"/>
      <c r="C38" s="446"/>
      <c r="D38" s="446"/>
      <c r="E38" s="446"/>
      <c r="F38" s="446"/>
      <c r="G38" s="446"/>
      <c r="H38" s="446"/>
      <c r="I38" s="446"/>
      <c r="J38" s="446"/>
      <c r="K38" s="446"/>
      <c r="L38" s="446"/>
      <c r="M38" s="446"/>
      <c r="N38" s="447"/>
      <c r="P38" s="91"/>
    </row>
    <row r="39" spans="2:16" x14ac:dyDescent="0.35">
      <c r="B39" s="445"/>
      <c r="C39" s="446"/>
      <c r="D39" s="446"/>
      <c r="E39" s="446"/>
      <c r="F39" s="446"/>
      <c r="G39" s="446"/>
      <c r="H39" s="446"/>
      <c r="I39" s="446"/>
      <c r="J39" s="446"/>
      <c r="K39" s="446"/>
      <c r="L39" s="446"/>
      <c r="M39" s="446"/>
      <c r="N39" s="447"/>
      <c r="P39" s="91"/>
    </row>
    <row r="40" spans="2:16" x14ac:dyDescent="0.35">
      <c r="B40" s="445"/>
      <c r="C40" s="446"/>
      <c r="D40" s="446"/>
      <c r="E40" s="446"/>
      <c r="F40" s="446"/>
      <c r="G40" s="446"/>
      <c r="H40" s="446"/>
      <c r="I40" s="446"/>
      <c r="J40" s="446"/>
      <c r="K40" s="446"/>
      <c r="L40" s="446"/>
      <c r="M40" s="446"/>
      <c r="N40" s="447"/>
      <c r="P40" s="91"/>
    </row>
    <row r="41" spans="2:16" x14ac:dyDescent="0.35">
      <c r="B41" s="445"/>
      <c r="C41" s="446"/>
      <c r="D41" s="446"/>
      <c r="E41" s="446"/>
      <c r="F41" s="446"/>
      <c r="G41" s="446"/>
      <c r="H41" s="446"/>
      <c r="I41" s="446"/>
      <c r="J41" s="446"/>
      <c r="K41" s="446"/>
      <c r="L41" s="446"/>
      <c r="M41" s="446"/>
      <c r="N41" s="447"/>
      <c r="P41" s="91"/>
    </row>
    <row r="42" spans="2:16" x14ac:dyDescent="0.35">
      <c r="B42" s="445"/>
      <c r="C42" s="446"/>
      <c r="D42" s="446"/>
      <c r="E42" s="446"/>
      <c r="F42" s="446"/>
      <c r="G42" s="446"/>
      <c r="H42" s="446"/>
      <c r="I42" s="446"/>
      <c r="J42" s="446"/>
      <c r="K42" s="446"/>
      <c r="L42" s="446"/>
      <c r="M42" s="446"/>
      <c r="N42" s="447"/>
      <c r="P42" s="91"/>
    </row>
    <row r="43" spans="2:16" x14ac:dyDescent="0.35">
      <c r="B43" s="445"/>
      <c r="C43" s="446"/>
      <c r="D43" s="446"/>
      <c r="E43" s="446"/>
      <c r="F43" s="446"/>
      <c r="G43" s="446"/>
      <c r="H43" s="446"/>
      <c r="I43" s="446"/>
      <c r="J43" s="446"/>
      <c r="K43" s="446"/>
      <c r="L43" s="446"/>
      <c r="M43" s="446"/>
      <c r="N43" s="447"/>
      <c r="P43" s="91"/>
    </row>
    <row r="44" spans="2:16" x14ac:dyDescent="0.35">
      <c r="B44" s="445"/>
      <c r="C44" s="446"/>
      <c r="D44" s="446"/>
      <c r="E44" s="446"/>
      <c r="F44" s="446"/>
      <c r="G44" s="446"/>
      <c r="H44" s="446"/>
      <c r="I44" s="446"/>
      <c r="J44" s="446"/>
      <c r="K44" s="446"/>
      <c r="L44" s="446"/>
      <c r="M44" s="446"/>
      <c r="N44" s="447"/>
      <c r="P44" s="91"/>
    </row>
    <row r="45" spans="2:16" x14ac:dyDescent="0.35">
      <c r="B45" s="445"/>
      <c r="C45" s="446"/>
      <c r="D45" s="446"/>
      <c r="E45" s="446"/>
      <c r="F45" s="446"/>
      <c r="G45" s="446"/>
      <c r="H45" s="446"/>
      <c r="I45" s="446"/>
      <c r="J45" s="446"/>
      <c r="K45" s="446"/>
      <c r="L45" s="446"/>
      <c r="M45" s="446"/>
      <c r="N45" s="447"/>
      <c r="P45" s="91"/>
    </row>
    <row r="46" spans="2:16" x14ac:dyDescent="0.35">
      <c r="B46" s="445"/>
      <c r="C46" s="446"/>
      <c r="D46" s="446"/>
      <c r="E46" s="446"/>
      <c r="F46" s="446"/>
      <c r="G46" s="446"/>
      <c r="H46" s="446"/>
      <c r="I46" s="446"/>
      <c r="J46" s="446"/>
      <c r="K46" s="446"/>
      <c r="L46" s="446"/>
      <c r="M46" s="446"/>
      <c r="N46" s="447"/>
      <c r="P46" s="91"/>
    </row>
    <row r="47" spans="2:16" x14ac:dyDescent="0.35">
      <c r="B47" s="445"/>
      <c r="C47" s="446"/>
      <c r="D47" s="446"/>
      <c r="E47" s="446"/>
      <c r="F47" s="446"/>
      <c r="G47" s="446"/>
      <c r="H47" s="446"/>
      <c r="I47" s="446"/>
      <c r="J47" s="446"/>
      <c r="K47" s="446"/>
      <c r="L47" s="446"/>
      <c r="M47" s="446"/>
      <c r="N47" s="447"/>
      <c r="P47" s="91"/>
    </row>
    <row r="48" spans="2:16" ht="18.75" thickBot="1" x14ac:dyDescent="0.4">
      <c r="B48" s="448"/>
      <c r="C48" s="449"/>
      <c r="D48" s="449"/>
      <c r="E48" s="449"/>
      <c r="F48" s="449"/>
      <c r="G48" s="449"/>
      <c r="H48" s="449"/>
      <c r="I48" s="449"/>
      <c r="J48" s="449"/>
      <c r="K48" s="449"/>
      <c r="L48" s="449"/>
      <c r="M48" s="449"/>
      <c r="N48" s="450"/>
      <c r="P48" s="91"/>
    </row>
    <row r="49" spans="1:16" ht="17.45" customHeight="1" x14ac:dyDescent="0.35">
      <c r="P49" s="91"/>
    </row>
    <row r="50" spans="1:16" x14ac:dyDescent="0.35">
      <c r="P50" s="91"/>
    </row>
    <row r="51" spans="1:16" x14ac:dyDescent="0.35">
      <c r="A51" s="91"/>
      <c r="B51" s="91"/>
      <c r="C51" s="211"/>
      <c r="D51" s="211"/>
      <c r="E51" s="91"/>
      <c r="F51" s="91"/>
      <c r="G51" s="91"/>
      <c r="H51" s="91"/>
      <c r="I51" s="91"/>
      <c r="J51" s="91"/>
      <c r="K51" s="91"/>
      <c r="L51" s="91"/>
      <c r="M51" s="91"/>
      <c r="N51" s="91"/>
      <c r="O51" s="91"/>
      <c r="P51" s="91"/>
    </row>
  </sheetData>
  <sheetProtection algorithmName="SHA-512" hashValue="1YTZyK2sqRVBrL+Bqh0DhOkh1PHJaXpQdiEotDguTwa7p5VTrp6EA8aewSaoGpjXDoQDlnR8YN+ZkW13koyRwQ==" saltValue="gWpMvA1LWpVyYjaydvTp4A==" spinCount="100000" sheet="1" selectLockedCells="1"/>
  <dataConsolidate/>
  <mergeCells count="17">
    <mergeCell ref="F14:F15"/>
    <mergeCell ref="E16:E17"/>
    <mergeCell ref="F16:F17"/>
    <mergeCell ref="B34:N48"/>
    <mergeCell ref="B2:D2"/>
    <mergeCell ref="E20:G23"/>
    <mergeCell ref="E19:G19"/>
    <mergeCell ref="C3:D3"/>
    <mergeCell ref="C4:D4"/>
    <mergeCell ref="C5:D5"/>
    <mergeCell ref="C6:D6"/>
    <mergeCell ref="C7:D7"/>
    <mergeCell ref="C8:D8"/>
    <mergeCell ref="E12:E13"/>
    <mergeCell ref="F12:F13"/>
    <mergeCell ref="E11:F11"/>
    <mergeCell ref="E14:E15"/>
  </mergeCells>
  <conditionalFormatting sqref="B29">
    <cfRule type="expression" dxfId="26" priority="5">
      <formula>$C$28="Standalone Cooking Top"</formula>
    </cfRule>
  </conditionalFormatting>
  <conditionalFormatting sqref="C28">
    <cfRule type="expression" dxfId="25" priority="4">
      <formula>$C$30="Electric"</formula>
    </cfRule>
  </conditionalFormatting>
  <conditionalFormatting sqref="C29">
    <cfRule type="expression" dxfId="24" priority="3">
      <formula>$C$30="Electric"</formula>
    </cfRule>
  </conditionalFormatting>
  <conditionalFormatting sqref="C30">
    <cfRule type="expression" dxfId="23" priority="2">
      <formula>$C$30="Electric"</formula>
    </cfRule>
  </conditionalFormatting>
  <dataValidations count="1">
    <dataValidation operator="greaterThanOrEqual" allowBlank="1" showInputMessage="1" showErrorMessage="1" sqref="C28" xr:uid="{09A7FE4F-4701-4A28-B1F7-8A1678621744}"/>
  </dataValidations>
  <hyperlinks>
    <hyperlink ref="F4" location="Instructions!C35" display="Back to Instructions tab"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0FC0-183D-451F-BDB8-5E90FC74B111}">
  <sheetPr>
    <tabColor rgb="FF0070C0"/>
  </sheetPr>
  <dimension ref="A1:Q53"/>
  <sheetViews>
    <sheetView zoomScale="80" zoomScaleNormal="80" workbookViewId="0">
      <selection activeCell="C12" sqref="C12"/>
    </sheetView>
  </sheetViews>
  <sheetFormatPr defaultColWidth="9.140625" defaultRowHeight="18" x14ac:dyDescent="0.35"/>
  <cols>
    <col min="1" max="1" width="3.140625" style="90" customWidth="1"/>
    <col min="2" max="2" width="125.7109375" style="90" bestFit="1" customWidth="1"/>
    <col min="3" max="3" width="36.140625" style="189" customWidth="1"/>
    <col min="4" max="4" width="29.42578125" style="189" customWidth="1"/>
    <col min="5" max="14" width="29.42578125" style="90" customWidth="1"/>
    <col min="15" max="15" width="4.42578125" style="90" customWidth="1"/>
    <col min="16" max="16" width="4" style="90" customWidth="1"/>
    <col min="17" max="16384" width="9.140625" style="90"/>
  </cols>
  <sheetData>
    <row r="1" spans="2:17" ht="18.75" thickBot="1" x14ac:dyDescent="0.4">
      <c r="P1" s="91"/>
    </row>
    <row r="2" spans="2:17" ht="18.75" thickBot="1" x14ac:dyDescent="0.4">
      <c r="B2" s="451" t="str">
        <f>'Version Control'!$B$2</f>
        <v>Title Block</v>
      </c>
      <c r="C2" s="452"/>
      <c r="D2" s="453"/>
      <c r="P2" s="91"/>
    </row>
    <row r="3" spans="2:17" ht="18" customHeight="1" x14ac:dyDescent="0.35">
      <c r="B3" s="190" t="str">
        <f>'Version Control'!$B$3</f>
        <v>Test Report Template Name:</v>
      </c>
      <c r="C3" s="463" t="str">
        <f>'Version Control'!$C$3</f>
        <v>Air Cleaner Testing</v>
      </c>
      <c r="D3" s="464"/>
      <c r="P3" s="91"/>
    </row>
    <row r="4" spans="2:17" x14ac:dyDescent="0.35">
      <c r="B4" s="109" t="str">
        <f>'Version Control'!$B$4</f>
        <v>Version Number:</v>
      </c>
      <c r="C4" s="465" t="str">
        <f>'Version Control'!$C$4</f>
        <v>v1.3</v>
      </c>
      <c r="D4" s="466"/>
      <c r="F4" s="7" t="s">
        <v>55</v>
      </c>
      <c r="P4" s="91"/>
    </row>
    <row r="5" spans="2:17" x14ac:dyDescent="0.35">
      <c r="B5" s="111" t="str">
        <f>'Version Control'!$B$5</f>
        <v xml:space="preserve">Latest Template Revision: </v>
      </c>
      <c r="C5" s="467">
        <f>'Version Control'!$C$5</f>
        <v>45629</v>
      </c>
      <c r="D5" s="468"/>
      <c r="P5" s="91"/>
    </row>
    <row r="6" spans="2:17" x14ac:dyDescent="0.35">
      <c r="B6" s="111" t="str">
        <f>'Version Control'!$B$6</f>
        <v>Tab Name:</v>
      </c>
      <c r="C6" s="465" t="str">
        <f ca="1">MID(CELL("filename",B1), FIND("]", CELL("filename", B1))+ 1, 255)</f>
        <v>Unit Settings</v>
      </c>
      <c r="D6" s="466"/>
      <c r="P6" s="91"/>
    </row>
    <row r="7" spans="2:17" ht="16.5" customHeight="1" x14ac:dyDescent="0.35">
      <c r="B7" s="113" t="str">
        <f>'Version Control'!$B$7</f>
        <v>File Name:</v>
      </c>
      <c r="C7" s="469" t="str">
        <f ca="1">'Version Control'!$C$7</f>
        <v>Air Cleaners - v1.3.xlsx</v>
      </c>
      <c r="D7" s="470"/>
      <c r="P7" s="91"/>
    </row>
    <row r="8" spans="2:17" ht="18.75" thickBot="1" x14ac:dyDescent="0.4">
      <c r="B8" s="115" t="str">
        <f>'Version Control'!$B$8</f>
        <v xml:space="preserve">Test Completion Date: </v>
      </c>
      <c r="C8" s="471" t="str">
        <f>'Version Control'!$C$8</f>
        <v>[MM/DD/YYYY]</v>
      </c>
      <c r="D8" s="472"/>
      <c r="P8" s="91"/>
    </row>
    <row r="9" spans="2:17" x14ac:dyDescent="0.35">
      <c r="B9" s="191"/>
      <c r="C9" s="192"/>
      <c r="P9" s="91"/>
    </row>
    <row r="10" spans="2:17" ht="18.75" thickBot="1" x14ac:dyDescent="0.4">
      <c r="B10" s="191"/>
      <c r="C10" s="192"/>
      <c r="P10" s="91"/>
    </row>
    <row r="11" spans="2:17" ht="18.75" thickBot="1" x14ac:dyDescent="0.4">
      <c r="B11" s="193" t="s">
        <v>197</v>
      </c>
      <c r="C11" s="319"/>
      <c r="D11" s="340"/>
      <c r="E11" s="245"/>
      <c r="F11" s="245"/>
      <c r="G11" s="245"/>
      <c r="H11" s="245"/>
      <c r="I11" s="238"/>
      <c r="P11" s="91"/>
      <c r="Q11" s="99"/>
    </row>
    <row r="12" spans="2:17" x14ac:dyDescent="0.35">
      <c r="B12" s="195" t="s">
        <v>141</v>
      </c>
      <c r="C12" s="339"/>
      <c r="D12" s="341" t="s">
        <v>196</v>
      </c>
      <c r="E12" s="269"/>
      <c r="F12" s="337"/>
      <c r="G12" s="337"/>
      <c r="H12" s="337"/>
      <c r="I12" s="338"/>
      <c r="P12" s="91"/>
      <c r="Q12" s="99"/>
    </row>
    <row r="13" spans="2:17" ht="18.75" thickBot="1" x14ac:dyDescent="0.4">
      <c r="B13" s="361" t="s">
        <v>97</v>
      </c>
      <c r="C13" s="362"/>
      <c r="D13" s="477"/>
      <c r="E13" s="478"/>
      <c r="F13" s="478"/>
      <c r="G13" s="478"/>
      <c r="H13" s="478"/>
      <c r="I13" s="479"/>
      <c r="P13" s="91"/>
      <c r="Q13" s="99"/>
    </row>
    <row r="14" spans="2:17" x14ac:dyDescent="0.35">
      <c r="C14" s="90"/>
      <c r="D14" s="196"/>
      <c r="P14" s="91"/>
    </row>
    <row r="15" spans="2:17" ht="18.75" thickBot="1" x14ac:dyDescent="0.4">
      <c r="C15" s="90"/>
      <c r="D15" s="196"/>
      <c r="P15" s="91"/>
    </row>
    <row r="16" spans="2:17" ht="17.45" customHeight="1" thickBot="1" x14ac:dyDescent="0.4">
      <c r="B16" s="193" t="s">
        <v>266</v>
      </c>
      <c r="C16" s="194"/>
      <c r="D16" s="200"/>
      <c r="P16" s="91"/>
    </row>
    <row r="17" spans="2:16" ht="17.100000000000001" customHeight="1" x14ac:dyDescent="0.35">
      <c r="B17" s="195" t="s">
        <v>247</v>
      </c>
      <c r="C17" s="342"/>
      <c r="D17" s="200"/>
      <c r="P17" s="91"/>
    </row>
    <row r="18" spans="2:16" ht="17.100000000000001" customHeight="1" x14ac:dyDescent="0.35">
      <c r="B18" s="195" t="s">
        <v>248</v>
      </c>
      <c r="C18" s="20"/>
      <c r="D18" s="200"/>
      <c r="P18" s="91"/>
    </row>
    <row r="19" spans="2:16" ht="18" customHeight="1" thickBot="1" x14ac:dyDescent="0.4">
      <c r="B19" s="226" t="s">
        <v>202</v>
      </c>
      <c r="C19" s="17"/>
      <c r="D19" s="200"/>
      <c r="P19" s="91"/>
    </row>
    <row r="20" spans="2:16" ht="18" customHeight="1" thickBot="1" x14ac:dyDescent="0.4">
      <c r="C20" s="90"/>
      <c r="D20" s="200"/>
      <c r="P20" s="91"/>
    </row>
    <row r="21" spans="2:16" ht="18.75" thickBot="1" x14ac:dyDescent="0.4">
      <c r="B21" s="193" t="s">
        <v>252</v>
      </c>
      <c r="C21" s="319"/>
      <c r="D21" s="340"/>
      <c r="E21" s="245"/>
      <c r="F21" s="245"/>
      <c r="G21" s="245"/>
      <c r="H21" s="245"/>
      <c r="I21" s="238"/>
      <c r="P21" s="91"/>
    </row>
    <row r="22" spans="2:16" x14ac:dyDescent="0.35">
      <c r="B22" s="195" t="s">
        <v>258</v>
      </c>
      <c r="C22" s="342"/>
      <c r="D22" s="341" t="s">
        <v>263</v>
      </c>
      <c r="E22" s="269"/>
      <c r="F22" s="337"/>
      <c r="G22" s="337"/>
      <c r="H22" s="337"/>
      <c r="I22" s="338"/>
      <c r="P22" s="91"/>
    </row>
    <row r="23" spans="2:16" x14ac:dyDescent="0.35">
      <c r="B23" s="344" t="s">
        <v>257</v>
      </c>
      <c r="C23" s="343"/>
      <c r="D23" s="480"/>
      <c r="E23" s="481"/>
      <c r="F23" s="481"/>
      <c r="G23" s="481"/>
      <c r="H23" s="481"/>
      <c r="I23" s="482"/>
      <c r="P23" s="91"/>
    </row>
    <row r="24" spans="2:16" x14ac:dyDescent="0.35">
      <c r="B24" s="335" t="s">
        <v>259</v>
      </c>
      <c r="C24" s="225"/>
      <c r="D24" s="483"/>
      <c r="E24" s="484"/>
      <c r="F24" s="484"/>
      <c r="G24" s="484"/>
      <c r="H24" s="484"/>
      <c r="I24" s="485"/>
      <c r="P24" s="91"/>
    </row>
    <row r="25" spans="2:16" x14ac:dyDescent="0.35">
      <c r="B25" s="335" t="s">
        <v>267</v>
      </c>
      <c r="C25" s="225"/>
      <c r="D25" s="483"/>
      <c r="E25" s="484"/>
      <c r="F25" s="484"/>
      <c r="G25" s="484"/>
      <c r="H25" s="484"/>
      <c r="I25" s="485"/>
      <c r="P25" s="91"/>
    </row>
    <row r="26" spans="2:16" ht="18.75" thickBot="1" x14ac:dyDescent="0.4">
      <c r="B26" s="334" t="s">
        <v>265</v>
      </c>
      <c r="C26" s="336"/>
      <c r="D26" s="477"/>
      <c r="E26" s="478"/>
      <c r="F26" s="478"/>
      <c r="G26" s="478"/>
      <c r="H26" s="478"/>
      <c r="I26" s="479"/>
      <c r="P26" s="91"/>
    </row>
    <row r="27" spans="2:16" ht="18.75" thickBot="1" x14ac:dyDescent="0.4">
      <c r="C27" s="90"/>
      <c r="D27" s="382"/>
      <c r="E27" s="383"/>
      <c r="F27" s="383"/>
      <c r="G27" s="383"/>
      <c r="H27" s="383"/>
      <c r="I27" s="384"/>
      <c r="P27" s="91"/>
    </row>
    <row r="28" spans="2:16" ht="18.75" thickBot="1" x14ac:dyDescent="0.4">
      <c r="B28" s="193" t="s">
        <v>253</v>
      </c>
      <c r="C28" s="319"/>
      <c r="D28" s="340"/>
      <c r="E28" s="245"/>
      <c r="F28" s="245"/>
      <c r="G28" s="245"/>
      <c r="H28" s="245"/>
      <c r="I28" s="238"/>
      <c r="P28" s="91"/>
    </row>
    <row r="29" spans="2:16" x14ac:dyDescent="0.35">
      <c r="B29" s="195" t="s">
        <v>254</v>
      </c>
      <c r="C29" s="339"/>
      <c r="D29" s="397" t="s">
        <v>262</v>
      </c>
      <c r="E29" s="270"/>
      <c r="F29" s="398"/>
      <c r="G29" s="398"/>
      <c r="H29" s="398"/>
      <c r="I29" s="399"/>
      <c r="P29" s="91"/>
    </row>
    <row r="30" spans="2:16" x14ac:dyDescent="0.35">
      <c r="B30" s="344" t="s">
        <v>255</v>
      </c>
      <c r="C30" s="395"/>
      <c r="D30" s="486"/>
      <c r="E30" s="487"/>
      <c r="F30" s="487"/>
      <c r="G30" s="487"/>
      <c r="H30" s="487"/>
      <c r="I30" s="488"/>
      <c r="P30" s="91"/>
    </row>
    <row r="31" spans="2:16" x14ac:dyDescent="0.35">
      <c r="B31" s="335" t="s">
        <v>256</v>
      </c>
      <c r="C31" s="396"/>
      <c r="D31" s="486"/>
      <c r="E31" s="487"/>
      <c r="F31" s="487"/>
      <c r="G31" s="487"/>
      <c r="H31" s="487"/>
      <c r="I31" s="488"/>
      <c r="P31" s="91"/>
    </row>
    <row r="32" spans="2:16" ht="18.75" thickBot="1" x14ac:dyDescent="0.4">
      <c r="B32" s="401" t="s">
        <v>264</v>
      </c>
      <c r="C32" s="400"/>
      <c r="D32" s="489"/>
      <c r="E32" s="490"/>
      <c r="F32" s="490"/>
      <c r="G32" s="490"/>
      <c r="H32" s="490"/>
      <c r="I32" s="491"/>
      <c r="P32" s="91"/>
    </row>
    <row r="33" spans="2:16" x14ac:dyDescent="0.35">
      <c r="C33" s="90"/>
      <c r="D33" s="210"/>
      <c r="P33" s="91"/>
    </row>
    <row r="34" spans="2:16" ht="18.75" thickBot="1" x14ac:dyDescent="0.4">
      <c r="C34" s="90"/>
      <c r="D34" s="210"/>
      <c r="P34" s="91"/>
    </row>
    <row r="35" spans="2:16" ht="18.75" thickBot="1" x14ac:dyDescent="0.4">
      <c r="B35" s="314" t="s">
        <v>81</v>
      </c>
      <c r="C35" s="315"/>
      <c r="D35" s="315"/>
      <c r="E35" s="315"/>
      <c r="F35" s="315"/>
      <c r="G35" s="315"/>
      <c r="H35" s="315"/>
      <c r="I35" s="315"/>
      <c r="J35" s="315"/>
      <c r="K35" s="315"/>
      <c r="L35" s="315"/>
      <c r="M35" s="315"/>
      <c r="N35" s="316"/>
      <c r="P35" s="91"/>
    </row>
    <row r="36" spans="2:16" x14ac:dyDescent="0.35">
      <c r="B36" s="442"/>
      <c r="C36" s="443"/>
      <c r="D36" s="443"/>
      <c r="E36" s="443"/>
      <c r="F36" s="443"/>
      <c r="G36" s="443"/>
      <c r="H36" s="443"/>
      <c r="I36" s="443"/>
      <c r="J36" s="443"/>
      <c r="K36" s="443"/>
      <c r="L36" s="443"/>
      <c r="M36" s="443"/>
      <c r="N36" s="444"/>
      <c r="O36" s="204"/>
      <c r="P36" s="91"/>
    </row>
    <row r="37" spans="2:16" x14ac:dyDescent="0.35">
      <c r="B37" s="445"/>
      <c r="C37" s="446"/>
      <c r="D37" s="446"/>
      <c r="E37" s="446"/>
      <c r="F37" s="446"/>
      <c r="G37" s="446"/>
      <c r="H37" s="446"/>
      <c r="I37" s="446"/>
      <c r="J37" s="446"/>
      <c r="K37" s="446"/>
      <c r="L37" s="446"/>
      <c r="M37" s="446"/>
      <c r="N37" s="447"/>
      <c r="O37" s="204"/>
      <c r="P37" s="91"/>
    </row>
    <row r="38" spans="2:16" x14ac:dyDescent="0.35">
      <c r="B38" s="445"/>
      <c r="C38" s="446"/>
      <c r="D38" s="446"/>
      <c r="E38" s="446"/>
      <c r="F38" s="446"/>
      <c r="G38" s="446"/>
      <c r="H38" s="446"/>
      <c r="I38" s="446"/>
      <c r="J38" s="446"/>
      <c r="K38" s="446"/>
      <c r="L38" s="446"/>
      <c r="M38" s="446"/>
      <c r="N38" s="447"/>
      <c r="P38" s="91"/>
    </row>
    <row r="39" spans="2:16" x14ac:dyDescent="0.35">
      <c r="B39" s="445"/>
      <c r="C39" s="446"/>
      <c r="D39" s="446"/>
      <c r="E39" s="446"/>
      <c r="F39" s="446"/>
      <c r="G39" s="446"/>
      <c r="H39" s="446"/>
      <c r="I39" s="446"/>
      <c r="J39" s="446"/>
      <c r="K39" s="446"/>
      <c r="L39" s="446"/>
      <c r="M39" s="446"/>
      <c r="N39" s="447"/>
      <c r="P39" s="91"/>
    </row>
    <row r="40" spans="2:16" x14ac:dyDescent="0.35">
      <c r="B40" s="445"/>
      <c r="C40" s="446"/>
      <c r="D40" s="446"/>
      <c r="E40" s="446"/>
      <c r="F40" s="446"/>
      <c r="G40" s="446"/>
      <c r="H40" s="446"/>
      <c r="I40" s="446"/>
      <c r="J40" s="446"/>
      <c r="K40" s="446"/>
      <c r="L40" s="446"/>
      <c r="M40" s="446"/>
      <c r="N40" s="447"/>
      <c r="P40" s="91"/>
    </row>
    <row r="41" spans="2:16" x14ac:dyDescent="0.35">
      <c r="B41" s="445"/>
      <c r="C41" s="446"/>
      <c r="D41" s="446"/>
      <c r="E41" s="446"/>
      <c r="F41" s="446"/>
      <c r="G41" s="446"/>
      <c r="H41" s="446"/>
      <c r="I41" s="446"/>
      <c r="J41" s="446"/>
      <c r="K41" s="446"/>
      <c r="L41" s="446"/>
      <c r="M41" s="446"/>
      <c r="N41" s="447"/>
      <c r="P41" s="91"/>
    </row>
    <row r="42" spans="2:16" x14ac:dyDescent="0.35">
      <c r="B42" s="445"/>
      <c r="C42" s="446"/>
      <c r="D42" s="446"/>
      <c r="E42" s="446"/>
      <c r="F42" s="446"/>
      <c r="G42" s="446"/>
      <c r="H42" s="446"/>
      <c r="I42" s="446"/>
      <c r="J42" s="446"/>
      <c r="K42" s="446"/>
      <c r="L42" s="446"/>
      <c r="M42" s="446"/>
      <c r="N42" s="447"/>
      <c r="P42" s="91"/>
    </row>
    <row r="43" spans="2:16" x14ac:dyDescent="0.35">
      <c r="B43" s="445"/>
      <c r="C43" s="446"/>
      <c r="D43" s="446"/>
      <c r="E43" s="446"/>
      <c r="F43" s="446"/>
      <c r="G43" s="446"/>
      <c r="H43" s="446"/>
      <c r="I43" s="446"/>
      <c r="J43" s="446"/>
      <c r="K43" s="446"/>
      <c r="L43" s="446"/>
      <c r="M43" s="446"/>
      <c r="N43" s="447"/>
      <c r="P43" s="91"/>
    </row>
    <row r="44" spans="2:16" x14ac:dyDescent="0.35">
      <c r="B44" s="445"/>
      <c r="C44" s="446"/>
      <c r="D44" s="446"/>
      <c r="E44" s="446"/>
      <c r="F44" s="446"/>
      <c r="G44" s="446"/>
      <c r="H44" s="446"/>
      <c r="I44" s="446"/>
      <c r="J44" s="446"/>
      <c r="K44" s="446"/>
      <c r="L44" s="446"/>
      <c r="M44" s="446"/>
      <c r="N44" s="447"/>
      <c r="P44" s="91"/>
    </row>
    <row r="45" spans="2:16" x14ac:dyDescent="0.35">
      <c r="B45" s="445"/>
      <c r="C45" s="446"/>
      <c r="D45" s="446"/>
      <c r="E45" s="446"/>
      <c r="F45" s="446"/>
      <c r="G45" s="446"/>
      <c r="H45" s="446"/>
      <c r="I45" s="446"/>
      <c r="J45" s="446"/>
      <c r="K45" s="446"/>
      <c r="L45" s="446"/>
      <c r="M45" s="446"/>
      <c r="N45" s="447"/>
      <c r="P45" s="91"/>
    </row>
    <row r="46" spans="2:16" x14ac:dyDescent="0.35">
      <c r="B46" s="445"/>
      <c r="C46" s="446"/>
      <c r="D46" s="446"/>
      <c r="E46" s="446"/>
      <c r="F46" s="446"/>
      <c r="G46" s="446"/>
      <c r="H46" s="446"/>
      <c r="I46" s="446"/>
      <c r="J46" s="446"/>
      <c r="K46" s="446"/>
      <c r="L46" s="446"/>
      <c r="M46" s="446"/>
      <c r="N46" s="447"/>
      <c r="P46" s="91"/>
    </row>
    <row r="47" spans="2:16" x14ac:dyDescent="0.35">
      <c r="B47" s="445"/>
      <c r="C47" s="446"/>
      <c r="D47" s="446"/>
      <c r="E47" s="446"/>
      <c r="F47" s="446"/>
      <c r="G47" s="446"/>
      <c r="H47" s="446"/>
      <c r="I47" s="446"/>
      <c r="J47" s="446"/>
      <c r="K47" s="446"/>
      <c r="L47" s="446"/>
      <c r="M47" s="446"/>
      <c r="N47" s="447"/>
      <c r="P47" s="91"/>
    </row>
    <row r="48" spans="2:16" x14ac:dyDescent="0.35">
      <c r="B48" s="445"/>
      <c r="C48" s="446"/>
      <c r="D48" s="446"/>
      <c r="E48" s="446"/>
      <c r="F48" s="446"/>
      <c r="G48" s="446"/>
      <c r="H48" s="446"/>
      <c r="I48" s="446"/>
      <c r="J48" s="446"/>
      <c r="K48" s="446"/>
      <c r="L48" s="446"/>
      <c r="M48" s="446"/>
      <c r="N48" s="447"/>
      <c r="P48" s="91"/>
    </row>
    <row r="49" spans="1:16" x14ac:dyDescent="0.35">
      <c r="B49" s="445"/>
      <c r="C49" s="446"/>
      <c r="D49" s="446"/>
      <c r="E49" s="446"/>
      <c r="F49" s="446"/>
      <c r="G49" s="446"/>
      <c r="H49" s="446"/>
      <c r="I49" s="446"/>
      <c r="J49" s="446"/>
      <c r="K49" s="446"/>
      <c r="L49" s="446"/>
      <c r="M49" s="446"/>
      <c r="N49" s="447"/>
      <c r="P49" s="91"/>
    </row>
    <row r="50" spans="1:16" ht="18.75" thickBot="1" x14ac:dyDescent="0.4">
      <c r="B50" s="448"/>
      <c r="C50" s="449"/>
      <c r="D50" s="449"/>
      <c r="E50" s="449"/>
      <c r="F50" s="449"/>
      <c r="G50" s="449"/>
      <c r="H50" s="449"/>
      <c r="I50" s="449"/>
      <c r="J50" s="449"/>
      <c r="K50" s="449"/>
      <c r="L50" s="449"/>
      <c r="M50" s="449"/>
      <c r="N50" s="450"/>
      <c r="P50" s="91"/>
    </row>
    <row r="51" spans="1:16" ht="17.45" customHeight="1" x14ac:dyDescent="0.35">
      <c r="P51" s="91"/>
    </row>
    <row r="52" spans="1:16" x14ac:dyDescent="0.35">
      <c r="P52" s="91"/>
    </row>
    <row r="53" spans="1:16" x14ac:dyDescent="0.35">
      <c r="A53" s="91"/>
      <c r="B53" s="91"/>
      <c r="C53" s="211"/>
      <c r="D53" s="211"/>
      <c r="E53" s="91"/>
      <c r="F53" s="91"/>
      <c r="G53" s="91"/>
      <c r="H53" s="91"/>
      <c r="I53" s="91"/>
      <c r="J53" s="91"/>
      <c r="K53" s="91"/>
      <c r="L53" s="91"/>
      <c r="M53" s="91"/>
      <c r="N53" s="91"/>
      <c r="O53" s="91"/>
      <c r="P53" s="91"/>
    </row>
  </sheetData>
  <sheetProtection algorithmName="SHA-512" hashValue="I3//gDARe/T19aTusCWP1n78/cMPQo8qePUAF9SnR6YbjPLPGZZKQJtJFnKqNVRgS7mUQG6pgMOhpHFFXx3cng==" saltValue="P2+4cV2S7FiMFMStWD0flw==" spinCount="100000" sheet="1" selectLockedCells="1"/>
  <dataConsolidate/>
  <mergeCells count="11">
    <mergeCell ref="B36:N50"/>
    <mergeCell ref="C8:D8"/>
    <mergeCell ref="B2:D2"/>
    <mergeCell ref="C3:D3"/>
    <mergeCell ref="C4:D4"/>
    <mergeCell ref="C5:D5"/>
    <mergeCell ref="C6:D6"/>
    <mergeCell ref="C7:D7"/>
    <mergeCell ref="D13:I13"/>
    <mergeCell ref="D23:I26"/>
    <mergeCell ref="D30:I32"/>
  </mergeCells>
  <conditionalFormatting sqref="B13:C13 C26">
    <cfRule type="expression" dxfId="22" priority="8">
      <formula>$C$29="Electric"</formula>
    </cfRule>
  </conditionalFormatting>
  <conditionalFormatting sqref="C25">
    <cfRule type="expression" dxfId="21" priority="5">
      <formula>$C$29="Electric"</formula>
    </cfRule>
  </conditionalFormatting>
  <conditionalFormatting sqref="C24">
    <cfRule type="expression" dxfId="20" priority="4">
      <formula>$C$29="Electric"</formula>
    </cfRule>
  </conditionalFormatting>
  <conditionalFormatting sqref="C31">
    <cfRule type="expression" dxfId="19" priority="2">
      <formula>$C$29="Electric"</formula>
    </cfRule>
  </conditionalFormatting>
  <dataValidations count="3">
    <dataValidation type="list" allowBlank="1" showInputMessage="1" showErrorMessage="1" sqref="C29 C22 C12 C24 C31" xr:uid="{8C030F18-7A3E-4ACC-8BB8-1341C55E1E91}">
      <formula1>YesorNo</formula1>
    </dataValidation>
    <dataValidation type="list" allowBlank="1" showInputMessage="1" showErrorMessage="1" sqref="C26" xr:uid="{2CFB7B64-BA2D-441F-88E5-030287BB8F77}">
      <formula1>ActivePowerMethod</formula1>
    </dataValidation>
    <dataValidation type="list" allowBlank="1" showInputMessage="1" showErrorMessage="1" sqref="C17:C18" xr:uid="{7CD41453-2C0C-4653-9FB5-BCA7FB8B7910}">
      <formula1>Filters</formula1>
    </dataValidation>
  </dataValidations>
  <hyperlinks>
    <hyperlink ref="F4" location="Instructions!C35" display="Back to Instructions tab" xr:uid="{264B31A5-39E2-49D9-9CDC-08A447799F3B}"/>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DC6E76-E585-4311-982E-0D7D267185DC}">
          <x14:formula1>
            <xm:f>'Drop-Downs and Tables'!$B$21:$B$23</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C67"/>
  <sheetViews>
    <sheetView showGridLines="0" zoomScale="80" zoomScaleNormal="80" workbookViewId="0">
      <selection activeCell="C11" sqref="C11"/>
    </sheetView>
  </sheetViews>
  <sheetFormatPr defaultColWidth="10.42578125" defaultRowHeight="16.5" x14ac:dyDescent="0.3"/>
  <cols>
    <col min="1" max="1" width="4" style="154" customWidth="1"/>
    <col min="2" max="2" width="57.42578125" style="154" customWidth="1"/>
    <col min="3" max="3" width="49" style="154" customWidth="1"/>
    <col min="4" max="4" width="25.85546875" style="154" customWidth="1"/>
    <col min="5" max="5" width="33.7109375" style="154" customWidth="1"/>
    <col min="6" max="6" width="28.42578125" style="154" customWidth="1"/>
    <col min="7" max="7" width="31.85546875" style="154" customWidth="1"/>
    <col min="8" max="8" width="32.5703125" style="154" customWidth="1"/>
    <col min="9" max="9" width="3.140625" style="154" customWidth="1"/>
    <col min="10" max="10" width="4" style="154" customWidth="1"/>
    <col min="11" max="16384" width="10.42578125" style="154"/>
  </cols>
  <sheetData>
    <row r="1" spans="1:29" ht="17.25" thickBot="1" x14ac:dyDescent="0.35">
      <c r="J1" s="23"/>
    </row>
    <row r="2" spans="1:29" ht="18" thickBot="1" x14ac:dyDescent="0.35">
      <c r="B2" s="424" t="str">
        <f>'Version Control'!$B$2</f>
        <v>Title Block</v>
      </c>
      <c r="C2" s="425"/>
      <c r="E2" s="5" t="s">
        <v>55</v>
      </c>
      <c r="J2" s="23"/>
    </row>
    <row r="3" spans="1:29" ht="17.45" customHeight="1" thickBot="1" x14ac:dyDescent="0.35">
      <c r="B3" s="67" t="str">
        <f>'Version Control'!$B$3</f>
        <v>Test Report Template Name:</v>
      </c>
      <c r="C3" s="68" t="str">
        <f>'Version Control'!$C$3</f>
        <v>Air Cleaner Testing</v>
      </c>
      <c r="J3" s="23"/>
    </row>
    <row r="4" spans="1:29" ht="18" x14ac:dyDescent="0.3">
      <c r="B4" s="69" t="str">
        <f>'Version Control'!$B$4</f>
        <v>Version Number:</v>
      </c>
      <c r="C4" s="70" t="str">
        <f>'Version Control'!$C$4</f>
        <v>v1.3</v>
      </c>
      <c r="E4" s="212" t="s">
        <v>78</v>
      </c>
      <c r="F4" s="213"/>
      <c r="J4" s="23"/>
    </row>
    <row r="5" spans="1:29" ht="18" x14ac:dyDescent="0.35">
      <c r="B5" s="71" t="str">
        <f>'Version Control'!$B$5</f>
        <v xml:space="preserve">Latest Template Revision: </v>
      </c>
      <c r="C5" s="72">
        <f>'Version Control'!$C$5</f>
        <v>45629</v>
      </c>
      <c r="E5" s="214" t="s">
        <v>79</v>
      </c>
      <c r="F5" s="215" t="str">
        <f>'General Info &amp; Results'!C16</f>
        <v>[MM/DD/YYYY]</v>
      </c>
      <c r="G5" s="279" t="str">
        <f>IF($F$5="[MM/DD/YYYY]","Please input test start date on the General Info tab","")</f>
        <v>Please input test start date on the General Info tab</v>
      </c>
      <c r="J5" s="23"/>
    </row>
    <row r="6" spans="1:29" ht="18.75" thickBot="1" x14ac:dyDescent="0.4">
      <c r="B6" s="71" t="str">
        <f>'Version Control'!$B$6</f>
        <v>Tab Name:</v>
      </c>
      <c r="C6" s="70" t="str">
        <f ca="1">MID(CELL("filename",B1), FIND("]", CELL("filename", B1))+ 1, 255)</f>
        <v>Setup &amp; Instrumentation</v>
      </c>
      <c r="E6" s="216" t="s">
        <v>80</v>
      </c>
      <c r="F6" s="217" t="str">
        <f>'General Info &amp; Results'!C17</f>
        <v>[MM/DD/YYYY]</v>
      </c>
      <c r="G6" s="279" t="str">
        <f>IF($F$6="[MM/DD/YYYY]","Please input test end date on the General Info tab","")</f>
        <v>Please input test end date on the General Info tab</v>
      </c>
      <c r="J6" s="23"/>
    </row>
    <row r="7" spans="1:29" ht="17.100000000000001" customHeight="1" x14ac:dyDescent="0.3">
      <c r="B7" s="73" t="str">
        <f>'Version Control'!$B$7</f>
        <v>File Name:</v>
      </c>
      <c r="C7" s="74" t="str">
        <f ca="1">'Version Control'!$C$7</f>
        <v>Air Cleaners - v1.3.xlsx</v>
      </c>
      <c r="J7" s="23"/>
    </row>
    <row r="8" spans="1:29" ht="17.25" thickBot="1" x14ac:dyDescent="0.35">
      <c r="B8" s="75" t="str">
        <f>'Version Control'!$B$8</f>
        <v xml:space="preserve">Test Completion Date: </v>
      </c>
      <c r="C8" s="76" t="str">
        <f>'Version Control'!$C$8</f>
        <v>[MM/DD/YYYY]</v>
      </c>
      <c r="E8" s="278"/>
      <c r="F8" s="278"/>
      <c r="G8" s="278"/>
      <c r="H8" s="218"/>
      <c r="J8" s="23"/>
    </row>
    <row r="9" spans="1:29" ht="17.25" thickBot="1" x14ac:dyDescent="0.35">
      <c r="G9" s="498" t="str">
        <f ca="1">IF($G$5="", IF(MAX($G$18:$G$49)&gt;TODAY(),"Date of Last Calibration can't be in the future", IF(MAX($G$18:$G$49)&gt;$F$5,"At least one instrument was calibrated during the test period","")), "")</f>
        <v/>
      </c>
      <c r="H9" s="498" t="str">
        <f>IF($G$6="",IF(AND(MIN($H$18:$H$49)&gt;0, MIN($H$18:$H$49)&lt;$F$6),"At least one instrument is due for calibration",""), "")</f>
        <v/>
      </c>
      <c r="J9" s="23"/>
    </row>
    <row r="10" spans="1:29" s="90" customFormat="1" ht="18.75" thickBot="1" x14ac:dyDescent="0.4">
      <c r="B10" s="285" t="s">
        <v>156</v>
      </c>
      <c r="C10" s="303"/>
      <c r="D10"/>
      <c r="E10"/>
      <c r="F10"/>
      <c r="G10" s="498"/>
      <c r="H10" s="498"/>
      <c r="I10"/>
      <c r="J10" s="23"/>
      <c r="K10"/>
      <c r="L10"/>
      <c r="M10"/>
      <c r="N10"/>
      <c r="O10"/>
      <c r="P10"/>
      <c r="Q10"/>
      <c r="R10"/>
      <c r="S10"/>
      <c r="T10"/>
      <c r="U10"/>
      <c r="V10"/>
      <c r="W10"/>
      <c r="X10"/>
      <c r="Y10"/>
      <c r="Z10"/>
      <c r="AB10" s="91"/>
    </row>
    <row r="11" spans="1:29" s="90" customFormat="1" ht="20.25" x14ac:dyDescent="0.35">
      <c r="A11" s="102"/>
      <c r="B11" s="229" t="s">
        <v>160</v>
      </c>
      <c r="C11" s="356"/>
      <c r="D11"/>
      <c r="E11"/>
      <c r="F11"/>
      <c r="G11" s="498"/>
      <c r="H11" s="498"/>
      <c r="I11"/>
      <c r="J11" s="23"/>
      <c r="K11"/>
      <c r="L11"/>
      <c r="M11"/>
      <c r="N11"/>
      <c r="O11"/>
      <c r="P11"/>
      <c r="Q11"/>
      <c r="R11"/>
      <c r="S11"/>
      <c r="T11"/>
      <c r="U11"/>
      <c r="V11"/>
      <c r="W11"/>
      <c r="X11"/>
      <c r="Y11"/>
      <c r="Z11"/>
      <c r="AB11" s="91"/>
      <c r="AC11" s="99"/>
    </row>
    <row r="12" spans="1:29" s="90" customFormat="1" ht="18" x14ac:dyDescent="0.35">
      <c r="A12" s="102"/>
      <c r="B12" s="229" t="s">
        <v>157</v>
      </c>
      <c r="C12" s="304"/>
      <c r="D12"/>
      <c r="E12"/>
      <c r="F12"/>
      <c r="G12" s="498"/>
      <c r="H12" s="498"/>
      <c r="I12"/>
      <c r="J12" s="23"/>
      <c r="K12"/>
      <c r="L12"/>
      <c r="M12"/>
      <c r="N12"/>
      <c r="O12"/>
      <c r="P12"/>
      <c r="Q12"/>
      <c r="R12"/>
      <c r="S12"/>
      <c r="T12"/>
      <c r="U12"/>
      <c r="V12"/>
      <c r="W12"/>
      <c r="X12"/>
      <c r="Y12"/>
      <c r="Z12"/>
      <c r="AB12" s="91"/>
      <c r="AC12" s="99"/>
    </row>
    <row r="13" spans="1:29" s="90" customFormat="1" ht="18" x14ac:dyDescent="0.35">
      <c r="B13" s="103" t="s">
        <v>208</v>
      </c>
      <c r="C13" s="358"/>
      <c r="D13"/>
      <c r="E13"/>
      <c r="F13"/>
      <c r="G13" s="498"/>
      <c r="H13" s="498"/>
      <c r="I13"/>
      <c r="J13" s="23"/>
      <c r="K13"/>
      <c r="L13"/>
      <c r="M13"/>
      <c r="N13"/>
      <c r="O13"/>
      <c r="P13"/>
      <c r="Q13"/>
      <c r="R13"/>
      <c r="S13"/>
      <c r="T13"/>
      <c r="U13"/>
      <c r="V13"/>
      <c r="W13"/>
      <c r="X13"/>
      <c r="Y13"/>
      <c r="Z13"/>
      <c r="AB13" s="91"/>
    </row>
    <row r="14" spans="1:29" s="90" customFormat="1" ht="18" x14ac:dyDescent="0.35">
      <c r="B14" s="280" t="s">
        <v>158</v>
      </c>
      <c r="C14" s="357" t="s">
        <v>77</v>
      </c>
      <c r="D14"/>
      <c r="E14"/>
      <c r="F14"/>
      <c r="G14" s="498"/>
      <c r="H14" s="498"/>
      <c r="I14"/>
      <c r="J14" s="23"/>
      <c r="K14"/>
      <c r="L14"/>
      <c r="M14"/>
      <c r="N14"/>
      <c r="O14"/>
      <c r="P14"/>
      <c r="Q14"/>
      <c r="R14"/>
      <c r="S14"/>
      <c r="T14"/>
      <c r="U14"/>
      <c r="V14"/>
      <c r="W14"/>
      <c r="X14"/>
      <c r="Y14"/>
      <c r="Z14"/>
      <c r="AB14" s="91"/>
    </row>
    <row r="15" spans="1:29" s="90" customFormat="1" ht="18.75" thickBot="1" x14ac:dyDescent="0.4">
      <c r="B15" s="104" t="s">
        <v>159</v>
      </c>
      <c r="C15" s="291"/>
      <c r="D15"/>
      <c r="E15"/>
      <c r="F15"/>
      <c r="G15" s="498"/>
      <c r="H15" s="498"/>
      <c r="I15"/>
      <c r="J15" s="23"/>
      <c r="K15"/>
      <c r="L15"/>
      <c r="M15"/>
      <c r="N15"/>
      <c r="O15"/>
      <c r="P15"/>
      <c r="Q15"/>
      <c r="R15"/>
      <c r="S15"/>
      <c r="T15"/>
      <c r="U15"/>
      <c r="V15"/>
      <c r="W15"/>
      <c r="X15"/>
      <c r="Y15"/>
      <c r="Z15"/>
      <c r="AB15" s="91"/>
    </row>
    <row r="16" spans="1:29" ht="17.25" thickBot="1" x14ac:dyDescent="0.35">
      <c r="G16" s="499"/>
      <c r="H16" s="499"/>
      <c r="J16" s="23"/>
    </row>
    <row r="17" spans="2:11" ht="18" thickBot="1" x14ac:dyDescent="0.35">
      <c r="B17" s="492" t="s">
        <v>53</v>
      </c>
      <c r="C17" s="493"/>
      <c r="D17" s="493"/>
      <c r="E17" s="493"/>
      <c r="F17" s="493"/>
      <c r="G17" s="493"/>
      <c r="H17" s="494"/>
      <c r="J17" s="23"/>
      <c r="K17" s="219"/>
    </row>
    <row r="18" spans="2:11" ht="17.25" x14ac:dyDescent="0.3">
      <c r="B18" s="220" t="s">
        <v>54</v>
      </c>
      <c r="C18" s="221" t="s">
        <v>50</v>
      </c>
      <c r="D18" s="221" t="s">
        <v>49</v>
      </c>
      <c r="E18" s="221" t="s">
        <v>161</v>
      </c>
      <c r="F18" s="222" t="s">
        <v>10</v>
      </c>
      <c r="G18" s="221" t="s">
        <v>11</v>
      </c>
      <c r="H18" s="223" t="s">
        <v>12</v>
      </c>
      <c r="I18" s="224"/>
      <c r="J18" s="23"/>
    </row>
    <row r="19" spans="2:11" x14ac:dyDescent="0.3">
      <c r="B19" s="57"/>
      <c r="C19" s="58"/>
      <c r="D19" s="58"/>
      <c r="E19" s="58"/>
      <c r="F19" s="54"/>
      <c r="G19" s="385" t="s">
        <v>77</v>
      </c>
      <c r="H19" s="386" t="s">
        <v>77</v>
      </c>
      <c r="J19" s="23"/>
    </row>
    <row r="20" spans="2:11" x14ac:dyDescent="0.3">
      <c r="B20" s="57"/>
      <c r="C20" s="58"/>
      <c r="D20" s="58"/>
      <c r="E20" s="58"/>
      <c r="F20" s="54"/>
      <c r="G20" s="385" t="s">
        <v>77</v>
      </c>
      <c r="H20" s="386" t="s">
        <v>77</v>
      </c>
      <c r="J20" s="23"/>
    </row>
    <row r="21" spans="2:11" x14ac:dyDescent="0.3">
      <c r="B21" s="57"/>
      <c r="C21" s="58"/>
      <c r="D21" s="58"/>
      <c r="E21" s="58"/>
      <c r="F21" s="54"/>
      <c r="G21" s="385" t="s">
        <v>77</v>
      </c>
      <c r="H21" s="386" t="s">
        <v>77</v>
      </c>
      <c r="J21" s="23"/>
    </row>
    <row r="22" spans="2:11" x14ac:dyDescent="0.3">
      <c r="B22" s="57"/>
      <c r="C22" s="58"/>
      <c r="D22" s="58"/>
      <c r="E22" s="58"/>
      <c r="F22" s="54"/>
      <c r="G22" s="385" t="s">
        <v>77</v>
      </c>
      <c r="H22" s="386" t="s">
        <v>77</v>
      </c>
      <c r="J22" s="23"/>
    </row>
    <row r="23" spans="2:11" x14ac:dyDescent="0.3">
      <c r="B23" s="57"/>
      <c r="C23" s="58"/>
      <c r="D23" s="58"/>
      <c r="E23" s="58"/>
      <c r="F23" s="54"/>
      <c r="G23" s="385" t="s">
        <v>77</v>
      </c>
      <c r="H23" s="386" t="s">
        <v>77</v>
      </c>
      <c r="J23" s="23"/>
    </row>
    <row r="24" spans="2:11" x14ac:dyDescent="0.3">
      <c r="B24" s="57"/>
      <c r="C24" s="58"/>
      <c r="D24" s="58"/>
      <c r="E24" s="58"/>
      <c r="F24" s="54"/>
      <c r="G24" s="385" t="s">
        <v>77</v>
      </c>
      <c r="H24" s="386" t="s">
        <v>77</v>
      </c>
      <c r="J24" s="23"/>
    </row>
    <row r="25" spans="2:11" x14ac:dyDescent="0.3">
      <c r="B25" s="57"/>
      <c r="C25" s="58"/>
      <c r="D25" s="58"/>
      <c r="E25" s="58"/>
      <c r="F25" s="54"/>
      <c r="G25" s="385" t="s">
        <v>77</v>
      </c>
      <c r="H25" s="386" t="s">
        <v>77</v>
      </c>
      <c r="J25" s="23"/>
    </row>
    <row r="26" spans="2:11" x14ac:dyDescent="0.3">
      <c r="B26" s="57"/>
      <c r="C26" s="58"/>
      <c r="D26" s="58"/>
      <c r="E26" s="58"/>
      <c r="F26" s="54"/>
      <c r="G26" s="385" t="s">
        <v>77</v>
      </c>
      <c r="H26" s="386" t="s">
        <v>77</v>
      </c>
      <c r="J26" s="23"/>
    </row>
    <row r="27" spans="2:11" x14ac:dyDescent="0.3">
      <c r="B27" s="57"/>
      <c r="C27" s="58"/>
      <c r="D27" s="58"/>
      <c r="E27" s="58"/>
      <c r="F27" s="54"/>
      <c r="G27" s="385" t="s">
        <v>77</v>
      </c>
      <c r="H27" s="386" t="s">
        <v>77</v>
      </c>
      <c r="J27" s="23"/>
    </row>
    <row r="28" spans="2:11" x14ac:dyDescent="0.3">
      <c r="B28" s="57"/>
      <c r="C28" s="58"/>
      <c r="D28" s="58"/>
      <c r="E28" s="58"/>
      <c r="F28" s="54"/>
      <c r="G28" s="385" t="s">
        <v>77</v>
      </c>
      <c r="H28" s="386" t="s">
        <v>77</v>
      </c>
      <c r="J28" s="23"/>
    </row>
    <row r="29" spans="2:11" x14ac:dyDescent="0.3">
      <c r="B29" s="57"/>
      <c r="C29" s="58"/>
      <c r="D29" s="58"/>
      <c r="E29" s="58"/>
      <c r="F29" s="54"/>
      <c r="G29" s="385" t="s">
        <v>77</v>
      </c>
      <c r="H29" s="386" t="s">
        <v>77</v>
      </c>
      <c r="J29" s="23"/>
    </row>
    <row r="30" spans="2:11" x14ac:dyDescent="0.3">
      <c r="B30" s="57"/>
      <c r="C30" s="58"/>
      <c r="D30" s="58"/>
      <c r="E30" s="58"/>
      <c r="F30" s="54"/>
      <c r="G30" s="385" t="s">
        <v>77</v>
      </c>
      <c r="H30" s="386" t="s">
        <v>77</v>
      </c>
      <c r="J30" s="23"/>
    </row>
    <row r="31" spans="2:11" x14ac:dyDescent="0.3">
      <c r="B31" s="57"/>
      <c r="C31" s="58"/>
      <c r="D31" s="58"/>
      <c r="E31" s="58"/>
      <c r="F31" s="54"/>
      <c r="G31" s="385" t="s">
        <v>77</v>
      </c>
      <c r="H31" s="386" t="s">
        <v>77</v>
      </c>
      <c r="J31" s="23"/>
    </row>
    <row r="32" spans="2:11" x14ac:dyDescent="0.3">
      <c r="B32" s="52"/>
      <c r="C32" s="53"/>
      <c r="D32" s="53"/>
      <c r="E32" s="58"/>
      <c r="F32" s="54"/>
      <c r="G32" s="385" t="s">
        <v>77</v>
      </c>
      <c r="H32" s="386" t="s">
        <v>77</v>
      </c>
      <c r="J32" s="23"/>
    </row>
    <row r="33" spans="2:10" x14ac:dyDescent="0.3">
      <c r="B33" s="52"/>
      <c r="C33" s="53"/>
      <c r="D33" s="53"/>
      <c r="E33" s="58"/>
      <c r="F33" s="54"/>
      <c r="G33" s="385" t="s">
        <v>77</v>
      </c>
      <c r="H33" s="386" t="s">
        <v>77</v>
      </c>
      <c r="J33" s="23"/>
    </row>
    <row r="34" spans="2:10" x14ac:dyDescent="0.3">
      <c r="B34" s="52"/>
      <c r="C34" s="53"/>
      <c r="D34" s="53"/>
      <c r="E34" s="58"/>
      <c r="F34" s="54"/>
      <c r="G34" s="385" t="s">
        <v>77</v>
      </c>
      <c r="H34" s="386" t="s">
        <v>77</v>
      </c>
      <c r="J34" s="23"/>
    </row>
    <row r="35" spans="2:10" x14ac:dyDescent="0.3">
      <c r="B35" s="52"/>
      <c r="C35" s="53"/>
      <c r="D35" s="53"/>
      <c r="E35" s="53"/>
      <c r="F35" s="55"/>
      <c r="G35" s="385" t="s">
        <v>77</v>
      </c>
      <c r="H35" s="386" t="s">
        <v>77</v>
      </c>
      <c r="J35" s="23"/>
    </row>
    <row r="36" spans="2:10" x14ac:dyDescent="0.3">
      <c r="B36" s="52"/>
      <c r="C36" s="53"/>
      <c r="D36" s="53"/>
      <c r="E36" s="53"/>
      <c r="F36" s="55"/>
      <c r="G36" s="385" t="s">
        <v>77</v>
      </c>
      <c r="H36" s="386" t="s">
        <v>77</v>
      </c>
      <c r="J36" s="23"/>
    </row>
    <row r="37" spans="2:10" x14ac:dyDescent="0.3">
      <c r="B37" s="59"/>
      <c r="C37" s="60"/>
      <c r="D37" s="60"/>
      <c r="E37" s="60"/>
      <c r="F37" s="56"/>
      <c r="G37" s="385" t="s">
        <v>77</v>
      </c>
      <c r="H37" s="386" t="s">
        <v>77</v>
      </c>
      <c r="J37" s="23"/>
    </row>
    <row r="38" spans="2:10" x14ac:dyDescent="0.3">
      <c r="B38" s="59"/>
      <c r="C38" s="60"/>
      <c r="D38" s="60"/>
      <c r="E38" s="60"/>
      <c r="F38" s="56"/>
      <c r="G38" s="385" t="s">
        <v>77</v>
      </c>
      <c r="H38" s="386" t="s">
        <v>77</v>
      </c>
      <c r="J38" s="23"/>
    </row>
    <row r="39" spans="2:10" x14ac:dyDescent="0.3">
      <c r="B39" s="59"/>
      <c r="C39" s="60"/>
      <c r="D39" s="60"/>
      <c r="E39" s="60"/>
      <c r="F39" s="56"/>
      <c r="G39" s="385" t="s">
        <v>77</v>
      </c>
      <c r="H39" s="386" t="s">
        <v>77</v>
      </c>
      <c r="J39" s="23"/>
    </row>
    <row r="40" spans="2:10" x14ac:dyDescent="0.3">
      <c r="B40" s="59"/>
      <c r="C40" s="60"/>
      <c r="D40" s="60"/>
      <c r="E40" s="60"/>
      <c r="F40" s="56"/>
      <c r="G40" s="385" t="s">
        <v>77</v>
      </c>
      <c r="H40" s="386" t="s">
        <v>77</v>
      </c>
      <c r="J40" s="23"/>
    </row>
    <row r="41" spans="2:10" x14ac:dyDescent="0.3">
      <c r="B41" s="52"/>
      <c r="C41" s="53"/>
      <c r="D41" s="53"/>
      <c r="E41" s="53"/>
      <c r="F41" s="55"/>
      <c r="G41" s="385" t="s">
        <v>77</v>
      </c>
      <c r="H41" s="386" t="s">
        <v>77</v>
      </c>
      <c r="J41" s="23"/>
    </row>
    <row r="42" spans="2:10" x14ac:dyDescent="0.3">
      <c r="B42" s="52"/>
      <c r="C42" s="53"/>
      <c r="D42" s="53"/>
      <c r="E42" s="53"/>
      <c r="F42" s="53"/>
      <c r="G42" s="385" t="s">
        <v>77</v>
      </c>
      <c r="H42" s="386" t="s">
        <v>77</v>
      </c>
      <c r="J42" s="23"/>
    </row>
    <row r="43" spans="2:10" x14ac:dyDescent="0.3">
      <c r="B43" s="52"/>
      <c r="C43" s="53"/>
      <c r="D43" s="53"/>
      <c r="E43" s="53"/>
      <c r="F43" s="53"/>
      <c r="G43" s="385" t="s">
        <v>77</v>
      </c>
      <c r="H43" s="386" t="s">
        <v>77</v>
      </c>
      <c r="J43" s="23"/>
    </row>
    <row r="44" spans="2:10" x14ac:dyDescent="0.3">
      <c r="B44" s="52"/>
      <c r="C44" s="53"/>
      <c r="D44" s="53"/>
      <c r="E44" s="53"/>
      <c r="F44" s="53"/>
      <c r="G44" s="385" t="s">
        <v>77</v>
      </c>
      <c r="H44" s="386" t="s">
        <v>77</v>
      </c>
      <c r="J44" s="23"/>
    </row>
    <row r="45" spans="2:10" x14ac:dyDescent="0.3">
      <c r="B45" s="61"/>
      <c r="C45" s="55"/>
      <c r="D45" s="55"/>
      <c r="E45" s="55"/>
      <c r="F45" s="55"/>
      <c r="G45" s="385" t="s">
        <v>77</v>
      </c>
      <c r="H45" s="386" t="s">
        <v>77</v>
      </c>
      <c r="J45" s="23"/>
    </row>
    <row r="46" spans="2:10" x14ac:dyDescent="0.3">
      <c r="B46" s="61"/>
      <c r="C46" s="55"/>
      <c r="D46" s="55"/>
      <c r="E46" s="55"/>
      <c r="F46" s="55"/>
      <c r="G46" s="385" t="s">
        <v>77</v>
      </c>
      <c r="H46" s="386" t="s">
        <v>77</v>
      </c>
      <c r="J46" s="23"/>
    </row>
    <row r="47" spans="2:10" x14ac:dyDescent="0.3">
      <c r="B47" s="61"/>
      <c r="C47" s="55"/>
      <c r="D47" s="55"/>
      <c r="E47" s="55"/>
      <c r="F47" s="55"/>
      <c r="G47" s="385" t="s">
        <v>77</v>
      </c>
      <c r="H47" s="386" t="s">
        <v>77</v>
      </c>
      <c r="J47" s="23"/>
    </row>
    <row r="48" spans="2:10" ht="17.25" thickBot="1" x14ac:dyDescent="0.35">
      <c r="B48" s="62"/>
      <c r="C48" s="63"/>
      <c r="D48" s="63"/>
      <c r="E48" s="63"/>
      <c r="F48" s="63"/>
      <c r="G48" s="388" t="s">
        <v>77</v>
      </c>
      <c r="H48" s="389" t="s">
        <v>77</v>
      </c>
      <c r="J48" s="23"/>
    </row>
    <row r="49" spans="2:10" ht="17.25" thickBot="1" x14ac:dyDescent="0.35">
      <c r="H49" s="387"/>
      <c r="J49" s="23"/>
    </row>
    <row r="50" spans="2:10" s="90" customFormat="1" ht="18.75" thickBot="1" x14ac:dyDescent="0.4">
      <c r="B50" s="495" t="s">
        <v>192</v>
      </c>
      <c r="C50" s="496"/>
      <c r="D50" s="496"/>
      <c r="E50" s="496"/>
      <c r="F50" s="496"/>
      <c r="G50" s="496"/>
      <c r="H50" s="497"/>
      <c r="J50" s="91"/>
    </row>
    <row r="51" spans="2:10" s="90" customFormat="1" ht="17.45" customHeight="1" x14ac:dyDescent="0.35">
      <c r="B51" s="442"/>
      <c r="C51" s="443"/>
      <c r="D51" s="443"/>
      <c r="E51" s="443"/>
      <c r="F51" s="443"/>
      <c r="G51" s="443"/>
      <c r="H51" s="444"/>
      <c r="J51" s="91"/>
    </row>
    <row r="52" spans="2:10" s="90" customFormat="1" ht="17.45" customHeight="1" x14ac:dyDescent="0.35">
      <c r="B52" s="445"/>
      <c r="C52" s="446"/>
      <c r="D52" s="446"/>
      <c r="E52" s="446"/>
      <c r="F52" s="446"/>
      <c r="G52" s="446"/>
      <c r="H52" s="447"/>
      <c r="J52" s="91"/>
    </row>
    <row r="53" spans="2:10" s="90" customFormat="1" ht="17.45" customHeight="1" x14ac:dyDescent="0.35">
      <c r="B53" s="445"/>
      <c r="C53" s="446"/>
      <c r="D53" s="446"/>
      <c r="E53" s="446"/>
      <c r="F53" s="446"/>
      <c r="G53" s="446"/>
      <c r="H53" s="447"/>
      <c r="J53" s="91"/>
    </row>
    <row r="54" spans="2:10" s="90" customFormat="1" ht="17.45" customHeight="1" x14ac:dyDescent="0.35">
      <c r="B54" s="445"/>
      <c r="C54" s="446"/>
      <c r="D54" s="446"/>
      <c r="E54" s="446"/>
      <c r="F54" s="446"/>
      <c r="G54" s="446"/>
      <c r="H54" s="447"/>
      <c r="J54" s="91"/>
    </row>
    <row r="55" spans="2:10" s="90" customFormat="1" ht="17.45" customHeight="1" x14ac:dyDescent="0.35">
      <c r="B55" s="445"/>
      <c r="C55" s="446"/>
      <c r="D55" s="446"/>
      <c r="E55" s="446"/>
      <c r="F55" s="446"/>
      <c r="G55" s="446"/>
      <c r="H55" s="447"/>
      <c r="J55" s="91"/>
    </row>
    <row r="56" spans="2:10" s="90" customFormat="1" ht="17.45" customHeight="1" x14ac:dyDescent="0.35">
      <c r="B56" s="445"/>
      <c r="C56" s="446"/>
      <c r="D56" s="446"/>
      <c r="E56" s="446"/>
      <c r="F56" s="446"/>
      <c r="G56" s="446"/>
      <c r="H56" s="447"/>
      <c r="J56" s="91"/>
    </row>
    <row r="57" spans="2:10" s="90" customFormat="1" ht="17.45" customHeight="1" x14ac:dyDescent="0.35">
      <c r="B57" s="445"/>
      <c r="C57" s="446"/>
      <c r="D57" s="446"/>
      <c r="E57" s="446"/>
      <c r="F57" s="446"/>
      <c r="G57" s="446"/>
      <c r="H57" s="447"/>
      <c r="J57" s="91"/>
    </row>
    <row r="58" spans="2:10" s="90" customFormat="1" ht="17.45" customHeight="1" x14ac:dyDescent="0.35">
      <c r="B58" s="445"/>
      <c r="C58" s="446"/>
      <c r="D58" s="446"/>
      <c r="E58" s="446"/>
      <c r="F58" s="446"/>
      <c r="G58" s="446"/>
      <c r="H58" s="447"/>
      <c r="J58" s="91"/>
    </row>
    <row r="59" spans="2:10" s="90" customFormat="1" ht="17.45" customHeight="1" x14ac:dyDescent="0.35">
      <c r="B59" s="445"/>
      <c r="C59" s="446"/>
      <c r="D59" s="446"/>
      <c r="E59" s="446"/>
      <c r="F59" s="446"/>
      <c r="G59" s="446"/>
      <c r="H59" s="447"/>
      <c r="J59" s="91"/>
    </row>
    <row r="60" spans="2:10" s="90" customFormat="1" ht="17.45" customHeight="1" x14ac:dyDescent="0.35">
      <c r="B60" s="445"/>
      <c r="C60" s="446"/>
      <c r="D60" s="446"/>
      <c r="E60" s="446"/>
      <c r="F60" s="446"/>
      <c r="G60" s="446"/>
      <c r="H60" s="447"/>
      <c r="J60" s="91"/>
    </row>
    <row r="61" spans="2:10" s="90" customFormat="1" ht="17.45" customHeight="1" x14ac:dyDescent="0.35">
      <c r="B61" s="445"/>
      <c r="C61" s="446"/>
      <c r="D61" s="446"/>
      <c r="E61" s="446"/>
      <c r="F61" s="446"/>
      <c r="G61" s="446"/>
      <c r="H61" s="447"/>
      <c r="J61" s="91"/>
    </row>
    <row r="62" spans="2:10" s="90" customFormat="1" ht="18" x14ac:dyDescent="0.35">
      <c r="B62" s="445"/>
      <c r="C62" s="446"/>
      <c r="D62" s="446"/>
      <c r="E62" s="446"/>
      <c r="F62" s="446"/>
      <c r="G62" s="446"/>
      <c r="H62" s="447"/>
      <c r="J62" s="91"/>
    </row>
    <row r="63" spans="2:10" s="90" customFormat="1" ht="18" x14ac:dyDescent="0.35">
      <c r="B63" s="445"/>
      <c r="C63" s="446"/>
      <c r="D63" s="446"/>
      <c r="E63" s="446"/>
      <c r="F63" s="446"/>
      <c r="G63" s="446"/>
      <c r="H63" s="447"/>
      <c r="J63" s="91"/>
    </row>
    <row r="64" spans="2:10" s="90" customFormat="1" ht="18" x14ac:dyDescent="0.35">
      <c r="B64" s="445"/>
      <c r="C64" s="446"/>
      <c r="D64" s="446"/>
      <c r="E64" s="446"/>
      <c r="F64" s="446"/>
      <c r="G64" s="446"/>
      <c r="H64" s="447"/>
      <c r="J64" s="91"/>
    </row>
    <row r="65" spans="1:10" s="90" customFormat="1" ht="18.75" thickBot="1" x14ac:dyDescent="0.4">
      <c r="B65" s="448"/>
      <c r="C65" s="449"/>
      <c r="D65" s="449"/>
      <c r="E65" s="449"/>
      <c r="F65" s="449"/>
      <c r="G65" s="449"/>
      <c r="H65" s="450"/>
      <c r="J65" s="91"/>
    </row>
    <row r="66" spans="1:10" x14ac:dyDescent="0.3">
      <c r="J66" s="23"/>
    </row>
    <row r="67" spans="1:10" x14ac:dyDescent="0.3">
      <c r="A67" s="23"/>
      <c r="B67" s="23"/>
      <c r="C67" s="23"/>
      <c r="D67" s="23"/>
      <c r="E67" s="23"/>
      <c r="F67" s="23"/>
      <c r="G67" s="23"/>
      <c r="H67" s="23"/>
      <c r="I67" s="23"/>
      <c r="J67" s="23"/>
    </row>
  </sheetData>
  <sheetProtection algorithmName="SHA-512" hashValue="rWnW4whaPS1A9EBma+oUBvapO34viL8XFQyylUSQ93kToy/EAA/HYuNzuusWW3Z5f5voxOfmm9DrFbIGL2ZCXw==" saltValue="Tvi4yn747L1bd84HwLAVPA==" spinCount="100000" sheet="1" selectLockedCells="1"/>
  <protectedRanges>
    <protectedRange sqref="B19:H48" name="Range1"/>
  </protectedRanges>
  <mergeCells count="6">
    <mergeCell ref="B51:H65"/>
    <mergeCell ref="B2:C2"/>
    <mergeCell ref="B17:H17"/>
    <mergeCell ref="B50:H50"/>
    <mergeCell ref="G9:G16"/>
    <mergeCell ref="H9:H16"/>
  </mergeCells>
  <dataValidations count="1">
    <dataValidation type="decimal" operator="greaterThanOrEqual" allowBlank="1" showInputMessage="1" showErrorMessage="1" sqref="C11" xr:uid="{50D876A0-7F13-49AC-9F3D-0AAA2C32FCFA}">
      <formula1>0</formula1>
    </dataValidation>
  </dataValidations>
  <hyperlinks>
    <hyperlink ref="E2" location="Instructions!C35" display="Back to Instructions tab" xr:uid="{00000000-0004-0000-02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1" id="{CB1C49C3-04BD-445C-89D6-D1902C73C14F}">
            <xm:f>'General Info &amp; Results'!#REF!="Inactive Mode Only"</xm:f>
            <x14:dxf>
              <fill>
                <patternFill patternType="lightUp">
                  <bgColor theme="0"/>
                </patternFill>
              </fill>
            </x14:dxf>
          </x14:cfRule>
          <xm:sqref>C15</xm:sqref>
        </x14:conditionalFormatting>
        <x14:conditionalFormatting xmlns:xm="http://schemas.microsoft.com/office/excel/2006/main">
          <x14:cfRule type="expression" priority="42" id="{430E260E-3EC5-4110-9A51-819814AE7C7B}">
            <xm:f>'General Info &amp; Results'!#REF!="Off Mode Only"</xm:f>
            <x14:dxf>
              <fill>
                <patternFill patternType="lightUp">
                  <bgColor theme="0"/>
                </patternFill>
              </fill>
            </x14:dxf>
          </x14:cfRule>
          <xm:sqref>C11:C13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AE125"/>
  <sheetViews>
    <sheetView showGridLines="0" zoomScale="80" zoomScaleNormal="80" workbookViewId="0">
      <selection activeCell="B12" sqref="B12:E41"/>
    </sheetView>
  </sheetViews>
  <sheetFormatPr defaultColWidth="9.140625" defaultRowHeight="16.5" x14ac:dyDescent="0.3"/>
  <cols>
    <col min="1" max="1" width="3.5703125" style="65" customWidth="1"/>
    <col min="2" max="2" width="30.85546875" style="65" customWidth="1"/>
    <col min="3" max="3" width="52.140625" style="65" customWidth="1"/>
    <col min="4" max="4" width="9.140625" style="65" customWidth="1"/>
    <col min="5" max="5" width="16.42578125" style="65" customWidth="1"/>
    <col min="6" max="6" width="6.5703125" style="65" customWidth="1"/>
    <col min="7" max="7" width="5.140625" style="65" customWidth="1"/>
    <col min="8" max="12" width="9.140625" style="65"/>
    <col min="13" max="13" width="16.85546875" style="65" customWidth="1"/>
    <col min="14" max="17" width="9.140625" style="65"/>
    <col min="18" max="18" width="7.140625" style="65" customWidth="1"/>
    <col min="19" max="19" width="4.85546875" style="65" customWidth="1"/>
    <col min="20" max="23" width="9.140625" style="65"/>
    <col min="24" max="24" width="15" style="65" customWidth="1"/>
    <col min="25" max="29" width="9.140625" style="65"/>
    <col min="30" max="30" width="4" style="65" customWidth="1"/>
    <col min="31" max="31" width="4.140625" style="65" customWidth="1"/>
    <col min="32" max="16384" width="9.140625" style="65"/>
  </cols>
  <sheetData>
    <row r="1" spans="1:31" ht="17.25" thickBot="1" x14ac:dyDescent="0.35">
      <c r="A1" s="64"/>
      <c r="AE1" s="66"/>
    </row>
    <row r="2" spans="1:31" ht="18" thickBot="1" x14ac:dyDescent="0.35">
      <c r="A2" s="64"/>
      <c r="B2" s="424" t="str">
        <f>'Version Control'!$B$2</f>
        <v>Title Block</v>
      </c>
      <c r="C2" s="425"/>
      <c r="AE2" s="66"/>
    </row>
    <row r="3" spans="1:31" x14ac:dyDescent="0.3">
      <c r="A3" s="64"/>
      <c r="B3" s="67" t="str">
        <f>'Version Control'!$B$3</f>
        <v>Test Report Template Name:</v>
      </c>
      <c r="C3" s="68" t="str">
        <f>'Version Control'!$C$3</f>
        <v>Air Cleaner Testing</v>
      </c>
      <c r="E3" s="33" t="s">
        <v>55</v>
      </c>
      <c r="F3" s="40"/>
      <c r="AE3" s="66"/>
    </row>
    <row r="4" spans="1:31" x14ac:dyDescent="0.3">
      <c r="A4" s="64"/>
      <c r="B4" s="69" t="str">
        <f>'Version Control'!$B$4</f>
        <v>Version Number:</v>
      </c>
      <c r="C4" s="70" t="str">
        <f>'Version Control'!$C$4</f>
        <v>v1.3</v>
      </c>
      <c r="AE4" s="66"/>
    </row>
    <row r="5" spans="1:31" x14ac:dyDescent="0.3">
      <c r="A5" s="64"/>
      <c r="B5" s="71" t="str">
        <f>'Version Control'!$B$5</f>
        <v xml:space="preserve">Latest Template Revision: </v>
      </c>
      <c r="C5" s="72">
        <f>'Version Control'!$C$5</f>
        <v>45629</v>
      </c>
      <c r="AE5" s="66"/>
    </row>
    <row r="6" spans="1:31" x14ac:dyDescent="0.3">
      <c r="A6" s="64"/>
      <c r="B6" s="71" t="str">
        <f>'Version Control'!$B$6</f>
        <v>Tab Name:</v>
      </c>
      <c r="C6" s="70" t="str">
        <f ca="1">MID(CELL("filename",B1), FIND("]", CELL("filename", B1))+ 1, 255)</f>
        <v>Photos</v>
      </c>
      <c r="AE6" s="66"/>
    </row>
    <row r="7" spans="1:31" ht="17.100000000000001" customHeight="1" x14ac:dyDescent="0.3">
      <c r="A7" s="64"/>
      <c r="B7" s="73" t="str">
        <f>'Version Control'!$B$7</f>
        <v>File Name:</v>
      </c>
      <c r="C7" s="74" t="str">
        <f ca="1">'Version Control'!$C$7</f>
        <v>Air Cleaners - v1.3.xlsx</v>
      </c>
      <c r="AE7" s="66"/>
    </row>
    <row r="8" spans="1:31" ht="17.25" thickBot="1" x14ac:dyDescent="0.35">
      <c r="A8" s="64"/>
      <c r="B8" s="75" t="str">
        <f>'Version Control'!$B$8</f>
        <v xml:space="preserve">Test Completion Date: </v>
      </c>
      <c r="C8" s="76" t="str">
        <f>'Version Control'!$C$8</f>
        <v>[MM/DD/YYYY]</v>
      </c>
      <c r="AE8" s="66"/>
    </row>
    <row r="9" spans="1:31" x14ac:dyDescent="0.3">
      <c r="A9" s="64"/>
      <c r="AE9" s="66"/>
    </row>
    <row r="10" spans="1:31" ht="17.25" thickBot="1" x14ac:dyDescent="0.35">
      <c r="A10" s="64"/>
      <c r="AE10" s="66"/>
    </row>
    <row r="11" spans="1:31" ht="18" thickBot="1" x14ac:dyDescent="0.35">
      <c r="A11" s="64"/>
      <c r="B11" s="509" t="s">
        <v>138</v>
      </c>
      <c r="C11" s="510"/>
      <c r="D11" s="510"/>
      <c r="E11" s="511"/>
      <c r="G11" s="509" t="s">
        <v>139</v>
      </c>
      <c r="H11" s="510"/>
      <c r="I11" s="510"/>
      <c r="J11" s="510"/>
      <c r="K11" s="510"/>
      <c r="L11" s="510"/>
      <c r="M11" s="510"/>
      <c r="N11" s="510"/>
      <c r="O11" s="510"/>
      <c r="P11" s="510"/>
      <c r="Q11" s="511"/>
      <c r="S11" s="509" t="s">
        <v>193</v>
      </c>
      <c r="T11" s="510"/>
      <c r="U11" s="510"/>
      <c r="V11" s="510"/>
      <c r="W11" s="510"/>
      <c r="X11" s="510"/>
      <c r="Y11" s="510"/>
      <c r="Z11" s="510"/>
      <c r="AA11" s="510"/>
      <c r="AB11" s="510"/>
      <c r="AC11" s="511"/>
      <c r="AE11" s="66"/>
    </row>
    <row r="12" spans="1:31" x14ac:dyDescent="0.3">
      <c r="A12" s="64"/>
      <c r="B12" s="503"/>
      <c r="C12" s="504"/>
      <c r="D12" s="504"/>
      <c r="E12" s="505"/>
      <c r="G12" s="500"/>
      <c r="H12" s="501"/>
      <c r="I12" s="501"/>
      <c r="J12" s="501"/>
      <c r="K12" s="501"/>
      <c r="L12" s="501"/>
      <c r="M12" s="501"/>
      <c r="N12" s="501"/>
      <c r="O12" s="501"/>
      <c r="P12" s="501"/>
      <c r="Q12" s="502"/>
      <c r="S12" s="500"/>
      <c r="T12" s="501"/>
      <c r="U12" s="501"/>
      <c r="V12" s="501"/>
      <c r="W12" s="501"/>
      <c r="X12" s="501"/>
      <c r="Y12" s="501"/>
      <c r="Z12" s="501"/>
      <c r="AA12" s="501"/>
      <c r="AB12" s="501"/>
      <c r="AC12" s="502"/>
      <c r="AE12" s="66"/>
    </row>
    <row r="13" spans="1:31" x14ac:dyDescent="0.3">
      <c r="A13" s="64"/>
      <c r="B13" s="503"/>
      <c r="C13" s="504"/>
      <c r="D13" s="504"/>
      <c r="E13" s="505"/>
      <c r="G13" s="503"/>
      <c r="H13" s="504"/>
      <c r="I13" s="504"/>
      <c r="J13" s="504"/>
      <c r="K13" s="504"/>
      <c r="L13" s="504"/>
      <c r="M13" s="504"/>
      <c r="N13" s="504"/>
      <c r="O13" s="504"/>
      <c r="P13" s="504"/>
      <c r="Q13" s="505"/>
      <c r="S13" s="503"/>
      <c r="T13" s="504"/>
      <c r="U13" s="504"/>
      <c r="V13" s="504"/>
      <c r="W13" s="504"/>
      <c r="X13" s="504"/>
      <c r="Y13" s="504"/>
      <c r="Z13" s="504"/>
      <c r="AA13" s="504"/>
      <c r="AB13" s="504"/>
      <c r="AC13" s="505"/>
      <c r="AE13" s="66"/>
    </row>
    <row r="14" spans="1:31" x14ac:dyDescent="0.3">
      <c r="A14" s="64"/>
      <c r="B14" s="503"/>
      <c r="C14" s="504"/>
      <c r="D14" s="504"/>
      <c r="E14" s="505"/>
      <c r="G14" s="503"/>
      <c r="H14" s="504"/>
      <c r="I14" s="504"/>
      <c r="J14" s="504"/>
      <c r="K14" s="504"/>
      <c r="L14" s="504"/>
      <c r="M14" s="504"/>
      <c r="N14" s="504"/>
      <c r="O14" s="504"/>
      <c r="P14" s="504"/>
      <c r="Q14" s="505"/>
      <c r="S14" s="503"/>
      <c r="T14" s="504"/>
      <c r="U14" s="504"/>
      <c r="V14" s="504"/>
      <c r="W14" s="504"/>
      <c r="X14" s="504"/>
      <c r="Y14" s="504"/>
      <c r="Z14" s="504"/>
      <c r="AA14" s="504"/>
      <c r="AB14" s="504"/>
      <c r="AC14" s="505"/>
      <c r="AE14" s="66"/>
    </row>
    <row r="15" spans="1:31" x14ac:dyDescent="0.3">
      <c r="A15" s="64"/>
      <c r="B15" s="503"/>
      <c r="C15" s="504"/>
      <c r="D15" s="504"/>
      <c r="E15" s="505"/>
      <c r="G15" s="503"/>
      <c r="H15" s="504"/>
      <c r="I15" s="504"/>
      <c r="J15" s="504"/>
      <c r="K15" s="504"/>
      <c r="L15" s="504"/>
      <c r="M15" s="504"/>
      <c r="N15" s="504"/>
      <c r="O15" s="504"/>
      <c r="P15" s="504"/>
      <c r="Q15" s="505"/>
      <c r="S15" s="503"/>
      <c r="T15" s="504"/>
      <c r="U15" s="504"/>
      <c r="V15" s="504"/>
      <c r="W15" s="504"/>
      <c r="X15" s="504"/>
      <c r="Y15" s="504"/>
      <c r="Z15" s="504"/>
      <c r="AA15" s="504"/>
      <c r="AB15" s="504"/>
      <c r="AC15" s="505"/>
      <c r="AE15" s="66"/>
    </row>
    <row r="16" spans="1:31" x14ac:dyDescent="0.3">
      <c r="A16" s="64"/>
      <c r="B16" s="503"/>
      <c r="C16" s="504"/>
      <c r="D16" s="504"/>
      <c r="E16" s="505"/>
      <c r="G16" s="503"/>
      <c r="H16" s="504"/>
      <c r="I16" s="504"/>
      <c r="J16" s="504"/>
      <c r="K16" s="504"/>
      <c r="L16" s="504"/>
      <c r="M16" s="504"/>
      <c r="N16" s="504"/>
      <c r="O16" s="504"/>
      <c r="P16" s="504"/>
      <c r="Q16" s="505"/>
      <c r="S16" s="503"/>
      <c r="T16" s="504"/>
      <c r="U16" s="504"/>
      <c r="V16" s="504"/>
      <c r="W16" s="504"/>
      <c r="X16" s="504"/>
      <c r="Y16" s="504"/>
      <c r="Z16" s="504"/>
      <c r="AA16" s="504"/>
      <c r="AB16" s="504"/>
      <c r="AC16" s="505"/>
      <c r="AE16" s="66"/>
    </row>
    <row r="17" spans="1:31" x14ac:dyDescent="0.3">
      <c r="A17" s="64"/>
      <c r="B17" s="503"/>
      <c r="C17" s="504"/>
      <c r="D17" s="504"/>
      <c r="E17" s="505"/>
      <c r="G17" s="503"/>
      <c r="H17" s="504"/>
      <c r="I17" s="504"/>
      <c r="J17" s="504"/>
      <c r="K17" s="504"/>
      <c r="L17" s="504"/>
      <c r="M17" s="504"/>
      <c r="N17" s="504"/>
      <c r="O17" s="504"/>
      <c r="P17" s="504"/>
      <c r="Q17" s="505"/>
      <c r="S17" s="503"/>
      <c r="T17" s="504"/>
      <c r="U17" s="504"/>
      <c r="V17" s="504"/>
      <c r="W17" s="504"/>
      <c r="X17" s="504"/>
      <c r="Y17" s="504"/>
      <c r="Z17" s="504"/>
      <c r="AA17" s="504"/>
      <c r="AB17" s="504"/>
      <c r="AC17" s="505"/>
      <c r="AE17" s="66"/>
    </row>
    <row r="18" spans="1:31" x14ac:dyDescent="0.3">
      <c r="A18" s="64"/>
      <c r="B18" s="503"/>
      <c r="C18" s="504"/>
      <c r="D18" s="504"/>
      <c r="E18" s="505"/>
      <c r="G18" s="503"/>
      <c r="H18" s="504"/>
      <c r="I18" s="504"/>
      <c r="J18" s="504"/>
      <c r="K18" s="504"/>
      <c r="L18" s="504"/>
      <c r="M18" s="504"/>
      <c r="N18" s="504"/>
      <c r="O18" s="504"/>
      <c r="P18" s="504"/>
      <c r="Q18" s="505"/>
      <c r="S18" s="503"/>
      <c r="T18" s="504"/>
      <c r="U18" s="504"/>
      <c r="V18" s="504"/>
      <c r="W18" s="504"/>
      <c r="X18" s="504"/>
      <c r="Y18" s="504"/>
      <c r="Z18" s="504"/>
      <c r="AA18" s="504"/>
      <c r="AB18" s="504"/>
      <c r="AC18" s="505"/>
      <c r="AE18" s="66"/>
    </row>
    <row r="19" spans="1:31" x14ac:dyDescent="0.3">
      <c r="A19" s="64"/>
      <c r="B19" s="503"/>
      <c r="C19" s="504"/>
      <c r="D19" s="504"/>
      <c r="E19" s="505"/>
      <c r="G19" s="503"/>
      <c r="H19" s="504"/>
      <c r="I19" s="504"/>
      <c r="J19" s="504"/>
      <c r="K19" s="504"/>
      <c r="L19" s="504"/>
      <c r="M19" s="504"/>
      <c r="N19" s="504"/>
      <c r="O19" s="504"/>
      <c r="P19" s="504"/>
      <c r="Q19" s="505"/>
      <c r="S19" s="503"/>
      <c r="T19" s="504"/>
      <c r="U19" s="504"/>
      <c r="V19" s="504"/>
      <c r="W19" s="504"/>
      <c r="X19" s="504"/>
      <c r="Y19" s="504"/>
      <c r="Z19" s="504"/>
      <c r="AA19" s="504"/>
      <c r="AB19" s="504"/>
      <c r="AC19" s="505"/>
      <c r="AE19" s="66"/>
    </row>
    <row r="20" spans="1:31" x14ac:dyDescent="0.3">
      <c r="A20" s="64"/>
      <c r="B20" s="503"/>
      <c r="C20" s="504"/>
      <c r="D20" s="504"/>
      <c r="E20" s="505"/>
      <c r="G20" s="503"/>
      <c r="H20" s="504"/>
      <c r="I20" s="504"/>
      <c r="J20" s="504"/>
      <c r="K20" s="504"/>
      <c r="L20" s="504"/>
      <c r="M20" s="504"/>
      <c r="N20" s="504"/>
      <c r="O20" s="504"/>
      <c r="P20" s="504"/>
      <c r="Q20" s="505"/>
      <c r="S20" s="503"/>
      <c r="T20" s="504"/>
      <c r="U20" s="504"/>
      <c r="V20" s="504"/>
      <c r="W20" s="504"/>
      <c r="X20" s="504"/>
      <c r="Y20" s="504"/>
      <c r="Z20" s="504"/>
      <c r="AA20" s="504"/>
      <c r="AB20" s="504"/>
      <c r="AC20" s="505"/>
      <c r="AE20" s="66"/>
    </row>
    <row r="21" spans="1:31" x14ac:dyDescent="0.3">
      <c r="A21" s="64"/>
      <c r="B21" s="503"/>
      <c r="C21" s="504"/>
      <c r="D21" s="504"/>
      <c r="E21" s="505"/>
      <c r="G21" s="503"/>
      <c r="H21" s="504"/>
      <c r="I21" s="504"/>
      <c r="J21" s="504"/>
      <c r="K21" s="504"/>
      <c r="L21" s="504"/>
      <c r="M21" s="504"/>
      <c r="N21" s="504"/>
      <c r="O21" s="504"/>
      <c r="P21" s="504"/>
      <c r="Q21" s="505"/>
      <c r="S21" s="503"/>
      <c r="T21" s="504"/>
      <c r="U21" s="504"/>
      <c r="V21" s="504"/>
      <c r="W21" s="504"/>
      <c r="X21" s="504"/>
      <c r="Y21" s="504"/>
      <c r="Z21" s="504"/>
      <c r="AA21" s="504"/>
      <c r="AB21" s="504"/>
      <c r="AC21" s="505"/>
      <c r="AE21" s="66"/>
    </row>
    <row r="22" spans="1:31" x14ac:dyDescent="0.3">
      <c r="A22" s="64"/>
      <c r="B22" s="503"/>
      <c r="C22" s="504"/>
      <c r="D22" s="504"/>
      <c r="E22" s="505"/>
      <c r="G22" s="503"/>
      <c r="H22" s="504"/>
      <c r="I22" s="504"/>
      <c r="J22" s="504"/>
      <c r="K22" s="504"/>
      <c r="L22" s="504"/>
      <c r="M22" s="504"/>
      <c r="N22" s="504"/>
      <c r="O22" s="504"/>
      <c r="P22" s="504"/>
      <c r="Q22" s="505"/>
      <c r="S22" s="503"/>
      <c r="T22" s="504"/>
      <c r="U22" s="504"/>
      <c r="V22" s="504"/>
      <c r="W22" s="504"/>
      <c r="X22" s="504"/>
      <c r="Y22" s="504"/>
      <c r="Z22" s="504"/>
      <c r="AA22" s="504"/>
      <c r="AB22" s="504"/>
      <c r="AC22" s="505"/>
      <c r="AE22" s="66"/>
    </row>
    <row r="23" spans="1:31" x14ac:dyDescent="0.3">
      <c r="A23" s="64"/>
      <c r="B23" s="503"/>
      <c r="C23" s="504"/>
      <c r="D23" s="504"/>
      <c r="E23" s="505"/>
      <c r="G23" s="503"/>
      <c r="H23" s="504"/>
      <c r="I23" s="504"/>
      <c r="J23" s="504"/>
      <c r="K23" s="504"/>
      <c r="L23" s="504"/>
      <c r="M23" s="504"/>
      <c r="N23" s="504"/>
      <c r="O23" s="504"/>
      <c r="P23" s="504"/>
      <c r="Q23" s="505"/>
      <c r="S23" s="503"/>
      <c r="T23" s="504"/>
      <c r="U23" s="504"/>
      <c r="V23" s="504"/>
      <c r="W23" s="504"/>
      <c r="X23" s="504"/>
      <c r="Y23" s="504"/>
      <c r="Z23" s="504"/>
      <c r="AA23" s="504"/>
      <c r="AB23" s="504"/>
      <c r="AC23" s="505"/>
      <c r="AE23" s="66"/>
    </row>
    <row r="24" spans="1:31" x14ac:dyDescent="0.3">
      <c r="A24" s="64"/>
      <c r="B24" s="503"/>
      <c r="C24" s="504"/>
      <c r="D24" s="504"/>
      <c r="E24" s="505"/>
      <c r="G24" s="503"/>
      <c r="H24" s="504"/>
      <c r="I24" s="504"/>
      <c r="J24" s="504"/>
      <c r="K24" s="504"/>
      <c r="L24" s="504"/>
      <c r="M24" s="504"/>
      <c r="N24" s="504"/>
      <c r="O24" s="504"/>
      <c r="P24" s="504"/>
      <c r="Q24" s="505"/>
      <c r="S24" s="503"/>
      <c r="T24" s="504"/>
      <c r="U24" s="504"/>
      <c r="V24" s="504"/>
      <c r="W24" s="504"/>
      <c r="X24" s="504"/>
      <c r="Y24" s="504"/>
      <c r="Z24" s="504"/>
      <c r="AA24" s="504"/>
      <c r="AB24" s="504"/>
      <c r="AC24" s="505"/>
      <c r="AE24" s="66"/>
    </row>
    <row r="25" spans="1:31" x14ac:dyDescent="0.3">
      <c r="A25" s="64"/>
      <c r="B25" s="503"/>
      <c r="C25" s="504"/>
      <c r="D25" s="504"/>
      <c r="E25" s="505"/>
      <c r="G25" s="503"/>
      <c r="H25" s="504"/>
      <c r="I25" s="504"/>
      <c r="J25" s="504"/>
      <c r="K25" s="504"/>
      <c r="L25" s="504"/>
      <c r="M25" s="504"/>
      <c r="N25" s="504"/>
      <c r="O25" s="504"/>
      <c r="P25" s="504"/>
      <c r="Q25" s="505"/>
      <c r="S25" s="503"/>
      <c r="T25" s="504"/>
      <c r="U25" s="504"/>
      <c r="V25" s="504"/>
      <c r="W25" s="504"/>
      <c r="X25" s="504"/>
      <c r="Y25" s="504"/>
      <c r="Z25" s="504"/>
      <c r="AA25" s="504"/>
      <c r="AB25" s="504"/>
      <c r="AC25" s="505"/>
      <c r="AE25" s="66"/>
    </row>
    <row r="26" spans="1:31" x14ac:dyDescent="0.3">
      <c r="A26" s="64"/>
      <c r="B26" s="503"/>
      <c r="C26" s="504"/>
      <c r="D26" s="504"/>
      <c r="E26" s="505"/>
      <c r="G26" s="503"/>
      <c r="H26" s="504"/>
      <c r="I26" s="504"/>
      <c r="J26" s="504"/>
      <c r="K26" s="504"/>
      <c r="L26" s="504"/>
      <c r="M26" s="504"/>
      <c r="N26" s="504"/>
      <c r="O26" s="504"/>
      <c r="P26" s="504"/>
      <c r="Q26" s="505"/>
      <c r="S26" s="503"/>
      <c r="T26" s="504"/>
      <c r="U26" s="504"/>
      <c r="V26" s="504"/>
      <c r="W26" s="504"/>
      <c r="X26" s="504"/>
      <c r="Y26" s="504"/>
      <c r="Z26" s="504"/>
      <c r="AA26" s="504"/>
      <c r="AB26" s="504"/>
      <c r="AC26" s="505"/>
      <c r="AE26" s="66"/>
    </row>
    <row r="27" spans="1:31" x14ac:dyDescent="0.3">
      <c r="A27" s="64"/>
      <c r="B27" s="503"/>
      <c r="C27" s="504"/>
      <c r="D27" s="504"/>
      <c r="E27" s="505"/>
      <c r="G27" s="503"/>
      <c r="H27" s="504"/>
      <c r="I27" s="504"/>
      <c r="J27" s="504"/>
      <c r="K27" s="504"/>
      <c r="L27" s="504"/>
      <c r="M27" s="504"/>
      <c r="N27" s="504"/>
      <c r="O27" s="504"/>
      <c r="P27" s="504"/>
      <c r="Q27" s="505"/>
      <c r="S27" s="503"/>
      <c r="T27" s="504"/>
      <c r="U27" s="504"/>
      <c r="V27" s="504"/>
      <c r="W27" s="504"/>
      <c r="X27" s="504"/>
      <c r="Y27" s="504"/>
      <c r="Z27" s="504"/>
      <c r="AA27" s="504"/>
      <c r="AB27" s="504"/>
      <c r="AC27" s="505"/>
      <c r="AE27" s="66"/>
    </row>
    <row r="28" spans="1:31" x14ac:dyDescent="0.3">
      <c r="A28" s="64"/>
      <c r="B28" s="503"/>
      <c r="C28" s="504"/>
      <c r="D28" s="504"/>
      <c r="E28" s="505"/>
      <c r="G28" s="503"/>
      <c r="H28" s="504"/>
      <c r="I28" s="504"/>
      <c r="J28" s="504"/>
      <c r="K28" s="504"/>
      <c r="L28" s="504"/>
      <c r="M28" s="504"/>
      <c r="N28" s="504"/>
      <c r="O28" s="504"/>
      <c r="P28" s="504"/>
      <c r="Q28" s="505"/>
      <c r="S28" s="503"/>
      <c r="T28" s="504"/>
      <c r="U28" s="504"/>
      <c r="V28" s="504"/>
      <c r="W28" s="504"/>
      <c r="X28" s="504"/>
      <c r="Y28" s="504"/>
      <c r="Z28" s="504"/>
      <c r="AA28" s="504"/>
      <c r="AB28" s="504"/>
      <c r="AC28" s="505"/>
      <c r="AE28" s="66"/>
    </row>
    <row r="29" spans="1:31" x14ac:dyDescent="0.3">
      <c r="A29" s="64"/>
      <c r="B29" s="503"/>
      <c r="C29" s="504"/>
      <c r="D29" s="504"/>
      <c r="E29" s="505"/>
      <c r="G29" s="503"/>
      <c r="H29" s="504"/>
      <c r="I29" s="504"/>
      <c r="J29" s="504"/>
      <c r="K29" s="504"/>
      <c r="L29" s="504"/>
      <c r="M29" s="504"/>
      <c r="N29" s="504"/>
      <c r="O29" s="504"/>
      <c r="P29" s="504"/>
      <c r="Q29" s="505"/>
      <c r="S29" s="503"/>
      <c r="T29" s="504"/>
      <c r="U29" s="504"/>
      <c r="V29" s="504"/>
      <c r="W29" s="504"/>
      <c r="X29" s="504"/>
      <c r="Y29" s="504"/>
      <c r="Z29" s="504"/>
      <c r="AA29" s="504"/>
      <c r="AB29" s="504"/>
      <c r="AC29" s="505"/>
      <c r="AE29" s="66"/>
    </row>
    <row r="30" spans="1:31" x14ac:dyDescent="0.3">
      <c r="A30" s="64"/>
      <c r="B30" s="503"/>
      <c r="C30" s="504"/>
      <c r="D30" s="504"/>
      <c r="E30" s="505"/>
      <c r="G30" s="503"/>
      <c r="H30" s="504"/>
      <c r="I30" s="504"/>
      <c r="J30" s="504"/>
      <c r="K30" s="504"/>
      <c r="L30" s="504"/>
      <c r="M30" s="504"/>
      <c r="N30" s="504"/>
      <c r="O30" s="504"/>
      <c r="P30" s="504"/>
      <c r="Q30" s="505"/>
      <c r="S30" s="503"/>
      <c r="T30" s="504"/>
      <c r="U30" s="504"/>
      <c r="V30" s="504"/>
      <c r="W30" s="504"/>
      <c r="X30" s="504"/>
      <c r="Y30" s="504"/>
      <c r="Z30" s="504"/>
      <c r="AA30" s="504"/>
      <c r="AB30" s="504"/>
      <c r="AC30" s="505"/>
      <c r="AE30" s="66"/>
    </row>
    <row r="31" spans="1:31" x14ac:dyDescent="0.3">
      <c r="A31" s="64"/>
      <c r="B31" s="503"/>
      <c r="C31" s="504"/>
      <c r="D31" s="504"/>
      <c r="E31" s="505"/>
      <c r="G31" s="503"/>
      <c r="H31" s="504"/>
      <c r="I31" s="504"/>
      <c r="J31" s="504"/>
      <c r="K31" s="504"/>
      <c r="L31" s="504"/>
      <c r="M31" s="504"/>
      <c r="N31" s="504"/>
      <c r="O31" s="504"/>
      <c r="P31" s="504"/>
      <c r="Q31" s="505"/>
      <c r="S31" s="503"/>
      <c r="T31" s="504"/>
      <c r="U31" s="504"/>
      <c r="V31" s="504"/>
      <c r="W31" s="504"/>
      <c r="X31" s="504"/>
      <c r="Y31" s="504"/>
      <c r="Z31" s="504"/>
      <c r="AA31" s="504"/>
      <c r="AB31" s="504"/>
      <c r="AC31" s="505"/>
      <c r="AE31" s="66"/>
    </row>
    <row r="32" spans="1:31" x14ac:dyDescent="0.3">
      <c r="A32" s="64"/>
      <c r="B32" s="503"/>
      <c r="C32" s="504"/>
      <c r="D32" s="504"/>
      <c r="E32" s="505"/>
      <c r="G32" s="503"/>
      <c r="H32" s="504"/>
      <c r="I32" s="504"/>
      <c r="J32" s="504"/>
      <c r="K32" s="504"/>
      <c r="L32" s="504"/>
      <c r="M32" s="504"/>
      <c r="N32" s="504"/>
      <c r="O32" s="504"/>
      <c r="P32" s="504"/>
      <c r="Q32" s="505"/>
      <c r="S32" s="503"/>
      <c r="T32" s="504"/>
      <c r="U32" s="504"/>
      <c r="V32" s="504"/>
      <c r="W32" s="504"/>
      <c r="X32" s="504"/>
      <c r="Y32" s="504"/>
      <c r="Z32" s="504"/>
      <c r="AA32" s="504"/>
      <c r="AB32" s="504"/>
      <c r="AC32" s="505"/>
      <c r="AE32" s="66"/>
    </row>
    <row r="33" spans="1:31" x14ac:dyDescent="0.3">
      <c r="A33" s="64"/>
      <c r="B33" s="503"/>
      <c r="C33" s="504"/>
      <c r="D33" s="504"/>
      <c r="E33" s="505"/>
      <c r="G33" s="503"/>
      <c r="H33" s="504"/>
      <c r="I33" s="504"/>
      <c r="J33" s="504"/>
      <c r="K33" s="504"/>
      <c r="L33" s="504"/>
      <c r="M33" s="504"/>
      <c r="N33" s="504"/>
      <c r="O33" s="504"/>
      <c r="P33" s="504"/>
      <c r="Q33" s="505"/>
      <c r="S33" s="503"/>
      <c r="T33" s="504"/>
      <c r="U33" s="504"/>
      <c r="V33" s="504"/>
      <c r="W33" s="504"/>
      <c r="X33" s="504"/>
      <c r="Y33" s="504"/>
      <c r="Z33" s="504"/>
      <c r="AA33" s="504"/>
      <c r="AB33" s="504"/>
      <c r="AC33" s="505"/>
      <c r="AE33" s="66"/>
    </row>
    <row r="34" spans="1:31" x14ac:dyDescent="0.3">
      <c r="A34" s="64"/>
      <c r="B34" s="503"/>
      <c r="C34" s="504"/>
      <c r="D34" s="504"/>
      <c r="E34" s="505"/>
      <c r="G34" s="503"/>
      <c r="H34" s="504"/>
      <c r="I34" s="504"/>
      <c r="J34" s="504"/>
      <c r="K34" s="504"/>
      <c r="L34" s="504"/>
      <c r="M34" s="504"/>
      <c r="N34" s="504"/>
      <c r="O34" s="504"/>
      <c r="P34" s="504"/>
      <c r="Q34" s="505"/>
      <c r="S34" s="503"/>
      <c r="T34" s="504"/>
      <c r="U34" s="504"/>
      <c r="V34" s="504"/>
      <c r="W34" s="504"/>
      <c r="X34" s="504"/>
      <c r="Y34" s="504"/>
      <c r="Z34" s="504"/>
      <c r="AA34" s="504"/>
      <c r="AB34" s="504"/>
      <c r="AC34" s="505"/>
      <c r="AE34" s="66"/>
    </row>
    <row r="35" spans="1:31" x14ac:dyDescent="0.3">
      <c r="A35" s="64"/>
      <c r="B35" s="503"/>
      <c r="C35" s="504"/>
      <c r="D35" s="504"/>
      <c r="E35" s="505"/>
      <c r="G35" s="503"/>
      <c r="H35" s="504"/>
      <c r="I35" s="504"/>
      <c r="J35" s="504"/>
      <c r="K35" s="504"/>
      <c r="L35" s="504"/>
      <c r="M35" s="504"/>
      <c r="N35" s="504"/>
      <c r="O35" s="504"/>
      <c r="P35" s="504"/>
      <c r="Q35" s="505"/>
      <c r="S35" s="503"/>
      <c r="T35" s="504"/>
      <c r="U35" s="504"/>
      <c r="V35" s="504"/>
      <c r="W35" s="504"/>
      <c r="X35" s="504"/>
      <c r="Y35" s="504"/>
      <c r="Z35" s="504"/>
      <c r="AA35" s="504"/>
      <c r="AB35" s="504"/>
      <c r="AC35" s="505"/>
      <c r="AE35" s="66"/>
    </row>
    <row r="36" spans="1:31" x14ac:dyDescent="0.3">
      <c r="A36" s="64"/>
      <c r="B36" s="503"/>
      <c r="C36" s="504"/>
      <c r="D36" s="504"/>
      <c r="E36" s="505"/>
      <c r="G36" s="503"/>
      <c r="H36" s="504"/>
      <c r="I36" s="504"/>
      <c r="J36" s="504"/>
      <c r="K36" s="504"/>
      <c r="L36" s="504"/>
      <c r="M36" s="504"/>
      <c r="N36" s="504"/>
      <c r="O36" s="504"/>
      <c r="P36" s="504"/>
      <c r="Q36" s="505"/>
      <c r="S36" s="503"/>
      <c r="T36" s="504"/>
      <c r="U36" s="504"/>
      <c r="V36" s="504"/>
      <c r="W36" s="504"/>
      <c r="X36" s="504"/>
      <c r="Y36" s="504"/>
      <c r="Z36" s="504"/>
      <c r="AA36" s="504"/>
      <c r="AB36" s="504"/>
      <c r="AC36" s="505"/>
      <c r="AE36" s="66"/>
    </row>
    <row r="37" spans="1:31" x14ac:dyDescent="0.3">
      <c r="A37" s="64"/>
      <c r="B37" s="503"/>
      <c r="C37" s="504"/>
      <c r="D37" s="504"/>
      <c r="E37" s="505"/>
      <c r="G37" s="503"/>
      <c r="H37" s="504"/>
      <c r="I37" s="504"/>
      <c r="J37" s="504"/>
      <c r="K37" s="504"/>
      <c r="L37" s="504"/>
      <c r="M37" s="504"/>
      <c r="N37" s="504"/>
      <c r="O37" s="504"/>
      <c r="P37" s="504"/>
      <c r="Q37" s="505"/>
      <c r="S37" s="503"/>
      <c r="T37" s="504"/>
      <c r="U37" s="504"/>
      <c r="V37" s="504"/>
      <c r="W37" s="504"/>
      <c r="X37" s="504"/>
      <c r="Y37" s="504"/>
      <c r="Z37" s="504"/>
      <c r="AA37" s="504"/>
      <c r="AB37" s="504"/>
      <c r="AC37" s="505"/>
      <c r="AE37" s="66"/>
    </row>
    <row r="38" spans="1:31" x14ac:dyDescent="0.3">
      <c r="A38" s="64"/>
      <c r="B38" s="503"/>
      <c r="C38" s="504"/>
      <c r="D38" s="504"/>
      <c r="E38" s="505"/>
      <c r="G38" s="503"/>
      <c r="H38" s="504"/>
      <c r="I38" s="504"/>
      <c r="J38" s="504"/>
      <c r="K38" s="504"/>
      <c r="L38" s="504"/>
      <c r="M38" s="504"/>
      <c r="N38" s="504"/>
      <c r="O38" s="504"/>
      <c r="P38" s="504"/>
      <c r="Q38" s="505"/>
      <c r="S38" s="503"/>
      <c r="T38" s="504"/>
      <c r="U38" s="504"/>
      <c r="V38" s="504"/>
      <c r="W38" s="504"/>
      <c r="X38" s="504"/>
      <c r="Y38" s="504"/>
      <c r="Z38" s="504"/>
      <c r="AA38" s="504"/>
      <c r="AB38" s="504"/>
      <c r="AC38" s="505"/>
      <c r="AE38" s="66"/>
    </row>
    <row r="39" spans="1:31" x14ac:dyDescent="0.3">
      <c r="A39" s="64"/>
      <c r="B39" s="503"/>
      <c r="C39" s="504"/>
      <c r="D39" s="504"/>
      <c r="E39" s="505"/>
      <c r="G39" s="503"/>
      <c r="H39" s="504"/>
      <c r="I39" s="504"/>
      <c r="J39" s="504"/>
      <c r="K39" s="504"/>
      <c r="L39" s="504"/>
      <c r="M39" s="504"/>
      <c r="N39" s="504"/>
      <c r="O39" s="504"/>
      <c r="P39" s="504"/>
      <c r="Q39" s="505"/>
      <c r="S39" s="503"/>
      <c r="T39" s="504"/>
      <c r="U39" s="504"/>
      <c r="V39" s="504"/>
      <c r="W39" s="504"/>
      <c r="X39" s="504"/>
      <c r="Y39" s="504"/>
      <c r="Z39" s="504"/>
      <c r="AA39" s="504"/>
      <c r="AB39" s="504"/>
      <c r="AC39" s="505"/>
      <c r="AE39" s="66"/>
    </row>
    <row r="40" spans="1:31" x14ac:dyDescent="0.3">
      <c r="A40" s="64"/>
      <c r="B40" s="503"/>
      <c r="C40" s="504"/>
      <c r="D40" s="504"/>
      <c r="E40" s="505"/>
      <c r="G40" s="503"/>
      <c r="H40" s="504"/>
      <c r="I40" s="504"/>
      <c r="J40" s="504"/>
      <c r="K40" s="504"/>
      <c r="L40" s="504"/>
      <c r="M40" s="504"/>
      <c r="N40" s="504"/>
      <c r="O40" s="504"/>
      <c r="P40" s="504"/>
      <c r="Q40" s="505"/>
      <c r="S40" s="503"/>
      <c r="T40" s="504"/>
      <c r="U40" s="504"/>
      <c r="V40" s="504"/>
      <c r="W40" s="504"/>
      <c r="X40" s="504"/>
      <c r="Y40" s="504"/>
      <c r="Z40" s="504"/>
      <c r="AA40" s="504"/>
      <c r="AB40" s="504"/>
      <c r="AC40" s="505"/>
      <c r="AE40" s="66"/>
    </row>
    <row r="41" spans="1:31" ht="17.25" thickBot="1" x14ac:dyDescent="0.35">
      <c r="A41" s="64"/>
      <c r="B41" s="506"/>
      <c r="C41" s="507"/>
      <c r="D41" s="507"/>
      <c r="E41" s="508"/>
      <c r="G41" s="506"/>
      <c r="H41" s="507"/>
      <c r="I41" s="507"/>
      <c r="J41" s="507"/>
      <c r="K41" s="507"/>
      <c r="L41" s="507"/>
      <c r="M41" s="507"/>
      <c r="N41" s="507"/>
      <c r="O41" s="507"/>
      <c r="P41" s="507"/>
      <c r="Q41" s="508"/>
      <c r="S41" s="506"/>
      <c r="T41" s="507"/>
      <c r="U41" s="507"/>
      <c r="V41" s="507"/>
      <c r="W41" s="507"/>
      <c r="X41" s="507"/>
      <c r="Y41" s="507"/>
      <c r="Z41" s="507"/>
      <c r="AA41" s="507"/>
      <c r="AB41" s="507"/>
      <c r="AC41" s="508"/>
      <c r="AE41" s="66"/>
    </row>
    <row r="42" spans="1:31" ht="17.25" thickBot="1" x14ac:dyDescent="0.35">
      <c r="A42" s="64"/>
      <c r="AE42" s="66"/>
    </row>
    <row r="43" spans="1:31" ht="18" thickBot="1" x14ac:dyDescent="0.35">
      <c r="A43" s="64"/>
      <c r="B43" s="509" t="s">
        <v>140</v>
      </c>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1"/>
      <c r="AE43" s="66"/>
    </row>
    <row r="44" spans="1:31" x14ac:dyDescent="0.3">
      <c r="A44" s="64"/>
      <c r="B44" s="500"/>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2"/>
      <c r="AE44" s="66"/>
    </row>
    <row r="45" spans="1:31" x14ac:dyDescent="0.3">
      <c r="A45" s="64"/>
      <c r="B45" s="503"/>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5"/>
      <c r="AE45" s="66"/>
    </row>
    <row r="46" spans="1:31" x14ac:dyDescent="0.3">
      <c r="A46" s="64"/>
      <c r="B46" s="503"/>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5"/>
      <c r="AE46" s="66"/>
    </row>
    <row r="47" spans="1:31" x14ac:dyDescent="0.3">
      <c r="A47" s="64"/>
      <c r="B47" s="503"/>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5"/>
      <c r="AE47" s="66"/>
    </row>
    <row r="48" spans="1:31" x14ac:dyDescent="0.3">
      <c r="A48" s="64"/>
      <c r="B48" s="503"/>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5"/>
      <c r="AE48" s="66"/>
    </row>
    <row r="49" spans="1:31" x14ac:dyDescent="0.3">
      <c r="A49" s="64"/>
      <c r="B49" s="503"/>
      <c r="C49" s="504"/>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5"/>
      <c r="AE49" s="66"/>
    </row>
    <row r="50" spans="1:31" x14ac:dyDescent="0.3">
      <c r="A50" s="64"/>
      <c r="B50" s="503"/>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5"/>
      <c r="AE50" s="66"/>
    </row>
    <row r="51" spans="1:31" x14ac:dyDescent="0.3">
      <c r="A51" s="64"/>
      <c r="B51" s="503"/>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5"/>
      <c r="AE51" s="66"/>
    </row>
    <row r="52" spans="1:31" x14ac:dyDescent="0.3">
      <c r="A52" s="64"/>
      <c r="B52" s="503"/>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5"/>
      <c r="AE52" s="66"/>
    </row>
    <row r="53" spans="1:31" x14ac:dyDescent="0.3">
      <c r="A53" s="64"/>
      <c r="B53" s="503"/>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5"/>
      <c r="AE53" s="66"/>
    </row>
    <row r="54" spans="1:31" x14ac:dyDescent="0.3">
      <c r="A54" s="64"/>
      <c r="B54" s="503"/>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5"/>
      <c r="AE54" s="66"/>
    </row>
    <row r="55" spans="1:31" x14ac:dyDescent="0.3">
      <c r="A55" s="64"/>
      <c r="B55" s="503"/>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5"/>
      <c r="AE55" s="66"/>
    </row>
    <row r="56" spans="1:31" x14ac:dyDescent="0.3">
      <c r="A56" s="64"/>
      <c r="B56" s="503"/>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5"/>
      <c r="AE56" s="66"/>
    </row>
    <row r="57" spans="1:31" x14ac:dyDescent="0.3">
      <c r="A57" s="64"/>
      <c r="B57" s="503"/>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5"/>
      <c r="AE57" s="66"/>
    </row>
    <row r="58" spans="1:31" x14ac:dyDescent="0.3">
      <c r="A58" s="64"/>
      <c r="B58" s="503"/>
      <c r="C58" s="504"/>
      <c r="D58" s="504"/>
      <c r="E58" s="504"/>
      <c r="F58" s="504"/>
      <c r="G58" s="504"/>
      <c r="H58" s="504"/>
      <c r="I58" s="504"/>
      <c r="J58" s="504"/>
      <c r="K58" s="504"/>
      <c r="L58" s="504"/>
      <c r="M58" s="504"/>
      <c r="N58" s="504"/>
      <c r="O58" s="504"/>
      <c r="P58" s="504"/>
      <c r="Q58" s="504"/>
      <c r="R58" s="504"/>
      <c r="S58" s="504"/>
      <c r="T58" s="504"/>
      <c r="U58" s="504"/>
      <c r="V58" s="504"/>
      <c r="W58" s="504"/>
      <c r="X58" s="504"/>
      <c r="Y58" s="504"/>
      <c r="Z58" s="504"/>
      <c r="AA58" s="504"/>
      <c r="AB58" s="504"/>
      <c r="AC58" s="505"/>
      <c r="AE58" s="66"/>
    </row>
    <row r="59" spans="1:31" x14ac:dyDescent="0.3">
      <c r="A59" s="64"/>
      <c r="B59" s="503"/>
      <c r="C59" s="504"/>
      <c r="D59" s="504"/>
      <c r="E59" s="504"/>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5"/>
      <c r="AE59" s="66"/>
    </row>
    <row r="60" spans="1:31" x14ac:dyDescent="0.3">
      <c r="A60" s="64"/>
      <c r="B60" s="503"/>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5"/>
      <c r="AE60" s="66"/>
    </row>
    <row r="61" spans="1:31" x14ac:dyDescent="0.3">
      <c r="A61" s="64"/>
      <c r="B61" s="503"/>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5"/>
      <c r="AE61" s="66"/>
    </row>
    <row r="62" spans="1:31" x14ac:dyDescent="0.3">
      <c r="A62" s="64"/>
      <c r="B62" s="503"/>
      <c r="C62" s="504"/>
      <c r="D62" s="504"/>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5"/>
      <c r="AE62" s="66"/>
    </row>
    <row r="63" spans="1:31" x14ac:dyDescent="0.3">
      <c r="A63" s="64"/>
      <c r="B63" s="503"/>
      <c r="C63" s="504"/>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5"/>
      <c r="AE63" s="66"/>
    </row>
    <row r="64" spans="1:31" x14ac:dyDescent="0.3">
      <c r="A64" s="64"/>
      <c r="B64" s="503"/>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5"/>
      <c r="AE64" s="66"/>
    </row>
    <row r="65" spans="1:31" x14ac:dyDescent="0.3">
      <c r="A65" s="64"/>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5"/>
      <c r="AE65" s="66"/>
    </row>
    <row r="66" spans="1:31" x14ac:dyDescent="0.3">
      <c r="A66" s="64"/>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5"/>
      <c r="AE66" s="66"/>
    </row>
    <row r="67" spans="1:31" x14ac:dyDescent="0.3">
      <c r="A67" s="64"/>
      <c r="B67" s="503"/>
      <c r="C67" s="504"/>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5"/>
      <c r="AE67" s="66"/>
    </row>
    <row r="68" spans="1:31" x14ac:dyDescent="0.3">
      <c r="A68" s="64"/>
      <c r="B68" s="503"/>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5"/>
      <c r="AE68" s="66"/>
    </row>
    <row r="69" spans="1:31" x14ac:dyDescent="0.3">
      <c r="A69" s="64"/>
      <c r="B69" s="503"/>
      <c r="C69" s="504"/>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A69" s="504"/>
      <c r="AB69" s="504"/>
      <c r="AC69" s="505"/>
      <c r="AE69" s="66"/>
    </row>
    <row r="70" spans="1:31" x14ac:dyDescent="0.3">
      <c r="A70" s="64"/>
      <c r="B70" s="503"/>
      <c r="C70" s="504"/>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5"/>
      <c r="AE70" s="66"/>
    </row>
    <row r="71" spans="1:31" x14ac:dyDescent="0.3">
      <c r="A71" s="64"/>
      <c r="B71" s="503"/>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5"/>
      <c r="AE71" s="66"/>
    </row>
    <row r="72" spans="1:31" x14ac:dyDescent="0.3">
      <c r="A72" s="64"/>
      <c r="B72" s="503"/>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5"/>
      <c r="AE72" s="66"/>
    </row>
    <row r="73" spans="1:31" x14ac:dyDescent="0.3">
      <c r="A73" s="64"/>
      <c r="B73" s="503"/>
      <c r="C73" s="504"/>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5"/>
      <c r="AE73" s="66"/>
    </row>
    <row r="74" spans="1:31" x14ac:dyDescent="0.3">
      <c r="A74" s="64"/>
      <c r="B74" s="503"/>
      <c r="C74" s="504"/>
      <c r="D74" s="504"/>
      <c r="E74" s="504"/>
      <c r="F74" s="504"/>
      <c r="G74" s="504"/>
      <c r="H74" s="504"/>
      <c r="I74" s="504"/>
      <c r="J74" s="504"/>
      <c r="K74" s="504"/>
      <c r="L74" s="504"/>
      <c r="M74" s="504"/>
      <c r="N74" s="504"/>
      <c r="O74" s="504"/>
      <c r="P74" s="504"/>
      <c r="Q74" s="504"/>
      <c r="R74" s="504"/>
      <c r="S74" s="504"/>
      <c r="T74" s="504"/>
      <c r="U74" s="504"/>
      <c r="V74" s="504"/>
      <c r="W74" s="504"/>
      <c r="X74" s="504"/>
      <c r="Y74" s="504"/>
      <c r="Z74" s="504"/>
      <c r="AA74" s="504"/>
      <c r="AB74" s="504"/>
      <c r="AC74" s="505"/>
      <c r="AE74" s="66"/>
    </row>
    <row r="75" spans="1:31" x14ac:dyDescent="0.3">
      <c r="A75" s="64"/>
      <c r="B75" s="503"/>
      <c r="C75" s="504"/>
      <c r="D75" s="504"/>
      <c r="E75" s="504"/>
      <c r="F75" s="504"/>
      <c r="G75" s="504"/>
      <c r="H75" s="504"/>
      <c r="I75" s="504"/>
      <c r="J75" s="504"/>
      <c r="K75" s="504"/>
      <c r="L75" s="504"/>
      <c r="M75" s="504"/>
      <c r="N75" s="504"/>
      <c r="O75" s="504"/>
      <c r="P75" s="504"/>
      <c r="Q75" s="504"/>
      <c r="R75" s="504"/>
      <c r="S75" s="504"/>
      <c r="T75" s="504"/>
      <c r="U75" s="504"/>
      <c r="V75" s="504"/>
      <c r="W75" s="504"/>
      <c r="X75" s="504"/>
      <c r="Y75" s="504"/>
      <c r="Z75" s="504"/>
      <c r="AA75" s="504"/>
      <c r="AB75" s="504"/>
      <c r="AC75" s="505"/>
      <c r="AE75" s="66"/>
    </row>
    <row r="76" spans="1:31" x14ac:dyDescent="0.3">
      <c r="A76" s="64"/>
      <c r="B76" s="503"/>
      <c r="C76" s="504"/>
      <c r="D76" s="504"/>
      <c r="E76" s="504"/>
      <c r="F76" s="504"/>
      <c r="G76" s="504"/>
      <c r="H76" s="504"/>
      <c r="I76" s="504"/>
      <c r="J76" s="504"/>
      <c r="K76" s="504"/>
      <c r="L76" s="504"/>
      <c r="M76" s="504"/>
      <c r="N76" s="504"/>
      <c r="O76" s="504"/>
      <c r="P76" s="504"/>
      <c r="Q76" s="504"/>
      <c r="R76" s="504"/>
      <c r="S76" s="504"/>
      <c r="T76" s="504"/>
      <c r="U76" s="504"/>
      <c r="V76" s="504"/>
      <c r="W76" s="504"/>
      <c r="X76" s="504"/>
      <c r="Y76" s="504"/>
      <c r="Z76" s="504"/>
      <c r="AA76" s="504"/>
      <c r="AB76" s="504"/>
      <c r="AC76" s="505"/>
      <c r="AE76" s="66"/>
    </row>
    <row r="77" spans="1:31" x14ac:dyDescent="0.3">
      <c r="A77" s="64"/>
      <c r="B77" s="503"/>
      <c r="C77" s="504"/>
      <c r="D77" s="504"/>
      <c r="E77" s="504"/>
      <c r="F77" s="504"/>
      <c r="G77" s="504"/>
      <c r="H77" s="504"/>
      <c r="I77" s="504"/>
      <c r="J77" s="504"/>
      <c r="K77" s="504"/>
      <c r="L77" s="504"/>
      <c r="M77" s="504"/>
      <c r="N77" s="504"/>
      <c r="O77" s="504"/>
      <c r="P77" s="504"/>
      <c r="Q77" s="504"/>
      <c r="R77" s="504"/>
      <c r="S77" s="504"/>
      <c r="T77" s="504"/>
      <c r="U77" s="504"/>
      <c r="V77" s="504"/>
      <c r="W77" s="504"/>
      <c r="X77" s="504"/>
      <c r="Y77" s="504"/>
      <c r="Z77" s="504"/>
      <c r="AA77" s="504"/>
      <c r="AB77" s="504"/>
      <c r="AC77" s="505"/>
      <c r="AE77" s="66"/>
    </row>
    <row r="78" spans="1:31" x14ac:dyDescent="0.3">
      <c r="A78" s="64"/>
      <c r="B78" s="503"/>
      <c r="C78" s="504"/>
      <c r="D78" s="504"/>
      <c r="E78" s="504"/>
      <c r="F78" s="504"/>
      <c r="G78" s="504"/>
      <c r="H78" s="504"/>
      <c r="I78" s="504"/>
      <c r="J78" s="504"/>
      <c r="K78" s="504"/>
      <c r="L78" s="504"/>
      <c r="M78" s="504"/>
      <c r="N78" s="504"/>
      <c r="O78" s="504"/>
      <c r="P78" s="504"/>
      <c r="Q78" s="504"/>
      <c r="R78" s="504"/>
      <c r="S78" s="504"/>
      <c r="T78" s="504"/>
      <c r="U78" s="504"/>
      <c r="V78" s="504"/>
      <c r="W78" s="504"/>
      <c r="X78" s="504"/>
      <c r="Y78" s="504"/>
      <c r="Z78" s="504"/>
      <c r="AA78" s="504"/>
      <c r="AB78" s="504"/>
      <c r="AC78" s="505"/>
      <c r="AE78" s="66"/>
    </row>
    <row r="79" spans="1:31" x14ac:dyDescent="0.3">
      <c r="A79" s="64"/>
      <c r="B79" s="503"/>
      <c r="C79" s="504"/>
      <c r="D79" s="504"/>
      <c r="E79" s="504"/>
      <c r="F79" s="504"/>
      <c r="G79" s="504"/>
      <c r="H79" s="504"/>
      <c r="I79" s="504"/>
      <c r="J79" s="504"/>
      <c r="K79" s="504"/>
      <c r="L79" s="504"/>
      <c r="M79" s="504"/>
      <c r="N79" s="504"/>
      <c r="O79" s="504"/>
      <c r="P79" s="504"/>
      <c r="Q79" s="504"/>
      <c r="R79" s="504"/>
      <c r="S79" s="504"/>
      <c r="T79" s="504"/>
      <c r="U79" s="504"/>
      <c r="V79" s="504"/>
      <c r="W79" s="504"/>
      <c r="X79" s="504"/>
      <c r="Y79" s="504"/>
      <c r="Z79" s="504"/>
      <c r="AA79" s="504"/>
      <c r="AB79" s="504"/>
      <c r="AC79" s="505"/>
      <c r="AE79" s="66"/>
    </row>
    <row r="80" spans="1:31" x14ac:dyDescent="0.3">
      <c r="A80" s="64"/>
      <c r="B80" s="503"/>
      <c r="C80" s="504"/>
      <c r="D80" s="504"/>
      <c r="E80" s="504"/>
      <c r="F80" s="504"/>
      <c r="G80" s="504"/>
      <c r="H80" s="504"/>
      <c r="I80" s="504"/>
      <c r="J80" s="504"/>
      <c r="K80" s="504"/>
      <c r="L80" s="504"/>
      <c r="M80" s="504"/>
      <c r="N80" s="504"/>
      <c r="O80" s="504"/>
      <c r="P80" s="504"/>
      <c r="Q80" s="504"/>
      <c r="R80" s="504"/>
      <c r="S80" s="504"/>
      <c r="T80" s="504"/>
      <c r="U80" s="504"/>
      <c r="V80" s="504"/>
      <c r="W80" s="504"/>
      <c r="X80" s="504"/>
      <c r="Y80" s="504"/>
      <c r="Z80" s="504"/>
      <c r="AA80" s="504"/>
      <c r="AB80" s="504"/>
      <c r="AC80" s="505"/>
      <c r="AE80" s="66"/>
    </row>
    <row r="81" spans="1:31" x14ac:dyDescent="0.3">
      <c r="A81" s="64"/>
      <c r="B81" s="503"/>
      <c r="C81" s="504"/>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A81" s="504"/>
      <c r="AB81" s="504"/>
      <c r="AC81" s="505"/>
      <c r="AE81" s="66"/>
    </row>
    <row r="82" spans="1:31" ht="17.25" thickBot="1" x14ac:dyDescent="0.35">
      <c r="A82" s="64"/>
      <c r="B82" s="506"/>
      <c r="C82" s="507"/>
      <c r="D82" s="507"/>
      <c r="E82" s="507"/>
      <c r="F82" s="507"/>
      <c r="G82" s="507"/>
      <c r="H82" s="507"/>
      <c r="I82" s="507"/>
      <c r="J82" s="507"/>
      <c r="K82" s="507"/>
      <c r="L82" s="507"/>
      <c r="M82" s="507"/>
      <c r="N82" s="507"/>
      <c r="O82" s="507"/>
      <c r="P82" s="507"/>
      <c r="Q82" s="507"/>
      <c r="R82" s="507"/>
      <c r="S82" s="507"/>
      <c r="T82" s="507"/>
      <c r="U82" s="507"/>
      <c r="V82" s="507"/>
      <c r="W82" s="507"/>
      <c r="X82" s="507"/>
      <c r="Y82" s="507"/>
      <c r="Z82" s="507"/>
      <c r="AA82" s="507"/>
      <c r="AB82" s="507"/>
      <c r="AC82" s="508"/>
      <c r="AE82" s="66"/>
    </row>
    <row r="83" spans="1:31" ht="17.25" thickBot="1" x14ac:dyDescent="0.35">
      <c r="A83" s="64"/>
      <c r="AE83" s="66"/>
    </row>
    <row r="84" spans="1:31" ht="18" thickBot="1" x14ac:dyDescent="0.35">
      <c r="A84" s="64"/>
      <c r="B84" s="509" t="s">
        <v>127</v>
      </c>
      <c r="C84" s="510"/>
      <c r="D84" s="510"/>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1"/>
      <c r="AE84" s="66"/>
    </row>
    <row r="85" spans="1:31" x14ac:dyDescent="0.3">
      <c r="A85" s="64"/>
      <c r="B85" s="500"/>
      <c r="C85" s="501"/>
      <c r="D85" s="501"/>
      <c r="E85" s="501"/>
      <c r="F85" s="501"/>
      <c r="G85" s="501"/>
      <c r="H85" s="501"/>
      <c r="I85" s="501"/>
      <c r="J85" s="501"/>
      <c r="K85" s="501"/>
      <c r="L85" s="501"/>
      <c r="M85" s="501"/>
      <c r="N85" s="501"/>
      <c r="O85" s="501"/>
      <c r="P85" s="501"/>
      <c r="Q85" s="501"/>
      <c r="R85" s="501"/>
      <c r="S85" s="501"/>
      <c r="T85" s="501"/>
      <c r="U85" s="501"/>
      <c r="V85" s="501"/>
      <c r="W85" s="501"/>
      <c r="X85" s="501"/>
      <c r="Y85" s="501"/>
      <c r="Z85" s="501"/>
      <c r="AA85" s="501"/>
      <c r="AB85" s="501"/>
      <c r="AC85" s="502"/>
      <c r="AE85" s="66"/>
    </row>
    <row r="86" spans="1:31" x14ac:dyDescent="0.3">
      <c r="A86" s="64"/>
      <c r="B86" s="503"/>
      <c r="C86" s="504"/>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504"/>
      <c r="AC86" s="505"/>
      <c r="AE86" s="66"/>
    </row>
    <row r="87" spans="1:31" x14ac:dyDescent="0.3">
      <c r="A87" s="64"/>
      <c r="B87" s="503"/>
      <c r="C87" s="504"/>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5"/>
      <c r="AE87" s="66"/>
    </row>
    <row r="88" spans="1:31" x14ac:dyDescent="0.3">
      <c r="A88" s="64"/>
      <c r="B88" s="503"/>
      <c r="C88" s="504"/>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504"/>
      <c r="AC88" s="505"/>
      <c r="AE88" s="66"/>
    </row>
    <row r="89" spans="1:31" x14ac:dyDescent="0.3">
      <c r="A89" s="64"/>
      <c r="B89" s="503"/>
      <c r="C89" s="504"/>
      <c r="D89" s="504"/>
      <c r="E89" s="504"/>
      <c r="F89" s="504"/>
      <c r="G89" s="504"/>
      <c r="H89" s="504"/>
      <c r="I89" s="504"/>
      <c r="J89" s="504"/>
      <c r="K89" s="504"/>
      <c r="L89" s="504"/>
      <c r="M89" s="504"/>
      <c r="N89" s="504"/>
      <c r="O89" s="504"/>
      <c r="P89" s="504"/>
      <c r="Q89" s="504"/>
      <c r="R89" s="504"/>
      <c r="S89" s="504"/>
      <c r="T89" s="504"/>
      <c r="U89" s="504"/>
      <c r="V89" s="504"/>
      <c r="W89" s="504"/>
      <c r="X89" s="504"/>
      <c r="Y89" s="504"/>
      <c r="Z89" s="504"/>
      <c r="AA89" s="504"/>
      <c r="AB89" s="504"/>
      <c r="AC89" s="505"/>
      <c r="AE89" s="66"/>
    </row>
    <row r="90" spans="1:31" x14ac:dyDescent="0.3">
      <c r="A90" s="64"/>
      <c r="B90" s="503"/>
      <c r="C90" s="504"/>
      <c r="D90" s="504"/>
      <c r="E90" s="504"/>
      <c r="F90" s="504"/>
      <c r="G90" s="504"/>
      <c r="H90" s="504"/>
      <c r="I90" s="504"/>
      <c r="J90" s="504"/>
      <c r="K90" s="504"/>
      <c r="L90" s="504"/>
      <c r="M90" s="504"/>
      <c r="N90" s="504"/>
      <c r="O90" s="504"/>
      <c r="P90" s="504"/>
      <c r="Q90" s="504"/>
      <c r="R90" s="504"/>
      <c r="S90" s="504"/>
      <c r="T90" s="504"/>
      <c r="U90" s="504"/>
      <c r="V90" s="504"/>
      <c r="W90" s="504"/>
      <c r="X90" s="504"/>
      <c r="Y90" s="504"/>
      <c r="Z90" s="504"/>
      <c r="AA90" s="504"/>
      <c r="AB90" s="504"/>
      <c r="AC90" s="505"/>
      <c r="AE90" s="66"/>
    </row>
    <row r="91" spans="1:31" x14ac:dyDescent="0.3">
      <c r="A91" s="64"/>
      <c r="B91" s="503"/>
      <c r="C91" s="504"/>
      <c r="D91" s="504"/>
      <c r="E91" s="504"/>
      <c r="F91" s="504"/>
      <c r="G91" s="504"/>
      <c r="H91" s="504"/>
      <c r="I91" s="504"/>
      <c r="J91" s="504"/>
      <c r="K91" s="504"/>
      <c r="L91" s="504"/>
      <c r="M91" s="504"/>
      <c r="N91" s="504"/>
      <c r="O91" s="504"/>
      <c r="P91" s="504"/>
      <c r="Q91" s="504"/>
      <c r="R91" s="504"/>
      <c r="S91" s="504"/>
      <c r="T91" s="504"/>
      <c r="U91" s="504"/>
      <c r="V91" s="504"/>
      <c r="W91" s="504"/>
      <c r="X91" s="504"/>
      <c r="Y91" s="504"/>
      <c r="Z91" s="504"/>
      <c r="AA91" s="504"/>
      <c r="AB91" s="504"/>
      <c r="AC91" s="505"/>
      <c r="AE91" s="66"/>
    </row>
    <row r="92" spans="1:31" x14ac:dyDescent="0.3">
      <c r="A92" s="64"/>
      <c r="B92" s="503"/>
      <c r="C92" s="504"/>
      <c r="D92" s="504"/>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5"/>
      <c r="AE92" s="66"/>
    </row>
    <row r="93" spans="1:31" x14ac:dyDescent="0.3">
      <c r="A93" s="64"/>
      <c r="B93" s="503"/>
      <c r="C93" s="504"/>
      <c r="D93" s="504"/>
      <c r="E93" s="504"/>
      <c r="F93" s="504"/>
      <c r="G93" s="504"/>
      <c r="H93" s="504"/>
      <c r="I93" s="504"/>
      <c r="J93" s="504"/>
      <c r="K93" s="504"/>
      <c r="L93" s="504"/>
      <c r="M93" s="504"/>
      <c r="N93" s="504"/>
      <c r="O93" s="504"/>
      <c r="P93" s="504"/>
      <c r="Q93" s="504"/>
      <c r="R93" s="504"/>
      <c r="S93" s="504"/>
      <c r="T93" s="504"/>
      <c r="U93" s="504"/>
      <c r="V93" s="504"/>
      <c r="W93" s="504"/>
      <c r="X93" s="504"/>
      <c r="Y93" s="504"/>
      <c r="Z93" s="504"/>
      <c r="AA93" s="504"/>
      <c r="AB93" s="504"/>
      <c r="AC93" s="505"/>
      <c r="AE93" s="66"/>
    </row>
    <row r="94" spans="1:31" x14ac:dyDescent="0.3">
      <c r="A94" s="64"/>
      <c r="B94" s="503"/>
      <c r="C94" s="504"/>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505"/>
      <c r="AE94" s="66"/>
    </row>
    <row r="95" spans="1:31" x14ac:dyDescent="0.3">
      <c r="A95" s="64"/>
      <c r="B95" s="503"/>
      <c r="C95" s="504"/>
      <c r="D95" s="504"/>
      <c r="E95" s="504"/>
      <c r="F95" s="504"/>
      <c r="G95" s="504"/>
      <c r="H95" s="504"/>
      <c r="I95" s="504"/>
      <c r="J95" s="504"/>
      <c r="K95" s="504"/>
      <c r="L95" s="504"/>
      <c r="M95" s="504"/>
      <c r="N95" s="504"/>
      <c r="O95" s="504"/>
      <c r="P95" s="504"/>
      <c r="Q95" s="504"/>
      <c r="R95" s="504"/>
      <c r="S95" s="504"/>
      <c r="T95" s="504"/>
      <c r="U95" s="504"/>
      <c r="V95" s="504"/>
      <c r="W95" s="504"/>
      <c r="X95" s="504"/>
      <c r="Y95" s="504"/>
      <c r="Z95" s="504"/>
      <c r="AA95" s="504"/>
      <c r="AB95" s="504"/>
      <c r="AC95" s="505"/>
      <c r="AE95" s="66"/>
    </row>
    <row r="96" spans="1:31" x14ac:dyDescent="0.3">
      <c r="A96" s="64"/>
      <c r="B96" s="503"/>
      <c r="C96" s="504"/>
      <c r="D96" s="504"/>
      <c r="E96" s="504"/>
      <c r="F96" s="504"/>
      <c r="G96" s="504"/>
      <c r="H96" s="504"/>
      <c r="I96" s="504"/>
      <c r="J96" s="504"/>
      <c r="K96" s="504"/>
      <c r="L96" s="504"/>
      <c r="M96" s="504"/>
      <c r="N96" s="504"/>
      <c r="O96" s="504"/>
      <c r="P96" s="504"/>
      <c r="Q96" s="504"/>
      <c r="R96" s="504"/>
      <c r="S96" s="504"/>
      <c r="T96" s="504"/>
      <c r="U96" s="504"/>
      <c r="V96" s="504"/>
      <c r="W96" s="504"/>
      <c r="X96" s="504"/>
      <c r="Y96" s="504"/>
      <c r="Z96" s="504"/>
      <c r="AA96" s="504"/>
      <c r="AB96" s="504"/>
      <c r="AC96" s="505"/>
      <c r="AE96" s="66"/>
    </row>
    <row r="97" spans="1:31" x14ac:dyDescent="0.3">
      <c r="A97" s="64"/>
      <c r="B97" s="503"/>
      <c r="C97" s="504"/>
      <c r="D97" s="504"/>
      <c r="E97" s="504"/>
      <c r="F97" s="504"/>
      <c r="G97" s="504"/>
      <c r="H97" s="504"/>
      <c r="I97" s="504"/>
      <c r="J97" s="504"/>
      <c r="K97" s="504"/>
      <c r="L97" s="504"/>
      <c r="M97" s="504"/>
      <c r="N97" s="504"/>
      <c r="O97" s="504"/>
      <c r="P97" s="504"/>
      <c r="Q97" s="504"/>
      <c r="R97" s="504"/>
      <c r="S97" s="504"/>
      <c r="T97" s="504"/>
      <c r="U97" s="504"/>
      <c r="V97" s="504"/>
      <c r="W97" s="504"/>
      <c r="X97" s="504"/>
      <c r="Y97" s="504"/>
      <c r="Z97" s="504"/>
      <c r="AA97" s="504"/>
      <c r="AB97" s="504"/>
      <c r="AC97" s="505"/>
      <c r="AE97" s="66"/>
    </row>
    <row r="98" spans="1:31" x14ac:dyDescent="0.3">
      <c r="A98" s="64"/>
      <c r="B98" s="503"/>
      <c r="C98" s="504"/>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5"/>
      <c r="AE98" s="66"/>
    </row>
    <row r="99" spans="1:31" x14ac:dyDescent="0.3">
      <c r="A99" s="64"/>
      <c r="B99" s="503"/>
      <c r="C99" s="504"/>
      <c r="D99" s="504"/>
      <c r="E99" s="504"/>
      <c r="F99" s="504"/>
      <c r="G99" s="504"/>
      <c r="H99" s="504"/>
      <c r="I99" s="504"/>
      <c r="J99" s="504"/>
      <c r="K99" s="504"/>
      <c r="L99" s="504"/>
      <c r="M99" s="504"/>
      <c r="N99" s="504"/>
      <c r="O99" s="504"/>
      <c r="P99" s="504"/>
      <c r="Q99" s="504"/>
      <c r="R99" s="504"/>
      <c r="S99" s="504"/>
      <c r="T99" s="504"/>
      <c r="U99" s="504"/>
      <c r="V99" s="504"/>
      <c r="W99" s="504"/>
      <c r="X99" s="504"/>
      <c r="Y99" s="504"/>
      <c r="Z99" s="504"/>
      <c r="AA99" s="504"/>
      <c r="AB99" s="504"/>
      <c r="AC99" s="505"/>
      <c r="AE99" s="66"/>
    </row>
    <row r="100" spans="1:31" x14ac:dyDescent="0.3">
      <c r="A100" s="64"/>
      <c r="B100" s="503"/>
      <c r="C100" s="504"/>
      <c r="D100" s="504"/>
      <c r="E100" s="504"/>
      <c r="F100" s="504"/>
      <c r="G100" s="504"/>
      <c r="H100" s="504"/>
      <c r="I100" s="504"/>
      <c r="J100" s="504"/>
      <c r="K100" s="504"/>
      <c r="L100" s="504"/>
      <c r="M100" s="504"/>
      <c r="N100" s="504"/>
      <c r="O100" s="504"/>
      <c r="P100" s="504"/>
      <c r="Q100" s="504"/>
      <c r="R100" s="504"/>
      <c r="S100" s="504"/>
      <c r="T100" s="504"/>
      <c r="U100" s="504"/>
      <c r="V100" s="504"/>
      <c r="W100" s="504"/>
      <c r="X100" s="504"/>
      <c r="Y100" s="504"/>
      <c r="Z100" s="504"/>
      <c r="AA100" s="504"/>
      <c r="AB100" s="504"/>
      <c r="AC100" s="505"/>
      <c r="AE100" s="66"/>
    </row>
    <row r="101" spans="1:31" x14ac:dyDescent="0.3">
      <c r="A101" s="64"/>
      <c r="B101" s="503"/>
      <c r="C101" s="504"/>
      <c r="D101" s="504"/>
      <c r="E101" s="504"/>
      <c r="F101" s="504"/>
      <c r="G101" s="504"/>
      <c r="H101" s="504"/>
      <c r="I101" s="504"/>
      <c r="J101" s="504"/>
      <c r="K101" s="504"/>
      <c r="L101" s="504"/>
      <c r="M101" s="504"/>
      <c r="N101" s="504"/>
      <c r="O101" s="504"/>
      <c r="P101" s="504"/>
      <c r="Q101" s="504"/>
      <c r="R101" s="504"/>
      <c r="S101" s="504"/>
      <c r="T101" s="504"/>
      <c r="U101" s="504"/>
      <c r="V101" s="504"/>
      <c r="W101" s="504"/>
      <c r="X101" s="504"/>
      <c r="Y101" s="504"/>
      <c r="Z101" s="504"/>
      <c r="AA101" s="504"/>
      <c r="AB101" s="504"/>
      <c r="AC101" s="505"/>
      <c r="AE101" s="66"/>
    </row>
    <row r="102" spans="1:31" x14ac:dyDescent="0.3">
      <c r="A102" s="64"/>
      <c r="B102" s="503"/>
      <c r="C102" s="504"/>
      <c r="D102" s="504"/>
      <c r="E102" s="504"/>
      <c r="F102" s="504"/>
      <c r="G102" s="504"/>
      <c r="H102" s="504"/>
      <c r="I102" s="504"/>
      <c r="J102" s="504"/>
      <c r="K102" s="504"/>
      <c r="L102" s="504"/>
      <c r="M102" s="504"/>
      <c r="N102" s="504"/>
      <c r="O102" s="504"/>
      <c r="P102" s="504"/>
      <c r="Q102" s="504"/>
      <c r="R102" s="504"/>
      <c r="S102" s="504"/>
      <c r="T102" s="504"/>
      <c r="U102" s="504"/>
      <c r="V102" s="504"/>
      <c r="W102" s="504"/>
      <c r="X102" s="504"/>
      <c r="Y102" s="504"/>
      <c r="Z102" s="504"/>
      <c r="AA102" s="504"/>
      <c r="AB102" s="504"/>
      <c r="AC102" s="505"/>
      <c r="AE102" s="66"/>
    </row>
    <row r="103" spans="1:31" x14ac:dyDescent="0.3">
      <c r="A103" s="64"/>
      <c r="B103" s="503"/>
      <c r="C103" s="504"/>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5"/>
      <c r="AE103" s="66"/>
    </row>
    <row r="104" spans="1:31" x14ac:dyDescent="0.3">
      <c r="A104" s="64"/>
      <c r="B104" s="503"/>
      <c r="C104" s="504"/>
      <c r="D104" s="504"/>
      <c r="E104" s="504"/>
      <c r="F104" s="504"/>
      <c r="G104" s="504"/>
      <c r="H104" s="504"/>
      <c r="I104" s="504"/>
      <c r="J104" s="504"/>
      <c r="K104" s="504"/>
      <c r="L104" s="504"/>
      <c r="M104" s="504"/>
      <c r="N104" s="504"/>
      <c r="O104" s="504"/>
      <c r="P104" s="504"/>
      <c r="Q104" s="504"/>
      <c r="R104" s="504"/>
      <c r="S104" s="504"/>
      <c r="T104" s="504"/>
      <c r="U104" s="504"/>
      <c r="V104" s="504"/>
      <c r="W104" s="504"/>
      <c r="X104" s="504"/>
      <c r="Y104" s="504"/>
      <c r="Z104" s="504"/>
      <c r="AA104" s="504"/>
      <c r="AB104" s="504"/>
      <c r="AC104" s="505"/>
      <c r="AE104" s="66"/>
    </row>
    <row r="105" spans="1:31" x14ac:dyDescent="0.3">
      <c r="A105" s="64"/>
      <c r="B105" s="503"/>
      <c r="C105" s="504"/>
      <c r="D105" s="504"/>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504"/>
      <c r="AA105" s="504"/>
      <c r="AB105" s="504"/>
      <c r="AC105" s="505"/>
      <c r="AE105" s="66"/>
    </row>
    <row r="106" spans="1:31" x14ac:dyDescent="0.3">
      <c r="A106" s="64"/>
      <c r="B106" s="503"/>
      <c r="C106" s="504"/>
      <c r="D106" s="504"/>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5"/>
      <c r="AE106" s="66"/>
    </row>
    <row r="107" spans="1:31" x14ac:dyDescent="0.3">
      <c r="A107" s="64"/>
      <c r="B107" s="503"/>
      <c r="C107" s="504"/>
      <c r="D107" s="504"/>
      <c r="E107" s="504"/>
      <c r="F107" s="504"/>
      <c r="G107" s="504"/>
      <c r="H107" s="504"/>
      <c r="I107" s="504"/>
      <c r="J107" s="504"/>
      <c r="K107" s="504"/>
      <c r="L107" s="504"/>
      <c r="M107" s="504"/>
      <c r="N107" s="504"/>
      <c r="O107" s="504"/>
      <c r="P107" s="504"/>
      <c r="Q107" s="504"/>
      <c r="R107" s="504"/>
      <c r="S107" s="504"/>
      <c r="T107" s="504"/>
      <c r="U107" s="504"/>
      <c r="V107" s="504"/>
      <c r="W107" s="504"/>
      <c r="X107" s="504"/>
      <c r="Y107" s="504"/>
      <c r="Z107" s="504"/>
      <c r="AA107" s="504"/>
      <c r="AB107" s="504"/>
      <c r="AC107" s="505"/>
      <c r="AE107" s="66"/>
    </row>
    <row r="108" spans="1:31" x14ac:dyDescent="0.3">
      <c r="A108" s="64"/>
      <c r="B108" s="503"/>
      <c r="C108" s="504"/>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5"/>
      <c r="AE108" s="66"/>
    </row>
    <row r="109" spans="1:31" x14ac:dyDescent="0.3">
      <c r="A109" s="64"/>
      <c r="B109" s="503"/>
      <c r="C109" s="504"/>
      <c r="D109" s="504"/>
      <c r="E109" s="504"/>
      <c r="F109" s="504"/>
      <c r="G109" s="504"/>
      <c r="H109" s="504"/>
      <c r="I109" s="504"/>
      <c r="J109" s="504"/>
      <c r="K109" s="504"/>
      <c r="L109" s="504"/>
      <c r="M109" s="504"/>
      <c r="N109" s="504"/>
      <c r="O109" s="504"/>
      <c r="P109" s="504"/>
      <c r="Q109" s="504"/>
      <c r="R109" s="504"/>
      <c r="S109" s="504"/>
      <c r="T109" s="504"/>
      <c r="U109" s="504"/>
      <c r="V109" s="504"/>
      <c r="W109" s="504"/>
      <c r="X109" s="504"/>
      <c r="Y109" s="504"/>
      <c r="Z109" s="504"/>
      <c r="AA109" s="504"/>
      <c r="AB109" s="504"/>
      <c r="AC109" s="505"/>
      <c r="AE109" s="66"/>
    </row>
    <row r="110" spans="1:31" x14ac:dyDescent="0.3">
      <c r="A110" s="64"/>
      <c r="B110" s="503"/>
      <c r="C110" s="504"/>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5"/>
      <c r="AE110" s="66"/>
    </row>
    <row r="111" spans="1:31" x14ac:dyDescent="0.3">
      <c r="A111" s="64"/>
      <c r="B111" s="503"/>
      <c r="C111" s="504"/>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5"/>
      <c r="AE111" s="66"/>
    </row>
    <row r="112" spans="1:31" x14ac:dyDescent="0.3">
      <c r="A112" s="64"/>
      <c r="B112" s="503"/>
      <c r="C112" s="504"/>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5"/>
      <c r="AE112" s="66"/>
    </row>
    <row r="113" spans="1:31" x14ac:dyDescent="0.3">
      <c r="A113" s="64"/>
      <c r="B113" s="503"/>
      <c r="C113" s="504"/>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5"/>
      <c r="AE113" s="66"/>
    </row>
    <row r="114" spans="1:31" x14ac:dyDescent="0.3">
      <c r="A114" s="64"/>
      <c r="B114" s="503"/>
      <c r="C114" s="504"/>
      <c r="D114" s="504"/>
      <c r="E114" s="504"/>
      <c r="F114" s="504"/>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5"/>
      <c r="AE114" s="66"/>
    </row>
    <row r="115" spans="1:31" x14ac:dyDescent="0.3">
      <c r="A115" s="64"/>
      <c r="B115" s="503"/>
      <c r="C115" s="504"/>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5"/>
      <c r="AE115" s="66"/>
    </row>
    <row r="116" spans="1:31" x14ac:dyDescent="0.3">
      <c r="A116" s="64"/>
      <c r="B116" s="503"/>
      <c r="C116" s="504"/>
      <c r="D116" s="504"/>
      <c r="E116" s="504"/>
      <c r="F116" s="504"/>
      <c r="G116" s="504"/>
      <c r="H116" s="504"/>
      <c r="I116" s="504"/>
      <c r="J116" s="504"/>
      <c r="K116" s="504"/>
      <c r="L116" s="504"/>
      <c r="M116" s="504"/>
      <c r="N116" s="504"/>
      <c r="O116" s="504"/>
      <c r="P116" s="504"/>
      <c r="Q116" s="504"/>
      <c r="R116" s="504"/>
      <c r="S116" s="504"/>
      <c r="T116" s="504"/>
      <c r="U116" s="504"/>
      <c r="V116" s="504"/>
      <c r="W116" s="504"/>
      <c r="X116" s="504"/>
      <c r="Y116" s="504"/>
      <c r="Z116" s="504"/>
      <c r="AA116" s="504"/>
      <c r="AB116" s="504"/>
      <c r="AC116" s="505"/>
      <c r="AE116" s="66"/>
    </row>
    <row r="117" spans="1:31" x14ac:dyDescent="0.3">
      <c r="A117" s="64"/>
      <c r="B117" s="503"/>
      <c r="C117" s="504"/>
      <c r="D117" s="504"/>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c r="AB117" s="504"/>
      <c r="AC117" s="505"/>
      <c r="AE117" s="66"/>
    </row>
    <row r="118" spans="1:31" x14ac:dyDescent="0.3">
      <c r="A118" s="64"/>
      <c r="B118" s="503"/>
      <c r="C118" s="504"/>
      <c r="D118" s="504"/>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c r="AA118" s="504"/>
      <c r="AB118" s="504"/>
      <c r="AC118" s="505"/>
      <c r="AE118" s="66"/>
    </row>
    <row r="119" spans="1:31" x14ac:dyDescent="0.3">
      <c r="A119" s="64"/>
      <c r="B119" s="503"/>
      <c r="C119" s="504"/>
      <c r="D119" s="504"/>
      <c r="E119" s="504"/>
      <c r="F119" s="504"/>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5"/>
      <c r="AE119" s="66"/>
    </row>
    <row r="120" spans="1:31" x14ac:dyDescent="0.3">
      <c r="A120" s="64"/>
      <c r="B120" s="503"/>
      <c r="C120" s="504"/>
      <c r="D120" s="504"/>
      <c r="E120" s="504"/>
      <c r="F120" s="504"/>
      <c r="G120" s="504"/>
      <c r="H120" s="504"/>
      <c r="I120" s="504"/>
      <c r="J120" s="504"/>
      <c r="K120" s="504"/>
      <c r="L120" s="504"/>
      <c r="M120" s="504"/>
      <c r="N120" s="504"/>
      <c r="O120" s="504"/>
      <c r="P120" s="504"/>
      <c r="Q120" s="504"/>
      <c r="R120" s="504"/>
      <c r="S120" s="504"/>
      <c r="T120" s="504"/>
      <c r="U120" s="504"/>
      <c r="V120" s="504"/>
      <c r="W120" s="504"/>
      <c r="X120" s="504"/>
      <c r="Y120" s="504"/>
      <c r="Z120" s="504"/>
      <c r="AA120" s="504"/>
      <c r="AB120" s="504"/>
      <c r="AC120" s="505"/>
      <c r="AE120" s="66"/>
    </row>
    <row r="121" spans="1:31" x14ac:dyDescent="0.3">
      <c r="A121" s="64"/>
      <c r="B121" s="503"/>
      <c r="C121" s="504"/>
      <c r="D121" s="504"/>
      <c r="E121" s="504"/>
      <c r="F121" s="504"/>
      <c r="G121" s="504"/>
      <c r="H121" s="504"/>
      <c r="I121" s="504"/>
      <c r="J121" s="504"/>
      <c r="K121" s="504"/>
      <c r="L121" s="504"/>
      <c r="M121" s="504"/>
      <c r="N121" s="504"/>
      <c r="O121" s="504"/>
      <c r="P121" s="504"/>
      <c r="Q121" s="504"/>
      <c r="R121" s="504"/>
      <c r="S121" s="504"/>
      <c r="T121" s="504"/>
      <c r="U121" s="504"/>
      <c r="V121" s="504"/>
      <c r="W121" s="504"/>
      <c r="X121" s="504"/>
      <c r="Y121" s="504"/>
      <c r="Z121" s="504"/>
      <c r="AA121" s="504"/>
      <c r="AB121" s="504"/>
      <c r="AC121" s="505"/>
      <c r="AE121" s="66"/>
    </row>
    <row r="122" spans="1:31" x14ac:dyDescent="0.3">
      <c r="A122" s="64"/>
      <c r="B122" s="503"/>
      <c r="C122" s="504"/>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5"/>
      <c r="AE122" s="66"/>
    </row>
    <row r="123" spans="1:31" ht="17.25" thickBot="1" x14ac:dyDescent="0.35">
      <c r="A123" s="64"/>
      <c r="B123" s="506"/>
      <c r="C123" s="507"/>
      <c r="D123" s="507"/>
      <c r="E123" s="507"/>
      <c r="F123" s="507"/>
      <c r="G123" s="507"/>
      <c r="H123" s="507"/>
      <c r="I123" s="507"/>
      <c r="J123" s="507"/>
      <c r="K123" s="507"/>
      <c r="L123" s="507"/>
      <c r="M123" s="507"/>
      <c r="N123" s="507"/>
      <c r="O123" s="507"/>
      <c r="P123" s="507"/>
      <c r="Q123" s="507"/>
      <c r="R123" s="507"/>
      <c r="S123" s="507"/>
      <c r="T123" s="507"/>
      <c r="U123" s="507"/>
      <c r="V123" s="507"/>
      <c r="W123" s="507"/>
      <c r="X123" s="507"/>
      <c r="Y123" s="507"/>
      <c r="Z123" s="507"/>
      <c r="AA123" s="507"/>
      <c r="AB123" s="507"/>
      <c r="AC123" s="508"/>
      <c r="AE123" s="66"/>
    </row>
    <row r="124" spans="1:31" x14ac:dyDescent="0.3">
      <c r="A124" s="64"/>
      <c r="AE124" s="66"/>
    </row>
    <row r="125" spans="1:31" x14ac:dyDescent="0.3">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row>
  </sheetData>
  <sheetProtection algorithmName="SHA-512" hashValue="kFgYt4nMmIbFmOC5SRA8LQUuSFC15ot7x8mV8DN9v8fM4xvSo0eKuuhMVc/gAnjhGcLHXxetW8XCZ2J+6uqo1A==" saltValue="DaMc/dJe2aKzjdC6XPl9Ug==" spinCount="100000" sheet="1" selectLockedCells="1"/>
  <mergeCells count="11">
    <mergeCell ref="B85:AC123"/>
    <mergeCell ref="B84:AC84"/>
    <mergeCell ref="B43:AC43"/>
    <mergeCell ref="B44:AC82"/>
    <mergeCell ref="B2:C2"/>
    <mergeCell ref="S12:AC41"/>
    <mergeCell ref="B12:E41"/>
    <mergeCell ref="G12:Q41"/>
    <mergeCell ref="B11:E11"/>
    <mergeCell ref="G11:Q11"/>
    <mergeCell ref="S11:AC11"/>
  </mergeCells>
  <hyperlinks>
    <hyperlink ref="E3" location="Instructions!C35" display="Back to Instructions tab" xr:uid="{00000000-0004-0000-0300-000000000000}"/>
  </hyperlinks>
  <pageMargins left="0.7" right="0.7" top="0.75" bottom="0.75" header="0.3" footer="0.3"/>
  <pageSetup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AB79"/>
  <sheetViews>
    <sheetView zoomScale="80" zoomScaleNormal="80" workbookViewId="0">
      <selection activeCell="C24" sqref="C24"/>
    </sheetView>
  </sheetViews>
  <sheetFormatPr defaultColWidth="9.140625" defaultRowHeight="15" x14ac:dyDescent="0.3"/>
  <cols>
    <col min="1" max="1" width="5" style="77" customWidth="1"/>
    <col min="2" max="2" width="53.42578125" style="77" customWidth="1"/>
    <col min="3" max="26" width="18.5703125" style="77" customWidth="1"/>
    <col min="27" max="16384" width="9.140625" style="77"/>
  </cols>
  <sheetData>
    <row r="1" spans="2:28" ht="15.75" thickBot="1" x14ac:dyDescent="0.35">
      <c r="AB1" s="78"/>
    </row>
    <row r="2" spans="2:28" ht="15.75" thickBot="1" x14ac:dyDescent="0.35">
      <c r="B2" s="518" t="str">
        <f>'Version Control'!$B$2</f>
        <v>Title Block</v>
      </c>
      <c r="C2" s="519"/>
      <c r="D2" s="519"/>
      <c r="E2" s="520"/>
      <c r="AB2" s="78"/>
    </row>
    <row r="3" spans="2:28" x14ac:dyDescent="0.3">
      <c r="B3" s="79" t="str">
        <f>'Version Control'!$B$3</f>
        <v>Test Report Template Name:</v>
      </c>
      <c r="C3" s="521" t="str">
        <f>'Version Control'!$C$3</f>
        <v>Air Cleaner Testing</v>
      </c>
      <c r="D3" s="522"/>
      <c r="E3" s="523"/>
      <c r="AB3" s="78"/>
    </row>
    <row r="4" spans="2:28" ht="16.5" x14ac:dyDescent="0.3">
      <c r="B4" s="80" t="str">
        <f>'Version Control'!$B$4</f>
        <v>Version Number:</v>
      </c>
      <c r="C4" s="524" t="str">
        <f>'Version Control'!$C$4</f>
        <v>v1.3</v>
      </c>
      <c r="D4" s="525"/>
      <c r="E4" s="526"/>
      <c r="G4" s="542" t="s">
        <v>55</v>
      </c>
      <c r="H4" s="542"/>
      <c r="I4" s="542"/>
      <c r="AB4" s="78"/>
    </row>
    <row r="5" spans="2:28" x14ac:dyDescent="0.3">
      <c r="B5" s="81" t="str">
        <f>'Version Control'!$B$5</f>
        <v xml:space="preserve">Latest Template Revision: </v>
      </c>
      <c r="C5" s="527">
        <f>'Version Control'!$C$5</f>
        <v>45629</v>
      </c>
      <c r="D5" s="528"/>
      <c r="E5" s="529"/>
      <c r="AB5" s="78"/>
    </row>
    <row r="6" spans="2:28" x14ac:dyDescent="0.3">
      <c r="B6" s="81" t="str">
        <f>'Version Control'!$B$6</f>
        <v>Tab Name:</v>
      </c>
      <c r="C6" s="524" t="str">
        <f ca="1">MID(CELL("filename",A1), FIND("]", CELL("filename", A1))+ 1, 255)</f>
        <v>Test Conditions</v>
      </c>
      <c r="D6" s="525"/>
      <c r="E6" s="526"/>
      <c r="AB6" s="78"/>
    </row>
    <row r="7" spans="2:28" ht="16.5" customHeight="1" x14ac:dyDescent="0.3">
      <c r="B7" s="82" t="str">
        <f>'Version Control'!$B$7</f>
        <v>File Name:</v>
      </c>
      <c r="C7" s="531" t="str">
        <f ca="1">'Version Control'!$C$7</f>
        <v>Air Cleaners - v1.3.xlsx</v>
      </c>
      <c r="D7" s="532"/>
      <c r="E7" s="533"/>
      <c r="AB7" s="78"/>
    </row>
    <row r="8" spans="2:28" ht="15.75" thickBot="1" x14ac:dyDescent="0.35">
      <c r="B8" s="83" t="str">
        <f>'Version Control'!$B$8</f>
        <v xml:space="preserve">Test Completion Date: </v>
      </c>
      <c r="C8" s="534" t="str">
        <f>'Version Control'!$C$8</f>
        <v>[MM/DD/YYYY]</v>
      </c>
      <c r="D8" s="535"/>
      <c r="E8" s="536"/>
      <c r="AB8" s="78"/>
    </row>
    <row r="9" spans="2:28" x14ac:dyDescent="0.3">
      <c r="AB9" s="78"/>
    </row>
    <row r="10" spans="2:28" ht="15.75" thickBot="1" x14ac:dyDescent="0.35">
      <c r="AB10" s="78"/>
    </row>
    <row r="11" spans="2:28" ht="18" thickBot="1" x14ac:dyDescent="0.35">
      <c r="B11" s="257" t="s">
        <v>121</v>
      </c>
      <c r="C11" s="255"/>
      <c r="D11" s="255"/>
      <c r="E11" s="255"/>
      <c r="F11" s="255"/>
      <c r="G11" s="256"/>
      <c r="AB11" s="78"/>
    </row>
    <row r="12" spans="2:28" ht="17.45" customHeight="1" x14ac:dyDescent="0.3">
      <c r="B12" s="260" t="s">
        <v>131</v>
      </c>
      <c r="C12" s="251" t="s">
        <v>110</v>
      </c>
      <c r="D12" s="241"/>
      <c r="E12" s="241"/>
      <c r="F12" s="266" t="s">
        <v>111</v>
      </c>
      <c r="G12" s="250"/>
      <c r="L12" s="85"/>
      <c r="M12" s="85"/>
      <c r="N12" s="85"/>
      <c r="O12" s="85"/>
      <c r="P12" s="85"/>
      <c r="Q12" s="85"/>
      <c r="R12" s="85"/>
      <c r="S12" s="85"/>
      <c r="T12" s="85"/>
      <c r="AB12" s="78"/>
    </row>
    <row r="13" spans="2:28" ht="15" customHeight="1" x14ac:dyDescent="0.3">
      <c r="B13" s="88" t="s">
        <v>114</v>
      </c>
      <c r="C13" s="537" t="s">
        <v>198</v>
      </c>
      <c r="D13" s="537"/>
      <c r="E13" s="84"/>
      <c r="F13" s="543" t="s">
        <v>133</v>
      </c>
      <c r="G13" s="544"/>
      <c r="AB13" s="78"/>
    </row>
    <row r="14" spans="2:28" ht="15" customHeight="1" x14ac:dyDescent="0.3">
      <c r="B14" s="88" t="s">
        <v>135</v>
      </c>
      <c r="C14" s="299" t="s">
        <v>199</v>
      </c>
      <c r="D14" s="299"/>
      <c r="E14" s="84"/>
      <c r="F14" s="513" t="s">
        <v>133</v>
      </c>
      <c r="G14" s="514"/>
      <c r="AB14" s="78"/>
    </row>
    <row r="15" spans="2:28" ht="15.75" x14ac:dyDescent="0.3">
      <c r="B15" s="259" t="s">
        <v>115</v>
      </c>
      <c r="C15" s="538" t="s">
        <v>137</v>
      </c>
      <c r="D15" s="538"/>
      <c r="E15" s="84"/>
      <c r="F15" s="513" t="s">
        <v>133</v>
      </c>
      <c r="G15" s="514"/>
      <c r="L15" s="85"/>
      <c r="M15" s="85"/>
      <c r="N15" s="85"/>
      <c r="O15" s="85"/>
      <c r="P15" s="85"/>
      <c r="Q15" s="85"/>
      <c r="R15" s="85"/>
      <c r="S15" s="85"/>
      <c r="T15" s="85"/>
      <c r="AB15" s="78"/>
    </row>
    <row r="16" spans="2:28" ht="17.25" x14ac:dyDescent="0.3">
      <c r="B16" s="185" t="s">
        <v>132</v>
      </c>
      <c r="C16" s="258"/>
      <c r="D16" s="258"/>
      <c r="E16" s="258"/>
      <c r="F16" s="261"/>
      <c r="G16" s="262"/>
      <c r="AB16" s="78"/>
    </row>
    <row r="17" spans="2:28" ht="15" customHeight="1" x14ac:dyDescent="0.3">
      <c r="B17" s="88" t="s">
        <v>112</v>
      </c>
      <c r="C17" s="530" t="str">
        <f>IF('General Info &amp; Results'!$C$28="","Enter Rated Voltage in General Info &amp; Results tab",'General Info &amp; Results'!$C$28 &amp; " V ± 1% ")</f>
        <v>Enter Rated Voltage in General Info &amp; Results tab</v>
      </c>
      <c r="D17" s="530"/>
      <c r="E17" s="530"/>
      <c r="F17" s="513" t="s">
        <v>133</v>
      </c>
      <c r="G17" s="514"/>
      <c r="AB17" s="78"/>
    </row>
    <row r="18" spans="2:28" x14ac:dyDescent="0.3">
      <c r="B18" s="88" t="s">
        <v>113</v>
      </c>
      <c r="C18" s="515" t="s">
        <v>199</v>
      </c>
      <c r="D18" s="515"/>
      <c r="E18" s="515"/>
      <c r="F18" s="513" t="s">
        <v>133</v>
      </c>
      <c r="G18" s="514"/>
      <c r="AB18" s="78"/>
    </row>
    <row r="19" spans="2:28" x14ac:dyDescent="0.3">
      <c r="B19" s="88" t="s">
        <v>136</v>
      </c>
      <c r="C19" s="515" t="s">
        <v>142</v>
      </c>
      <c r="D19" s="515"/>
      <c r="E19" s="515"/>
      <c r="F19" s="513" t="s">
        <v>133</v>
      </c>
      <c r="G19" s="514"/>
      <c r="AB19" s="78"/>
    </row>
    <row r="20" spans="2:28" ht="15" customHeight="1" thickBot="1" x14ac:dyDescent="0.35">
      <c r="B20" s="300" t="s">
        <v>115</v>
      </c>
      <c r="C20" s="512" t="s">
        <v>134</v>
      </c>
      <c r="D20" s="512"/>
      <c r="E20" s="512"/>
      <c r="F20" s="516" t="s">
        <v>133</v>
      </c>
      <c r="G20" s="517"/>
      <c r="H20" s="85"/>
      <c r="I20" s="85"/>
      <c r="J20" s="85"/>
      <c r="K20" s="85"/>
      <c r="L20" s="85"/>
      <c r="M20" s="85"/>
      <c r="N20" s="85"/>
      <c r="O20" s="85"/>
      <c r="P20" s="85"/>
      <c r="Q20" s="85"/>
      <c r="R20" s="85"/>
      <c r="AB20" s="78"/>
    </row>
    <row r="21" spans="2:28" ht="14.45" customHeight="1" thickBot="1" x14ac:dyDescent="0.35">
      <c r="B21" s="86"/>
      <c r="C21" s="86"/>
      <c r="D21" s="86"/>
      <c r="E21" s="86"/>
      <c r="G21" s="85"/>
      <c r="AB21" s="78"/>
    </row>
    <row r="22" spans="2:28" ht="15.6" customHeight="1" thickBot="1" x14ac:dyDescent="0.35">
      <c r="B22" s="227" t="s">
        <v>143</v>
      </c>
      <c r="C22" s="231"/>
      <c r="D22" s="231"/>
      <c r="E22" s="245"/>
      <c r="F22" s="322"/>
      <c r="G22" s="322"/>
      <c r="H22" s="322"/>
      <c r="I22" s="322"/>
      <c r="J22" s="322"/>
      <c r="K22" s="323"/>
      <c r="AB22" s="78"/>
    </row>
    <row r="23" spans="2:28" ht="14.45" customHeight="1" x14ac:dyDescent="0.35">
      <c r="B23" s="248"/>
      <c r="C23" s="249" t="s">
        <v>98</v>
      </c>
      <c r="D23" s="249" t="s">
        <v>99</v>
      </c>
      <c r="E23" s="327" t="s">
        <v>34</v>
      </c>
      <c r="F23" s="269" t="s">
        <v>210</v>
      </c>
      <c r="G23" s="324"/>
      <c r="H23" s="325"/>
      <c r="I23" s="325"/>
      <c r="J23" s="325"/>
      <c r="K23" s="326"/>
      <c r="AB23" s="78"/>
    </row>
    <row r="24" spans="2:28" ht="14.45" customHeight="1" x14ac:dyDescent="0.3">
      <c r="B24" s="246" t="s">
        <v>112</v>
      </c>
      <c r="C24" s="289"/>
      <c r="D24" s="289"/>
      <c r="E24" s="267" t="s">
        <v>8</v>
      </c>
      <c r="F24" s="539"/>
      <c r="G24" s="481"/>
      <c r="H24" s="481"/>
      <c r="I24" s="481"/>
      <c r="J24" s="481"/>
      <c r="K24" s="482"/>
      <c r="AB24" s="78"/>
    </row>
    <row r="25" spans="2:28" ht="15.75" x14ac:dyDescent="0.3">
      <c r="B25" s="321" t="s">
        <v>200</v>
      </c>
      <c r="C25" s="288"/>
      <c r="D25" s="288"/>
      <c r="E25" s="328" t="s">
        <v>84</v>
      </c>
      <c r="F25" s="540"/>
      <c r="G25" s="484"/>
      <c r="H25" s="484"/>
      <c r="I25" s="484"/>
      <c r="J25" s="484"/>
      <c r="K25" s="485"/>
      <c r="L25" s="85"/>
      <c r="M25" s="85"/>
      <c r="N25" s="85"/>
      <c r="O25" s="85"/>
      <c r="P25" s="85"/>
      <c r="Q25" s="85"/>
      <c r="R25" s="85"/>
      <c r="S25" s="85"/>
      <c r="T25" s="85"/>
      <c r="AB25" s="78"/>
    </row>
    <row r="26" spans="2:28" ht="15.6" customHeight="1" thickBot="1" x14ac:dyDescent="0.35">
      <c r="B26" s="247" t="s">
        <v>115</v>
      </c>
      <c r="C26" s="287"/>
      <c r="D26" s="287"/>
      <c r="E26" s="302" t="s">
        <v>85</v>
      </c>
      <c r="F26" s="541"/>
      <c r="G26" s="478"/>
      <c r="H26" s="478"/>
      <c r="I26" s="478"/>
      <c r="J26" s="478"/>
      <c r="K26" s="479"/>
      <c r="AB26" s="78"/>
    </row>
    <row r="27" spans="2:28" ht="16.5" thickBot="1" x14ac:dyDescent="0.35">
      <c r="B27" s="86"/>
      <c r="C27" s="86"/>
      <c r="D27" s="86"/>
      <c r="E27" s="86"/>
      <c r="F27" s="320"/>
      <c r="G27" s="237"/>
      <c r="H27" s="320"/>
      <c r="I27" s="320"/>
      <c r="J27" s="320"/>
      <c r="K27" s="320"/>
      <c r="L27" s="85"/>
      <c r="M27" s="85"/>
      <c r="N27" s="85"/>
      <c r="O27" s="85"/>
      <c r="P27" s="85"/>
      <c r="Q27" s="85"/>
      <c r="R27" s="85"/>
      <c r="S27" s="85"/>
      <c r="T27" s="85"/>
      <c r="AB27" s="78"/>
    </row>
    <row r="28" spans="2:28" ht="18" thickBot="1" x14ac:dyDescent="0.35">
      <c r="B28" s="87" t="s">
        <v>128</v>
      </c>
      <c r="C28" s="245"/>
      <c r="D28" s="245"/>
      <c r="E28" s="245"/>
      <c r="F28" s="245"/>
      <c r="G28" s="245"/>
      <c r="H28" s="245"/>
      <c r="I28" s="245"/>
      <c r="J28" s="245"/>
      <c r="K28" s="238"/>
      <c r="L28" s="85"/>
      <c r="M28" s="85"/>
      <c r="N28" s="85"/>
      <c r="O28" s="85"/>
      <c r="P28" s="85"/>
      <c r="Q28" s="85"/>
      <c r="R28" s="85"/>
      <c r="S28" s="85"/>
      <c r="T28" s="85"/>
      <c r="AB28" s="78"/>
    </row>
    <row r="29" spans="2:28" ht="39.6" customHeight="1" x14ac:dyDescent="0.35">
      <c r="B29" s="248"/>
      <c r="C29" s="249" t="s">
        <v>82</v>
      </c>
      <c r="D29" s="249" t="s">
        <v>83</v>
      </c>
      <c r="E29" s="270" t="s">
        <v>34</v>
      </c>
      <c r="F29" s="269" t="s">
        <v>210</v>
      </c>
      <c r="G29" s="252"/>
      <c r="H29" s="253"/>
      <c r="I29" s="253"/>
      <c r="J29" s="253"/>
      <c r="K29" s="254"/>
      <c r="L29" s="85"/>
      <c r="M29" s="85"/>
      <c r="N29" s="85"/>
      <c r="O29" s="85"/>
      <c r="P29" s="85"/>
      <c r="Q29" s="85"/>
      <c r="R29" s="85"/>
      <c r="S29" s="85"/>
      <c r="T29" s="85"/>
      <c r="AB29" s="78"/>
    </row>
    <row r="30" spans="2:28" ht="15.75" x14ac:dyDescent="0.3">
      <c r="B30" s="246" t="s">
        <v>112</v>
      </c>
      <c r="C30" s="289"/>
      <c r="D30" s="289"/>
      <c r="E30" s="267" t="s">
        <v>8</v>
      </c>
      <c r="F30" s="539"/>
      <c r="G30" s="481"/>
      <c r="H30" s="481"/>
      <c r="I30" s="481"/>
      <c r="J30" s="481"/>
      <c r="K30" s="482"/>
      <c r="L30" s="85"/>
      <c r="M30" s="85"/>
      <c r="N30" s="85"/>
      <c r="O30" s="85"/>
      <c r="P30" s="85"/>
      <c r="Q30" s="85"/>
      <c r="R30" s="85"/>
      <c r="S30" s="85"/>
      <c r="T30" s="85"/>
      <c r="AB30" s="78"/>
    </row>
    <row r="31" spans="2:28" ht="15.75" x14ac:dyDescent="0.3">
      <c r="B31" s="246" t="s">
        <v>113</v>
      </c>
      <c r="C31" s="286"/>
      <c r="D31" s="286"/>
      <c r="E31" s="267" t="s">
        <v>84</v>
      </c>
      <c r="F31" s="540"/>
      <c r="G31" s="484"/>
      <c r="H31" s="484"/>
      <c r="I31" s="484"/>
      <c r="J31" s="484"/>
      <c r="K31" s="485"/>
      <c r="L31" s="85"/>
      <c r="M31" s="85"/>
      <c r="N31" s="85"/>
      <c r="O31" s="85"/>
      <c r="P31" s="85"/>
      <c r="Q31" s="85"/>
      <c r="R31" s="85"/>
      <c r="S31" s="85"/>
      <c r="T31" s="85"/>
      <c r="AB31" s="78"/>
    </row>
    <row r="32" spans="2:28" ht="15.75" x14ac:dyDescent="0.3">
      <c r="B32" s="246" t="s">
        <v>144</v>
      </c>
      <c r="C32" s="288"/>
      <c r="D32" s="288"/>
      <c r="E32" s="267" t="s">
        <v>145</v>
      </c>
      <c r="F32" s="540"/>
      <c r="G32" s="484"/>
      <c r="H32" s="484"/>
      <c r="I32" s="484"/>
      <c r="J32" s="484"/>
      <c r="K32" s="485"/>
      <c r="L32" s="85"/>
      <c r="M32" s="85"/>
      <c r="N32" s="85"/>
      <c r="O32" s="85"/>
      <c r="P32" s="85"/>
      <c r="Q32" s="85"/>
      <c r="R32" s="85"/>
      <c r="S32" s="85"/>
      <c r="T32" s="85"/>
      <c r="AB32" s="78"/>
    </row>
    <row r="33" spans="1:28" ht="16.5" thickBot="1" x14ac:dyDescent="0.35">
      <c r="B33" s="247" t="s">
        <v>115</v>
      </c>
      <c r="C33" s="287"/>
      <c r="D33" s="287"/>
      <c r="E33" s="302" t="s">
        <v>85</v>
      </c>
      <c r="F33" s="541"/>
      <c r="G33" s="478"/>
      <c r="H33" s="478"/>
      <c r="I33" s="478"/>
      <c r="J33" s="478"/>
      <c r="K33" s="479"/>
      <c r="L33" s="85"/>
      <c r="M33" s="85"/>
      <c r="N33" s="85"/>
      <c r="O33" s="85"/>
      <c r="P33" s="85"/>
      <c r="Q33" s="85"/>
      <c r="R33" s="85"/>
      <c r="S33" s="85"/>
      <c r="T33" s="85"/>
      <c r="AB33" s="78"/>
    </row>
    <row r="34" spans="1:28" ht="15.75" x14ac:dyDescent="0.3">
      <c r="B34" s="301"/>
      <c r="C34" s="301"/>
      <c r="D34" s="301"/>
      <c r="E34" s="301"/>
      <c r="F34" s="301"/>
      <c r="G34" s="301"/>
      <c r="H34" s="301"/>
      <c r="I34" s="301"/>
      <c r="J34" s="301"/>
      <c r="K34"/>
      <c r="L34" s="85"/>
      <c r="M34" s="85"/>
      <c r="N34" s="85"/>
      <c r="O34" s="85"/>
      <c r="P34" s="85"/>
      <c r="Q34" s="85"/>
      <c r="R34" s="85"/>
      <c r="S34" s="85"/>
      <c r="T34" s="85"/>
      <c r="AB34" s="78"/>
    </row>
    <row r="35" spans="1:28" ht="15" customHeight="1" x14ac:dyDescent="0.3">
      <c r="AB35" s="78"/>
    </row>
    <row r="36" spans="1:28" ht="15" customHeight="1" x14ac:dyDescent="0.3">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row>
    <row r="37" spans="1:28" ht="15" customHeight="1" x14ac:dyDescent="0.3"/>
    <row r="38" spans="1:28" ht="15" customHeight="1" x14ac:dyDescent="0.3">
      <c r="I38" s="85"/>
      <c r="J38" s="85"/>
      <c r="K38" s="85"/>
      <c r="L38" s="85"/>
      <c r="M38" s="85"/>
      <c r="N38" s="85"/>
      <c r="O38" s="85"/>
      <c r="P38" s="85"/>
      <c r="Q38" s="85"/>
      <c r="R38" s="85"/>
      <c r="S38" s="85"/>
      <c r="T38" s="85"/>
      <c r="U38" s="85"/>
    </row>
    <row r="39" spans="1:28" ht="15" customHeight="1" x14ac:dyDescent="0.3">
      <c r="I39" s="85"/>
      <c r="J39" s="85"/>
      <c r="K39" s="85"/>
      <c r="L39" s="85"/>
      <c r="M39" s="85"/>
      <c r="N39" s="85"/>
      <c r="O39" s="85"/>
      <c r="P39" s="85"/>
      <c r="Q39" s="85"/>
      <c r="R39" s="85"/>
      <c r="S39" s="85"/>
      <c r="T39" s="85"/>
      <c r="U39" s="85"/>
    </row>
    <row r="40" spans="1:28" ht="15.75" x14ac:dyDescent="0.3">
      <c r="I40" s="85"/>
      <c r="J40" s="85"/>
      <c r="K40" s="85"/>
      <c r="L40" s="85"/>
      <c r="M40" s="85"/>
      <c r="N40" s="85"/>
      <c r="O40" s="85"/>
      <c r="P40" s="85"/>
      <c r="Q40" s="85"/>
      <c r="R40" s="85"/>
      <c r="S40" s="85"/>
      <c r="T40" s="85"/>
      <c r="U40" s="85"/>
    </row>
    <row r="41" spans="1:28" ht="15.75" x14ac:dyDescent="0.3">
      <c r="A41" s="235"/>
      <c r="I41" s="85"/>
      <c r="J41" s="85"/>
      <c r="K41" s="85"/>
      <c r="L41" s="85"/>
      <c r="M41" s="85"/>
      <c r="N41" s="85"/>
      <c r="O41" s="85"/>
      <c r="P41" s="85"/>
      <c r="Q41" s="85"/>
      <c r="R41" s="85"/>
      <c r="S41" s="85"/>
      <c r="T41" s="85"/>
      <c r="U41" s="85"/>
    </row>
    <row r="42" spans="1:28" ht="15.75" x14ac:dyDescent="0.3">
      <c r="I42" s="85"/>
      <c r="J42" s="85"/>
      <c r="K42" s="85"/>
      <c r="L42" s="85"/>
      <c r="M42" s="85"/>
      <c r="N42" s="85"/>
      <c r="O42" s="85"/>
      <c r="P42" s="85"/>
      <c r="Q42" s="85"/>
      <c r="R42" s="85"/>
      <c r="S42" s="85"/>
      <c r="T42" s="85"/>
      <c r="U42" s="85"/>
    </row>
    <row r="43" spans="1:28" ht="15.75" x14ac:dyDescent="0.3">
      <c r="I43" s="85"/>
      <c r="J43" s="85"/>
      <c r="K43" s="85"/>
      <c r="L43" s="85"/>
      <c r="M43" s="85"/>
      <c r="N43" s="85"/>
      <c r="O43" s="85"/>
      <c r="P43" s="85"/>
      <c r="Q43" s="85"/>
      <c r="R43" s="85"/>
      <c r="S43" s="85"/>
      <c r="T43" s="85"/>
      <c r="U43" s="85"/>
    </row>
    <row r="44" spans="1:28" ht="15.75" x14ac:dyDescent="0.3">
      <c r="I44" s="85"/>
      <c r="J44" s="85"/>
      <c r="K44" s="85"/>
      <c r="L44" s="85"/>
      <c r="M44" s="85"/>
      <c r="N44" s="85"/>
      <c r="O44" s="85"/>
      <c r="P44" s="85"/>
      <c r="Q44" s="85"/>
      <c r="R44" s="85"/>
      <c r="S44" s="85"/>
      <c r="T44" s="85"/>
      <c r="U44" s="85"/>
    </row>
    <row r="45" spans="1:28" ht="15.75" x14ac:dyDescent="0.3">
      <c r="I45" s="85"/>
      <c r="J45" s="85"/>
      <c r="K45" s="85"/>
      <c r="L45" s="85"/>
      <c r="M45" s="85"/>
      <c r="N45" s="85"/>
      <c r="O45" s="85"/>
      <c r="P45" s="85"/>
      <c r="Q45" s="85"/>
      <c r="R45" s="85"/>
      <c r="S45" s="85"/>
      <c r="T45" s="85"/>
      <c r="U45" s="85"/>
    </row>
    <row r="46" spans="1:28" ht="15.75" x14ac:dyDescent="0.3">
      <c r="I46" s="85"/>
      <c r="J46" s="85"/>
      <c r="K46" s="85"/>
      <c r="L46" s="85"/>
      <c r="M46" s="85"/>
      <c r="N46" s="85"/>
      <c r="O46" s="85"/>
      <c r="P46" s="85"/>
      <c r="Q46" s="85"/>
      <c r="R46" s="85"/>
      <c r="S46" s="85"/>
      <c r="T46" s="85"/>
      <c r="U46" s="85"/>
    </row>
    <row r="47" spans="1:28" ht="15.75" x14ac:dyDescent="0.3">
      <c r="I47" s="85"/>
      <c r="J47" s="85"/>
      <c r="K47" s="85"/>
      <c r="L47" s="85"/>
      <c r="M47" s="85"/>
      <c r="N47" s="85"/>
      <c r="O47" s="85"/>
      <c r="P47" s="85"/>
      <c r="Q47" s="85"/>
      <c r="R47" s="85"/>
      <c r="S47" s="85"/>
      <c r="T47" s="85"/>
      <c r="U47" s="85"/>
    </row>
    <row r="48" spans="1:28" ht="15.75" x14ac:dyDescent="0.3">
      <c r="I48" s="85"/>
      <c r="J48" s="85"/>
      <c r="K48" s="85"/>
      <c r="L48" s="85"/>
      <c r="M48" s="85"/>
      <c r="N48" s="85"/>
      <c r="O48" s="85"/>
      <c r="P48" s="85"/>
      <c r="Q48" s="85"/>
      <c r="R48" s="85"/>
      <c r="S48" s="85"/>
      <c r="T48" s="85"/>
      <c r="U48" s="85"/>
    </row>
    <row r="49" spans="9:21" ht="15.75" x14ac:dyDescent="0.3">
      <c r="I49" s="85"/>
      <c r="J49" s="85"/>
      <c r="K49" s="85"/>
      <c r="L49" s="85"/>
      <c r="M49" s="85"/>
      <c r="N49" s="85"/>
      <c r="O49" s="85"/>
      <c r="P49" s="85"/>
      <c r="Q49" s="85"/>
      <c r="R49" s="85"/>
      <c r="S49" s="85"/>
      <c r="T49" s="85"/>
      <c r="U49" s="85"/>
    </row>
    <row r="50" spans="9:21" ht="15.75" x14ac:dyDescent="0.3">
      <c r="I50" s="85"/>
      <c r="J50" s="85"/>
      <c r="K50" s="85"/>
      <c r="L50" s="85"/>
      <c r="M50" s="85"/>
      <c r="N50" s="85"/>
      <c r="O50" s="85"/>
      <c r="P50" s="85"/>
      <c r="Q50" s="85"/>
      <c r="R50" s="85"/>
      <c r="S50" s="85"/>
      <c r="T50" s="85"/>
      <c r="U50" s="85"/>
    </row>
    <row r="51" spans="9:21" ht="15.75" x14ac:dyDescent="0.3">
      <c r="I51" s="85"/>
      <c r="J51" s="85"/>
      <c r="K51" s="85"/>
      <c r="L51" s="85"/>
      <c r="M51" s="85"/>
      <c r="N51" s="85"/>
      <c r="O51" s="85"/>
      <c r="P51" s="85"/>
      <c r="Q51" s="85"/>
      <c r="R51" s="85"/>
      <c r="S51" s="85"/>
      <c r="T51" s="85"/>
      <c r="U51" s="85"/>
    </row>
    <row r="52" spans="9:21" ht="15.75" x14ac:dyDescent="0.3">
      <c r="I52" s="85"/>
      <c r="J52" s="85"/>
      <c r="K52" s="85"/>
      <c r="L52" s="85"/>
      <c r="M52" s="85"/>
      <c r="N52" s="85"/>
      <c r="O52" s="85"/>
      <c r="P52" s="85"/>
      <c r="Q52" s="85"/>
      <c r="R52" s="85"/>
      <c r="S52" s="85"/>
      <c r="T52" s="85"/>
      <c r="U52" s="85"/>
    </row>
    <row r="53" spans="9:21" ht="15.75" x14ac:dyDescent="0.3">
      <c r="I53" s="85"/>
      <c r="J53" s="85"/>
      <c r="K53" s="85"/>
      <c r="L53" s="85"/>
      <c r="M53" s="85"/>
      <c r="N53" s="85"/>
      <c r="O53" s="85"/>
      <c r="P53" s="85"/>
      <c r="Q53" s="85"/>
      <c r="R53" s="85"/>
      <c r="S53" s="85"/>
      <c r="T53" s="85"/>
      <c r="U53" s="85"/>
    </row>
    <row r="54" spans="9:21" ht="15.75" x14ac:dyDescent="0.3">
      <c r="I54" s="85"/>
      <c r="J54" s="85"/>
      <c r="K54" s="85"/>
      <c r="L54" s="85"/>
      <c r="M54" s="85"/>
      <c r="N54" s="85"/>
      <c r="O54" s="85"/>
      <c r="P54" s="85"/>
      <c r="Q54" s="85"/>
      <c r="R54" s="85"/>
      <c r="S54" s="85"/>
      <c r="T54" s="85"/>
      <c r="U54" s="85"/>
    </row>
    <row r="55" spans="9:21" ht="15.75" x14ac:dyDescent="0.3">
      <c r="I55" s="85"/>
      <c r="J55" s="85"/>
      <c r="K55" s="85"/>
      <c r="L55" s="85"/>
      <c r="M55" s="85"/>
      <c r="N55" s="85"/>
      <c r="O55" s="85"/>
      <c r="P55" s="85"/>
      <c r="Q55" s="85"/>
      <c r="R55" s="85"/>
      <c r="S55" s="85"/>
      <c r="T55" s="85"/>
      <c r="U55" s="85"/>
    </row>
    <row r="56" spans="9:21" ht="15.75" x14ac:dyDescent="0.3">
      <c r="I56" s="85"/>
      <c r="J56" s="85"/>
      <c r="K56" s="85"/>
      <c r="L56" s="85"/>
      <c r="M56" s="85"/>
      <c r="N56" s="85"/>
      <c r="O56" s="85"/>
      <c r="P56" s="85"/>
      <c r="Q56" s="85"/>
      <c r="R56" s="85"/>
      <c r="S56" s="85"/>
      <c r="T56" s="85"/>
      <c r="U56" s="85"/>
    </row>
    <row r="57" spans="9:21" ht="15.75" x14ac:dyDescent="0.3">
      <c r="I57" s="85"/>
      <c r="J57" s="85"/>
      <c r="K57" s="85"/>
      <c r="L57" s="85"/>
      <c r="M57" s="85"/>
      <c r="N57" s="85"/>
      <c r="O57" s="85"/>
      <c r="P57" s="85"/>
      <c r="Q57" s="85"/>
      <c r="R57" s="85"/>
      <c r="S57" s="85"/>
      <c r="T57" s="85"/>
      <c r="U57" s="85"/>
    </row>
    <row r="58" spans="9:21" ht="15.75" x14ac:dyDescent="0.3">
      <c r="I58" s="85"/>
      <c r="J58" s="85"/>
      <c r="K58" s="85"/>
      <c r="L58" s="85"/>
      <c r="M58" s="85"/>
      <c r="N58" s="85"/>
      <c r="O58" s="85"/>
      <c r="P58" s="85"/>
      <c r="Q58" s="85"/>
      <c r="R58" s="85"/>
      <c r="S58" s="85"/>
      <c r="T58" s="85"/>
      <c r="U58" s="85"/>
    </row>
    <row r="59" spans="9:21" ht="15.75" x14ac:dyDescent="0.3">
      <c r="I59" s="85"/>
      <c r="J59" s="85"/>
      <c r="K59" s="85"/>
      <c r="L59" s="85"/>
      <c r="M59" s="85"/>
      <c r="N59" s="85"/>
      <c r="O59" s="85"/>
      <c r="P59" s="85"/>
      <c r="Q59" s="85"/>
      <c r="R59" s="85"/>
      <c r="S59" s="85"/>
      <c r="T59" s="85"/>
      <c r="U59" s="85"/>
    </row>
    <row r="60" spans="9:21" ht="15.75" x14ac:dyDescent="0.3">
      <c r="I60" s="85"/>
      <c r="J60" s="85"/>
      <c r="K60" s="85"/>
      <c r="L60" s="85"/>
      <c r="M60" s="85"/>
      <c r="N60" s="85"/>
      <c r="O60" s="85"/>
      <c r="P60" s="85"/>
      <c r="Q60" s="85"/>
      <c r="R60" s="85"/>
      <c r="S60" s="85"/>
      <c r="T60" s="85"/>
      <c r="U60" s="85"/>
    </row>
    <row r="61" spans="9:21" ht="15.75" x14ac:dyDescent="0.3">
      <c r="I61" s="85"/>
      <c r="J61" s="85"/>
      <c r="K61" s="85"/>
      <c r="L61" s="85"/>
      <c r="M61" s="85"/>
      <c r="N61" s="85"/>
      <c r="O61" s="85"/>
      <c r="P61" s="85"/>
      <c r="Q61" s="85"/>
      <c r="R61" s="85"/>
      <c r="S61" s="85"/>
      <c r="T61" s="85"/>
      <c r="U61" s="85"/>
    </row>
    <row r="62" spans="9:21" ht="15.75" x14ac:dyDescent="0.3">
      <c r="I62" s="85"/>
      <c r="J62" s="85"/>
      <c r="K62" s="85"/>
      <c r="L62" s="85"/>
      <c r="M62" s="85"/>
      <c r="N62" s="85"/>
      <c r="O62" s="85"/>
      <c r="P62" s="85"/>
      <c r="Q62" s="85"/>
      <c r="R62" s="85"/>
      <c r="S62" s="85"/>
      <c r="T62" s="85"/>
      <c r="U62" s="85"/>
    </row>
    <row r="79" spans="1:1" x14ac:dyDescent="0.3">
      <c r="A79" s="78"/>
    </row>
  </sheetData>
  <sheetProtection algorithmName="SHA-512" hashValue="cc+Niuzrfu5al8Z9daewkOs2x1aAgniaB37sVigMZSHHr6nvQ1DLXKxTsapEY37Nej7xVMTNwP48XhmMc9PcJw==" saltValue="VJz4D7ZumLxTxd1kkbrsqg==" spinCount="100000" sheet="1" selectLockedCells="1"/>
  <mergeCells count="23">
    <mergeCell ref="F24:K26"/>
    <mergeCell ref="F30:K33"/>
    <mergeCell ref="G4:I4"/>
    <mergeCell ref="F13:G13"/>
    <mergeCell ref="F15:G15"/>
    <mergeCell ref="F17:G17"/>
    <mergeCell ref="F14:G14"/>
    <mergeCell ref="B2:E2"/>
    <mergeCell ref="C3:E3"/>
    <mergeCell ref="C4:E4"/>
    <mergeCell ref="C5:E5"/>
    <mergeCell ref="C17:E17"/>
    <mergeCell ref="C6:E6"/>
    <mergeCell ref="C7:E7"/>
    <mergeCell ref="C8:E8"/>
    <mergeCell ref="C13:D13"/>
    <mergeCell ref="C15:D15"/>
    <mergeCell ref="C20:E20"/>
    <mergeCell ref="F18:G18"/>
    <mergeCell ref="C18:E18"/>
    <mergeCell ref="C19:E19"/>
    <mergeCell ref="F19:G19"/>
    <mergeCell ref="F20:G20"/>
  </mergeCells>
  <conditionalFormatting sqref="C13:C14 C17">
    <cfRule type="containsText" dxfId="16" priority="7" operator="containsText" text="tab">
      <formula>NOT(ISERROR(SEARCH("tab",C13)))</formula>
    </cfRule>
  </conditionalFormatting>
  <hyperlinks>
    <hyperlink ref="G4" location="Instructions!C35" display="Back to Instructions tab" xr:uid="{00000000-0004-0000-04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61D3E-F566-487E-8FF8-A8EB6B74E2A3}">
  <sheetPr>
    <tabColor rgb="FF0070C0"/>
  </sheetPr>
  <dimension ref="A1:AC78"/>
  <sheetViews>
    <sheetView showGridLines="0" zoomScale="80" zoomScaleNormal="80" workbookViewId="0">
      <selection activeCell="C12" sqref="C12"/>
    </sheetView>
  </sheetViews>
  <sheetFormatPr defaultColWidth="9.140625" defaultRowHeight="18" x14ac:dyDescent="0.35"/>
  <cols>
    <col min="1" max="1" width="4.5703125" style="90" customWidth="1"/>
    <col min="2" max="2" width="37.5703125" style="90" customWidth="1"/>
    <col min="3" max="3" width="22.42578125" style="90" customWidth="1"/>
    <col min="4" max="4" width="20.42578125" style="90" customWidth="1"/>
    <col min="5" max="5" width="33.140625" style="90" bestFit="1" customWidth="1"/>
    <col min="6" max="6" width="35.5703125" style="90" bestFit="1" customWidth="1"/>
    <col min="7" max="7" width="18.5703125" style="90" customWidth="1"/>
    <col min="8" max="8" width="20.42578125" style="90" customWidth="1"/>
    <col min="9" max="9" width="47.42578125" style="90" customWidth="1"/>
    <col min="10" max="10" width="21.7109375" style="90" customWidth="1"/>
    <col min="11" max="11" width="20.42578125" style="90" customWidth="1"/>
    <col min="12" max="12" width="33.140625" style="90" bestFit="1" customWidth="1"/>
    <col min="13" max="13" width="35.5703125" style="90" bestFit="1" customWidth="1"/>
    <col min="14" max="15" width="21.140625" style="90" customWidth="1"/>
    <col min="16" max="16" width="11.42578125" style="90" customWidth="1"/>
    <col min="17" max="26" width="21.140625" style="90" customWidth="1"/>
    <col min="27" max="27" width="21.85546875" style="90" customWidth="1"/>
    <col min="28" max="28" width="4.85546875" style="90" customWidth="1"/>
    <col min="29" max="16384" width="9.140625" style="90"/>
  </cols>
  <sheetData>
    <row r="1" spans="1:29" ht="18.75" thickBot="1" x14ac:dyDescent="0.4">
      <c r="G1" s="365"/>
      <c r="P1" s="91"/>
      <c r="AB1"/>
    </row>
    <row r="2" spans="1:29" ht="18.75" thickBot="1" x14ac:dyDescent="0.4">
      <c r="B2" s="548" t="str">
        <f>'Version Control'!$B$2</f>
        <v>Title Block</v>
      </c>
      <c r="C2" s="549"/>
      <c r="D2" s="549"/>
      <c r="E2" s="550"/>
      <c r="F2" s="92"/>
      <c r="G2" s="364"/>
      <c r="H2" s="92"/>
      <c r="I2" s="92"/>
      <c r="J2" s="92"/>
      <c r="K2" s="92"/>
      <c r="L2" s="92"/>
      <c r="M2" s="92"/>
      <c r="N2" s="92"/>
      <c r="O2" s="92"/>
      <c r="P2" s="91"/>
      <c r="Q2" s="92"/>
      <c r="R2" s="92"/>
      <c r="S2" s="92"/>
      <c r="T2" s="92"/>
      <c r="U2" s="92"/>
      <c r="V2" s="92"/>
      <c r="W2" s="92"/>
      <c r="X2" s="92"/>
      <c r="Y2" s="92"/>
      <c r="Z2" s="92"/>
      <c r="AB2"/>
    </row>
    <row r="3" spans="1:29" ht="18" customHeight="1" x14ac:dyDescent="0.35">
      <c r="B3" s="93" t="str">
        <f>'Version Control'!$B$3</f>
        <v>Test Report Template Name:</v>
      </c>
      <c r="C3" s="551" t="str">
        <f>'Version Control'!$C$3</f>
        <v>Air Cleaner Testing</v>
      </c>
      <c r="D3" s="552"/>
      <c r="E3" s="553"/>
      <c r="F3" s="92"/>
      <c r="G3" s="364"/>
      <c r="H3" s="92"/>
      <c r="I3" s="92"/>
      <c r="J3" s="92"/>
      <c r="K3" s="92"/>
      <c r="L3" s="92"/>
      <c r="M3" s="92"/>
      <c r="N3" s="92"/>
      <c r="O3" s="92"/>
      <c r="P3" s="91"/>
      <c r="Q3" s="92"/>
      <c r="R3" s="92"/>
      <c r="S3" s="92"/>
      <c r="T3" s="92"/>
      <c r="U3" s="92"/>
      <c r="V3" s="92"/>
      <c r="W3" s="92"/>
      <c r="X3" s="92"/>
      <c r="Y3" s="92"/>
      <c r="Z3" s="92"/>
      <c r="AB3"/>
    </row>
    <row r="4" spans="1:29" x14ac:dyDescent="0.35">
      <c r="B4" s="94" t="str">
        <f>'Version Control'!$B$4</f>
        <v>Version Number:</v>
      </c>
      <c r="C4" s="554" t="str">
        <f>'Version Control'!$C$4</f>
        <v>v1.3</v>
      </c>
      <c r="D4" s="555"/>
      <c r="E4" s="556"/>
      <c r="F4" s="92"/>
      <c r="G4" s="364"/>
      <c r="H4" s="6" t="s">
        <v>55</v>
      </c>
      <c r="I4" s="244"/>
      <c r="J4" s="244"/>
      <c r="K4" s="244"/>
      <c r="L4" s="244"/>
      <c r="M4" s="244"/>
      <c r="N4" s="244"/>
      <c r="O4" s="244"/>
      <c r="P4" s="91"/>
      <c r="Q4" s="244"/>
      <c r="R4" s="244"/>
      <c r="S4" s="244"/>
      <c r="T4" s="244"/>
      <c r="U4" s="244"/>
      <c r="V4" s="244"/>
      <c r="W4" s="244"/>
      <c r="X4" s="244"/>
      <c r="Y4" s="244"/>
      <c r="Z4" s="244"/>
      <c r="AB4"/>
    </row>
    <row r="5" spans="1:29" x14ac:dyDescent="0.35">
      <c r="B5" s="95" t="str">
        <f>'Version Control'!$B$5</f>
        <v xml:space="preserve">Latest Template Revision: </v>
      </c>
      <c r="C5" s="557">
        <f>'Version Control'!$C$5</f>
        <v>45629</v>
      </c>
      <c r="D5" s="558"/>
      <c r="E5" s="559"/>
      <c r="F5" s="92"/>
      <c r="G5" s="364"/>
      <c r="H5" s="92"/>
      <c r="I5" s="92"/>
      <c r="J5" s="92"/>
      <c r="K5" s="92"/>
      <c r="L5" s="92"/>
      <c r="M5" s="92"/>
      <c r="N5" s="92"/>
      <c r="O5" s="92"/>
      <c r="P5" s="91"/>
      <c r="Q5" s="92"/>
      <c r="R5" s="92"/>
      <c r="S5" s="92"/>
      <c r="T5" s="92"/>
      <c r="U5" s="92"/>
      <c r="V5" s="92"/>
      <c r="W5" s="92"/>
      <c r="X5" s="92"/>
      <c r="Y5" s="92"/>
      <c r="Z5" s="92"/>
      <c r="AB5"/>
    </row>
    <row r="6" spans="1:29" x14ac:dyDescent="0.35">
      <c r="B6" s="95" t="str">
        <f>'Version Control'!$B$6</f>
        <v>Tab Name:</v>
      </c>
      <c r="C6" s="554" t="str">
        <f ca="1">MID(CELL("filename",A1), FIND("]", CELL("filename", A1))+ 1, 255)</f>
        <v>Smoke Test Data</v>
      </c>
      <c r="D6" s="555"/>
      <c r="E6" s="556"/>
      <c r="F6" s="92"/>
      <c r="G6" s="364"/>
      <c r="H6" s="92"/>
      <c r="I6" s="92"/>
      <c r="J6" s="92"/>
      <c r="K6" s="92"/>
      <c r="L6" s="92"/>
      <c r="M6" s="92"/>
      <c r="N6" s="92"/>
      <c r="O6" s="92"/>
      <c r="P6" s="91"/>
      <c r="Q6" s="92"/>
      <c r="R6" s="92"/>
      <c r="S6" s="92"/>
      <c r="T6" s="92"/>
      <c r="U6" s="92"/>
      <c r="V6" s="92"/>
      <c r="W6" s="92"/>
      <c r="X6" s="92"/>
      <c r="Y6" s="92"/>
      <c r="Z6" s="92"/>
      <c r="AB6"/>
    </row>
    <row r="7" spans="1:29" ht="17.45" customHeight="1" x14ac:dyDescent="0.35">
      <c r="B7" s="96" t="str">
        <f>'Version Control'!$B$7</f>
        <v>File Name:</v>
      </c>
      <c r="C7" s="560" t="str">
        <f ca="1">'Version Control'!$C$7</f>
        <v>Air Cleaners - v1.3.xlsx</v>
      </c>
      <c r="D7" s="561"/>
      <c r="E7" s="562"/>
      <c r="F7" s="92"/>
      <c r="G7" s="364"/>
      <c r="H7" s="92"/>
      <c r="I7" s="92"/>
      <c r="J7" s="92"/>
      <c r="K7" s="92"/>
      <c r="L7" s="92"/>
      <c r="M7" s="92"/>
      <c r="N7" s="92"/>
      <c r="O7" s="92"/>
      <c r="P7" s="91"/>
      <c r="Q7" s="92"/>
      <c r="R7" s="92"/>
      <c r="S7" s="92"/>
      <c r="T7" s="92"/>
      <c r="U7" s="92"/>
      <c r="V7" s="92"/>
      <c r="W7" s="92"/>
      <c r="X7" s="92"/>
      <c r="Y7" s="92"/>
      <c r="Z7" s="92"/>
      <c r="AB7"/>
    </row>
    <row r="8" spans="1:29" ht="18.75" thickBot="1" x14ac:dyDescent="0.4">
      <c r="B8" s="97" t="str">
        <f>'Version Control'!$B$8</f>
        <v xml:space="preserve">Test Completion Date: </v>
      </c>
      <c r="C8" s="545" t="str">
        <f>'Version Control'!$C$8</f>
        <v>[MM/DD/YYYY]</v>
      </c>
      <c r="D8" s="546"/>
      <c r="E8" s="547"/>
      <c r="F8" s="92"/>
      <c r="G8" s="364"/>
      <c r="H8" s="92"/>
      <c r="I8" s="92"/>
      <c r="J8" s="92"/>
      <c r="K8" s="92"/>
      <c r="L8" s="92"/>
      <c r="M8" s="92"/>
      <c r="N8" s="92"/>
      <c r="O8" s="92"/>
      <c r="P8" s="91"/>
      <c r="Q8" s="92"/>
      <c r="R8" s="92"/>
      <c r="S8" s="92"/>
      <c r="T8" s="92"/>
      <c r="U8" s="92"/>
      <c r="V8" s="92"/>
      <c r="W8" s="92"/>
      <c r="X8" s="92"/>
      <c r="Y8" s="92"/>
      <c r="Z8" s="92"/>
      <c r="AB8"/>
    </row>
    <row r="9" spans="1:29" ht="18.75" thickBot="1" x14ac:dyDescent="0.4">
      <c r="G9" s="365"/>
      <c r="P9" s="91"/>
      <c r="AB9"/>
    </row>
    <row r="10" spans="1:29" ht="18.75" thickBot="1" x14ac:dyDescent="0.4">
      <c r="B10" s="563" t="s">
        <v>223</v>
      </c>
      <c r="C10" s="564"/>
      <c r="D10" s="564"/>
      <c r="E10" s="564"/>
      <c r="F10" s="565"/>
      <c r="G10" s="366"/>
      <c r="H10" s="98"/>
      <c r="I10" s="563" t="s">
        <v>224</v>
      </c>
      <c r="J10" s="564"/>
      <c r="K10" s="564"/>
      <c r="L10" s="564"/>
      <c r="M10" s="565"/>
      <c r="N10" s="98"/>
      <c r="O10" s="98"/>
      <c r="P10" s="91"/>
      <c r="Q10" s="98"/>
      <c r="R10" s="98"/>
      <c r="S10" s="98"/>
      <c r="T10" s="98"/>
      <c r="U10" s="98"/>
      <c r="V10" s="98"/>
      <c r="W10" s="98"/>
      <c r="X10" s="98"/>
      <c r="Y10" s="98"/>
      <c r="Z10" s="98"/>
      <c r="AB10"/>
    </row>
    <row r="11" spans="1:29" ht="18.75" thickBot="1" x14ac:dyDescent="0.4">
      <c r="B11" s="352" t="s">
        <v>203</v>
      </c>
      <c r="C11" s="352" t="s">
        <v>204</v>
      </c>
      <c r="D11" s="352" t="s">
        <v>205</v>
      </c>
      <c r="E11" s="352" t="s">
        <v>274</v>
      </c>
      <c r="F11" s="352" t="s">
        <v>275</v>
      </c>
      <c r="G11" s="365"/>
      <c r="I11" s="352" t="s">
        <v>203</v>
      </c>
      <c r="J11" s="352" t="s">
        <v>204</v>
      </c>
      <c r="K11" s="352" t="s">
        <v>205</v>
      </c>
      <c r="L11" s="352" t="s">
        <v>274</v>
      </c>
      <c r="M11" s="352" t="s">
        <v>275</v>
      </c>
      <c r="N11" s="92"/>
      <c r="O11" s="92"/>
      <c r="P11" s="91"/>
      <c r="Q11" s="92"/>
      <c r="R11" s="92"/>
      <c r="S11" s="92"/>
      <c r="T11" s="92"/>
      <c r="U11" s="92"/>
      <c r="V11" s="92"/>
      <c r="W11" s="92"/>
      <c r="X11" s="92"/>
      <c r="Y11" s="92"/>
      <c r="Z11" s="92"/>
      <c r="AB11"/>
      <c r="AC11" s="99"/>
    </row>
    <row r="12" spans="1:29" x14ac:dyDescent="0.35">
      <c r="B12" s="353">
        <v>0</v>
      </c>
      <c r="C12" s="351"/>
      <c r="D12" s="369" t="str">
        <f>IF(E12="Yes",LN(C12),"")</f>
        <v/>
      </c>
      <c r="E12" s="402" t="s">
        <v>102</v>
      </c>
      <c r="F12" s="402" t="s">
        <v>276</v>
      </c>
      <c r="G12" s="365"/>
      <c r="I12" s="353">
        <v>0</v>
      </c>
      <c r="J12" s="351"/>
      <c r="K12" s="369" t="str">
        <f>IF(L12="Yes",LN(J12),"")</f>
        <v/>
      </c>
      <c r="L12" s="402" t="s">
        <v>102</v>
      </c>
      <c r="M12" s="402" t="s">
        <v>276</v>
      </c>
      <c r="N12" s="92"/>
      <c r="O12" s="92"/>
      <c r="P12" s="91"/>
      <c r="Q12" s="92"/>
      <c r="R12" s="92"/>
      <c r="S12" s="92"/>
      <c r="T12" s="92"/>
      <c r="U12" s="92"/>
      <c r="V12" s="92"/>
      <c r="W12" s="92"/>
      <c r="X12" s="92"/>
      <c r="Y12" s="92"/>
      <c r="Z12" s="92"/>
      <c r="AB12"/>
      <c r="AC12" s="99"/>
    </row>
    <row r="13" spans="1:29" x14ac:dyDescent="0.35">
      <c r="B13" s="347">
        <v>1</v>
      </c>
      <c r="C13" s="345"/>
      <c r="D13" s="369" t="str">
        <f t="shared" ref="D13:D33" si="0">IF(E13="Yes",LN(C13),"")</f>
        <v/>
      </c>
      <c r="E13" s="403" t="s">
        <v>102</v>
      </c>
      <c r="F13" s="402"/>
      <c r="G13" s="365"/>
      <c r="I13" s="347">
        <v>1</v>
      </c>
      <c r="J13" s="345"/>
      <c r="K13" s="369" t="str">
        <f t="shared" ref="K13:K33" si="1">IF(L13="Yes",LN(J13),"")</f>
        <v/>
      </c>
      <c r="L13" s="403" t="s">
        <v>102</v>
      </c>
      <c r="M13" s="402"/>
      <c r="N13" s="92"/>
      <c r="O13" s="92"/>
      <c r="P13" s="91"/>
      <c r="Q13" s="92"/>
      <c r="R13" s="92"/>
      <c r="S13" s="92"/>
      <c r="T13" s="92"/>
      <c r="U13" s="92"/>
      <c r="V13" s="92"/>
      <c r="W13" s="92"/>
      <c r="X13" s="92"/>
      <c r="Y13" s="92"/>
      <c r="Z13" s="92"/>
      <c r="AB13"/>
    </row>
    <row r="14" spans="1:29" x14ac:dyDescent="0.35">
      <c r="B14" s="346">
        <v>2</v>
      </c>
      <c r="C14" s="345"/>
      <c r="D14" s="369" t="str">
        <f t="shared" si="0"/>
        <v/>
      </c>
      <c r="E14" s="290"/>
      <c r="F14" s="402" t="s">
        <v>277</v>
      </c>
      <c r="G14" s="365"/>
      <c r="I14" s="346">
        <v>2</v>
      </c>
      <c r="J14" s="345"/>
      <c r="K14" s="369" t="str">
        <f t="shared" si="1"/>
        <v/>
      </c>
      <c r="L14" s="290"/>
      <c r="M14" s="402" t="s">
        <v>277</v>
      </c>
      <c r="N14" s="101"/>
      <c r="O14" s="101"/>
      <c r="P14" s="91"/>
      <c r="Q14" s="101"/>
      <c r="R14" s="101"/>
      <c r="S14" s="101"/>
      <c r="T14" s="101"/>
      <c r="U14" s="101"/>
      <c r="V14" s="101"/>
      <c r="W14" s="101"/>
      <c r="X14" s="101"/>
      <c r="Y14" s="101"/>
      <c r="Z14" s="101"/>
      <c r="AA14" s="101"/>
      <c r="AB14"/>
    </row>
    <row r="15" spans="1:29" x14ac:dyDescent="0.35">
      <c r="B15" s="347">
        <v>3</v>
      </c>
      <c r="C15" s="345"/>
      <c r="D15" s="369" t="str">
        <f t="shared" si="0"/>
        <v/>
      </c>
      <c r="E15" s="290"/>
      <c r="F15" s="402"/>
      <c r="G15" s="365"/>
      <c r="I15" s="347">
        <v>3</v>
      </c>
      <c r="J15" s="345"/>
      <c r="K15" s="369" t="str">
        <f t="shared" si="1"/>
        <v/>
      </c>
      <c r="L15" s="290"/>
      <c r="M15" s="402"/>
      <c r="N15"/>
      <c r="O15"/>
      <c r="P15" s="91"/>
      <c r="Q15"/>
      <c r="R15"/>
      <c r="S15"/>
      <c r="T15"/>
      <c r="U15"/>
      <c r="V15"/>
      <c r="W15"/>
      <c r="X15"/>
      <c r="Y15"/>
      <c r="Z15"/>
      <c r="AB15"/>
    </row>
    <row r="16" spans="1:29" x14ac:dyDescent="0.35">
      <c r="A16"/>
      <c r="B16" s="346">
        <v>4</v>
      </c>
      <c r="C16" s="345"/>
      <c r="D16" s="369" t="str">
        <f t="shared" si="0"/>
        <v/>
      </c>
      <c r="E16" s="290"/>
      <c r="F16" s="402"/>
      <c r="G16" s="365"/>
      <c r="I16" s="346">
        <v>4</v>
      </c>
      <c r="J16" s="345"/>
      <c r="K16" s="369" t="str">
        <f t="shared" si="1"/>
        <v/>
      </c>
      <c r="L16" s="290"/>
      <c r="M16" s="402"/>
      <c r="N16"/>
      <c r="O16"/>
      <c r="P16" s="91"/>
      <c r="Q16"/>
      <c r="R16"/>
      <c r="S16"/>
      <c r="T16"/>
      <c r="U16"/>
      <c r="V16"/>
      <c r="W16"/>
      <c r="X16"/>
      <c r="Y16"/>
      <c r="Z16"/>
      <c r="AB16"/>
      <c r="AC16" s="99"/>
    </row>
    <row r="17" spans="1:28" x14ac:dyDescent="0.35">
      <c r="A17"/>
      <c r="B17" s="346">
        <v>5</v>
      </c>
      <c r="C17" s="345"/>
      <c r="D17" s="369" t="str">
        <f t="shared" si="0"/>
        <v/>
      </c>
      <c r="E17" s="290"/>
      <c r="F17" s="402"/>
      <c r="G17" s="365"/>
      <c r="I17" s="346">
        <v>5</v>
      </c>
      <c r="J17" s="345"/>
      <c r="K17" s="369" t="str">
        <f t="shared" si="1"/>
        <v/>
      </c>
      <c r="L17" s="290"/>
      <c r="M17" s="402"/>
      <c r="N17"/>
      <c r="O17"/>
      <c r="P17" s="91"/>
      <c r="Q17"/>
      <c r="R17"/>
      <c r="S17"/>
      <c r="T17"/>
      <c r="U17"/>
      <c r="V17"/>
      <c r="W17"/>
      <c r="X17"/>
      <c r="Y17"/>
      <c r="Z17"/>
      <c r="AB17"/>
    </row>
    <row r="18" spans="1:28" x14ac:dyDescent="0.35">
      <c r="A18"/>
      <c r="B18" s="347">
        <v>6</v>
      </c>
      <c r="C18" s="345"/>
      <c r="D18" s="369" t="str">
        <f t="shared" si="0"/>
        <v/>
      </c>
      <c r="E18" s="290"/>
      <c r="F18" s="402"/>
      <c r="G18" s="365"/>
      <c r="I18" s="347">
        <v>6</v>
      </c>
      <c r="J18" s="345"/>
      <c r="K18" s="369" t="str">
        <f t="shared" si="1"/>
        <v/>
      </c>
      <c r="L18" s="290"/>
      <c r="M18" s="402"/>
      <c r="N18"/>
      <c r="O18"/>
      <c r="P18" s="91"/>
      <c r="Q18"/>
      <c r="R18"/>
      <c r="S18"/>
      <c r="T18"/>
      <c r="U18"/>
      <c r="V18"/>
      <c r="W18"/>
      <c r="X18"/>
      <c r="Y18"/>
      <c r="Z18"/>
      <c r="AB18"/>
    </row>
    <row r="19" spans="1:28" x14ac:dyDescent="0.35">
      <c r="A19"/>
      <c r="B19" s="346">
        <v>7</v>
      </c>
      <c r="C19" s="345"/>
      <c r="D19" s="369" t="str">
        <f t="shared" si="0"/>
        <v/>
      </c>
      <c r="E19" s="290"/>
      <c r="F19" s="402"/>
      <c r="G19" s="365"/>
      <c r="I19" s="346">
        <v>7</v>
      </c>
      <c r="J19" s="345"/>
      <c r="K19" s="369" t="str">
        <f t="shared" si="1"/>
        <v/>
      </c>
      <c r="L19" s="290"/>
      <c r="M19" s="402"/>
      <c r="N19"/>
      <c r="O19"/>
      <c r="P19" s="91"/>
      <c r="Q19"/>
      <c r="R19"/>
      <c r="S19"/>
      <c r="T19"/>
      <c r="U19"/>
      <c r="V19"/>
      <c r="W19"/>
      <c r="X19"/>
      <c r="Y19"/>
      <c r="Z19"/>
      <c r="AB19"/>
    </row>
    <row r="20" spans="1:28" x14ac:dyDescent="0.35">
      <c r="A20"/>
      <c r="B20" s="347">
        <v>8</v>
      </c>
      <c r="C20" s="345"/>
      <c r="D20" s="369" t="str">
        <f t="shared" si="0"/>
        <v/>
      </c>
      <c r="E20" s="290"/>
      <c r="F20" s="402"/>
      <c r="G20" s="367"/>
      <c r="I20" s="347">
        <v>8</v>
      </c>
      <c r="J20" s="345"/>
      <c r="K20" s="369" t="str">
        <f t="shared" si="1"/>
        <v/>
      </c>
      <c r="L20" s="290"/>
      <c r="M20" s="402"/>
      <c r="N20"/>
      <c r="O20"/>
      <c r="P20" s="91"/>
      <c r="Q20"/>
      <c r="R20"/>
      <c r="S20"/>
      <c r="T20"/>
      <c r="U20"/>
      <c r="V20"/>
      <c r="W20"/>
      <c r="X20"/>
      <c r="Y20"/>
      <c r="Z20"/>
      <c r="AB20"/>
    </row>
    <row r="21" spans="1:28" x14ac:dyDescent="0.35">
      <c r="A21"/>
      <c r="B21" s="346">
        <v>9</v>
      </c>
      <c r="C21" s="345"/>
      <c r="D21" s="369" t="str">
        <f t="shared" si="0"/>
        <v/>
      </c>
      <c r="E21" s="290"/>
      <c r="F21" s="402"/>
      <c r="G21" s="367"/>
      <c r="I21" s="346">
        <v>9</v>
      </c>
      <c r="J21" s="345"/>
      <c r="K21" s="369" t="str">
        <f t="shared" si="1"/>
        <v/>
      </c>
      <c r="L21" s="290"/>
      <c r="M21" s="402"/>
      <c r="N21"/>
      <c r="O21"/>
      <c r="P21" s="91"/>
      <c r="Q21"/>
      <c r="R21"/>
      <c r="S21"/>
      <c r="T21"/>
      <c r="U21"/>
      <c r="V21"/>
      <c r="W21"/>
      <c r="X21"/>
      <c r="Y21"/>
      <c r="Z21"/>
      <c r="AB21"/>
    </row>
    <row r="22" spans="1:28" x14ac:dyDescent="0.35">
      <c r="A22"/>
      <c r="B22" s="346">
        <v>10</v>
      </c>
      <c r="C22" s="345"/>
      <c r="D22" s="369" t="str">
        <f t="shared" si="0"/>
        <v/>
      </c>
      <c r="E22" s="290"/>
      <c r="F22" s="402"/>
      <c r="G22" s="367"/>
      <c r="I22" s="346">
        <v>10</v>
      </c>
      <c r="J22" s="345"/>
      <c r="K22" s="369" t="str">
        <f t="shared" si="1"/>
        <v/>
      </c>
      <c r="L22" s="290"/>
      <c r="M22" s="402"/>
      <c r="N22"/>
      <c r="O22"/>
      <c r="P22" s="91"/>
      <c r="Q22"/>
      <c r="R22"/>
      <c r="S22"/>
      <c r="T22"/>
      <c r="U22"/>
      <c r="V22"/>
      <c r="W22"/>
      <c r="X22"/>
      <c r="Y22"/>
      <c r="Z22"/>
      <c r="AB22"/>
    </row>
    <row r="23" spans="1:28" x14ac:dyDescent="0.35">
      <c r="A23"/>
      <c r="B23" s="347">
        <v>11</v>
      </c>
      <c r="C23" s="345"/>
      <c r="D23" s="369" t="str">
        <f t="shared" si="0"/>
        <v/>
      </c>
      <c r="E23" s="290"/>
      <c r="F23" s="402"/>
      <c r="G23" s="367"/>
      <c r="I23" s="347">
        <v>11</v>
      </c>
      <c r="J23" s="345"/>
      <c r="K23" s="369" t="str">
        <f t="shared" si="1"/>
        <v/>
      </c>
      <c r="L23" s="290"/>
      <c r="M23" s="402"/>
      <c r="N23"/>
      <c r="O23"/>
      <c r="P23" s="91"/>
      <c r="Q23"/>
      <c r="R23"/>
      <c r="S23"/>
      <c r="T23"/>
      <c r="U23"/>
      <c r="V23"/>
      <c r="W23"/>
      <c r="X23"/>
      <c r="Y23"/>
      <c r="Z23"/>
      <c r="AB23"/>
    </row>
    <row r="24" spans="1:28" x14ac:dyDescent="0.35">
      <c r="A24"/>
      <c r="B24" s="346">
        <v>12</v>
      </c>
      <c r="C24" s="345"/>
      <c r="D24" s="369" t="str">
        <f t="shared" si="0"/>
        <v/>
      </c>
      <c r="E24" s="290"/>
      <c r="F24" s="402"/>
      <c r="G24" s="367"/>
      <c r="I24" s="346">
        <v>12</v>
      </c>
      <c r="J24" s="345"/>
      <c r="K24" s="369" t="str">
        <f t="shared" si="1"/>
        <v/>
      </c>
      <c r="L24" s="290"/>
      <c r="M24" s="402"/>
      <c r="N24"/>
      <c r="O24"/>
      <c r="P24" s="91"/>
      <c r="Q24"/>
      <c r="R24"/>
      <c r="S24"/>
      <c r="T24"/>
      <c r="U24"/>
      <c r="V24"/>
      <c r="W24"/>
      <c r="X24"/>
      <c r="Y24"/>
      <c r="Z24"/>
      <c r="AB24"/>
    </row>
    <row r="25" spans="1:28" x14ac:dyDescent="0.35">
      <c r="A25"/>
      <c r="B25" s="347">
        <v>13</v>
      </c>
      <c r="C25" s="345"/>
      <c r="D25" s="369" t="str">
        <f t="shared" si="0"/>
        <v/>
      </c>
      <c r="E25" s="290"/>
      <c r="F25" s="402"/>
      <c r="G25" s="367"/>
      <c r="I25" s="347">
        <v>13</v>
      </c>
      <c r="J25" s="345"/>
      <c r="K25" s="369" t="str">
        <f t="shared" si="1"/>
        <v/>
      </c>
      <c r="L25" s="290"/>
      <c r="M25" s="402"/>
      <c r="N25"/>
      <c r="O25"/>
      <c r="P25" s="91"/>
      <c r="Q25"/>
      <c r="R25"/>
      <c r="S25"/>
      <c r="T25"/>
      <c r="U25"/>
      <c r="V25"/>
      <c r="W25"/>
      <c r="X25"/>
      <c r="Y25"/>
      <c r="Z25"/>
      <c r="AB25"/>
    </row>
    <row r="26" spans="1:28" x14ac:dyDescent="0.35">
      <c r="A26"/>
      <c r="B26" s="346">
        <v>14</v>
      </c>
      <c r="C26" s="345"/>
      <c r="D26" s="369" t="str">
        <f t="shared" si="0"/>
        <v/>
      </c>
      <c r="E26" s="290"/>
      <c r="F26" s="402"/>
      <c r="G26" s="367"/>
      <c r="I26" s="346">
        <v>14</v>
      </c>
      <c r="J26" s="345"/>
      <c r="K26" s="369" t="str">
        <f t="shared" si="1"/>
        <v/>
      </c>
      <c r="L26" s="290"/>
      <c r="M26" s="402"/>
      <c r="N26"/>
      <c r="O26"/>
      <c r="P26" s="91"/>
      <c r="Q26"/>
      <c r="R26"/>
      <c r="S26"/>
      <c r="T26"/>
      <c r="U26"/>
      <c r="V26"/>
      <c r="W26"/>
      <c r="X26"/>
      <c r="Y26"/>
      <c r="Z26"/>
      <c r="AB26"/>
    </row>
    <row r="27" spans="1:28" x14ac:dyDescent="0.35">
      <c r="A27"/>
      <c r="B27" s="346">
        <v>15</v>
      </c>
      <c r="C27" s="345"/>
      <c r="D27" s="369" t="str">
        <f t="shared" si="0"/>
        <v/>
      </c>
      <c r="E27" s="290"/>
      <c r="F27" s="402"/>
      <c r="G27" s="367"/>
      <c r="I27" s="346">
        <v>15</v>
      </c>
      <c r="J27" s="345"/>
      <c r="K27" s="371" t="str">
        <f t="shared" si="1"/>
        <v/>
      </c>
      <c r="L27" s="290"/>
      <c r="M27" s="402"/>
      <c r="N27"/>
      <c r="O27"/>
      <c r="P27" s="91"/>
      <c r="Q27"/>
      <c r="R27"/>
      <c r="S27"/>
      <c r="T27"/>
      <c r="U27"/>
      <c r="V27"/>
      <c r="W27"/>
      <c r="X27"/>
      <c r="Y27"/>
      <c r="Z27"/>
      <c r="AB27"/>
    </row>
    <row r="28" spans="1:28" x14ac:dyDescent="0.35">
      <c r="A28"/>
      <c r="B28" s="346">
        <v>16</v>
      </c>
      <c r="C28" s="345"/>
      <c r="D28" s="369" t="str">
        <f t="shared" si="0"/>
        <v/>
      </c>
      <c r="E28" s="290"/>
      <c r="F28" s="402"/>
      <c r="G28" s="367"/>
      <c r="I28" s="346">
        <v>16</v>
      </c>
      <c r="J28" s="345"/>
      <c r="K28" s="371" t="str">
        <f t="shared" si="1"/>
        <v/>
      </c>
      <c r="L28" s="290"/>
      <c r="M28" s="402"/>
      <c r="N28"/>
      <c r="O28"/>
      <c r="P28" s="91"/>
      <c r="Q28"/>
      <c r="R28"/>
      <c r="S28"/>
      <c r="T28"/>
      <c r="U28"/>
      <c r="V28"/>
      <c r="W28"/>
      <c r="X28"/>
      <c r="Y28"/>
      <c r="Z28"/>
      <c r="AB28"/>
    </row>
    <row r="29" spans="1:28" x14ac:dyDescent="0.35">
      <c r="A29"/>
      <c r="B29" s="346">
        <v>17</v>
      </c>
      <c r="C29" s="345"/>
      <c r="D29" s="369" t="str">
        <f t="shared" si="0"/>
        <v/>
      </c>
      <c r="E29" s="290"/>
      <c r="F29" s="402"/>
      <c r="G29" s="367"/>
      <c r="I29" s="346">
        <v>17</v>
      </c>
      <c r="J29" s="345"/>
      <c r="K29" s="371" t="str">
        <f t="shared" si="1"/>
        <v/>
      </c>
      <c r="L29" s="290"/>
      <c r="M29" s="402"/>
      <c r="N29"/>
      <c r="O29"/>
      <c r="P29" s="91"/>
      <c r="Q29"/>
      <c r="R29"/>
      <c r="S29"/>
      <c r="T29"/>
      <c r="U29"/>
      <c r="V29"/>
      <c r="W29"/>
      <c r="X29"/>
      <c r="Y29"/>
      <c r="Z29"/>
      <c r="AB29"/>
    </row>
    <row r="30" spans="1:28" x14ac:dyDescent="0.35">
      <c r="A30"/>
      <c r="B30" s="346">
        <v>18</v>
      </c>
      <c r="C30" s="345"/>
      <c r="D30" s="369" t="str">
        <f t="shared" si="0"/>
        <v/>
      </c>
      <c r="E30" s="290"/>
      <c r="F30" s="402"/>
      <c r="G30" s="367"/>
      <c r="I30" s="346">
        <v>18</v>
      </c>
      <c r="J30" s="345"/>
      <c r="K30" s="371" t="str">
        <f t="shared" si="1"/>
        <v/>
      </c>
      <c r="L30" s="290"/>
      <c r="M30" s="402"/>
      <c r="N30"/>
      <c r="O30"/>
      <c r="P30" s="91"/>
      <c r="Q30"/>
      <c r="R30"/>
      <c r="S30"/>
      <c r="T30"/>
      <c r="U30"/>
      <c r="V30"/>
      <c r="W30"/>
      <c r="X30"/>
      <c r="Y30"/>
      <c r="Z30"/>
      <c r="AB30"/>
    </row>
    <row r="31" spans="1:28" x14ac:dyDescent="0.35">
      <c r="A31"/>
      <c r="B31" s="346">
        <v>19</v>
      </c>
      <c r="C31" s="345"/>
      <c r="D31" s="369" t="str">
        <f t="shared" si="0"/>
        <v/>
      </c>
      <c r="E31" s="290"/>
      <c r="F31" s="402"/>
      <c r="G31" s="367"/>
      <c r="I31" s="346">
        <v>19</v>
      </c>
      <c r="J31" s="345"/>
      <c r="K31" s="371" t="str">
        <f t="shared" si="1"/>
        <v/>
      </c>
      <c r="L31" s="304"/>
      <c r="M31" s="402"/>
      <c r="N31"/>
      <c r="O31"/>
      <c r="P31" s="91"/>
      <c r="Q31"/>
      <c r="R31"/>
      <c r="S31"/>
      <c r="T31"/>
      <c r="U31"/>
      <c r="V31"/>
      <c r="W31"/>
      <c r="X31"/>
      <c r="Y31"/>
      <c r="Z31"/>
      <c r="AB31"/>
    </row>
    <row r="32" spans="1:28" x14ac:dyDescent="0.35">
      <c r="A32"/>
      <c r="B32" s="346">
        <v>20</v>
      </c>
      <c r="C32" s="345"/>
      <c r="D32" s="371" t="str">
        <f t="shared" si="0"/>
        <v/>
      </c>
      <c r="E32" s="304"/>
      <c r="F32" s="402"/>
      <c r="G32" s="367"/>
      <c r="I32" s="346">
        <v>20</v>
      </c>
      <c r="J32" s="345"/>
      <c r="K32" s="371" t="str">
        <f t="shared" si="1"/>
        <v/>
      </c>
      <c r="L32" s="304"/>
      <c r="M32" s="402"/>
      <c r="N32"/>
      <c r="O32"/>
      <c r="P32" s="91"/>
      <c r="Q32"/>
      <c r="R32"/>
      <c r="S32"/>
      <c r="T32"/>
      <c r="U32"/>
      <c r="V32"/>
      <c r="W32"/>
      <c r="X32"/>
      <c r="Y32"/>
      <c r="Z32"/>
      <c r="AB32"/>
    </row>
    <row r="33" spans="1:28" x14ac:dyDescent="0.35">
      <c r="A33"/>
      <c r="B33" s="346">
        <v>21</v>
      </c>
      <c r="C33" s="345"/>
      <c r="D33" s="371" t="str">
        <f t="shared" si="0"/>
        <v/>
      </c>
      <c r="E33" s="304"/>
      <c r="F33" s="402"/>
      <c r="G33" s="367"/>
      <c r="I33" s="346">
        <v>21</v>
      </c>
      <c r="J33" s="345"/>
      <c r="K33" s="371" t="str">
        <f t="shared" si="1"/>
        <v/>
      </c>
      <c r="L33" s="304"/>
      <c r="M33" s="402"/>
      <c r="N33"/>
      <c r="O33"/>
      <c r="P33" s="91"/>
      <c r="Q33"/>
      <c r="R33"/>
      <c r="S33"/>
      <c r="T33"/>
      <c r="U33"/>
      <c r="V33"/>
      <c r="W33"/>
      <c r="X33"/>
      <c r="Y33"/>
      <c r="Z33"/>
      <c r="AB33"/>
    </row>
    <row r="34" spans="1:28" ht="18.75" thickBot="1" x14ac:dyDescent="0.4">
      <c r="A34"/>
      <c r="B34" s="348">
        <v>22</v>
      </c>
      <c r="C34" s="349"/>
      <c r="D34" s="372" t="str">
        <f t="shared" ref="D34" si="2">IF(E34="Yes",LN(C34),"")</f>
        <v/>
      </c>
      <c r="E34" s="291"/>
      <c r="F34" s="420" t="s">
        <v>278</v>
      </c>
      <c r="G34" s="367"/>
      <c r="I34" s="348">
        <v>22</v>
      </c>
      <c r="J34" s="349"/>
      <c r="K34" s="372" t="str">
        <f t="shared" ref="K34" si="3">IF(L34="Yes",LN(J34),"")</f>
        <v/>
      </c>
      <c r="L34" s="291"/>
      <c r="M34" s="420" t="s">
        <v>278</v>
      </c>
      <c r="N34"/>
      <c r="O34"/>
      <c r="P34" s="91"/>
      <c r="Q34"/>
      <c r="R34"/>
      <c r="S34"/>
      <c r="T34"/>
      <c r="U34"/>
      <c r="V34"/>
      <c r="W34"/>
      <c r="X34"/>
      <c r="Y34"/>
      <c r="Z34"/>
      <c r="AB34"/>
    </row>
    <row r="35" spans="1:28" x14ac:dyDescent="0.35">
      <c r="A35"/>
      <c r="B35"/>
      <c r="C35"/>
      <c r="D35"/>
      <c r="E35"/>
      <c r="F35"/>
      <c r="G35" s="367"/>
      <c r="I35"/>
      <c r="J35"/>
      <c r="K35"/>
      <c r="L35"/>
      <c r="M35"/>
      <c r="N35"/>
      <c r="O35"/>
      <c r="P35" s="91"/>
      <c r="Q35"/>
      <c r="R35"/>
      <c r="S35"/>
      <c r="T35"/>
      <c r="U35"/>
      <c r="V35"/>
      <c r="W35"/>
      <c r="X35"/>
      <c r="Y35"/>
      <c r="Z35"/>
      <c r="AB35"/>
    </row>
    <row r="36" spans="1:28" x14ac:dyDescent="0.35">
      <c r="A36"/>
      <c r="B36"/>
      <c r="C36"/>
      <c r="D36"/>
      <c r="E36"/>
      <c r="F36"/>
      <c r="G36" s="367"/>
      <c r="I36"/>
      <c r="J36"/>
      <c r="K36"/>
      <c r="L36"/>
      <c r="M36"/>
      <c r="N36"/>
      <c r="O36"/>
      <c r="P36" s="91"/>
      <c r="Q36"/>
      <c r="R36"/>
      <c r="S36"/>
      <c r="T36"/>
      <c r="U36"/>
      <c r="V36"/>
      <c r="W36"/>
      <c r="X36"/>
      <c r="Y36"/>
      <c r="Z36"/>
      <c r="AB36"/>
    </row>
    <row r="37" spans="1:28" ht="18.75" thickBot="1" x14ac:dyDescent="0.4">
      <c r="A37"/>
      <c r="B37" s="363"/>
      <c r="C37"/>
      <c r="D37"/>
      <c r="E37" s="373"/>
      <c r="F37"/>
      <c r="G37" s="367"/>
      <c r="I37" s="363"/>
      <c r="J37"/>
      <c r="K37"/>
      <c r="L37" s="373"/>
      <c r="M37"/>
      <c r="N37"/>
      <c r="O37"/>
      <c r="P37" s="91"/>
      <c r="Q37"/>
      <c r="R37"/>
      <c r="S37"/>
      <c r="T37"/>
      <c r="U37"/>
      <c r="V37"/>
      <c r="W37"/>
      <c r="X37"/>
      <c r="Y37"/>
      <c r="Z37"/>
      <c r="AB37"/>
    </row>
    <row r="38" spans="1:28" ht="18.75" thickBot="1" x14ac:dyDescent="0.4">
      <c r="A38"/>
      <c r="B38" s="563" t="s">
        <v>273</v>
      </c>
      <c r="C38" s="564"/>
      <c r="D38" s="564"/>
      <c r="E38" s="564"/>
      <c r="F38" s="565"/>
      <c r="G38" s="367"/>
      <c r="I38" s="563" t="s">
        <v>229</v>
      </c>
      <c r="J38" s="564"/>
      <c r="K38" s="564"/>
      <c r="L38" s="564"/>
      <c r="M38" s="565"/>
      <c r="N38"/>
      <c r="O38"/>
      <c r="P38" s="91"/>
      <c r="Q38"/>
      <c r="R38"/>
      <c r="S38"/>
      <c r="T38"/>
      <c r="U38"/>
      <c r="V38"/>
      <c r="W38"/>
      <c r="X38"/>
      <c r="Y38"/>
      <c r="Z38"/>
      <c r="AB38"/>
    </row>
    <row r="39" spans="1:28" ht="18.75" thickBot="1" x14ac:dyDescent="0.4">
      <c r="A39"/>
      <c r="B39" s="352"/>
      <c r="C39" s="352" t="s">
        <v>91</v>
      </c>
      <c r="D39" s="352" t="s">
        <v>212</v>
      </c>
      <c r="E39" s="352" t="s">
        <v>213</v>
      </c>
      <c r="F39" s="352" t="s">
        <v>214</v>
      </c>
      <c r="G39" s="367"/>
      <c r="I39" s="352"/>
      <c r="J39" s="352" t="s">
        <v>91</v>
      </c>
      <c r="K39" s="352" t="s">
        <v>212</v>
      </c>
      <c r="L39" s="352" t="s">
        <v>213</v>
      </c>
      <c r="M39" s="352" t="s">
        <v>214</v>
      </c>
      <c r="N39"/>
      <c r="O39"/>
      <c r="P39" s="91"/>
      <c r="Q39"/>
      <c r="R39"/>
      <c r="S39"/>
      <c r="T39"/>
      <c r="U39"/>
      <c r="V39"/>
      <c r="W39"/>
      <c r="X39"/>
      <c r="Y39"/>
      <c r="Z39"/>
      <c r="AB39"/>
    </row>
    <row r="40" spans="1:28" x14ac:dyDescent="0.35">
      <c r="A40"/>
      <c r="B40" s="353" t="s">
        <v>227</v>
      </c>
      <c r="C40" s="411" t="str">
        <f>IFERROR(ABS(SLOPE(D14:D34,B14:B34)),"")</f>
        <v/>
      </c>
      <c r="D40" s="412" t="s">
        <v>215</v>
      </c>
      <c r="E40" s="412" t="s">
        <v>215</v>
      </c>
      <c r="F40" s="413" t="s">
        <v>215</v>
      </c>
      <c r="G40" s="367"/>
      <c r="I40" s="353" t="s">
        <v>228</v>
      </c>
      <c r="J40" s="411" t="str">
        <f>IFERROR(ABS(SLOPE('Smoke Test Data'!K14:K34,'Smoke Test Data'!I14:I34)),"")</f>
        <v/>
      </c>
      <c r="K40" s="412" t="s">
        <v>215</v>
      </c>
      <c r="L40" s="412" t="s">
        <v>215</v>
      </c>
      <c r="M40" s="413" t="s">
        <v>215</v>
      </c>
      <c r="N40"/>
      <c r="O40"/>
      <c r="P40" s="91"/>
      <c r="Q40"/>
      <c r="R40"/>
      <c r="S40"/>
      <c r="T40"/>
      <c r="U40"/>
      <c r="V40"/>
      <c r="W40"/>
      <c r="X40"/>
      <c r="Y40"/>
      <c r="Z40"/>
      <c r="AB40"/>
    </row>
    <row r="41" spans="1:28" ht="20.25" x14ac:dyDescent="0.35">
      <c r="A41"/>
      <c r="B41" s="347" t="s">
        <v>221</v>
      </c>
      <c r="C41" s="345"/>
      <c r="D41" s="345"/>
      <c r="E41" s="345"/>
      <c r="F41" s="414" t="str">
        <f>IF(AND(C41&gt;=D41,C41&lt;=E41),"Yes","No")</f>
        <v>Yes</v>
      </c>
      <c r="G41" s="367"/>
      <c r="I41" s="347" t="s">
        <v>221</v>
      </c>
      <c r="J41" s="345"/>
      <c r="K41" s="345"/>
      <c r="L41" s="345"/>
      <c r="M41" s="414" t="str">
        <f>IF(AND(J41&gt;=K41,J41&lt;=L41),"Yes","No")</f>
        <v>Yes</v>
      </c>
      <c r="N41"/>
      <c r="O41"/>
      <c r="P41" s="91"/>
      <c r="Q41"/>
      <c r="R41"/>
      <c r="S41"/>
      <c r="T41"/>
      <c r="U41"/>
      <c r="V41"/>
      <c r="W41"/>
      <c r="X41"/>
      <c r="Y41"/>
      <c r="Z41"/>
      <c r="AB41"/>
    </row>
    <row r="42" spans="1:28" x14ac:dyDescent="0.35">
      <c r="A42"/>
      <c r="B42" s="347" t="s">
        <v>207</v>
      </c>
      <c r="C42" s="371">
        <f>C14</f>
        <v>0</v>
      </c>
      <c r="D42" s="410">
        <v>24000</v>
      </c>
      <c r="E42" s="410">
        <v>35000</v>
      </c>
      <c r="F42" s="414" t="str">
        <f>IF(AND(C42&gt;=D42,C42&lt;=E42),"Yes","No")</f>
        <v>No</v>
      </c>
      <c r="G42" s="367"/>
      <c r="I42" s="347" t="s">
        <v>209</v>
      </c>
      <c r="J42" s="371">
        <f>J14</f>
        <v>0</v>
      </c>
      <c r="K42" s="410">
        <v>24000</v>
      </c>
      <c r="L42" s="410">
        <v>35000</v>
      </c>
      <c r="M42" s="414" t="str">
        <f>IF(AND(J42&gt;=K42,J42&lt;=L42),"Yes","No")</f>
        <v>No</v>
      </c>
      <c r="N42"/>
      <c r="O42"/>
      <c r="P42" s="91"/>
      <c r="Q42"/>
      <c r="R42"/>
      <c r="S42"/>
      <c r="T42"/>
      <c r="U42"/>
      <c r="V42"/>
      <c r="W42"/>
      <c r="X42"/>
      <c r="Y42"/>
      <c r="Z42"/>
      <c r="AB42"/>
    </row>
    <row r="43" spans="1:28" x14ac:dyDescent="0.35">
      <c r="A43"/>
      <c r="B43" s="347" t="s">
        <v>216</v>
      </c>
      <c r="C43" s="405"/>
      <c r="D43" s="409" t="s">
        <v>215</v>
      </c>
      <c r="E43" s="404">
        <v>20</v>
      </c>
      <c r="F43" s="414" t="str">
        <f>IF(C43&lt;=E43,"Yes","No")</f>
        <v>Yes</v>
      </c>
      <c r="G43" s="367"/>
      <c r="I43" s="347" t="s">
        <v>153</v>
      </c>
      <c r="J43" s="418" t="str">
        <f>IFERROR((J40-C40)*'Setup &amp; Instrumentation'!C11,"")</f>
        <v/>
      </c>
      <c r="K43" s="406" t="s">
        <v>215</v>
      </c>
      <c r="L43" s="406" t="s">
        <v>215</v>
      </c>
      <c r="M43" s="414" t="s">
        <v>215</v>
      </c>
      <c r="N43"/>
      <c r="O43"/>
      <c r="P43" s="91"/>
      <c r="Q43"/>
      <c r="R43"/>
      <c r="S43"/>
      <c r="T43"/>
      <c r="U43"/>
      <c r="V43"/>
      <c r="W43"/>
      <c r="X43"/>
      <c r="Y43"/>
      <c r="Z43"/>
      <c r="AB43"/>
    </row>
    <row r="44" spans="1:28" ht="18.75" thickBot="1" x14ac:dyDescent="0.4">
      <c r="A44"/>
      <c r="B44" s="407" t="s">
        <v>217</v>
      </c>
      <c r="C44" s="408">
        <f>COUNTIF(E14:E36, "Yes")</f>
        <v>0</v>
      </c>
      <c r="D44" s="415">
        <v>9</v>
      </c>
      <c r="E44" s="416" t="s">
        <v>215</v>
      </c>
      <c r="F44" s="417" t="str">
        <f>IF(C44&gt;=D44,"Yes","No")</f>
        <v>No</v>
      </c>
      <c r="G44" s="367"/>
      <c r="I44" s="347" t="s">
        <v>222</v>
      </c>
      <c r="J44" s="345"/>
      <c r="K44" s="345"/>
      <c r="L44" s="345"/>
      <c r="M44" s="414" t="str">
        <f>IF(AND(J44&gt;=K44,J44&lt;=L44),"Yes","No")</f>
        <v>Yes</v>
      </c>
      <c r="N44"/>
      <c r="O44"/>
      <c r="P44" s="91"/>
      <c r="Q44"/>
      <c r="R44"/>
      <c r="S44"/>
      <c r="T44"/>
      <c r="U44"/>
      <c r="V44"/>
      <c r="W44"/>
      <c r="X44"/>
      <c r="Y44"/>
      <c r="Z44"/>
      <c r="AB44"/>
    </row>
    <row r="45" spans="1:28" x14ac:dyDescent="0.35">
      <c r="A45"/>
      <c r="G45" s="367"/>
      <c r="I45" s="347" t="s">
        <v>216</v>
      </c>
      <c r="J45" s="405"/>
      <c r="K45" s="409" t="s">
        <v>215</v>
      </c>
      <c r="L45" s="404">
        <v>20</v>
      </c>
      <c r="M45" s="414" t="str">
        <f>IF(J45&lt;=L45,"Yes","No")</f>
        <v>Yes</v>
      </c>
      <c r="N45"/>
      <c r="O45"/>
      <c r="P45" s="91"/>
      <c r="Q45"/>
      <c r="R45"/>
      <c r="S45"/>
      <c r="T45"/>
      <c r="U45"/>
      <c r="V45"/>
      <c r="W45"/>
      <c r="X45"/>
      <c r="Y45"/>
      <c r="Z45"/>
      <c r="AB45"/>
    </row>
    <row r="46" spans="1:28" ht="18.75" thickBot="1" x14ac:dyDescent="0.4">
      <c r="A46"/>
      <c r="B46" s="333"/>
      <c r="C46" s="333"/>
      <c r="D46" s="333"/>
      <c r="E46"/>
      <c r="F46"/>
      <c r="G46" s="367"/>
      <c r="I46" s="419" t="s">
        <v>217</v>
      </c>
      <c r="J46" s="408">
        <f>COUNTIF(L14:L36, "Yes")</f>
        <v>0</v>
      </c>
      <c r="K46" s="415">
        <v>9</v>
      </c>
      <c r="L46" s="416" t="s">
        <v>215</v>
      </c>
      <c r="M46" s="417" t="str">
        <f>IF(J46&gt;=K46,"Yes","No")</f>
        <v>No</v>
      </c>
      <c r="N46"/>
      <c r="O46"/>
      <c r="P46" s="91"/>
      <c r="Q46"/>
      <c r="R46"/>
      <c r="S46"/>
      <c r="T46"/>
      <c r="U46"/>
      <c r="V46"/>
      <c r="W46"/>
      <c r="X46"/>
      <c r="Y46"/>
      <c r="Z46"/>
      <c r="AB46"/>
    </row>
    <row r="47" spans="1:28" x14ac:dyDescent="0.35">
      <c r="A47"/>
      <c r="B47" s="333"/>
      <c r="C47" s="333"/>
      <c r="D47" s="333"/>
      <c r="E47"/>
      <c r="F47"/>
      <c r="G47" s="367"/>
      <c r="H47"/>
      <c r="I47"/>
      <c r="J47"/>
      <c r="K47"/>
      <c r="L47"/>
      <c r="M47"/>
      <c r="N47"/>
      <c r="O47"/>
      <c r="P47" s="91"/>
      <c r="Q47"/>
      <c r="R47"/>
      <c r="S47"/>
      <c r="T47"/>
      <c r="U47"/>
      <c r="V47"/>
      <c r="W47"/>
      <c r="X47"/>
      <c r="Y47"/>
      <c r="Z47"/>
      <c r="AB47"/>
    </row>
    <row r="48" spans="1:28" x14ac:dyDescent="0.35">
      <c r="A48"/>
      <c r="B48" s="333"/>
      <c r="C48" s="333"/>
      <c r="D48" s="333"/>
      <c r="E48"/>
      <c r="F48"/>
      <c r="G48" s="367"/>
      <c r="H48"/>
      <c r="I48"/>
      <c r="J48"/>
      <c r="K48"/>
      <c r="L48"/>
      <c r="M48"/>
      <c r="N48"/>
      <c r="O48"/>
      <c r="P48" s="91"/>
      <c r="Q48"/>
      <c r="R48"/>
      <c r="S48"/>
      <c r="T48"/>
      <c r="U48"/>
      <c r="V48"/>
      <c r="W48"/>
      <c r="X48"/>
      <c r="Y48"/>
      <c r="Z48"/>
      <c r="AB48"/>
    </row>
    <row r="49" spans="1:28" x14ac:dyDescent="0.35">
      <c r="A49"/>
      <c r="B49" s="333"/>
      <c r="C49" s="333"/>
      <c r="D49" s="333"/>
      <c r="E49"/>
      <c r="F49"/>
      <c r="G49" s="367"/>
      <c r="H49"/>
      <c r="I49"/>
      <c r="J49"/>
      <c r="K49"/>
      <c r="L49"/>
      <c r="M49"/>
      <c r="N49"/>
      <c r="O49"/>
      <c r="P49" s="91"/>
      <c r="Q49"/>
      <c r="R49"/>
      <c r="S49"/>
      <c r="T49"/>
      <c r="U49"/>
      <c r="V49"/>
      <c r="W49"/>
      <c r="X49"/>
      <c r="Y49"/>
      <c r="Z49"/>
      <c r="AB49"/>
    </row>
    <row r="50" spans="1:28" x14ac:dyDescent="0.35">
      <c r="A50"/>
      <c r="B50" s="333"/>
      <c r="C50" s="333"/>
      <c r="D50" s="333"/>
      <c r="E50"/>
      <c r="F50"/>
      <c r="G50" s="367"/>
      <c r="H50"/>
      <c r="I50"/>
      <c r="J50"/>
      <c r="K50"/>
      <c r="L50"/>
      <c r="M50"/>
      <c r="N50"/>
      <c r="O50"/>
      <c r="P50" s="91"/>
      <c r="Q50"/>
      <c r="R50"/>
      <c r="S50"/>
      <c r="T50"/>
      <c r="U50"/>
      <c r="V50"/>
      <c r="W50"/>
      <c r="X50"/>
      <c r="Y50"/>
      <c r="Z50"/>
      <c r="AB50"/>
    </row>
    <row r="51" spans="1:28" ht="18.75" thickBot="1" x14ac:dyDescent="0.4">
      <c r="B51" s="36"/>
      <c r="C51" s="37"/>
      <c r="D51" s="38"/>
      <c r="E51" s="39"/>
      <c r="F51" s="39"/>
      <c r="G51" s="368"/>
      <c r="H51" s="39"/>
      <c r="I51" s="39"/>
      <c r="J51" s="39"/>
      <c r="K51" s="39"/>
      <c r="L51" s="39"/>
      <c r="M51" s="39"/>
      <c r="N51" s="39"/>
      <c r="P51" s="91"/>
      <c r="AB51"/>
    </row>
    <row r="52" spans="1:28" ht="18.75" thickBot="1" x14ac:dyDescent="0.4">
      <c r="B52" s="495" t="s">
        <v>81</v>
      </c>
      <c r="C52" s="496"/>
      <c r="D52" s="496"/>
      <c r="E52" s="496"/>
      <c r="F52" s="496"/>
      <c r="G52" s="496"/>
      <c r="H52" s="496"/>
      <c r="I52" s="496"/>
      <c r="J52" s="496"/>
      <c r="K52" s="496"/>
      <c r="L52" s="496"/>
      <c r="M52" s="496"/>
      <c r="N52" s="497"/>
      <c r="P52" s="91"/>
      <c r="AB52"/>
    </row>
    <row r="53" spans="1:28" ht="17.45" customHeight="1" x14ac:dyDescent="0.35">
      <c r="B53" s="442"/>
      <c r="C53" s="443"/>
      <c r="D53" s="443"/>
      <c r="E53" s="443"/>
      <c r="F53" s="443"/>
      <c r="G53" s="443"/>
      <c r="H53" s="443"/>
      <c r="I53" s="443"/>
      <c r="J53" s="443"/>
      <c r="K53" s="443"/>
      <c r="L53" s="443"/>
      <c r="M53" s="443"/>
      <c r="N53" s="444"/>
      <c r="P53" s="91"/>
      <c r="AB53"/>
    </row>
    <row r="54" spans="1:28" ht="17.45" customHeight="1" x14ac:dyDescent="0.35">
      <c r="B54" s="445"/>
      <c r="C54" s="446"/>
      <c r="D54" s="446"/>
      <c r="E54" s="446"/>
      <c r="F54" s="446"/>
      <c r="G54" s="446"/>
      <c r="H54" s="446"/>
      <c r="I54" s="446"/>
      <c r="J54" s="446"/>
      <c r="K54" s="446"/>
      <c r="L54" s="446"/>
      <c r="M54" s="446"/>
      <c r="N54" s="447"/>
      <c r="P54" s="91"/>
      <c r="AB54"/>
    </row>
    <row r="55" spans="1:28" ht="17.45" customHeight="1" x14ac:dyDescent="0.35">
      <c r="B55" s="445"/>
      <c r="C55" s="446"/>
      <c r="D55" s="446"/>
      <c r="E55" s="446"/>
      <c r="F55" s="446"/>
      <c r="G55" s="446"/>
      <c r="H55" s="446"/>
      <c r="I55" s="446"/>
      <c r="J55" s="446"/>
      <c r="K55" s="446"/>
      <c r="L55" s="446"/>
      <c r="M55" s="446"/>
      <c r="N55" s="447"/>
      <c r="P55" s="91"/>
      <c r="AB55"/>
    </row>
    <row r="56" spans="1:28" ht="17.45" customHeight="1" x14ac:dyDescent="0.35">
      <c r="B56" s="445"/>
      <c r="C56" s="446"/>
      <c r="D56" s="446"/>
      <c r="E56" s="446"/>
      <c r="F56" s="446"/>
      <c r="G56" s="446"/>
      <c r="H56" s="446"/>
      <c r="I56" s="446"/>
      <c r="J56" s="446"/>
      <c r="K56" s="446"/>
      <c r="L56" s="446"/>
      <c r="M56" s="446"/>
      <c r="N56" s="447"/>
      <c r="P56" s="91"/>
      <c r="AB56"/>
    </row>
    <row r="57" spans="1:28" ht="17.45" customHeight="1" x14ac:dyDescent="0.35">
      <c r="B57" s="445"/>
      <c r="C57" s="446"/>
      <c r="D57" s="446"/>
      <c r="E57" s="446"/>
      <c r="F57" s="446"/>
      <c r="G57" s="446"/>
      <c r="H57" s="446"/>
      <c r="I57" s="446"/>
      <c r="J57" s="446"/>
      <c r="K57" s="446"/>
      <c r="L57" s="446"/>
      <c r="M57" s="446"/>
      <c r="N57" s="447"/>
      <c r="P57" s="91"/>
      <c r="AB57"/>
    </row>
    <row r="58" spans="1:28" ht="17.45" customHeight="1" x14ac:dyDescent="0.35">
      <c r="B58" s="445"/>
      <c r="C58" s="446"/>
      <c r="D58" s="446"/>
      <c r="E58" s="446"/>
      <c r="F58" s="446"/>
      <c r="G58" s="446"/>
      <c r="H58" s="446"/>
      <c r="I58" s="446"/>
      <c r="J58" s="446"/>
      <c r="K58" s="446"/>
      <c r="L58" s="446"/>
      <c r="M58" s="446"/>
      <c r="N58" s="447"/>
      <c r="P58" s="91"/>
      <c r="AB58"/>
    </row>
    <row r="59" spans="1:28" ht="17.45" customHeight="1" x14ac:dyDescent="0.35">
      <c r="B59" s="445"/>
      <c r="C59" s="446"/>
      <c r="D59" s="446"/>
      <c r="E59" s="446"/>
      <c r="F59" s="446"/>
      <c r="G59" s="446"/>
      <c r="H59" s="446"/>
      <c r="I59" s="446"/>
      <c r="J59" s="446"/>
      <c r="K59" s="446"/>
      <c r="L59" s="446"/>
      <c r="M59" s="446"/>
      <c r="N59" s="447"/>
      <c r="P59" s="91"/>
      <c r="AB59"/>
    </row>
    <row r="60" spans="1:28" ht="17.45" customHeight="1" x14ac:dyDescent="0.35">
      <c r="B60" s="445"/>
      <c r="C60" s="446"/>
      <c r="D60" s="446"/>
      <c r="E60" s="446"/>
      <c r="F60" s="446"/>
      <c r="G60" s="446"/>
      <c r="H60" s="446"/>
      <c r="I60" s="446"/>
      <c r="J60" s="446"/>
      <c r="K60" s="446"/>
      <c r="L60" s="446"/>
      <c r="M60" s="446"/>
      <c r="N60" s="447"/>
      <c r="P60" s="91"/>
      <c r="AB60"/>
    </row>
    <row r="61" spans="1:28" ht="17.45" customHeight="1" x14ac:dyDescent="0.35">
      <c r="B61" s="445"/>
      <c r="C61" s="446"/>
      <c r="D61" s="446"/>
      <c r="E61" s="446"/>
      <c r="F61" s="446"/>
      <c r="G61" s="446"/>
      <c r="H61" s="446"/>
      <c r="I61" s="446"/>
      <c r="J61" s="446"/>
      <c r="K61" s="446"/>
      <c r="L61" s="446"/>
      <c r="M61" s="446"/>
      <c r="N61" s="447"/>
      <c r="P61" s="91"/>
      <c r="AB61"/>
    </row>
    <row r="62" spans="1:28" ht="17.45" customHeight="1" x14ac:dyDescent="0.35">
      <c r="B62" s="445"/>
      <c r="C62" s="446"/>
      <c r="D62" s="446"/>
      <c r="E62" s="446"/>
      <c r="F62" s="446"/>
      <c r="G62" s="446"/>
      <c r="H62" s="446"/>
      <c r="I62" s="446"/>
      <c r="J62" s="446"/>
      <c r="K62" s="446"/>
      <c r="L62" s="446"/>
      <c r="M62" s="446"/>
      <c r="N62" s="447"/>
      <c r="P62" s="91"/>
      <c r="AB62"/>
    </row>
    <row r="63" spans="1:28" ht="17.45" customHeight="1" x14ac:dyDescent="0.35">
      <c r="B63" s="445"/>
      <c r="C63" s="446"/>
      <c r="D63" s="446"/>
      <c r="E63" s="446"/>
      <c r="F63" s="446"/>
      <c r="G63" s="446"/>
      <c r="H63" s="446"/>
      <c r="I63" s="446"/>
      <c r="J63" s="446"/>
      <c r="K63" s="446"/>
      <c r="L63" s="446"/>
      <c r="M63" s="446"/>
      <c r="N63" s="447"/>
      <c r="P63" s="91"/>
      <c r="AB63"/>
    </row>
    <row r="64" spans="1:28" x14ac:dyDescent="0.35">
      <c r="B64" s="445"/>
      <c r="C64" s="446"/>
      <c r="D64" s="446"/>
      <c r="E64" s="446"/>
      <c r="F64" s="446"/>
      <c r="G64" s="446"/>
      <c r="H64" s="446"/>
      <c r="I64" s="446"/>
      <c r="J64" s="446"/>
      <c r="K64" s="446"/>
      <c r="L64" s="446"/>
      <c r="M64" s="446"/>
      <c r="N64" s="447"/>
      <c r="P64" s="91"/>
      <c r="AB64"/>
    </row>
    <row r="65" spans="1:28" x14ac:dyDescent="0.35">
      <c r="B65" s="445"/>
      <c r="C65" s="446"/>
      <c r="D65" s="446"/>
      <c r="E65" s="446"/>
      <c r="F65" s="446"/>
      <c r="G65" s="446"/>
      <c r="H65" s="446"/>
      <c r="I65" s="446"/>
      <c r="J65" s="446"/>
      <c r="K65" s="446"/>
      <c r="L65" s="446"/>
      <c r="M65" s="446"/>
      <c r="N65" s="447"/>
      <c r="P65" s="91"/>
      <c r="AB65"/>
    </row>
    <row r="66" spans="1:28" x14ac:dyDescent="0.35">
      <c r="B66" s="445"/>
      <c r="C66" s="446"/>
      <c r="D66" s="446"/>
      <c r="E66" s="446"/>
      <c r="F66" s="446"/>
      <c r="G66" s="446"/>
      <c r="H66" s="446"/>
      <c r="I66" s="446"/>
      <c r="J66" s="446"/>
      <c r="K66" s="446"/>
      <c r="L66" s="446"/>
      <c r="M66" s="446"/>
      <c r="N66" s="447"/>
      <c r="P66" s="91"/>
      <c r="AB66"/>
    </row>
    <row r="67" spans="1:28" ht="18.75" thickBot="1" x14ac:dyDescent="0.4">
      <c r="B67" s="448"/>
      <c r="C67" s="449"/>
      <c r="D67" s="449"/>
      <c r="E67" s="449"/>
      <c r="F67" s="449"/>
      <c r="G67" s="449"/>
      <c r="H67" s="449"/>
      <c r="I67" s="449"/>
      <c r="J67" s="449"/>
      <c r="K67" s="449"/>
      <c r="L67" s="449"/>
      <c r="M67" s="449"/>
      <c r="N67" s="450"/>
      <c r="P67" s="91"/>
      <c r="AB67"/>
    </row>
    <row r="68" spans="1:28" x14ac:dyDescent="0.35">
      <c r="C68" s="189"/>
      <c r="D68" s="189"/>
      <c r="P68" s="91"/>
      <c r="AB68"/>
    </row>
    <row r="69" spans="1:28" x14ac:dyDescent="0.35">
      <c r="B69" s="101"/>
      <c r="C69" s="101"/>
      <c r="D69" s="101"/>
      <c r="E69" s="101"/>
      <c r="F69" s="101"/>
      <c r="G69" s="101"/>
      <c r="H69" s="101"/>
      <c r="I69" s="101"/>
      <c r="J69" s="101"/>
      <c r="K69" s="101"/>
      <c r="L69" s="101"/>
      <c r="M69" s="101"/>
      <c r="N69" s="101"/>
      <c r="O69" s="101"/>
      <c r="P69" s="91"/>
      <c r="Q69" s="101"/>
      <c r="R69" s="101"/>
      <c r="S69" s="101"/>
      <c r="T69" s="101"/>
      <c r="U69" s="101"/>
      <c r="V69" s="101"/>
      <c r="W69" s="101"/>
      <c r="X69" s="101"/>
      <c r="Y69" s="101"/>
      <c r="Z69" s="101"/>
      <c r="AA69" s="101"/>
      <c r="AB69"/>
    </row>
    <row r="70" spans="1:28" x14ac:dyDescent="0.35">
      <c r="A70" s="91"/>
      <c r="B70" s="91"/>
      <c r="C70" s="91"/>
      <c r="D70" s="91"/>
      <c r="E70" s="91"/>
      <c r="F70" s="91"/>
      <c r="G70" s="91"/>
      <c r="H70" s="91"/>
      <c r="I70" s="91"/>
      <c r="J70" s="91"/>
      <c r="K70" s="91"/>
      <c r="L70" s="91"/>
      <c r="M70" s="91"/>
      <c r="N70" s="91"/>
      <c r="O70" s="91"/>
      <c r="P70" s="91"/>
      <c r="Q70"/>
      <c r="R70"/>
      <c r="S70"/>
      <c r="T70"/>
      <c r="U70"/>
      <c r="V70"/>
      <c r="W70"/>
      <c r="X70"/>
      <c r="Y70"/>
      <c r="Z70"/>
      <c r="AA70"/>
      <c r="AB70"/>
    </row>
    <row r="71" spans="1:28" x14ac:dyDescent="0.35">
      <c r="P71"/>
    </row>
    <row r="72" spans="1:28" x14ac:dyDescent="0.35">
      <c r="P72"/>
    </row>
    <row r="73" spans="1:28" x14ac:dyDescent="0.35">
      <c r="P73"/>
    </row>
    <row r="74" spans="1:28" x14ac:dyDescent="0.35">
      <c r="P74"/>
    </row>
    <row r="75" spans="1:28" x14ac:dyDescent="0.35">
      <c r="P75"/>
    </row>
    <row r="76" spans="1:28" x14ac:dyDescent="0.35">
      <c r="P76"/>
    </row>
    <row r="77" spans="1:28" x14ac:dyDescent="0.35">
      <c r="P77"/>
    </row>
    <row r="78" spans="1:28" x14ac:dyDescent="0.35">
      <c r="P78"/>
    </row>
  </sheetData>
  <sheetProtection algorithmName="SHA-512" hashValue="kptJED7GkSAHs4AmH7Iie2+d4nQ/VlhsI3Qp7/gzbh8EHJSQFEXQJL8dhtVGFp6J6EXsWcE5RIZdF8abJ+zN3w==" saltValue="0j8m3/EQHp3XcanGvLE1Fg==" spinCount="100000" sheet="1" selectLockedCells="1"/>
  <dataConsolidate/>
  <mergeCells count="13">
    <mergeCell ref="B53:N67"/>
    <mergeCell ref="C8:E8"/>
    <mergeCell ref="B52:N52"/>
    <mergeCell ref="B2:E2"/>
    <mergeCell ref="C3:E3"/>
    <mergeCell ref="C4:E4"/>
    <mergeCell ref="C5:E5"/>
    <mergeCell ref="C6:E6"/>
    <mergeCell ref="C7:E7"/>
    <mergeCell ref="B38:F38"/>
    <mergeCell ref="I38:M38"/>
    <mergeCell ref="B10:F10"/>
    <mergeCell ref="I10:M10"/>
  </mergeCells>
  <dataValidations count="1">
    <dataValidation type="list" allowBlank="1" showInputMessage="1" showErrorMessage="1" sqref="E14:E36 L14:L36" xr:uid="{E9EBFFC5-F5F4-4E0B-A4D9-DE1107DD879C}">
      <formula1>YesorNo</formula1>
    </dataValidation>
  </dataValidations>
  <hyperlinks>
    <hyperlink ref="H4" location="Instructions!C35" display="Back to Instructions tab" xr:uid="{F51DBA2E-4CED-4C16-98E1-0AA9110FC446}"/>
  </hyperlink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8" id="{F9F60EF6-94FE-4DBD-B652-0656E5979C51}">
            <xm:f>'General Info &amp; Results'!#REF!="Inactive Mode Only"</xm:f>
            <x14:dxf>
              <fill>
                <patternFill patternType="lightUp">
                  <bgColor theme="0"/>
                </patternFill>
              </fill>
            </x14:dxf>
          </x14:cfRule>
          <xm:sqref>B13:C13 B15:C15 B18:C18 B23:C23 B20:C20 B25:C25 B41:B44 I13:J13 I15:J15 I18:J18 I23:J23 I20:J20 I25:J25 I41:I46</xm:sqref>
        </x14:conditionalFormatting>
        <x14:conditionalFormatting xmlns:xm="http://schemas.microsoft.com/office/excel/2006/main">
          <x14:cfRule type="expression" priority="56" id="{CB4DBD9A-2EFE-4B7E-BE53-3B0D9AB551E2}">
            <xm:f>'General Info &amp; Results'!#REF!="Off Mode Only"</xm:f>
            <x14:dxf>
              <fill>
                <patternFill patternType="lightUp">
                  <bgColor theme="0"/>
                </patternFill>
              </fill>
            </x14:dxf>
          </x14:cfRule>
          <xm:sqref>C12 C14 C16:C17 C19 C24 C21:C22 J43:J45 J12 J14 J16:J17 J19 J24 J21:J22 C41:C43 D41:E41 J41:L41 K44:L44 C26:C34 J26:J34</xm:sqref>
        </x14:conditionalFormatting>
        <x14:conditionalFormatting xmlns:xm="http://schemas.microsoft.com/office/excel/2006/main">
          <x14:cfRule type="expression" priority="3" id="{46DB6F51-D2FA-4E7E-8910-6E326190B085}">
            <xm:f>'General Info &amp; Results'!#REF!="Off Mode Only"</xm:f>
            <x14:dxf>
              <fill>
                <patternFill patternType="lightUp">
                  <bgColor theme="0"/>
                </patternFill>
              </fill>
            </x14:dxf>
          </x14:cfRule>
          <xm:sqref>E14:E34</xm:sqref>
        </x14:conditionalFormatting>
        <x14:conditionalFormatting xmlns:xm="http://schemas.microsoft.com/office/excel/2006/main">
          <x14:cfRule type="expression" priority="1" id="{53D55E61-48F8-45FF-8E64-03B8B135FAA8}">
            <xm:f>'General Info &amp; Results'!#REF!="Off Mode Only"</xm:f>
            <x14:dxf>
              <fill>
                <patternFill patternType="lightUp">
                  <bgColor theme="0"/>
                </patternFill>
              </fill>
            </x14:dxf>
          </x14:cfRule>
          <xm:sqref>L14:L34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24FC-52FF-499D-BF44-CFBFFA99DEC3}">
  <sheetPr>
    <tabColor rgb="FF0070C0"/>
  </sheetPr>
  <dimension ref="A1:AC74"/>
  <sheetViews>
    <sheetView showGridLines="0" zoomScale="80" zoomScaleNormal="80" workbookViewId="0">
      <selection activeCell="C12" sqref="C12"/>
    </sheetView>
  </sheetViews>
  <sheetFormatPr defaultColWidth="9.140625" defaultRowHeight="18" x14ac:dyDescent="0.35"/>
  <cols>
    <col min="1" max="1" width="4.5703125" style="90" customWidth="1"/>
    <col min="2" max="2" width="36.85546875" style="90" customWidth="1"/>
    <col min="3" max="3" width="26.28515625" style="90" bestFit="1" customWidth="1"/>
    <col min="4" max="4" width="20.42578125" style="90" customWidth="1"/>
    <col min="5" max="5" width="32.85546875" style="90" bestFit="1" customWidth="1"/>
    <col min="6" max="6" width="37.5703125" style="90" bestFit="1" customWidth="1"/>
    <col min="7" max="7" width="18.5703125" style="90" customWidth="1"/>
    <col min="8" max="8" width="20.42578125" style="90" customWidth="1"/>
    <col min="9" max="9" width="47.140625" style="90" customWidth="1"/>
    <col min="10" max="10" width="26.28515625" style="90" bestFit="1" customWidth="1"/>
    <col min="11" max="11" width="20.42578125" style="90" customWidth="1"/>
    <col min="12" max="12" width="32.85546875" style="90" bestFit="1" customWidth="1"/>
    <col min="13" max="13" width="37.5703125" style="90" bestFit="1" customWidth="1"/>
    <col min="14" max="15" width="21.140625" style="90" customWidth="1"/>
    <col min="16" max="16" width="11.42578125" style="90" customWidth="1"/>
    <col min="17" max="26" width="21.140625" style="90" customWidth="1"/>
    <col min="27" max="27" width="21.85546875" style="90" customWidth="1"/>
    <col min="28" max="28" width="4.85546875" style="90" customWidth="1"/>
    <col min="29" max="16384" width="9.140625" style="90"/>
  </cols>
  <sheetData>
    <row r="1" spans="1:29" ht="18.75" thickBot="1" x14ac:dyDescent="0.4">
      <c r="G1" s="365"/>
      <c r="P1" s="91"/>
      <c r="AB1"/>
    </row>
    <row r="2" spans="1:29" ht="18.75" thickBot="1" x14ac:dyDescent="0.4">
      <c r="B2" s="548" t="str">
        <f>'Version Control'!$B$2</f>
        <v>Title Block</v>
      </c>
      <c r="C2" s="549"/>
      <c r="D2" s="549"/>
      <c r="E2" s="550"/>
      <c r="F2" s="92"/>
      <c r="G2" s="364"/>
      <c r="H2" s="92"/>
      <c r="I2" s="92"/>
      <c r="J2" s="92"/>
      <c r="K2" s="92"/>
      <c r="L2" s="92"/>
      <c r="M2" s="92"/>
      <c r="N2" s="92"/>
      <c r="O2" s="92"/>
      <c r="P2" s="91"/>
      <c r="Q2" s="92"/>
      <c r="R2" s="92"/>
      <c r="S2" s="92"/>
      <c r="T2" s="92"/>
      <c r="U2" s="92"/>
      <c r="V2" s="92"/>
      <c r="W2" s="92"/>
      <c r="X2" s="92"/>
      <c r="Y2" s="92"/>
      <c r="Z2" s="92"/>
      <c r="AB2"/>
    </row>
    <row r="3" spans="1:29" ht="18" customHeight="1" x14ac:dyDescent="0.35">
      <c r="B3" s="93" t="str">
        <f>'Version Control'!$B$3</f>
        <v>Test Report Template Name:</v>
      </c>
      <c r="C3" s="551" t="str">
        <f>'Version Control'!$C$3</f>
        <v>Air Cleaner Testing</v>
      </c>
      <c r="D3" s="552"/>
      <c r="E3" s="553"/>
      <c r="F3" s="92"/>
      <c r="G3" s="364"/>
      <c r="H3" s="92"/>
      <c r="I3" s="92"/>
      <c r="J3" s="92"/>
      <c r="K3" s="92"/>
      <c r="L3" s="92"/>
      <c r="M3" s="92"/>
      <c r="N3" s="92"/>
      <c r="O3" s="92"/>
      <c r="P3" s="91"/>
      <c r="Q3" s="92"/>
      <c r="R3" s="92"/>
      <c r="S3" s="92"/>
      <c r="T3" s="92"/>
      <c r="U3" s="92"/>
      <c r="V3" s="92"/>
      <c r="W3" s="92"/>
      <c r="X3" s="92"/>
      <c r="Y3" s="92"/>
      <c r="Z3" s="92"/>
      <c r="AB3"/>
    </row>
    <row r="4" spans="1:29" x14ac:dyDescent="0.35">
      <c r="B4" s="94" t="str">
        <f>'Version Control'!$B$4</f>
        <v>Version Number:</v>
      </c>
      <c r="C4" s="554" t="str">
        <f>'Version Control'!$C$4</f>
        <v>v1.3</v>
      </c>
      <c r="D4" s="555"/>
      <c r="E4" s="556"/>
      <c r="F4" s="92"/>
      <c r="G4" s="364"/>
      <c r="H4" s="6" t="s">
        <v>55</v>
      </c>
      <c r="I4" s="244"/>
      <c r="J4" s="244"/>
      <c r="K4" s="244"/>
      <c r="L4" s="244"/>
      <c r="M4" s="244"/>
      <c r="N4" s="244"/>
      <c r="O4" s="244"/>
      <c r="P4" s="91"/>
      <c r="Q4" s="244"/>
      <c r="R4" s="244"/>
      <c r="S4" s="244"/>
      <c r="T4" s="244"/>
      <c r="U4" s="244"/>
      <c r="V4" s="244"/>
      <c r="W4" s="244"/>
      <c r="X4" s="244"/>
      <c r="Y4" s="244"/>
      <c r="Z4" s="244"/>
      <c r="AB4"/>
    </row>
    <row r="5" spans="1:29" x14ac:dyDescent="0.35">
      <c r="B5" s="95" t="str">
        <f>'Version Control'!$B$5</f>
        <v xml:space="preserve">Latest Template Revision: </v>
      </c>
      <c r="C5" s="557">
        <f>'Version Control'!$C$5</f>
        <v>45629</v>
      </c>
      <c r="D5" s="558"/>
      <c r="E5" s="559"/>
      <c r="F5" s="92"/>
      <c r="G5" s="364"/>
      <c r="H5" s="92"/>
      <c r="I5" s="92"/>
      <c r="J5" s="92"/>
      <c r="K5" s="92"/>
      <c r="L5" s="92"/>
      <c r="M5" s="92"/>
      <c r="N5" s="92"/>
      <c r="O5" s="92"/>
      <c r="P5" s="91"/>
      <c r="Q5" s="92"/>
      <c r="R5" s="92"/>
      <c r="S5" s="92"/>
      <c r="T5" s="92"/>
      <c r="U5" s="92"/>
      <c r="V5" s="92"/>
      <c r="W5" s="92"/>
      <c r="X5" s="92"/>
      <c r="Y5" s="92"/>
      <c r="Z5" s="92"/>
      <c r="AB5"/>
    </row>
    <row r="6" spans="1:29" x14ac:dyDescent="0.35">
      <c r="B6" s="95" t="str">
        <f>'Version Control'!$B$6</f>
        <v>Tab Name:</v>
      </c>
      <c r="C6" s="554" t="str">
        <f ca="1">MID(CELL("filename",A1), FIND("]", CELL("filename", A1))+ 1, 255)</f>
        <v>Dust Test Data</v>
      </c>
      <c r="D6" s="555"/>
      <c r="E6" s="556"/>
      <c r="F6" s="92"/>
      <c r="G6" s="364"/>
      <c r="H6" s="92"/>
      <c r="I6" s="92"/>
      <c r="J6" s="92"/>
      <c r="K6" s="92"/>
      <c r="L6" s="92"/>
      <c r="M6" s="92"/>
      <c r="N6" s="92"/>
      <c r="O6" s="92"/>
      <c r="P6" s="91"/>
      <c r="Q6" s="92"/>
      <c r="R6" s="92"/>
      <c r="S6" s="92"/>
      <c r="T6" s="92"/>
      <c r="U6" s="92"/>
      <c r="V6" s="92"/>
      <c r="W6" s="92"/>
      <c r="X6" s="92"/>
      <c r="Y6" s="92"/>
      <c r="Z6" s="92"/>
      <c r="AB6"/>
    </row>
    <row r="7" spans="1:29" ht="17.45" customHeight="1" x14ac:dyDescent="0.35">
      <c r="B7" s="96" t="str">
        <f>'Version Control'!$B$7</f>
        <v>File Name:</v>
      </c>
      <c r="C7" s="560" t="str">
        <f ca="1">'Version Control'!$C$7</f>
        <v>Air Cleaners - v1.3.xlsx</v>
      </c>
      <c r="D7" s="561"/>
      <c r="E7" s="562"/>
      <c r="F7" s="92"/>
      <c r="G7" s="364"/>
      <c r="H7" s="92"/>
      <c r="I7" s="92"/>
      <c r="J7" s="92"/>
      <c r="K7" s="92"/>
      <c r="L7" s="92"/>
      <c r="M7" s="92"/>
      <c r="N7" s="92"/>
      <c r="O7" s="92"/>
      <c r="P7" s="91"/>
      <c r="Q7" s="92"/>
      <c r="R7" s="92"/>
      <c r="S7" s="92"/>
      <c r="T7" s="92"/>
      <c r="U7" s="92"/>
      <c r="V7" s="92"/>
      <c r="W7" s="92"/>
      <c r="X7" s="92"/>
      <c r="Y7" s="92"/>
      <c r="Z7" s="92"/>
      <c r="AB7"/>
    </row>
    <row r="8" spans="1:29" ht="18.75" thickBot="1" x14ac:dyDescent="0.4">
      <c r="B8" s="97" t="str">
        <f>'Version Control'!$B$8</f>
        <v xml:space="preserve">Test Completion Date: </v>
      </c>
      <c r="C8" s="545" t="str">
        <f>'Version Control'!$C$8</f>
        <v>[MM/DD/YYYY]</v>
      </c>
      <c r="D8" s="546"/>
      <c r="E8" s="547"/>
      <c r="F8" s="92"/>
      <c r="G8" s="364"/>
      <c r="H8" s="92"/>
      <c r="I8" s="92"/>
      <c r="J8" s="92"/>
      <c r="K8" s="92"/>
      <c r="L8" s="92"/>
      <c r="M8" s="92"/>
      <c r="N8" s="92"/>
      <c r="O8" s="92"/>
      <c r="P8" s="91"/>
      <c r="Q8" s="92"/>
      <c r="R8" s="92"/>
      <c r="S8" s="92"/>
      <c r="T8" s="92"/>
      <c r="U8" s="92"/>
      <c r="V8" s="92"/>
      <c r="W8" s="92"/>
      <c r="X8" s="92"/>
      <c r="Y8" s="92"/>
      <c r="Z8" s="92"/>
      <c r="AB8"/>
    </row>
    <row r="9" spans="1:29" ht="18.75" thickBot="1" x14ac:dyDescent="0.4">
      <c r="G9" s="365"/>
      <c r="P9" s="91"/>
      <c r="AB9"/>
    </row>
    <row r="10" spans="1:29" ht="18.75" thickBot="1" x14ac:dyDescent="0.4">
      <c r="B10" s="563" t="s">
        <v>225</v>
      </c>
      <c r="C10" s="564"/>
      <c r="D10" s="564"/>
      <c r="E10" s="564"/>
      <c r="F10" s="565"/>
      <c r="G10" s="366"/>
      <c r="H10" s="98"/>
      <c r="I10" s="563" t="s">
        <v>226</v>
      </c>
      <c r="J10" s="564"/>
      <c r="K10" s="564"/>
      <c r="L10" s="564"/>
      <c r="M10" s="565"/>
      <c r="N10" s="98"/>
      <c r="O10" s="98"/>
      <c r="P10" s="91"/>
      <c r="Q10" s="98"/>
      <c r="R10" s="98"/>
      <c r="S10" s="98"/>
      <c r="T10" s="98"/>
      <c r="U10" s="98"/>
      <c r="V10" s="98"/>
      <c r="W10" s="98"/>
      <c r="X10" s="98"/>
      <c r="Y10" s="98"/>
      <c r="Z10" s="98"/>
      <c r="AB10"/>
    </row>
    <row r="11" spans="1:29" ht="18.75" thickBot="1" x14ac:dyDescent="0.4">
      <c r="B11" s="352" t="s">
        <v>203</v>
      </c>
      <c r="C11" s="352" t="s">
        <v>204</v>
      </c>
      <c r="D11" s="352" t="s">
        <v>205</v>
      </c>
      <c r="E11" s="352" t="s">
        <v>274</v>
      </c>
      <c r="F11" s="352" t="s">
        <v>275</v>
      </c>
      <c r="G11" s="365"/>
      <c r="I11" s="352" t="s">
        <v>203</v>
      </c>
      <c r="J11" s="352" t="s">
        <v>204</v>
      </c>
      <c r="K11" s="352" t="s">
        <v>205</v>
      </c>
      <c r="L11" s="352" t="s">
        <v>274</v>
      </c>
      <c r="M11" s="352" t="s">
        <v>275</v>
      </c>
      <c r="N11" s="92"/>
      <c r="O11" s="92"/>
      <c r="P11" s="91"/>
      <c r="Q11" s="92"/>
      <c r="R11" s="92"/>
      <c r="S11" s="92"/>
      <c r="T11" s="92"/>
      <c r="U11" s="92"/>
      <c r="V11" s="92"/>
      <c r="W11" s="92"/>
      <c r="X11" s="92"/>
      <c r="Y11" s="92"/>
      <c r="Z11" s="92"/>
      <c r="AB11"/>
      <c r="AC11" s="99"/>
    </row>
    <row r="12" spans="1:29" x14ac:dyDescent="0.35">
      <c r="B12" s="353">
        <v>0</v>
      </c>
      <c r="C12" s="351"/>
      <c r="D12" s="369" t="str">
        <f>IF(E12="Yes",LN(C12),"")</f>
        <v/>
      </c>
      <c r="E12" s="423"/>
      <c r="F12" s="421" t="s">
        <v>277</v>
      </c>
      <c r="G12" s="365"/>
      <c r="I12" s="353">
        <v>0</v>
      </c>
      <c r="J12" s="351"/>
      <c r="K12" s="369" t="str">
        <f>IF(L12="Yes",LN(J12),"")</f>
        <v/>
      </c>
      <c r="L12" s="423"/>
      <c r="M12" s="421" t="s">
        <v>277</v>
      </c>
      <c r="N12" s="92"/>
      <c r="O12" s="92"/>
      <c r="P12" s="91"/>
      <c r="Q12" s="92"/>
      <c r="R12" s="92"/>
      <c r="S12" s="92"/>
      <c r="T12" s="92"/>
      <c r="U12" s="92"/>
      <c r="V12" s="92"/>
      <c r="W12" s="92"/>
      <c r="X12" s="92"/>
      <c r="Y12" s="92"/>
      <c r="Z12" s="92"/>
      <c r="AB12"/>
      <c r="AC12" s="99"/>
    </row>
    <row r="13" spans="1:29" x14ac:dyDescent="0.35">
      <c r="B13" s="347">
        <v>1</v>
      </c>
      <c r="C13" s="345"/>
      <c r="D13" s="369" t="str">
        <f t="shared" ref="D13:D32" si="0">IF(E13="Yes",LN(C13),"")</f>
        <v/>
      </c>
      <c r="E13" s="351"/>
      <c r="F13" s="421"/>
      <c r="G13" s="365"/>
      <c r="I13" s="347">
        <v>1</v>
      </c>
      <c r="J13" s="345"/>
      <c r="K13" s="369" t="str">
        <f t="shared" ref="K13:K32" si="1">IF(L13="Yes",LN(J13),"")</f>
        <v/>
      </c>
      <c r="L13" s="351"/>
      <c r="M13" s="421"/>
      <c r="N13" s="92"/>
      <c r="O13" s="92"/>
      <c r="P13" s="91"/>
      <c r="Q13" s="92"/>
      <c r="R13" s="92"/>
      <c r="S13" s="92"/>
      <c r="T13" s="92"/>
      <c r="U13" s="92"/>
      <c r="V13" s="92"/>
      <c r="W13" s="92"/>
      <c r="X13" s="92"/>
      <c r="Y13" s="92"/>
      <c r="Z13" s="92"/>
      <c r="AB13"/>
    </row>
    <row r="14" spans="1:29" x14ac:dyDescent="0.35">
      <c r="B14" s="346">
        <v>2</v>
      </c>
      <c r="C14" s="345"/>
      <c r="D14" s="369" t="str">
        <f t="shared" si="0"/>
        <v/>
      </c>
      <c r="E14" s="351"/>
      <c r="F14" s="421"/>
      <c r="G14" s="365"/>
      <c r="I14" s="346">
        <v>2</v>
      </c>
      <c r="J14" s="345"/>
      <c r="K14" s="369" t="str">
        <f t="shared" si="1"/>
        <v/>
      </c>
      <c r="L14" s="351"/>
      <c r="M14" s="421"/>
      <c r="N14" s="101"/>
      <c r="O14" s="101"/>
      <c r="P14" s="91"/>
      <c r="Q14" s="101"/>
      <c r="R14" s="101"/>
      <c r="S14" s="101"/>
      <c r="T14" s="101"/>
      <c r="U14" s="101"/>
      <c r="V14" s="101"/>
      <c r="W14" s="101"/>
      <c r="X14" s="101"/>
      <c r="Y14" s="101"/>
      <c r="Z14" s="101"/>
      <c r="AA14" s="101"/>
      <c r="AB14"/>
    </row>
    <row r="15" spans="1:29" x14ac:dyDescent="0.35">
      <c r="B15" s="347">
        <v>3</v>
      </c>
      <c r="C15" s="345"/>
      <c r="D15" s="369" t="str">
        <f t="shared" si="0"/>
        <v/>
      </c>
      <c r="E15" s="351"/>
      <c r="F15" s="421"/>
      <c r="G15" s="365"/>
      <c r="I15" s="347">
        <v>3</v>
      </c>
      <c r="J15" s="345"/>
      <c r="K15" s="369" t="str">
        <f t="shared" si="1"/>
        <v/>
      </c>
      <c r="L15" s="351"/>
      <c r="M15" s="421"/>
      <c r="N15"/>
      <c r="O15"/>
      <c r="P15" s="91"/>
      <c r="Q15"/>
      <c r="R15"/>
      <c r="S15"/>
      <c r="T15"/>
      <c r="U15"/>
      <c r="V15"/>
      <c r="W15"/>
      <c r="X15"/>
      <c r="Y15"/>
      <c r="Z15"/>
      <c r="AB15"/>
    </row>
    <row r="16" spans="1:29" x14ac:dyDescent="0.35">
      <c r="A16"/>
      <c r="B16" s="346">
        <v>4</v>
      </c>
      <c r="C16" s="345"/>
      <c r="D16" s="369" t="str">
        <f t="shared" si="0"/>
        <v/>
      </c>
      <c r="E16" s="351"/>
      <c r="F16" s="421"/>
      <c r="G16" s="365"/>
      <c r="I16" s="346">
        <v>4</v>
      </c>
      <c r="J16" s="345"/>
      <c r="K16" s="369" t="str">
        <f t="shared" si="1"/>
        <v/>
      </c>
      <c r="L16" s="351"/>
      <c r="M16" s="421"/>
      <c r="N16"/>
      <c r="O16"/>
      <c r="P16" s="91"/>
      <c r="Q16"/>
      <c r="R16"/>
      <c r="S16"/>
      <c r="T16"/>
      <c r="U16"/>
      <c r="V16"/>
      <c r="W16"/>
      <c r="X16"/>
      <c r="Y16"/>
      <c r="Z16"/>
      <c r="AB16"/>
      <c r="AC16" s="99"/>
    </row>
    <row r="17" spans="1:28" x14ac:dyDescent="0.35">
      <c r="A17"/>
      <c r="B17" s="346">
        <v>5</v>
      </c>
      <c r="C17" s="345"/>
      <c r="D17" s="369" t="str">
        <f t="shared" si="0"/>
        <v/>
      </c>
      <c r="E17" s="351"/>
      <c r="F17" s="421"/>
      <c r="G17" s="365"/>
      <c r="I17" s="346">
        <v>5</v>
      </c>
      <c r="J17" s="345"/>
      <c r="K17" s="369" t="str">
        <f t="shared" si="1"/>
        <v/>
      </c>
      <c r="L17" s="351"/>
      <c r="M17" s="421"/>
      <c r="N17"/>
      <c r="O17"/>
      <c r="P17" s="91"/>
      <c r="Q17"/>
      <c r="R17"/>
      <c r="S17"/>
      <c r="T17"/>
      <c r="U17"/>
      <c r="V17"/>
      <c r="W17"/>
      <c r="X17"/>
      <c r="Y17"/>
      <c r="Z17"/>
      <c r="AB17"/>
    </row>
    <row r="18" spans="1:28" x14ac:dyDescent="0.35">
      <c r="A18"/>
      <c r="B18" s="347">
        <v>6</v>
      </c>
      <c r="C18" s="345"/>
      <c r="D18" s="369" t="str">
        <f t="shared" si="0"/>
        <v/>
      </c>
      <c r="E18" s="351"/>
      <c r="F18" s="421"/>
      <c r="G18" s="365"/>
      <c r="I18" s="347">
        <v>6</v>
      </c>
      <c r="J18" s="345"/>
      <c r="K18" s="369" t="str">
        <f t="shared" si="1"/>
        <v/>
      </c>
      <c r="L18" s="351"/>
      <c r="M18" s="421"/>
      <c r="N18"/>
      <c r="O18"/>
      <c r="P18" s="91"/>
      <c r="Q18"/>
      <c r="R18"/>
      <c r="S18"/>
      <c r="T18"/>
      <c r="U18"/>
      <c r="V18"/>
      <c r="W18"/>
      <c r="X18"/>
      <c r="Y18"/>
      <c r="Z18"/>
      <c r="AB18"/>
    </row>
    <row r="19" spans="1:28" x14ac:dyDescent="0.35">
      <c r="A19"/>
      <c r="B19" s="346">
        <v>7</v>
      </c>
      <c r="C19" s="345"/>
      <c r="D19" s="369" t="str">
        <f t="shared" si="0"/>
        <v/>
      </c>
      <c r="E19" s="351"/>
      <c r="F19" s="421"/>
      <c r="G19" s="365"/>
      <c r="I19" s="346">
        <v>7</v>
      </c>
      <c r="J19" s="345"/>
      <c r="K19" s="369" t="str">
        <f t="shared" si="1"/>
        <v/>
      </c>
      <c r="L19" s="351"/>
      <c r="M19" s="421"/>
      <c r="N19"/>
      <c r="O19"/>
      <c r="P19" s="91"/>
      <c r="Q19"/>
      <c r="R19"/>
      <c r="S19"/>
      <c r="T19"/>
      <c r="U19"/>
      <c r="V19"/>
      <c r="W19"/>
      <c r="X19"/>
      <c r="Y19"/>
      <c r="Z19"/>
      <c r="AB19"/>
    </row>
    <row r="20" spans="1:28" x14ac:dyDescent="0.35">
      <c r="A20"/>
      <c r="B20" s="347">
        <v>8</v>
      </c>
      <c r="C20" s="345"/>
      <c r="D20" s="369" t="str">
        <f t="shared" si="0"/>
        <v/>
      </c>
      <c r="E20" s="351"/>
      <c r="F20" s="421"/>
      <c r="G20" s="367"/>
      <c r="I20" s="347">
        <v>8</v>
      </c>
      <c r="J20" s="345"/>
      <c r="K20" s="369" t="str">
        <f t="shared" si="1"/>
        <v/>
      </c>
      <c r="L20" s="351"/>
      <c r="M20" s="421"/>
      <c r="N20"/>
      <c r="O20"/>
      <c r="P20" s="91"/>
      <c r="Q20"/>
      <c r="R20"/>
      <c r="S20"/>
      <c r="T20"/>
      <c r="U20"/>
      <c r="V20"/>
      <c r="W20"/>
      <c r="X20"/>
      <c r="Y20"/>
      <c r="Z20"/>
      <c r="AB20"/>
    </row>
    <row r="21" spans="1:28" x14ac:dyDescent="0.35">
      <c r="A21"/>
      <c r="B21" s="346">
        <v>9</v>
      </c>
      <c r="C21" s="345"/>
      <c r="D21" s="369" t="str">
        <f t="shared" si="0"/>
        <v/>
      </c>
      <c r="E21" s="351"/>
      <c r="F21" s="421"/>
      <c r="G21" s="367"/>
      <c r="I21" s="346">
        <v>9</v>
      </c>
      <c r="J21" s="345"/>
      <c r="K21" s="369" t="str">
        <f t="shared" si="1"/>
        <v/>
      </c>
      <c r="L21" s="351"/>
      <c r="M21" s="421"/>
      <c r="N21"/>
      <c r="O21"/>
      <c r="P21" s="91"/>
      <c r="Q21"/>
      <c r="R21"/>
      <c r="S21"/>
      <c r="T21"/>
      <c r="U21"/>
      <c r="V21"/>
      <c r="W21"/>
      <c r="X21"/>
      <c r="Y21"/>
      <c r="Z21"/>
      <c r="AB21"/>
    </row>
    <row r="22" spans="1:28" x14ac:dyDescent="0.35">
      <c r="A22"/>
      <c r="B22" s="346">
        <v>10</v>
      </c>
      <c r="C22" s="345"/>
      <c r="D22" s="369" t="str">
        <f t="shared" si="0"/>
        <v/>
      </c>
      <c r="E22" s="351"/>
      <c r="F22" s="421"/>
      <c r="G22" s="367"/>
      <c r="I22" s="346">
        <v>10</v>
      </c>
      <c r="J22" s="345"/>
      <c r="K22" s="369" t="str">
        <f t="shared" si="1"/>
        <v/>
      </c>
      <c r="L22" s="351"/>
      <c r="M22" s="421"/>
      <c r="N22"/>
      <c r="O22"/>
      <c r="P22" s="91"/>
      <c r="Q22"/>
      <c r="R22"/>
      <c r="S22"/>
      <c r="T22"/>
      <c r="U22"/>
      <c r="V22"/>
      <c r="W22"/>
      <c r="X22"/>
      <c r="Y22"/>
      <c r="Z22"/>
      <c r="AB22"/>
    </row>
    <row r="23" spans="1:28" x14ac:dyDescent="0.35">
      <c r="A23"/>
      <c r="B23" s="347">
        <v>11</v>
      </c>
      <c r="C23" s="345"/>
      <c r="D23" s="369" t="str">
        <f t="shared" si="0"/>
        <v/>
      </c>
      <c r="E23" s="351"/>
      <c r="F23" s="421"/>
      <c r="G23" s="367"/>
      <c r="I23" s="347">
        <v>11</v>
      </c>
      <c r="J23" s="345"/>
      <c r="K23" s="369" t="str">
        <f t="shared" si="1"/>
        <v/>
      </c>
      <c r="L23" s="351"/>
      <c r="M23" s="421"/>
      <c r="N23"/>
      <c r="O23"/>
      <c r="P23" s="91"/>
      <c r="Q23"/>
      <c r="R23"/>
      <c r="S23"/>
      <c r="T23"/>
      <c r="U23"/>
      <c r="V23"/>
      <c r="W23"/>
      <c r="X23"/>
      <c r="Y23"/>
      <c r="Z23"/>
      <c r="AB23"/>
    </row>
    <row r="24" spans="1:28" x14ac:dyDescent="0.35">
      <c r="A24"/>
      <c r="B24" s="346">
        <v>12</v>
      </c>
      <c r="C24" s="345"/>
      <c r="D24" s="369" t="str">
        <f t="shared" si="0"/>
        <v/>
      </c>
      <c r="E24" s="351"/>
      <c r="F24" s="421"/>
      <c r="G24" s="367"/>
      <c r="I24" s="346">
        <v>12</v>
      </c>
      <c r="J24" s="345"/>
      <c r="K24" s="369" t="str">
        <f t="shared" si="1"/>
        <v/>
      </c>
      <c r="L24" s="351"/>
      <c r="M24" s="421"/>
      <c r="N24"/>
      <c r="O24"/>
      <c r="P24" s="91"/>
      <c r="Q24"/>
      <c r="R24"/>
      <c r="S24"/>
      <c r="T24"/>
      <c r="U24"/>
      <c r="V24"/>
      <c r="W24"/>
      <c r="X24"/>
      <c r="Y24"/>
      <c r="Z24"/>
      <c r="AB24"/>
    </row>
    <row r="25" spans="1:28" x14ac:dyDescent="0.35">
      <c r="A25"/>
      <c r="B25" s="347">
        <v>13</v>
      </c>
      <c r="C25" s="345"/>
      <c r="D25" s="369" t="str">
        <f t="shared" si="0"/>
        <v/>
      </c>
      <c r="E25" s="351"/>
      <c r="F25" s="421"/>
      <c r="G25" s="367"/>
      <c r="I25" s="347">
        <v>13</v>
      </c>
      <c r="J25" s="345"/>
      <c r="K25" s="369" t="str">
        <f t="shared" si="1"/>
        <v/>
      </c>
      <c r="L25" s="351"/>
      <c r="M25" s="421"/>
      <c r="N25"/>
      <c r="O25"/>
      <c r="P25" s="91"/>
      <c r="Q25"/>
      <c r="R25"/>
      <c r="S25"/>
      <c r="T25"/>
      <c r="U25"/>
      <c r="V25"/>
      <c r="W25"/>
      <c r="X25"/>
      <c r="Y25"/>
      <c r="Z25"/>
      <c r="AB25"/>
    </row>
    <row r="26" spans="1:28" x14ac:dyDescent="0.35">
      <c r="A26"/>
      <c r="B26" s="346">
        <v>14</v>
      </c>
      <c r="C26" s="345"/>
      <c r="D26" s="369" t="str">
        <f t="shared" si="0"/>
        <v/>
      </c>
      <c r="E26" s="351"/>
      <c r="F26" s="421"/>
      <c r="G26" s="367"/>
      <c r="I26" s="346">
        <v>14</v>
      </c>
      <c r="J26" s="345"/>
      <c r="K26" s="369" t="str">
        <f t="shared" si="1"/>
        <v/>
      </c>
      <c r="L26" s="351"/>
      <c r="M26" s="421"/>
      <c r="N26"/>
      <c r="O26"/>
      <c r="P26" s="91"/>
      <c r="Q26"/>
      <c r="R26"/>
      <c r="S26"/>
      <c r="T26"/>
      <c r="U26"/>
      <c r="V26"/>
      <c r="W26"/>
      <c r="X26"/>
      <c r="Y26"/>
      <c r="Z26"/>
      <c r="AB26"/>
    </row>
    <row r="27" spans="1:28" x14ac:dyDescent="0.35">
      <c r="A27"/>
      <c r="B27" s="346">
        <v>15</v>
      </c>
      <c r="C27" s="345"/>
      <c r="D27" s="369" t="str">
        <f t="shared" si="0"/>
        <v/>
      </c>
      <c r="E27" s="351"/>
      <c r="F27" s="421"/>
      <c r="G27" s="367"/>
      <c r="I27" s="346">
        <v>15</v>
      </c>
      <c r="J27" s="345"/>
      <c r="K27" s="371" t="str">
        <f t="shared" si="1"/>
        <v/>
      </c>
      <c r="L27" s="351"/>
      <c r="M27" s="421"/>
      <c r="N27"/>
      <c r="O27"/>
      <c r="P27" s="91"/>
      <c r="Q27"/>
      <c r="R27"/>
      <c r="S27"/>
      <c r="T27"/>
      <c r="U27"/>
      <c r="V27"/>
      <c r="W27"/>
      <c r="X27"/>
      <c r="Y27"/>
      <c r="Z27"/>
      <c r="AB27"/>
    </row>
    <row r="28" spans="1:28" x14ac:dyDescent="0.35">
      <c r="A28"/>
      <c r="B28" s="346">
        <v>16</v>
      </c>
      <c r="C28" s="345"/>
      <c r="D28" s="369" t="str">
        <f t="shared" si="0"/>
        <v/>
      </c>
      <c r="E28" s="351"/>
      <c r="F28" s="421"/>
      <c r="G28" s="367"/>
      <c r="I28" s="346">
        <v>16</v>
      </c>
      <c r="J28" s="345"/>
      <c r="K28" s="371" t="str">
        <f t="shared" si="1"/>
        <v/>
      </c>
      <c r="L28" s="351"/>
      <c r="M28" s="421"/>
      <c r="N28"/>
      <c r="O28"/>
      <c r="P28" s="91"/>
      <c r="Q28"/>
      <c r="R28"/>
      <c r="S28"/>
      <c r="T28"/>
      <c r="U28"/>
      <c r="V28"/>
      <c r="W28"/>
      <c r="X28"/>
      <c r="Y28"/>
      <c r="Z28"/>
      <c r="AB28"/>
    </row>
    <row r="29" spans="1:28" x14ac:dyDescent="0.35">
      <c r="A29"/>
      <c r="B29" s="346">
        <v>17</v>
      </c>
      <c r="C29" s="345"/>
      <c r="D29" s="369" t="str">
        <f t="shared" si="0"/>
        <v/>
      </c>
      <c r="E29" s="351"/>
      <c r="F29" s="421"/>
      <c r="G29" s="367"/>
      <c r="I29" s="346">
        <v>17</v>
      </c>
      <c r="J29" s="345"/>
      <c r="K29" s="371" t="str">
        <f t="shared" si="1"/>
        <v/>
      </c>
      <c r="L29" s="351"/>
      <c r="M29" s="421"/>
      <c r="N29"/>
      <c r="O29"/>
      <c r="P29" s="91"/>
      <c r="Q29"/>
      <c r="R29"/>
      <c r="S29"/>
      <c r="T29"/>
      <c r="U29"/>
      <c r="V29"/>
      <c r="W29"/>
      <c r="X29"/>
      <c r="Y29"/>
      <c r="Z29"/>
      <c r="AB29"/>
    </row>
    <row r="30" spans="1:28" x14ac:dyDescent="0.35">
      <c r="A30"/>
      <c r="B30" s="346">
        <v>18</v>
      </c>
      <c r="C30" s="345"/>
      <c r="D30" s="369" t="str">
        <f t="shared" si="0"/>
        <v/>
      </c>
      <c r="E30" s="351"/>
      <c r="F30" s="421"/>
      <c r="G30" s="367"/>
      <c r="I30" s="346">
        <v>18</v>
      </c>
      <c r="J30" s="345"/>
      <c r="K30" s="371" t="str">
        <f t="shared" si="1"/>
        <v/>
      </c>
      <c r="L30" s="351"/>
      <c r="M30" s="421"/>
      <c r="N30"/>
      <c r="O30"/>
      <c r="P30" s="91"/>
      <c r="Q30"/>
      <c r="R30"/>
      <c r="S30"/>
      <c r="T30"/>
      <c r="U30"/>
      <c r="V30"/>
      <c r="W30"/>
      <c r="X30"/>
      <c r="Y30"/>
      <c r="Z30"/>
      <c r="AB30"/>
    </row>
    <row r="31" spans="1:28" x14ac:dyDescent="0.35">
      <c r="A31"/>
      <c r="B31" s="346">
        <v>19</v>
      </c>
      <c r="C31" s="345"/>
      <c r="D31" s="369" t="str">
        <f t="shared" si="0"/>
        <v/>
      </c>
      <c r="E31" s="351"/>
      <c r="F31" s="421"/>
      <c r="G31" s="367"/>
      <c r="I31" s="346">
        <v>19</v>
      </c>
      <c r="J31" s="345"/>
      <c r="K31" s="371" t="str">
        <f t="shared" si="1"/>
        <v/>
      </c>
      <c r="L31" s="351"/>
      <c r="M31" s="421"/>
      <c r="N31"/>
      <c r="O31"/>
      <c r="P31" s="91"/>
      <c r="Q31"/>
      <c r="R31"/>
      <c r="S31"/>
      <c r="T31"/>
      <c r="U31"/>
      <c r="V31"/>
      <c r="W31"/>
      <c r="X31"/>
      <c r="Y31"/>
      <c r="Z31"/>
      <c r="AB31"/>
    </row>
    <row r="32" spans="1:28" ht="18.75" thickBot="1" x14ac:dyDescent="0.4">
      <c r="A32"/>
      <c r="B32" s="359">
        <v>20</v>
      </c>
      <c r="C32" s="360"/>
      <c r="D32" s="370" t="str">
        <f t="shared" si="0"/>
        <v/>
      </c>
      <c r="E32" s="360"/>
      <c r="F32" s="422" t="s">
        <v>278</v>
      </c>
      <c r="G32" s="367"/>
      <c r="I32" s="348">
        <v>20</v>
      </c>
      <c r="J32" s="349"/>
      <c r="K32" s="372" t="str">
        <f t="shared" si="1"/>
        <v/>
      </c>
      <c r="L32" s="360"/>
      <c r="M32" s="422" t="s">
        <v>278</v>
      </c>
      <c r="N32"/>
      <c r="O32"/>
      <c r="P32" s="91"/>
      <c r="Q32"/>
      <c r="R32"/>
      <c r="S32"/>
      <c r="T32"/>
      <c r="U32"/>
      <c r="V32"/>
      <c r="W32"/>
      <c r="X32"/>
      <c r="Y32"/>
      <c r="Z32"/>
      <c r="AB32"/>
    </row>
    <row r="33" spans="1:28" ht="18.75" thickBot="1" x14ac:dyDescent="0.4">
      <c r="A33"/>
      <c r="B33" s="363"/>
      <c r="C33"/>
      <c r="D33"/>
      <c r="E33" s="373"/>
      <c r="F33"/>
      <c r="G33" s="367"/>
      <c r="I33" s="363"/>
      <c r="J33"/>
      <c r="K33"/>
      <c r="L33" s="373"/>
      <c r="M33"/>
      <c r="N33"/>
      <c r="O33"/>
      <c r="P33" s="91"/>
      <c r="Q33"/>
      <c r="R33"/>
      <c r="S33"/>
      <c r="T33"/>
      <c r="U33"/>
      <c r="V33"/>
      <c r="W33"/>
      <c r="X33"/>
      <c r="Y33"/>
      <c r="Z33"/>
      <c r="AB33"/>
    </row>
    <row r="34" spans="1:28" ht="18.75" thickBot="1" x14ac:dyDescent="0.4">
      <c r="A34"/>
      <c r="B34" s="563" t="s">
        <v>230</v>
      </c>
      <c r="C34" s="564"/>
      <c r="D34" s="564"/>
      <c r="E34" s="564"/>
      <c r="F34" s="565"/>
      <c r="G34" s="367"/>
      <c r="I34" s="563" t="s">
        <v>232</v>
      </c>
      <c r="J34" s="564"/>
      <c r="K34" s="564"/>
      <c r="L34" s="564"/>
      <c r="M34" s="565"/>
      <c r="N34"/>
      <c r="O34"/>
      <c r="P34" s="91"/>
      <c r="Q34"/>
      <c r="R34"/>
      <c r="S34"/>
      <c r="T34"/>
      <c r="U34"/>
      <c r="V34"/>
      <c r="W34"/>
      <c r="X34"/>
      <c r="Y34"/>
      <c r="Z34"/>
      <c r="AB34"/>
    </row>
    <row r="35" spans="1:28" ht="18.75" thickBot="1" x14ac:dyDescent="0.4">
      <c r="A35"/>
      <c r="B35" s="352"/>
      <c r="C35" s="352" t="s">
        <v>91</v>
      </c>
      <c r="D35" s="352" t="s">
        <v>212</v>
      </c>
      <c r="E35" s="352" t="s">
        <v>213</v>
      </c>
      <c r="F35" s="352" t="s">
        <v>214</v>
      </c>
      <c r="G35" s="367"/>
      <c r="I35" s="352"/>
      <c r="J35" s="352" t="s">
        <v>91</v>
      </c>
      <c r="K35" s="352" t="s">
        <v>212</v>
      </c>
      <c r="L35" s="352" t="s">
        <v>213</v>
      </c>
      <c r="M35" s="352" t="s">
        <v>214</v>
      </c>
      <c r="N35"/>
      <c r="O35"/>
      <c r="P35" s="91"/>
      <c r="Q35"/>
      <c r="R35"/>
      <c r="S35"/>
      <c r="T35"/>
      <c r="U35"/>
      <c r="V35"/>
      <c r="W35"/>
      <c r="X35"/>
      <c r="Y35"/>
      <c r="Z35"/>
      <c r="AB35"/>
    </row>
    <row r="36" spans="1:28" x14ac:dyDescent="0.35">
      <c r="A36"/>
      <c r="B36" s="353" t="s">
        <v>206</v>
      </c>
      <c r="C36" s="411" t="str">
        <f>IFERROR(ABS(SLOPE(D12:D32,B12:B32)),"")</f>
        <v/>
      </c>
      <c r="D36" s="412" t="s">
        <v>215</v>
      </c>
      <c r="E36" s="412" t="s">
        <v>215</v>
      </c>
      <c r="F36" s="413" t="s">
        <v>215</v>
      </c>
      <c r="G36" s="367"/>
      <c r="I36" s="353" t="s">
        <v>206</v>
      </c>
      <c r="J36" s="411" t="str">
        <f>IFERROR(ABS(SLOPE('Dust Test Data'!K12:K32,'Dust Test Data'!I12:I32)),"")</f>
        <v/>
      </c>
      <c r="K36" s="412" t="s">
        <v>215</v>
      </c>
      <c r="L36" s="412" t="s">
        <v>215</v>
      </c>
      <c r="M36" s="413" t="s">
        <v>215</v>
      </c>
      <c r="N36"/>
      <c r="O36"/>
      <c r="P36" s="91"/>
      <c r="Q36"/>
      <c r="R36"/>
      <c r="S36"/>
      <c r="T36"/>
      <c r="U36"/>
      <c r="V36"/>
      <c r="W36"/>
      <c r="X36"/>
      <c r="Y36"/>
      <c r="Z36"/>
      <c r="AB36"/>
    </row>
    <row r="37" spans="1:28" ht="20.25" x14ac:dyDescent="0.35">
      <c r="A37"/>
      <c r="B37" s="347" t="s">
        <v>221</v>
      </c>
      <c r="C37" s="345"/>
      <c r="D37" s="345"/>
      <c r="E37" s="345"/>
      <c r="F37" s="414" t="str">
        <f>IF(AND(C37&gt;=D37,C37&lt;=E37),"Yes","No")</f>
        <v>Yes</v>
      </c>
      <c r="G37" s="367"/>
      <c r="I37" s="347" t="s">
        <v>221</v>
      </c>
      <c r="J37" s="345"/>
      <c r="K37" s="345"/>
      <c r="L37" s="345"/>
      <c r="M37" s="414" t="str">
        <f>IF(AND(J37&gt;=K37,J37&lt;=L37),"Yes","No")</f>
        <v>Yes</v>
      </c>
      <c r="N37"/>
      <c r="O37"/>
      <c r="P37" s="91"/>
      <c r="Q37"/>
      <c r="R37"/>
      <c r="S37"/>
      <c r="T37"/>
      <c r="U37"/>
      <c r="V37"/>
      <c r="W37"/>
      <c r="X37"/>
      <c r="Y37"/>
      <c r="Z37"/>
      <c r="AB37"/>
    </row>
    <row r="38" spans="1:28" x14ac:dyDescent="0.35">
      <c r="A38"/>
      <c r="B38" s="347" t="s">
        <v>207</v>
      </c>
      <c r="C38" s="371">
        <f>C12</f>
        <v>0</v>
      </c>
      <c r="D38" s="410">
        <v>200</v>
      </c>
      <c r="E38" s="410">
        <v>400</v>
      </c>
      <c r="F38" s="414" t="str">
        <f>IF(AND(C38&gt;=D38,C38&lt;=E38),"Yes","No")</f>
        <v>No</v>
      </c>
      <c r="G38" s="367"/>
      <c r="I38" s="347" t="s">
        <v>209</v>
      </c>
      <c r="J38" s="371">
        <f>J12</f>
        <v>0</v>
      </c>
      <c r="K38" s="410">
        <v>200</v>
      </c>
      <c r="L38" s="410">
        <v>400</v>
      </c>
      <c r="M38" s="414" t="str">
        <f>IF(AND(J38&gt;=K38,J38&lt;=L38),"Yes","No")</f>
        <v>No</v>
      </c>
      <c r="N38"/>
      <c r="O38"/>
      <c r="P38" s="91"/>
      <c r="Q38"/>
      <c r="R38"/>
      <c r="S38"/>
      <c r="T38"/>
      <c r="U38"/>
      <c r="V38"/>
      <c r="W38"/>
      <c r="X38"/>
      <c r="Y38"/>
      <c r="Z38"/>
      <c r="AB38"/>
    </row>
    <row r="39" spans="1:28" x14ac:dyDescent="0.35">
      <c r="A39"/>
      <c r="B39" s="347" t="s">
        <v>216</v>
      </c>
      <c r="C39" s="405"/>
      <c r="D39" s="409" t="s">
        <v>215</v>
      </c>
      <c r="E39" s="404">
        <v>0.03</v>
      </c>
      <c r="F39" s="414" t="str">
        <f>IF(C39&lt;=E39,"Yes","No")</f>
        <v>Yes</v>
      </c>
      <c r="G39" s="367"/>
      <c r="I39" s="347" t="s">
        <v>154</v>
      </c>
      <c r="J39" s="418" t="str">
        <f>IFERROR((J36-C36)*'Setup &amp; Instrumentation'!C11,"")</f>
        <v/>
      </c>
      <c r="K39" s="406" t="s">
        <v>215</v>
      </c>
      <c r="L39" s="406" t="s">
        <v>215</v>
      </c>
      <c r="M39" s="414" t="s">
        <v>215</v>
      </c>
      <c r="N39"/>
      <c r="O39"/>
      <c r="P39" s="91"/>
      <c r="Q39"/>
      <c r="R39"/>
      <c r="S39"/>
      <c r="T39"/>
      <c r="U39"/>
      <c r="V39"/>
      <c r="W39"/>
      <c r="X39"/>
      <c r="Y39"/>
      <c r="Z39"/>
      <c r="AB39"/>
    </row>
    <row r="40" spans="1:28" ht="18.75" thickBot="1" x14ac:dyDescent="0.4">
      <c r="A40"/>
      <c r="B40" s="419" t="s">
        <v>217</v>
      </c>
      <c r="C40" s="408">
        <f>COUNTIF(E12:E32, "Yes")</f>
        <v>0</v>
      </c>
      <c r="D40" s="415">
        <v>9</v>
      </c>
      <c r="E40" s="416" t="s">
        <v>215</v>
      </c>
      <c r="F40" s="417" t="str">
        <f>IF(C40&gt;=D40,"Yes","No")</f>
        <v>No</v>
      </c>
      <c r="G40" s="367"/>
      <c r="I40" s="347" t="s">
        <v>235</v>
      </c>
      <c r="J40" s="345"/>
      <c r="K40" s="345"/>
      <c r="L40" s="345"/>
      <c r="M40" s="414" t="str">
        <f>IF(AND(J40&gt;=K40,J40&lt;=L40),"Yes","No")</f>
        <v>Yes</v>
      </c>
      <c r="N40"/>
      <c r="O40"/>
      <c r="P40" s="91"/>
      <c r="Q40"/>
      <c r="R40"/>
      <c r="S40"/>
      <c r="T40"/>
      <c r="U40"/>
      <c r="V40"/>
      <c r="W40"/>
      <c r="X40"/>
      <c r="Y40"/>
      <c r="Z40"/>
      <c r="AB40"/>
    </row>
    <row r="41" spans="1:28" x14ac:dyDescent="0.35">
      <c r="A41"/>
      <c r="G41" s="367"/>
      <c r="I41" s="347" t="s">
        <v>216</v>
      </c>
      <c r="J41" s="405"/>
      <c r="K41" s="409" t="s">
        <v>215</v>
      </c>
      <c r="L41" s="404">
        <v>0.03</v>
      </c>
      <c r="M41" s="414" t="str">
        <f>IF(J41&lt;=L41,"Yes","No")</f>
        <v>Yes</v>
      </c>
      <c r="N41"/>
      <c r="O41"/>
      <c r="P41" s="91"/>
      <c r="Q41"/>
      <c r="R41"/>
      <c r="S41"/>
      <c r="T41"/>
      <c r="U41"/>
      <c r="V41"/>
      <c r="W41"/>
      <c r="X41"/>
      <c r="Y41"/>
      <c r="Z41"/>
      <c r="AB41"/>
    </row>
    <row r="42" spans="1:28" ht="18.75" thickBot="1" x14ac:dyDescent="0.4">
      <c r="A42"/>
      <c r="B42" s="333"/>
      <c r="C42" s="333"/>
      <c r="D42" s="333"/>
      <c r="E42"/>
      <c r="F42"/>
      <c r="G42" s="367"/>
      <c r="I42" s="419" t="s">
        <v>217</v>
      </c>
      <c r="J42" s="408">
        <f>COUNTIF(L12:L32, "Yes")</f>
        <v>0</v>
      </c>
      <c r="K42" s="415">
        <v>9</v>
      </c>
      <c r="L42" s="416" t="s">
        <v>215</v>
      </c>
      <c r="M42" s="417" t="str">
        <f>IF(J42&gt;=K42,"Yes","No")</f>
        <v>No</v>
      </c>
      <c r="N42"/>
      <c r="O42"/>
      <c r="P42" s="91"/>
      <c r="Q42"/>
      <c r="R42"/>
      <c r="S42"/>
      <c r="T42"/>
      <c r="U42"/>
      <c r="V42"/>
      <c r="W42"/>
      <c r="X42"/>
      <c r="Y42"/>
      <c r="Z42"/>
      <c r="AB42"/>
    </row>
    <row r="43" spans="1:28" x14ac:dyDescent="0.35">
      <c r="A43"/>
      <c r="B43" s="333"/>
      <c r="C43" s="333"/>
      <c r="D43" s="333"/>
      <c r="E43"/>
      <c r="F43"/>
      <c r="G43" s="367"/>
      <c r="H43"/>
      <c r="I43"/>
      <c r="J43"/>
      <c r="K43"/>
      <c r="L43"/>
      <c r="M43"/>
      <c r="N43"/>
      <c r="O43"/>
      <c r="P43" s="91"/>
      <c r="Q43"/>
      <c r="R43"/>
      <c r="S43"/>
      <c r="T43"/>
      <c r="U43"/>
      <c r="V43"/>
      <c r="W43"/>
      <c r="X43"/>
      <c r="Y43"/>
      <c r="Z43"/>
      <c r="AB43"/>
    </row>
    <row r="44" spans="1:28" x14ac:dyDescent="0.35">
      <c r="A44"/>
      <c r="B44" s="333"/>
      <c r="C44" s="333"/>
      <c r="D44" s="333"/>
      <c r="E44"/>
      <c r="F44"/>
      <c r="G44" s="367"/>
      <c r="H44"/>
      <c r="I44"/>
      <c r="J44"/>
      <c r="K44"/>
      <c r="L44"/>
      <c r="M44"/>
      <c r="N44"/>
      <c r="O44"/>
      <c r="P44" s="91"/>
      <c r="Q44"/>
      <c r="R44"/>
      <c r="S44"/>
      <c r="T44"/>
      <c r="U44"/>
      <c r="V44"/>
      <c r="W44"/>
      <c r="X44"/>
      <c r="Y44"/>
      <c r="Z44"/>
      <c r="AB44"/>
    </row>
    <row r="45" spans="1:28" x14ac:dyDescent="0.35">
      <c r="A45"/>
      <c r="B45" s="333"/>
      <c r="C45" s="333"/>
      <c r="D45" s="333"/>
      <c r="E45"/>
      <c r="F45"/>
      <c r="G45" s="367"/>
      <c r="H45"/>
      <c r="I45"/>
      <c r="J45"/>
      <c r="K45"/>
      <c r="L45"/>
      <c r="M45"/>
      <c r="N45"/>
      <c r="O45"/>
      <c r="P45" s="91"/>
      <c r="Q45"/>
      <c r="R45"/>
      <c r="S45"/>
      <c r="T45"/>
      <c r="U45"/>
      <c r="V45"/>
      <c r="W45"/>
      <c r="X45"/>
      <c r="Y45"/>
      <c r="Z45"/>
      <c r="AB45"/>
    </row>
    <row r="46" spans="1:28" x14ac:dyDescent="0.35">
      <c r="A46"/>
      <c r="B46" s="333"/>
      <c r="C46" s="333"/>
      <c r="D46" s="333"/>
      <c r="E46"/>
      <c r="F46"/>
      <c r="G46" s="367"/>
      <c r="H46"/>
      <c r="I46"/>
      <c r="J46"/>
      <c r="K46"/>
      <c r="L46"/>
      <c r="M46"/>
      <c r="N46"/>
      <c r="O46"/>
      <c r="P46" s="91"/>
      <c r="Q46"/>
      <c r="R46"/>
      <c r="S46"/>
      <c r="T46"/>
      <c r="U46"/>
      <c r="V46"/>
      <c r="W46"/>
      <c r="X46"/>
      <c r="Y46"/>
      <c r="Z46"/>
      <c r="AB46"/>
    </row>
    <row r="47" spans="1:28" ht="18.75" thickBot="1" x14ac:dyDescent="0.4">
      <c r="B47" s="36"/>
      <c r="C47" s="37"/>
      <c r="D47" s="38"/>
      <c r="E47" s="39"/>
      <c r="F47" s="39"/>
      <c r="G47" s="368"/>
      <c r="H47" s="39"/>
      <c r="I47" s="39"/>
      <c r="J47" s="39"/>
      <c r="K47" s="39"/>
      <c r="L47" s="39"/>
      <c r="M47" s="39"/>
      <c r="N47" s="39"/>
      <c r="P47" s="91"/>
      <c r="AB47"/>
    </row>
    <row r="48" spans="1:28" ht="18.75" thickBot="1" x14ac:dyDescent="0.4">
      <c r="B48" s="495" t="s">
        <v>81</v>
      </c>
      <c r="C48" s="496"/>
      <c r="D48" s="496"/>
      <c r="E48" s="496"/>
      <c r="F48" s="496"/>
      <c r="G48" s="496"/>
      <c r="H48" s="496"/>
      <c r="I48" s="496"/>
      <c r="J48" s="496"/>
      <c r="K48" s="496"/>
      <c r="L48" s="496"/>
      <c r="M48" s="496"/>
      <c r="N48" s="497"/>
      <c r="P48" s="91"/>
      <c r="AB48"/>
    </row>
    <row r="49" spans="2:28" ht="17.45" customHeight="1" x14ac:dyDescent="0.35">
      <c r="B49" s="442"/>
      <c r="C49" s="443"/>
      <c r="D49" s="443"/>
      <c r="E49" s="443"/>
      <c r="F49" s="443"/>
      <c r="G49" s="443"/>
      <c r="H49" s="443"/>
      <c r="I49" s="443"/>
      <c r="J49" s="443"/>
      <c r="K49" s="443"/>
      <c r="L49" s="443"/>
      <c r="M49" s="443"/>
      <c r="N49" s="444"/>
      <c r="P49" s="91"/>
      <c r="AB49"/>
    </row>
    <row r="50" spans="2:28" ht="17.45" customHeight="1" x14ac:dyDescent="0.35">
      <c r="B50" s="445"/>
      <c r="C50" s="446"/>
      <c r="D50" s="446"/>
      <c r="E50" s="446"/>
      <c r="F50" s="446"/>
      <c r="G50" s="446"/>
      <c r="H50" s="446"/>
      <c r="I50" s="446"/>
      <c r="J50" s="446"/>
      <c r="K50" s="446"/>
      <c r="L50" s="446"/>
      <c r="M50" s="446"/>
      <c r="N50" s="447"/>
      <c r="P50" s="91"/>
      <c r="AB50"/>
    </row>
    <row r="51" spans="2:28" ht="17.45" customHeight="1" x14ac:dyDescent="0.35">
      <c r="B51" s="445"/>
      <c r="C51" s="446"/>
      <c r="D51" s="446"/>
      <c r="E51" s="446"/>
      <c r="F51" s="446"/>
      <c r="G51" s="446"/>
      <c r="H51" s="446"/>
      <c r="I51" s="446"/>
      <c r="J51" s="446"/>
      <c r="K51" s="446"/>
      <c r="L51" s="446"/>
      <c r="M51" s="446"/>
      <c r="N51" s="447"/>
      <c r="P51" s="91"/>
      <c r="AB51"/>
    </row>
    <row r="52" spans="2:28" ht="17.45" customHeight="1" x14ac:dyDescent="0.35">
      <c r="B52" s="445"/>
      <c r="C52" s="446"/>
      <c r="D52" s="446"/>
      <c r="E52" s="446"/>
      <c r="F52" s="446"/>
      <c r="G52" s="446"/>
      <c r="H52" s="446"/>
      <c r="I52" s="446"/>
      <c r="J52" s="446"/>
      <c r="K52" s="446"/>
      <c r="L52" s="446"/>
      <c r="M52" s="446"/>
      <c r="N52" s="447"/>
      <c r="P52" s="91"/>
      <c r="AB52"/>
    </row>
    <row r="53" spans="2:28" ht="17.45" customHeight="1" x14ac:dyDescent="0.35">
      <c r="B53" s="445"/>
      <c r="C53" s="446"/>
      <c r="D53" s="446"/>
      <c r="E53" s="446"/>
      <c r="F53" s="446"/>
      <c r="G53" s="446"/>
      <c r="H53" s="446"/>
      <c r="I53" s="446"/>
      <c r="J53" s="446"/>
      <c r="K53" s="446"/>
      <c r="L53" s="446"/>
      <c r="M53" s="446"/>
      <c r="N53" s="447"/>
      <c r="P53" s="91"/>
      <c r="AB53"/>
    </row>
    <row r="54" spans="2:28" ht="17.45" customHeight="1" x14ac:dyDescent="0.35">
      <c r="B54" s="445"/>
      <c r="C54" s="446"/>
      <c r="D54" s="446"/>
      <c r="E54" s="446"/>
      <c r="F54" s="446"/>
      <c r="G54" s="446"/>
      <c r="H54" s="446"/>
      <c r="I54" s="446"/>
      <c r="J54" s="446"/>
      <c r="K54" s="446"/>
      <c r="L54" s="446"/>
      <c r="M54" s="446"/>
      <c r="N54" s="447"/>
      <c r="P54" s="91"/>
      <c r="AB54"/>
    </row>
    <row r="55" spans="2:28" ht="17.45" customHeight="1" x14ac:dyDescent="0.35">
      <c r="B55" s="445"/>
      <c r="C55" s="446"/>
      <c r="D55" s="446"/>
      <c r="E55" s="446"/>
      <c r="F55" s="446"/>
      <c r="G55" s="446"/>
      <c r="H55" s="446"/>
      <c r="I55" s="446"/>
      <c r="J55" s="446"/>
      <c r="K55" s="446"/>
      <c r="L55" s="446"/>
      <c r="M55" s="446"/>
      <c r="N55" s="447"/>
      <c r="P55" s="91"/>
      <c r="AB55"/>
    </row>
    <row r="56" spans="2:28" ht="17.45" customHeight="1" x14ac:dyDescent="0.35">
      <c r="B56" s="445"/>
      <c r="C56" s="446"/>
      <c r="D56" s="446"/>
      <c r="E56" s="446"/>
      <c r="F56" s="446"/>
      <c r="G56" s="446"/>
      <c r="H56" s="446"/>
      <c r="I56" s="446"/>
      <c r="J56" s="446"/>
      <c r="K56" s="446"/>
      <c r="L56" s="446"/>
      <c r="M56" s="446"/>
      <c r="N56" s="447"/>
      <c r="P56" s="91"/>
      <c r="AB56"/>
    </row>
    <row r="57" spans="2:28" ht="17.45" customHeight="1" x14ac:dyDescent="0.35">
      <c r="B57" s="445"/>
      <c r="C57" s="446"/>
      <c r="D57" s="446"/>
      <c r="E57" s="446"/>
      <c r="F57" s="446"/>
      <c r="G57" s="446"/>
      <c r="H57" s="446"/>
      <c r="I57" s="446"/>
      <c r="J57" s="446"/>
      <c r="K57" s="446"/>
      <c r="L57" s="446"/>
      <c r="M57" s="446"/>
      <c r="N57" s="447"/>
      <c r="P57" s="91"/>
      <c r="AB57"/>
    </row>
    <row r="58" spans="2:28" ht="17.45" customHeight="1" x14ac:dyDescent="0.35">
      <c r="B58" s="445"/>
      <c r="C58" s="446"/>
      <c r="D58" s="446"/>
      <c r="E58" s="446"/>
      <c r="F58" s="446"/>
      <c r="G58" s="446"/>
      <c r="H58" s="446"/>
      <c r="I58" s="446"/>
      <c r="J58" s="446"/>
      <c r="K58" s="446"/>
      <c r="L58" s="446"/>
      <c r="M58" s="446"/>
      <c r="N58" s="447"/>
      <c r="P58" s="91"/>
      <c r="AB58"/>
    </row>
    <row r="59" spans="2:28" ht="17.45" customHeight="1" x14ac:dyDescent="0.35">
      <c r="B59" s="445"/>
      <c r="C59" s="446"/>
      <c r="D59" s="446"/>
      <c r="E59" s="446"/>
      <c r="F59" s="446"/>
      <c r="G59" s="446"/>
      <c r="H59" s="446"/>
      <c r="I59" s="446"/>
      <c r="J59" s="446"/>
      <c r="K59" s="446"/>
      <c r="L59" s="446"/>
      <c r="M59" s="446"/>
      <c r="N59" s="447"/>
      <c r="P59" s="91"/>
      <c r="AB59"/>
    </row>
    <row r="60" spans="2:28" x14ac:dyDescent="0.35">
      <c r="B60" s="445"/>
      <c r="C60" s="446"/>
      <c r="D60" s="446"/>
      <c r="E60" s="446"/>
      <c r="F60" s="446"/>
      <c r="G60" s="446"/>
      <c r="H60" s="446"/>
      <c r="I60" s="446"/>
      <c r="J60" s="446"/>
      <c r="K60" s="446"/>
      <c r="L60" s="446"/>
      <c r="M60" s="446"/>
      <c r="N60" s="447"/>
      <c r="P60" s="91"/>
      <c r="AB60"/>
    </row>
    <row r="61" spans="2:28" x14ac:dyDescent="0.35">
      <c r="B61" s="445"/>
      <c r="C61" s="446"/>
      <c r="D61" s="446"/>
      <c r="E61" s="446"/>
      <c r="F61" s="446"/>
      <c r="G61" s="446"/>
      <c r="H61" s="446"/>
      <c r="I61" s="446"/>
      <c r="J61" s="446"/>
      <c r="K61" s="446"/>
      <c r="L61" s="446"/>
      <c r="M61" s="446"/>
      <c r="N61" s="447"/>
      <c r="P61" s="91"/>
      <c r="AB61"/>
    </row>
    <row r="62" spans="2:28" x14ac:dyDescent="0.35">
      <c r="B62" s="445"/>
      <c r="C62" s="446"/>
      <c r="D62" s="446"/>
      <c r="E62" s="446"/>
      <c r="F62" s="446"/>
      <c r="G62" s="446"/>
      <c r="H62" s="446"/>
      <c r="I62" s="446"/>
      <c r="J62" s="446"/>
      <c r="K62" s="446"/>
      <c r="L62" s="446"/>
      <c r="M62" s="446"/>
      <c r="N62" s="447"/>
      <c r="P62" s="91"/>
      <c r="AB62"/>
    </row>
    <row r="63" spans="2:28" ht="18.75" thickBot="1" x14ac:dyDescent="0.4">
      <c r="B63" s="448"/>
      <c r="C63" s="449"/>
      <c r="D63" s="449"/>
      <c r="E63" s="449"/>
      <c r="F63" s="449"/>
      <c r="G63" s="449"/>
      <c r="H63" s="449"/>
      <c r="I63" s="449"/>
      <c r="J63" s="449"/>
      <c r="K63" s="449"/>
      <c r="L63" s="449"/>
      <c r="M63" s="449"/>
      <c r="N63" s="450"/>
      <c r="P63" s="91"/>
      <c r="AB63"/>
    </row>
    <row r="64" spans="2:28" x14ac:dyDescent="0.35">
      <c r="C64" s="189"/>
      <c r="D64" s="189"/>
      <c r="P64" s="91"/>
      <c r="AB64"/>
    </row>
    <row r="65" spans="1:28" x14ac:dyDescent="0.35">
      <c r="B65" s="101"/>
      <c r="C65" s="101"/>
      <c r="D65" s="101"/>
      <c r="E65" s="101"/>
      <c r="F65" s="101"/>
      <c r="G65" s="101"/>
      <c r="H65" s="101"/>
      <c r="I65" s="101"/>
      <c r="J65" s="101"/>
      <c r="K65" s="101"/>
      <c r="L65" s="101"/>
      <c r="M65" s="101"/>
      <c r="N65" s="101"/>
      <c r="O65" s="101"/>
      <c r="P65" s="91"/>
      <c r="Q65" s="101"/>
      <c r="R65" s="101"/>
      <c r="S65" s="101"/>
      <c r="T65" s="101"/>
      <c r="U65" s="101"/>
      <c r="V65" s="101"/>
      <c r="W65" s="101"/>
      <c r="X65" s="101"/>
      <c r="Y65" s="101"/>
      <c r="Z65" s="101"/>
      <c r="AA65" s="101"/>
      <c r="AB65"/>
    </row>
    <row r="66" spans="1:28" x14ac:dyDescent="0.35">
      <c r="A66" s="91"/>
      <c r="B66" s="91"/>
      <c r="C66" s="91"/>
      <c r="D66" s="91"/>
      <c r="E66" s="91"/>
      <c r="F66" s="91"/>
      <c r="G66" s="91"/>
      <c r="H66" s="91"/>
      <c r="I66" s="91"/>
      <c r="J66" s="91"/>
      <c r="K66" s="91"/>
      <c r="L66" s="91"/>
      <c r="M66" s="91"/>
      <c r="N66" s="91"/>
      <c r="O66" s="91"/>
      <c r="P66" s="91"/>
      <c r="Q66"/>
      <c r="R66"/>
      <c r="S66"/>
      <c r="T66"/>
      <c r="U66"/>
      <c r="V66"/>
      <c r="W66"/>
      <c r="X66"/>
      <c r="Y66"/>
      <c r="Z66"/>
      <c r="AA66"/>
      <c r="AB66"/>
    </row>
    <row r="67" spans="1:28" x14ac:dyDescent="0.35">
      <c r="P67"/>
    </row>
    <row r="68" spans="1:28" x14ac:dyDescent="0.35">
      <c r="P68"/>
    </row>
    <row r="69" spans="1:28" x14ac:dyDescent="0.35">
      <c r="P69"/>
    </row>
    <row r="70" spans="1:28" x14ac:dyDescent="0.35">
      <c r="P70"/>
    </row>
    <row r="71" spans="1:28" x14ac:dyDescent="0.35">
      <c r="P71"/>
    </row>
    <row r="72" spans="1:28" x14ac:dyDescent="0.35">
      <c r="P72"/>
    </row>
    <row r="73" spans="1:28" x14ac:dyDescent="0.35">
      <c r="P73"/>
    </row>
    <row r="74" spans="1:28" x14ac:dyDescent="0.35">
      <c r="P74"/>
    </row>
  </sheetData>
  <sheetProtection algorithmName="SHA-512" hashValue="5whAkHhOUolZf3z9HUZn5qhQa1v/sUayoNzpmvb+DuQzIcRwpG0jDXb20P6DKQ4JhZbyf9SRv0v/ky07uFZqhQ==" saltValue="P3pt4KRAwswhTVMHGmdF0A==" spinCount="100000" sheet="1" selectLockedCells="1"/>
  <dataConsolidate/>
  <mergeCells count="13">
    <mergeCell ref="B49:N63"/>
    <mergeCell ref="C8:E8"/>
    <mergeCell ref="B48:N48"/>
    <mergeCell ref="B34:F34"/>
    <mergeCell ref="I34:M34"/>
    <mergeCell ref="B10:F10"/>
    <mergeCell ref="I10:M10"/>
    <mergeCell ref="C7:E7"/>
    <mergeCell ref="B2:E2"/>
    <mergeCell ref="C3:E3"/>
    <mergeCell ref="C4:E4"/>
    <mergeCell ref="C5:E5"/>
    <mergeCell ref="C6:E6"/>
  </mergeCells>
  <dataValidations count="1">
    <dataValidation type="list" allowBlank="1" showInputMessage="1" showErrorMessage="1" sqref="E12:E32 L12:L32" xr:uid="{22AA33F5-78AA-4879-B8FA-9678687D219B}">
      <formula1>YesorNo</formula1>
    </dataValidation>
  </dataValidations>
  <hyperlinks>
    <hyperlink ref="H4" location="Instructions!C35" display="Back to Instructions tab" xr:uid="{0277C1B3-02B6-4889-BC86-3B8C92A1B73A}"/>
  </hyperlink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83" id="{BC1511A9-662F-427F-976F-7F0A1DDC19B5}">
            <xm:f>'General Info &amp; Results'!#REF!="Inactive Mode Only"</xm:f>
            <x14:dxf>
              <fill>
                <patternFill patternType="lightUp">
                  <bgColor theme="0"/>
                </patternFill>
              </fill>
            </x14:dxf>
          </x14:cfRule>
          <xm:sqref>B13:C13 B15:C15 B18:C18 B23:C23 B20:C20 B25:C25 B37:B40 I13:J13 I15:J15 I18:J18 I23:J23 I20:J20 I25:J25 I37:I42</xm:sqref>
        </x14:conditionalFormatting>
        <x14:conditionalFormatting xmlns:xm="http://schemas.microsoft.com/office/excel/2006/main">
          <x14:cfRule type="expression" priority="91" id="{4F236190-ABAB-465B-A2A4-CE1A32531186}">
            <xm:f>'General Info &amp; Results'!#REF!="Off Mode Only"</xm:f>
            <x14:dxf>
              <fill>
                <patternFill patternType="lightUp">
                  <bgColor theme="0"/>
                </patternFill>
              </fill>
            </x14:dxf>
          </x14:cfRule>
          <xm:sqref>C12 C14 C16:C17 C19 C24 C21:C22 C26:C32 J39:J41 J12 J14 J16:J17 J19 J24 J21:J22 J26:J32 C37:C39 D37:E37 J37:L37 K40:L40</xm:sqref>
        </x14:conditionalFormatting>
        <x14:conditionalFormatting xmlns:xm="http://schemas.microsoft.com/office/excel/2006/main">
          <x14:cfRule type="expression" priority="4" id="{F37D0038-955A-43CE-97B7-BA41A2424AA9}">
            <xm:f>'General Info &amp; Results'!#REF!="Off Mode Only"</xm:f>
            <x14:dxf>
              <fill>
                <patternFill patternType="lightUp">
                  <bgColor theme="0"/>
                </patternFill>
              </fill>
            </x14:dxf>
          </x14:cfRule>
          <xm:sqref>E12:E30</xm:sqref>
        </x14:conditionalFormatting>
        <x14:conditionalFormatting xmlns:xm="http://schemas.microsoft.com/office/excel/2006/main">
          <x14:cfRule type="expression" priority="3" id="{94FB945E-138E-4866-BF0D-232F2CDDA763}">
            <xm:f>'General Info &amp; Results'!#REF!="Off Mode Only"</xm:f>
            <x14:dxf>
              <fill>
                <patternFill patternType="lightUp">
                  <bgColor theme="0"/>
                </patternFill>
              </fill>
            </x14:dxf>
          </x14:cfRule>
          <xm:sqref>E31:E32</xm:sqref>
        </x14:conditionalFormatting>
        <x14:conditionalFormatting xmlns:xm="http://schemas.microsoft.com/office/excel/2006/main">
          <x14:cfRule type="expression" priority="2" id="{8452C030-D457-4123-B3FA-7A999AB413AA}">
            <xm:f>'General Info &amp; Results'!#REF!="Off Mode Only"</xm:f>
            <x14:dxf>
              <fill>
                <patternFill patternType="lightUp">
                  <bgColor theme="0"/>
                </patternFill>
              </fill>
            </x14:dxf>
          </x14:cfRule>
          <xm:sqref>L12:L30</xm:sqref>
        </x14:conditionalFormatting>
        <x14:conditionalFormatting xmlns:xm="http://schemas.microsoft.com/office/excel/2006/main">
          <x14:cfRule type="expression" priority="1" id="{388664EE-EB33-4B7A-9B27-96F760CA9E27}">
            <xm:f>'General Info &amp; Results'!#REF!="Off Mode Only"</xm:f>
            <x14:dxf>
              <fill>
                <patternFill patternType="lightUp">
                  <bgColor theme="0"/>
                </patternFill>
              </fill>
            </x14:dxf>
          </x14:cfRule>
          <xm:sqref>L31:L32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D92A-6E76-401B-BCC7-7974BA8CF340}">
  <sheetPr>
    <tabColor rgb="FF0070C0"/>
  </sheetPr>
  <dimension ref="A1:AC64"/>
  <sheetViews>
    <sheetView showGridLines="0" zoomScale="80" zoomScaleNormal="80" workbookViewId="0">
      <selection activeCell="C12" sqref="C12"/>
    </sheetView>
  </sheetViews>
  <sheetFormatPr defaultColWidth="9.140625" defaultRowHeight="18" x14ac:dyDescent="0.35"/>
  <cols>
    <col min="1" max="1" width="4.5703125" style="90" customWidth="1"/>
    <col min="2" max="2" width="36.7109375" style="90" customWidth="1"/>
    <col min="3" max="3" width="26.28515625" style="90" bestFit="1" customWidth="1"/>
    <col min="4" max="4" width="20.42578125" style="90" customWidth="1"/>
    <col min="5" max="5" width="32.85546875" style="90" bestFit="1" customWidth="1"/>
    <col min="6" max="6" width="37.5703125" style="90" bestFit="1" customWidth="1"/>
    <col min="7" max="7" width="18.5703125" style="90" customWidth="1"/>
    <col min="8" max="8" width="20.42578125" style="90" customWidth="1"/>
    <col min="9" max="9" width="48.85546875" style="90" customWidth="1"/>
    <col min="10" max="10" width="26.28515625" style="90" bestFit="1" customWidth="1"/>
    <col min="11" max="11" width="20.42578125" style="90" customWidth="1"/>
    <col min="12" max="12" width="32.85546875" style="90" bestFit="1" customWidth="1"/>
    <col min="13" max="13" width="37.5703125" style="90" bestFit="1" customWidth="1"/>
    <col min="14" max="15" width="21.140625" style="90" customWidth="1"/>
    <col min="16" max="16" width="11.42578125" style="90" customWidth="1"/>
    <col min="17" max="26" width="21.140625" style="90" customWidth="1"/>
    <col min="27" max="27" width="21.85546875" style="90" customWidth="1"/>
    <col min="28" max="28" width="4.85546875" style="90" customWidth="1"/>
    <col min="29" max="16384" width="9.140625" style="90"/>
  </cols>
  <sheetData>
    <row r="1" spans="1:29" ht="18.75" thickBot="1" x14ac:dyDescent="0.4">
      <c r="G1" s="365"/>
      <c r="P1" s="91"/>
      <c r="AB1"/>
    </row>
    <row r="2" spans="1:29" ht="18.75" thickBot="1" x14ac:dyDescent="0.4">
      <c r="B2" s="548" t="str">
        <f>'Version Control'!$B$2</f>
        <v>Title Block</v>
      </c>
      <c r="C2" s="549"/>
      <c r="D2" s="549"/>
      <c r="E2" s="550"/>
      <c r="F2" s="92"/>
      <c r="G2" s="364"/>
      <c r="H2" s="92"/>
      <c r="I2" s="92"/>
      <c r="J2" s="92"/>
      <c r="K2" s="92"/>
      <c r="L2" s="92"/>
      <c r="M2" s="92"/>
      <c r="N2" s="92"/>
      <c r="O2" s="92"/>
      <c r="P2" s="91"/>
      <c r="Q2" s="92"/>
      <c r="R2" s="92"/>
      <c r="S2" s="92"/>
      <c r="T2" s="92"/>
      <c r="U2" s="92"/>
      <c r="V2" s="92"/>
      <c r="W2" s="92"/>
      <c r="X2" s="92"/>
      <c r="Y2" s="92"/>
      <c r="Z2" s="92"/>
      <c r="AB2"/>
    </row>
    <row r="3" spans="1:29" ht="18" customHeight="1" x14ac:dyDescent="0.35">
      <c r="B3" s="93" t="str">
        <f>'Version Control'!$B$3</f>
        <v>Test Report Template Name:</v>
      </c>
      <c r="C3" s="551" t="str">
        <f>'Version Control'!$C$3</f>
        <v>Air Cleaner Testing</v>
      </c>
      <c r="D3" s="552"/>
      <c r="E3" s="553"/>
      <c r="F3" s="92"/>
      <c r="G3" s="364"/>
      <c r="H3" s="92"/>
      <c r="I3" s="92"/>
      <c r="J3" s="92"/>
      <c r="K3" s="92"/>
      <c r="L3" s="92"/>
      <c r="M3" s="92"/>
      <c r="N3" s="92"/>
      <c r="O3" s="92"/>
      <c r="P3" s="91"/>
      <c r="Q3" s="92"/>
      <c r="R3" s="92"/>
      <c r="S3" s="92"/>
      <c r="T3" s="92"/>
      <c r="U3" s="92"/>
      <c r="V3" s="92"/>
      <c r="W3" s="92"/>
      <c r="X3" s="92"/>
      <c r="Y3" s="92"/>
      <c r="Z3" s="92"/>
      <c r="AB3"/>
    </row>
    <row r="4" spans="1:29" x14ac:dyDescent="0.35">
      <c r="B4" s="94" t="str">
        <f>'Version Control'!$B$4</f>
        <v>Version Number:</v>
      </c>
      <c r="C4" s="554" t="str">
        <f>'Version Control'!$C$4</f>
        <v>v1.3</v>
      </c>
      <c r="D4" s="555"/>
      <c r="E4" s="556"/>
      <c r="F4" s="92"/>
      <c r="G4" s="364"/>
      <c r="H4" s="6" t="s">
        <v>55</v>
      </c>
      <c r="I4" s="244"/>
      <c r="J4" s="244"/>
      <c r="K4" s="244"/>
      <c r="L4" s="244"/>
      <c r="M4" s="244"/>
      <c r="N4" s="244"/>
      <c r="O4" s="244"/>
      <c r="P4" s="91"/>
      <c r="Q4" s="244"/>
      <c r="R4" s="244"/>
      <c r="S4" s="244"/>
      <c r="T4" s="244"/>
      <c r="U4" s="244"/>
      <c r="V4" s="244"/>
      <c r="W4" s="244"/>
      <c r="X4" s="244"/>
      <c r="Y4" s="244"/>
      <c r="Z4" s="244"/>
      <c r="AB4"/>
    </row>
    <row r="5" spans="1:29" x14ac:dyDescent="0.35">
      <c r="B5" s="95" t="str">
        <f>'Version Control'!$B$5</f>
        <v xml:space="preserve">Latest Template Revision: </v>
      </c>
      <c r="C5" s="557">
        <f>'Version Control'!$C$5</f>
        <v>45629</v>
      </c>
      <c r="D5" s="558"/>
      <c r="E5" s="559"/>
      <c r="F5" s="92"/>
      <c r="G5" s="364"/>
      <c r="H5" s="92"/>
      <c r="I5" s="92"/>
      <c r="J5" s="92"/>
      <c r="K5" s="92"/>
      <c r="L5" s="92"/>
      <c r="M5" s="92"/>
      <c r="N5" s="92"/>
      <c r="O5" s="92"/>
      <c r="P5" s="91"/>
      <c r="Q5" s="92"/>
      <c r="R5" s="92"/>
      <c r="S5" s="92"/>
      <c r="T5" s="92"/>
      <c r="U5" s="92"/>
      <c r="V5" s="92"/>
      <c r="W5" s="92"/>
      <c r="X5" s="92"/>
      <c r="Y5" s="92"/>
      <c r="Z5" s="92"/>
      <c r="AB5"/>
    </row>
    <row r="6" spans="1:29" x14ac:dyDescent="0.35">
      <c r="B6" s="95" t="str">
        <f>'Version Control'!$B$6</f>
        <v>Tab Name:</v>
      </c>
      <c r="C6" s="554" t="str">
        <f ca="1">MID(CELL("filename",A1), FIND("]", CELL("filename", A1))+ 1, 255)</f>
        <v>Pollen Test Data</v>
      </c>
      <c r="D6" s="555"/>
      <c r="E6" s="556"/>
      <c r="F6" s="92"/>
      <c r="G6" s="364"/>
      <c r="H6" s="92"/>
      <c r="I6" s="92"/>
      <c r="J6" s="92"/>
      <c r="K6" s="92"/>
      <c r="L6" s="92"/>
      <c r="M6" s="92"/>
      <c r="N6" s="92"/>
      <c r="O6" s="92"/>
      <c r="P6" s="91"/>
      <c r="Q6" s="92"/>
      <c r="R6" s="92"/>
      <c r="S6" s="92"/>
      <c r="T6" s="92"/>
      <c r="U6" s="92"/>
      <c r="V6" s="92"/>
      <c r="W6" s="92"/>
      <c r="X6" s="92"/>
      <c r="Y6" s="92"/>
      <c r="Z6" s="92"/>
      <c r="AB6"/>
    </row>
    <row r="7" spans="1:29" ht="17.45" customHeight="1" x14ac:dyDescent="0.35">
      <c r="B7" s="96" t="str">
        <f>'Version Control'!$B$7</f>
        <v>File Name:</v>
      </c>
      <c r="C7" s="560" t="str">
        <f ca="1">'Version Control'!$C$7</f>
        <v>Air Cleaners - v1.3.xlsx</v>
      </c>
      <c r="D7" s="561"/>
      <c r="E7" s="562"/>
      <c r="F7" s="92"/>
      <c r="G7" s="364"/>
      <c r="H7" s="92"/>
      <c r="I7" s="92"/>
      <c r="J7" s="92"/>
      <c r="K7" s="92"/>
      <c r="L7" s="92"/>
      <c r="M7" s="92"/>
      <c r="N7" s="92"/>
      <c r="O7" s="92"/>
      <c r="P7" s="91"/>
      <c r="Q7" s="92"/>
      <c r="R7" s="92"/>
      <c r="S7" s="92"/>
      <c r="T7" s="92"/>
      <c r="U7" s="92"/>
      <c r="V7" s="92"/>
      <c r="W7" s="92"/>
      <c r="X7" s="92"/>
      <c r="Y7" s="92"/>
      <c r="Z7" s="92"/>
      <c r="AB7"/>
    </row>
    <row r="8" spans="1:29" ht="18.75" thickBot="1" x14ac:dyDescent="0.4">
      <c r="B8" s="97" t="str">
        <f>'Version Control'!$B$8</f>
        <v xml:space="preserve">Test Completion Date: </v>
      </c>
      <c r="C8" s="545" t="str">
        <f>'Version Control'!$C$8</f>
        <v>[MM/DD/YYYY]</v>
      </c>
      <c r="D8" s="546"/>
      <c r="E8" s="547"/>
      <c r="F8" s="92"/>
      <c r="G8" s="364"/>
      <c r="H8" s="92"/>
      <c r="I8" s="92"/>
      <c r="J8" s="92"/>
      <c r="K8" s="92"/>
      <c r="L8" s="92"/>
      <c r="M8" s="92"/>
      <c r="N8" s="92"/>
      <c r="O8" s="92"/>
      <c r="P8" s="91"/>
      <c r="Q8" s="92"/>
      <c r="R8" s="92"/>
      <c r="S8" s="92"/>
      <c r="T8" s="92"/>
      <c r="U8" s="92"/>
      <c r="V8" s="92"/>
      <c r="W8" s="92"/>
      <c r="X8" s="92"/>
      <c r="Y8" s="92"/>
      <c r="Z8" s="92"/>
      <c r="AB8"/>
    </row>
    <row r="9" spans="1:29" ht="18.75" thickBot="1" x14ac:dyDescent="0.4">
      <c r="G9" s="365"/>
      <c r="P9" s="91"/>
      <c r="AB9"/>
    </row>
    <row r="10" spans="1:29" ht="18.75" thickBot="1" x14ac:dyDescent="0.4">
      <c r="B10" s="563" t="s">
        <v>245</v>
      </c>
      <c r="C10" s="564"/>
      <c r="D10" s="564"/>
      <c r="E10" s="564"/>
      <c r="F10" s="565"/>
      <c r="G10" s="366"/>
      <c r="H10" s="98"/>
      <c r="I10" s="563" t="s">
        <v>246</v>
      </c>
      <c r="J10" s="564"/>
      <c r="K10" s="564"/>
      <c r="L10" s="564"/>
      <c r="M10" s="565"/>
      <c r="N10" s="98"/>
      <c r="O10" s="98"/>
      <c r="P10" s="91"/>
      <c r="Q10" s="98"/>
      <c r="R10" s="98"/>
      <c r="S10" s="98"/>
      <c r="T10" s="98"/>
      <c r="U10" s="98"/>
      <c r="V10" s="98"/>
      <c r="W10" s="98"/>
      <c r="X10" s="98"/>
      <c r="Y10" s="98"/>
      <c r="Z10" s="98"/>
      <c r="AB10"/>
    </row>
    <row r="11" spans="1:29" ht="18.75" thickBot="1" x14ac:dyDescent="0.4">
      <c r="B11" s="352" t="s">
        <v>203</v>
      </c>
      <c r="C11" s="352" t="s">
        <v>204</v>
      </c>
      <c r="D11" s="352" t="s">
        <v>205</v>
      </c>
      <c r="E11" s="352" t="s">
        <v>274</v>
      </c>
      <c r="F11" s="352" t="s">
        <v>275</v>
      </c>
      <c r="G11" s="365"/>
      <c r="I11" s="352" t="s">
        <v>203</v>
      </c>
      <c r="J11" s="352" t="s">
        <v>204</v>
      </c>
      <c r="K11" s="352" t="s">
        <v>205</v>
      </c>
      <c r="L11" s="352" t="s">
        <v>274</v>
      </c>
      <c r="M11" s="352" t="s">
        <v>275</v>
      </c>
      <c r="N11" s="92"/>
      <c r="O11" s="92"/>
      <c r="P11" s="91"/>
      <c r="Q11" s="92"/>
      <c r="R11" s="92"/>
      <c r="S11" s="92"/>
      <c r="T11" s="92"/>
      <c r="U11" s="92"/>
      <c r="V11" s="92"/>
      <c r="W11" s="92"/>
      <c r="X11" s="92"/>
      <c r="Y11" s="92"/>
      <c r="Z11" s="92"/>
      <c r="AB11"/>
      <c r="AC11" s="99"/>
    </row>
    <row r="12" spans="1:29" x14ac:dyDescent="0.35">
      <c r="B12" s="353">
        <v>0</v>
      </c>
      <c r="C12" s="351"/>
      <c r="D12" s="369" t="str">
        <f>IF(E12="Yes",LN(C12),"")</f>
        <v/>
      </c>
      <c r="E12" s="423"/>
      <c r="F12" s="421" t="s">
        <v>277</v>
      </c>
      <c r="G12" s="365"/>
      <c r="I12" s="353">
        <v>0</v>
      </c>
      <c r="J12" s="351"/>
      <c r="K12" s="369" t="str">
        <f>IF(L12="Yes",LN(J12),"")</f>
        <v/>
      </c>
      <c r="L12" s="423"/>
      <c r="M12" s="421" t="s">
        <v>277</v>
      </c>
      <c r="N12" s="92"/>
      <c r="O12" s="92"/>
      <c r="P12" s="91"/>
      <c r="Q12" s="92"/>
      <c r="R12" s="92"/>
      <c r="S12" s="92"/>
      <c r="T12" s="92"/>
      <c r="U12" s="92"/>
      <c r="V12" s="92"/>
      <c r="W12" s="92"/>
      <c r="X12" s="92"/>
      <c r="Y12" s="92"/>
      <c r="Z12" s="92"/>
      <c r="AB12"/>
      <c r="AC12" s="99"/>
    </row>
    <row r="13" spans="1:29" x14ac:dyDescent="0.35">
      <c r="B13" s="347">
        <v>1</v>
      </c>
      <c r="C13" s="345"/>
      <c r="D13" s="369" t="str">
        <f t="shared" ref="D13:D22" si="0">IF(E13="Yes",LN(C13),"")</f>
        <v/>
      </c>
      <c r="E13" s="351"/>
      <c r="F13" s="421"/>
      <c r="G13" s="365"/>
      <c r="I13" s="347">
        <v>1</v>
      </c>
      <c r="J13" s="345"/>
      <c r="K13" s="369" t="str">
        <f t="shared" ref="K13:K22" si="1">IF(L13="Yes",LN(J13),"")</f>
        <v/>
      </c>
      <c r="L13" s="351"/>
      <c r="M13" s="421"/>
      <c r="N13" s="92"/>
      <c r="O13" s="92"/>
      <c r="P13" s="91"/>
      <c r="Q13" s="92"/>
      <c r="R13" s="92"/>
      <c r="S13" s="92"/>
      <c r="T13" s="92"/>
      <c r="U13" s="92"/>
      <c r="V13" s="92"/>
      <c r="W13" s="92"/>
      <c r="X13" s="92"/>
      <c r="Y13" s="92"/>
      <c r="Z13" s="92"/>
      <c r="AB13"/>
    </row>
    <row r="14" spans="1:29" x14ac:dyDescent="0.35">
      <c r="B14" s="346">
        <v>2</v>
      </c>
      <c r="C14" s="345"/>
      <c r="D14" s="369" t="str">
        <f t="shared" si="0"/>
        <v/>
      </c>
      <c r="E14" s="351"/>
      <c r="F14" s="421"/>
      <c r="G14" s="365"/>
      <c r="I14" s="346">
        <v>2</v>
      </c>
      <c r="J14" s="345"/>
      <c r="K14" s="369" t="str">
        <f t="shared" si="1"/>
        <v/>
      </c>
      <c r="L14" s="351"/>
      <c r="M14" s="421"/>
      <c r="N14" s="101"/>
      <c r="O14" s="101"/>
      <c r="P14" s="91"/>
      <c r="Q14" s="101"/>
      <c r="R14" s="101"/>
      <c r="S14" s="101"/>
      <c r="T14" s="101"/>
      <c r="U14" s="101"/>
      <c r="V14" s="101"/>
      <c r="W14" s="101"/>
      <c r="X14" s="101"/>
      <c r="Y14" s="101"/>
      <c r="Z14" s="101"/>
      <c r="AA14" s="101"/>
      <c r="AB14"/>
    </row>
    <row r="15" spans="1:29" x14ac:dyDescent="0.35">
      <c r="B15" s="347">
        <v>3</v>
      </c>
      <c r="C15" s="345"/>
      <c r="D15" s="369" t="str">
        <f t="shared" si="0"/>
        <v/>
      </c>
      <c r="E15" s="351"/>
      <c r="F15" s="421"/>
      <c r="G15" s="365"/>
      <c r="I15" s="347">
        <v>3</v>
      </c>
      <c r="J15" s="345"/>
      <c r="K15" s="369" t="str">
        <f t="shared" si="1"/>
        <v/>
      </c>
      <c r="L15" s="351"/>
      <c r="M15" s="421"/>
      <c r="N15"/>
      <c r="O15"/>
      <c r="P15" s="91"/>
      <c r="Q15"/>
      <c r="R15"/>
      <c r="S15"/>
      <c r="T15"/>
      <c r="U15"/>
      <c r="V15"/>
      <c r="W15"/>
      <c r="X15"/>
      <c r="Y15"/>
      <c r="Z15"/>
      <c r="AB15"/>
    </row>
    <row r="16" spans="1:29" x14ac:dyDescent="0.35">
      <c r="A16"/>
      <c r="B16" s="346">
        <v>4</v>
      </c>
      <c r="C16" s="345"/>
      <c r="D16" s="369" t="str">
        <f t="shared" si="0"/>
        <v/>
      </c>
      <c r="E16" s="351"/>
      <c r="F16" s="421"/>
      <c r="G16" s="365"/>
      <c r="I16" s="346">
        <v>4</v>
      </c>
      <c r="J16" s="345"/>
      <c r="K16" s="369" t="str">
        <f t="shared" si="1"/>
        <v/>
      </c>
      <c r="L16" s="351"/>
      <c r="M16" s="421"/>
      <c r="N16"/>
      <c r="O16"/>
      <c r="P16" s="91"/>
      <c r="Q16"/>
      <c r="R16"/>
      <c r="S16"/>
      <c r="T16"/>
      <c r="U16"/>
      <c r="V16"/>
      <c r="W16"/>
      <c r="X16"/>
      <c r="Y16"/>
      <c r="Z16"/>
      <c r="AB16"/>
      <c r="AC16" s="99"/>
    </row>
    <row r="17" spans="1:28" x14ac:dyDescent="0.35">
      <c r="A17"/>
      <c r="B17" s="346">
        <v>5</v>
      </c>
      <c r="C17" s="345"/>
      <c r="D17" s="369" t="str">
        <f t="shared" si="0"/>
        <v/>
      </c>
      <c r="E17" s="351"/>
      <c r="F17" s="421"/>
      <c r="G17" s="365"/>
      <c r="I17" s="346">
        <v>5</v>
      </c>
      <c r="J17" s="345"/>
      <c r="K17" s="369" t="str">
        <f t="shared" si="1"/>
        <v/>
      </c>
      <c r="L17" s="351"/>
      <c r="M17" s="421"/>
      <c r="N17"/>
      <c r="O17"/>
      <c r="P17" s="91"/>
      <c r="Q17"/>
      <c r="R17"/>
      <c r="S17"/>
      <c r="T17"/>
      <c r="U17"/>
      <c r="V17"/>
      <c r="W17"/>
      <c r="X17"/>
      <c r="Y17"/>
      <c r="Z17"/>
      <c r="AB17"/>
    </row>
    <row r="18" spans="1:28" x14ac:dyDescent="0.35">
      <c r="A18"/>
      <c r="B18" s="347">
        <v>6</v>
      </c>
      <c r="C18" s="345"/>
      <c r="D18" s="369" t="str">
        <f t="shared" si="0"/>
        <v/>
      </c>
      <c r="E18" s="351"/>
      <c r="F18" s="421"/>
      <c r="G18" s="365"/>
      <c r="I18" s="347">
        <v>6</v>
      </c>
      <c r="J18" s="345"/>
      <c r="K18" s="369" t="str">
        <f t="shared" si="1"/>
        <v/>
      </c>
      <c r="L18" s="351"/>
      <c r="M18" s="421"/>
      <c r="N18"/>
      <c r="O18"/>
      <c r="P18" s="91"/>
      <c r="Q18"/>
      <c r="R18"/>
      <c r="S18"/>
      <c r="T18"/>
      <c r="U18"/>
      <c r="V18"/>
      <c r="W18"/>
      <c r="X18"/>
      <c r="Y18"/>
      <c r="Z18"/>
      <c r="AB18"/>
    </row>
    <row r="19" spans="1:28" x14ac:dyDescent="0.35">
      <c r="A19"/>
      <c r="B19" s="346">
        <v>7</v>
      </c>
      <c r="C19" s="345"/>
      <c r="D19" s="369" t="str">
        <f t="shared" si="0"/>
        <v/>
      </c>
      <c r="E19" s="351"/>
      <c r="F19" s="421"/>
      <c r="G19" s="365"/>
      <c r="I19" s="346">
        <v>7</v>
      </c>
      <c r="J19" s="345"/>
      <c r="K19" s="369" t="str">
        <f t="shared" si="1"/>
        <v/>
      </c>
      <c r="L19" s="351"/>
      <c r="M19" s="421"/>
      <c r="N19"/>
      <c r="O19"/>
      <c r="P19" s="91"/>
      <c r="Q19"/>
      <c r="R19"/>
      <c r="S19"/>
      <c r="T19"/>
      <c r="U19"/>
      <c r="V19"/>
      <c r="W19"/>
      <c r="X19"/>
      <c r="Y19"/>
      <c r="Z19"/>
      <c r="AB19"/>
    </row>
    <row r="20" spans="1:28" x14ac:dyDescent="0.35">
      <c r="A20"/>
      <c r="B20" s="347">
        <v>8</v>
      </c>
      <c r="C20" s="345"/>
      <c r="D20" s="369" t="str">
        <f t="shared" si="0"/>
        <v/>
      </c>
      <c r="E20" s="351"/>
      <c r="F20" s="421"/>
      <c r="G20" s="367"/>
      <c r="I20" s="347">
        <v>8</v>
      </c>
      <c r="J20" s="345"/>
      <c r="K20" s="369" t="str">
        <f t="shared" si="1"/>
        <v/>
      </c>
      <c r="L20" s="351"/>
      <c r="M20" s="421"/>
      <c r="N20"/>
      <c r="O20"/>
      <c r="P20" s="91"/>
      <c r="Q20"/>
      <c r="R20"/>
      <c r="S20"/>
      <c r="T20"/>
      <c r="U20"/>
      <c r="V20"/>
      <c r="W20"/>
      <c r="X20"/>
      <c r="Y20"/>
      <c r="Z20"/>
      <c r="AB20"/>
    </row>
    <row r="21" spans="1:28" x14ac:dyDescent="0.35">
      <c r="A21"/>
      <c r="B21" s="346">
        <v>9</v>
      </c>
      <c r="C21" s="345"/>
      <c r="D21" s="369" t="str">
        <f t="shared" si="0"/>
        <v/>
      </c>
      <c r="E21" s="351"/>
      <c r="F21" s="421"/>
      <c r="G21" s="367"/>
      <c r="I21" s="346">
        <v>9</v>
      </c>
      <c r="J21" s="345"/>
      <c r="K21" s="369" t="str">
        <f t="shared" si="1"/>
        <v/>
      </c>
      <c r="L21" s="351"/>
      <c r="M21" s="421"/>
      <c r="N21"/>
      <c r="O21"/>
      <c r="P21" s="91"/>
      <c r="Q21"/>
      <c r="R21"/>
      <c r="S21"/>
      <c r="T21"/>
      <c r="U21"/>
      <c r="V21"/>
      <c r="W21"/>
      <c r="X21"/>
      <c r="Y21"/>
      <c r="Z21"/>
      <c r="AB21"/>
    </row>
    <row r="22" spans="1:28" ht="18.75" thickBot="1" x14ac:dyDescent="0.4">
      <c r="A22"/>
      <c r="B22" s="348">
        <v>10</v>
      </c>
      <c r="C22" s="349"/>
      <c r="D22" s="370" t="str">
        <f t="shared" si="0"/>
        <v/>
      </c>
      <c r="E22" s="360"/>
      <c r="F22" s="422" t="s">
        <v>279</v>
      </c>
      <c r="G22" s="367"/>
      <c r="I22" s="348">
        <v>10</v>
      </c>
      <c r="J22" s="349"/>
      <c r="K22" s="370" t="str">
        <f t="shared" si="1"/>
        <v/>
      </c>
      <c r="L22" s="360"/>
      <c r="M22" s="422" t="s">
        <v>279</v>
      </c>
      <c r="N22"/>
      <c r="O22"/>
      <c r="P22" s="91"/>
      <c r="Q22"/>
      <c r="R22"/>
      <c r="S22"/>
      <c r="T22"/>
      <c r="U22"/>
      <c r="V22"/>
      <c r="W22"/>
      <c r="X22"/>
      <c r="Y22"/>
      <c r="Z22"/>
      <c r="AB22"/>
    </row>
    <row r="23" spans="1:28" ht="18.75" thickBot="1" x14ac:dyDescent="0.4">
      <c r="A23"/>
      <c r="B23" s="363"/>
      <c r="C23"/>
      <c r="D23"/>
      <c r="E23" s="373"/>
      <c r="F23"/>
      <c r="G23" s="367"/>
      <c r="I23" s="363"/>
      <c r="J23"/>
      <c r="K23"/>
      <c r="L23" s="373"/>
      <c r="M23"/>
      <c r="N23"/>
      <c r="O23"/>
      <c r="P23" s="91"/>
      <c r="Q23"/>
      <c r="R23"/>
      <c r="S23"/>
      <c r="T23"/>
      <c r="U23"/>
      <c r="V23"/>
      <c r="W23"/>
      <c r="X23"/>
      <c r="Y23"/>
      <c r="Z23"/>
      <c r="AB23"/>
    </row>
    <row r="24" spans="1:28" ht="18.75" thickBot="1" x14ac:dyDescent="0.4">
      <c r="A24"/>
      <c r="B24" s="563" t="s">
        <v>231</v>
      </c>
      <c r="C24" s="564"/>
      <c r="D24" s="564"/>
      <c r="E24" s="564"/>
      <c r="F24" s="565"/>
      <c r="G24" s="367"/>
      <c r="I24" s="563" t="s">
        <v>233</v>
      </c>
      <c r="J24" s="564"/>
      <c r="K24" s="564"/>
      <c r="L24" s="564"/>
      <c r="M24" s="565"/>
      <c r="N24"/>
      <c r="O24"/>
      <c r="P24" s="91"/>
      <c r="Q24"/>
      <c r="R24"/>
      <c r="S24"/>
      <c r="T24"/>
      <c r="U24"/>
      <c r="V24"/>
      <c r="W24"/>
      <c r="X24"/>
      <c r="Y24"/>
      <c r="Z24"/>
      <c r="AB24"/>
    </row>
    <row r="25" spans="1:28" ht="18.75" thickBot="1" x14ac:dyDescent="0.4">
      <c r="A25"/>
      <c r="B25" s="352"/>
      <c r="C25" s="352" t="s">
        <v>91</v>
      </c>
      <c r="D25" s="352" t="s">
        <v>212</v>
      </c>
      <c r="E25" s="352" t="s">
        <v>213</v>
      </c>
      <c r="F25" s="352" t="s">
        <v>214</v>
      </c>
      <c r="G25" s="367"/>
      <c r="I25" s="352"/>
      <c r="J25" s="352" t="s">
        <v>91</v>
      </c>
      <c r="K25" s="352" t="s">
        <v>212</v>
      </c>
      <c r="L25" s="352" t="s">
        <v>213</v>
      </c>
      <c r="M25" s="352" t="s">
        <v>214</v>
      </c>
      <c r="N25"/>
      <c r="O25"/>
      <c r="P25" s="91"/>
      <c r="Q25"/>
      <c r="R25"/>
      <c r="S25"/>
      <c r="T25"/>
      <c r="U25"/>
      <c r="V25"/>
      <c r="W25"/>
      <c r="X25"/>
      <c r="Y25"/>
      <c r="Z25"/>
      <c r="AB25"/>
    </row>
    <row r="26" spans="1:28" x14ac:dyDescent="0.35">
      <c r="A26"/>
      <c r="B26" s="353" t="s">
        <v>206</v>
      </c>
      <c r="C26" s="411" t="str">
        <f>IFERROR(ABS(SLOPE(D12:D22,B12:B22)),"")</f>
        <v/>
      </c>
      <c r="D26" s="412">
        <v>0.1</v>
      </c>
      <c r="E26" s="412">
        <v>0.14000000000000001</v>
      </c>
      <c r="F26" s="413" t="s">
        <v>215</v>
      </c>
      <c r="G26" s="367"/>
      <c r="I26" s="353" t="s">
        <v>206</v>
      </c>
      <c r="J26" s="411" t="str">
        <f>IFERROR(ABS(SLOPE('Pollen Test Data'!K12:K22,'Pollen Test Data'!I12:I22)),"")</f>
        <v/>
      </c>
      <c r="K26" s="412" t="s">
        <v>215</v>
      </c>
      <c r="L26" s="412" t="s">
        <v>215</v>
      </c>
      <c r="M26" s="413" t="s">
        <v>215</v>
      </c>
      <c r="N26"/>
      <c r="O26"/>
      <c r="P26" s="91"/>
      <c r="Q26"/>
      <c r="R26"/>
      <c r="S26"/>
      <c r="T26"/>
      <c r="U26"/>
      <c r="V26"/>
      <c r="W26"/>
      <c r="X26"/>
      <c r="Y26"/>
      <c r="Z26"/>
      <c r="AB26"/>
    </row>
    <row r="27" spans="1:28" ht="20.25" x14ac:dyDescent="0.35">
      <c r="A27"/>
      <c r="B27" s="347" t="s">
        <v>221</v>
      </c>
      <c r="C27" s="345"/>
      <c r="D27" s="345"/>
      <c r="E27" s="345"/>
      <c r="F27" s="414" t="str">
        <f>IF(AND(C27&gt;=D27,C27&lt;=E27),"Yes","No")</f>
        <v>Yes</v>
      </c>
      <c r="G27" s="367"/>
      <c r="I27" s="347" t="s">
        <v>221</v>
      </c>
      <c r="J27" s="345"/>
      <c r="K27" s="345"/>
      <c r="L27" s="345"/>
      <c r="M27" s="414" t="str">
        <f>IF(AND(J27&gt;=K27,J27&lt;=L27),"Yes","No")</f>
        <v>Yes</v>
      </c>
      <c r="N27"/>
      <c r="O27"/>
      <c r="P27" s="91"/>
      <c r="Q27"/>
      <c r="R27"/>
      <c r="S27"/>
      <c r="T27"/>
      <c r="U27"/>
      <c r="V27"/>
      <c r="W27"/>
      <c r="X27"/>
      <c r="Y27"/>
      <c r="Z27"/>
      <c r="AB27"/>
    </row>
    <row r="28" spans="1:28" x14ac:dyDescent="0.35">
      <c r="A28"/>
      <c r="B28" s="347" t="s">
        <v>207</v>
      </c>
      <c r="C28" s="371">
        <f>C12</f>
        <v>0</v>
      </c>
      <c r="D28" s="410">
        <v>4</v>
      </c>
      <c r="E28" s="410">
        <v>9.5</v>
      </c>
      <c r="F28" s="414" t="str">
        <f>IF(AND(C28&gt;=D28,C28&lt;=E28),"Yes","No")</f>
        <v>No</v>
      </c>
      <c r="G28" s="367"/>
      <c r="I28" s="347" t="s">
        <v>209</v>
      </c>
      <c r="J28" s="371">
        <f>J12</f>
        <v>0</v>
      </c>
      <c r="K28" s="410">
        <v>4</v>
      </c>
      <c r="L28" s="410">
        <v>9.5</v>
      </c>
      <c r="M28" s="414" t="str">
        <f>IF(AND(J28&gt;=K28,J28&lt;=L28),"Yes","No")</f>
        <v>No</v>
      </c>
      <c r="N28"/>
      <c r="O28"/>
      <c r="P28" s="91"/>
      <c r="Q28"/>
      <c r="R28"/>
      <c r="S28"/>
      <c r="T28"/>
      <c r="U28"/>
      <c r="V28"/>
      <c r="W28"/>
      <c r="X28"/>
      <c r="Y28"/>
      <c r="Z28"/>
      <c r="AB28"/>
    </row>
    <row r="29" spans="1:28" x14ac:dyDescent="0.35">
      <c r="A29"/>
      <c r="B29" s="347" t="s">
        <v>216</v>
      </c>
      <c r="C29" s="405"/>
      <c r="D29" s="409" t="s">
        <v>215</v>
      </c>
      <c r="E29" s="404">
        <v>0.03</v>
      </c>
      <c r="F29" s="414" t="str">
        <f>IF(C29&lt;=E29,"Yes","No")</f>
        <v>Yes</v>
      </c>
      <c r="G29" s="367"/>
      <c r="I29" s="347" t="s">
        <v>155</v>
      </c>
      <c r="J29" s="418" t="str">
        <f>IFERROR((J26-C26)*'Setup &amp; Instrumentation'!C11,"")</f>
        <v/>
      </c>
      <c r="K29" s="406" t="s">
        <v>215</v>
      </c>
      <c r="L29" s="406" t="s">
        <v>215</v>
      </c>
      <c r="M29" s="414" t="s">
        <v>215</v>
      </c>
      <c r="N29"/>
      <c r="O29"/>
      <c r="P29" s="91"/>
      <c r="Q29"/>
      <c r="R29"/>
      <c r="S29"/>
      <c r="T29"/>
      <c r="U29"/>
      <c r="V29"/>
      <c r="W29"/>
      <c r="X29"/>
      <c r="Y29"/>
      <c r="Z29"/>
      <c r="AB29"/>
    </row>
    <row r="30" spans="1:28" ht="18.75" thickBot="1" x14ac:dyDescent="0.4">
      <c r="A30"/>
      <c r="B30" s="419" t="s">
        <v>217</v>
      </c>
      <c r="C30" s="408">
        <f>COUNTIF(E12:E22, "Yes")</f>
        <v>0</v>
      </c>
      <c r="D30" s="415">
        <v>5</v>
      </c>
      <c r="E30" s="416" t="s">
        <v>215</v>
      </c>
      <c r="F30" s="417" t="str">
        <f>IF(C30&gt;=D30,"Yes","No")</f>
        <v>No</v>
      </c>
      <c r="G30" s="367"/>
      <c r="I30" s="347" t="s">
        <v>234</v>
      </c>
      <c r="J30" s="345"/>
      <c r="K30" s="345"/>
      <c r="L30" s="345"/>
      <c r="M30" s="414" t="str">
        <f>IF(AND(J30&gt;=K30,J30&lt;=L30),"Yes","No")</f>
        <v>Yes</v>
      </c>
      <c r="N30"/>
      <c r="O30"/>
      <c r="P30" s="91"/>
      <c r="Q30"/>
      <c r="R30"/>
      <c r="S30"/>
      <c r="T30"/>
      <c r="U30"/>
      <c r="V30"/>
      <c r="W30"/>
      <c r="X30"/>
      <c r="Y30"/>
      <c r="Z30"/>
      <c r="AB30"/>
    </row>
    <row r="31" spans="1:28" x14ac:dyDescent="0.35">
      <c r="A31"/>
      <c r="G31" s="367"/>
      <c r="I31" s="347" t="s">
        <v>216</v>
      </c>
      <c r="J31" s="405"/>
      <c r="K31" s="409" t="s">
        <v>215</v>
      </c>
      <c r="L31" s="404">
        <v>0.03</v>
      </c>
      <c r="M31" s="414" t="str">
        <f>IF(J31&lt;=L31,"Yes","No")</f>
        <v>Yes</v>
      </c>
      <c r="N31"/>
      <c r="O31"/>
      <c r="P31" s="91"/>
      <c r="Q31"/>
      <c r="R31"/>
      <c r="S31"/>
      <c r="T31"/>
      <c r="U31"/>
      <c r="V31"/>
      <c r="W31"/>
      <c r="X31"/>
      <c r="Y31"/>
      <c r="Z31"/>
      <c r="AB31"/>
    </row>
    <row r="32" spans="1:28" ht="18.75" thickBot="1" x14ac:dyDescent="0.4">
      <c r="A32"/>
      <c r="B32" s="333"/>
      <c r="C32" s="333"/>
      <c r="D32" s="333"/>
      <c r="E32"/>
      <c r="F32"/>
      <c r="G32" s="367"/>
      <c r="I32" s="419" t="s">
        <v>217</v>
      </c>
      <c r="J32" s="408">
        <f>COUNTIF(L12:L22, "Yes")</f>
        <v>0</v>
      </c>
      <c r="K32" s="415">
        <v>5</v>
      </c>
      <c r="L32" s="416" t="s">
        <v>215</v>
      </c>
      <c r="M32" s="417" t="str">
        <f>IF(J32&gt;=K32,"Yes","No")</f>
        <v>No</v>
      </c>
      <c r="N32"/>
      <c r="O32"/>
      <c r="P32" s="91"/>
      <c r="Q32"/>
      <c r="R32"/>
      <c r="S32"/>
      <c r="T32"/>
      <c r="U32"/>
      <c r="V32"/>
      <c r="W32"/>
      <c r="X32"/>
      <c r="Y32"/>
      <c r="Z32"/>
      <c r="AB32"/>
    </row>
    <row r="33" spans="1:28" x14ac:dyDescent="0.35">
      <c r="A33"/>
      <c r="B33" s="333"/>
      <c r="C33" s="333"/>
      <c r="D33" s="333"/>
      <c r="E33"/>
      <c r="F33"/>
      <c r="G33" s="367"/>
      <c r="H33"/>
      <c r="I33"/>
      <c r="J33"/>
      <c r="K33"/>
      <c r="L33"/>
      <c r="M33"/>
      <c r="N33"/>
      <c r="O33"/>
      <c r="P33" s="91"/>
      <c r="Q33"/>
      <c r="R33"/>
      <c r="S33"/>
      <c r="T33"/>
      <c r="U33"/>
      <c r="V33"/>
      <c r="W33"/>
      <c r="X33"/>
      <c r="Y33"/>
      <c r="Z33"/>
      <c r="AB33"/>
    </row>
    <row r="34" spans="1:28" x14ac:dyDescent="0.35">
      <c r="A34"/>
      <c r="B34" s="333"/>
      <c r="C34" s="333"/>
      <c r="D34" s="333"/>
      <c r="E34"/>
      <c r="F34"/>
      <c r="G34" s="367"/>
      <c r="H34"/>
      <c r="I34"/>
      <c r="J34"/>
      <c r="K34"/>
      <c r="L34"/>
      <c r="M34"/>
      <c r="N34"/>
      <c r="O34"/>
      <c r="P34" s="91"/>
      <c r="Q34"/>
      <c r="R34"/>
      <c r="S34"/>
      <c r="T34"/>
      <c r="U34"/>
      <c r="V34"/>
      <c r="W34"/>
      <c r="X34"/>
      <c r="Y34"/>
      <c r="Z34"/>
      <c r="AB34"/>
    </row>
    <row r="35" spans="1:28" x14ac:dyDescent="0.35">
      <c r="A35"/>
      <c r="B35" s="333"/>
      <c r="C35" s="333"/>
      <c r="D35" s="333"/>
      <c r="E35"/>
      <c r="F35"/>
      <c r="G35" s="367"/>
      <c r="H35"/>
      <c r="I35"/>
      <c r="J35"/>
      <c r="K35"/>
      <c r="L35"/>
      <c r="M35"/>
      <c r="N35"/>
      <c r="O35"/>
      <c r="P35" s="91"/>
      <c r="Q35"/>
      <c r="R35"/>
      <c r="S35"/>
      <c r="T35"/>
      <c r="U35"/>
      <c r="V35"/>
      <c r="W35"/>
      <c r="X35"/>
      <c r="Y35"/>
      <c r="Z35"/>
      <c r="AB35"/>
    </row>
    <row r="36" spans="1:28" x14ac:dyDescent="0.35">
      <c r="A36"/>
      <c r="B36" s="333"/>
      <c r="C36" s="333"/>
      <c r="D36" s="333"/>
      <c r="E36"/>
      <c r="F36"/>
      <c r="G36" s="367"/>
      <c r="H36"/>
      <c r="I36"/>
      <c r="J36"/>
      <c r="K36"/>
      <c r="L36"/>
      <c r="M36"/>
      <c r="N36"/>
      <c r="O36"/>
      <c r="P36" s="91"/>
      <c r="Q36"/>
      <c r="R36"/>
      <c r="S36"/>
      <c r="T36"/>
      <c r="U36"/>
      <c r="V36"/>
      <c r="W36"/>
      <c r="X36"/>
      <c r="Y36"/>
      <c r="Z36"/>
      <c r="AB36"/>
    </row>
    <row r="37" spans="1:28" ht="18.75" thickBot="1" x14ac:dyDescent="0.4">
      <c r="B37" s="36"/>
      <c r="C37" s="37"/>
      <c r="D37" s="38"/>
      <c r="E37" s="39"/>
      <c r="F37" s="39"/>
      <c r="G37" s="368"/>
      <c r="H37" s="39"/>
      <c r="I37" s="39"/>
      <c r="J37" s="39"/>
      <c r="K37" s="39"/>
      <c r="L37" s="39"/>
      <c r="M37" s="39"/>
      <c r="N37" s="39"/>
      <c r="P37" s="91"/>
      <c r="AB37"/>
    </row>
    <row r="38" spans="1:28" ht="18.75" thickBot="1" x14ac:dyDescent="0.4">
      <c r="B38" s="495" t="s">
        <v>81</v>
      </c>
      <c r="C38" s="496"/>
      <c r="D38" s="496"/>
      <c r="E38" s="496"/>
      <c r="F38" s="496"/>
      <c r="G38" s="496"/>
      <c r="H38" s="496"/>
      <c r="I38" s="496"/>
      <c r="J38" s="496"/>
      <c r="K38" s="496"/>
      <c r="L38" s="496"/>
      <c r="M38" s="496"/>
      <c r="N38" s="497"/>
      <c r="P38" s="91"/>
      <c r="AB38"/>
    </row>
    <row r="39" spans="1:28" ht="17.45" customHeight="1" x14ac:dyDescent="0.35">
      <c r="B39" s="442"/>
      <c r="C39" s="443"/>
      <c r="D39" s="443"/>
      <c r="E39" s="443"/>
      <c r="F39" s="443"/>
      <c r="G39" s="443"/>
      <c r="H39" s="443"/>
      <c r="I39" s="443"/>
      <c r="J39" s="443"/>
      <c r="K39" s="443"/>
      <c r="L39" s="443"/>
      <c r="M39" s="443"/>
      <c r="N39" s="444"/>
      <c r="P39" s="91"/>
      <c r="AB39"/>
    </row>
    <row r="40" spans="1:28" ht="17.45" customHeight="1" x14ac:dyDescent="0.35">
      <c r="B40" s="445"/>
      <c r="C40" s="446"/>
      <c r="D40" s="446"/>
      <c r="E40" s="446"/>
      <c r="F40" s="446"/>
      <c r="G40" s="446"/>
      <c r="H40" s="446"/>
      <c r="I40" s="446"/>
      <c r="J40" s="446"/>
      <c r="K40" s="446"/>
      <c r="L40" s="446"/>
      <c r="M40" s="446"/>
      <c r="N40" s="447"/>
      <c r="P40" s="91"/>
      <c r="AB40"/>
    </row>
    <row r="41" spans="1:28" ht="17.45" customHeight="1" x14ac:dyDescent="0.35">
      <c r="B41" s="445"/>
      <c r="C41" s="446"/>
      <c r="D41" s="446"/>
      <c r="E41" s="446"/>
      <c r="F41" s="446"/>
      <c r="G41" s="446"/>
      <c r="H41" s="446"/>
      <c r="I41" s="446"/>
      <c r="J41" s="446"/>
      <c r="K41" s="446"/>
      <c r="L41" s="446"/>
      <c r="M41" s="446"/>
      <c r="N41" s="447"/>
      <c r="P41" s="91"/>
      <c r="AB41"/>
    </row>
    <row r="42" spans="1:28" ht="17.45" customHeight="1" x14ac:dyDescent="0.35">
      <c r="B42" s="445"/>
      <c r="C42" s="446"/>
      <c r="D42" s="446"/>
      <c r="E42" s="446"/>
      <c r="F42" s="446"/>
      <c r="G42" s="446"/>
      <c r="H42" s="446"/>
      <c r="I42" s="446"/>
      <c r="J42" s="446"/>
      <c r="K42" s="446"/>
      <c r="L42" s="446"/>
      <c r="M42" s="446"/>
      <c r="N42" s="447"/>
      <c r="P42" s="91"/>
      <c r="AB42"/>
    </row>
    <row r="43" spans="1:28" ht="17.45" customHeight="1" x14ac:dyDescent="0.35">
      <c r="B43" s="445"/>
      <c r="C43" s="446"/>
      <c r="D43" s="446"/>
      <c r="E43" s="446"/>
      <c r="F43" s="446"/>
      <c r="G43" s="446"/>
      <c r="H43" s="446"/>
      <c r="I43" s="446"/>
      <c r="J43" s="446"/>
      <c r="K43" s="446"/>
      <c r="L43" s="446"/>
      <c r="M43" s="446"/>
      <c r="N43" s="447"/>
      <c r="P43" s="91"/>
      <c r="AB43"/>
    </row>
    <row r="44" spans="1:28" ht="17.45" customHeight="1" x14ac:dyDescent="0.35">
      <c r="B44" s="445"/>
      <c r="C44" s="446"/>
      <c r="D44" s="446"/>
      <c r="E44" s="446"/>
      <c r="F44" s="446"/>
      <c r="G44" s="446"/>
      <c r="H44" s="446"/>
      <c r="I44" s="446"/>
      <c r="J44" s="446"/>
      <c r="K44" s="446"/>
      <c r="L44" s="446"/>
      <c r="M44" s="446"/>
      <c r="N44" s="447"/>
      <c r="P44" s="91"/>
      <c r="AB44"/>
    </row>
    <row r="45" spans="1:28" ht="17.45" customHeight="1" x14ac:dyDescent="0.35">
      <c r="B45" s="445"/>
      <c r="C45" s="446"/>
      <c r="D45" s="446"/>
      <c r="E45" s="446"/>
      <c r="F45" s="446"/>
      <c r="G45" s="446"/>
      <c r="H45" s="446"/>
      <c r="I45" s="446"/>
      <c r="J45" s="446"/>
      <c r="K45" s="446"/>
      <c r="L45" s="446"/>
      <c r="M45" s="446"/>
      <c r="N45" s="447"/>
      <c r="P45" s="91"/>
      <c r="AB45"/>
    </row>
    <row r="46" spans="1:28" ht="17.45" customHeight="1" x14ac:dyDescent="0.35">
      <c r="B46" s="445"/>
      <c r="C46" s="446"/>
      <c r="D46" s="446"/>
      <c r="E46" s="446"/>
      <c r="F46" s="446"/>
      <c r="G46" s="446"/>
      <c r="H46" s="446"/>
      <c r="I46" s="446"/>
      <c r="J46" s="446"/>
      <c r="K46" s="446"/>
      <c r="L46" s="446"/>
      <c r="M46" s="446"/>
      <c r="N46" s="447"/>
      <c r="P46" s="91"/>
      <c r="AB46"/>
    </row>
    <row r="47" spans="1:28" ht="17.45" customHeight="1" x14ac:dyDescent="0.35">
      <c r="B47" s="445"/>
      <c r="C47" s="446"/>
      <c r="D47" s="446"/>
      <c r="E47" s="446"/>
      <c r="F47" s="446"/>
      <c r="G47" s="446"/>
      <c r="H47" s="446"/>
      <c r="I47" s="446"/>
      <c r="J47" s="446"/>
      <c r="K47" s="446"/>
      <c r="L47" s="446"/>
      <c r="M47" s="446"/>
      <c r="N47" s="447"/>
      <c r="P47" s="91"/>
      <c r="AB47"/>
    </row>
    <row r="48" spans="1:28" ht="17.45" customHeight="1" x14ac:dyDescent="0.35">
      <c r="B48" s="445"/>
      <c r="C48" s="446"/>
      <c r="D48" s="446"/>
      <c r="E48" s="446"/>
      <c r="F48" s="446"/>
      <c r="G48" s="446"/>
      <c r="H48" s="446"/>
      <c r="I48" s="446"/>
      <c r="J48" s="446"/>
      <c r="K48" s="446"/>
      <c r="L48" s="446"/>
      <c r="M48" s="446"/>
      <c r="N48" s="447"/>
      <c r="P48" s="91"/>
      <c r="AB48"/>
    </row>
    <row r="49" spans="1:28" ht="17.45" customHeight="1" x14ac:dyDescent="0.35">
      <c r="B49" s="445"/>
      <c r="C49" s="446"/>
      <c r="D49" s="446"/>
      <c r="E49" s="446"/>
      <c r="F49" s="446"/>
      <c r="G49" s="446"/>
      <c r="H49" s="446"/>
      <c r="I49" s="446"/>
      <c r="J49" s="446"/>
      <c r="K49" s="446"/>
      <c r="L49" s="446"/>
      <c r="M49" s="446"/>
      <c r="N49" s="447"/>
      <c r="P49" s="91"/>
      <c r="AB49"/>
    </row>
    <row r="50" spans="1:28" x14ac:dyDescent="0.35">
      <c r="B50" s="445"/>
      <c r="C50" s="446"/>
      <c r="D50" s="446"/>
      <c r="E50" s="446"/>
      <c r="F50" s="446"/>
      <c r="G50" s="446"/>
      <c r="H50" s="446"/>
      <c r="I50" s="446"/>
      <c r="J50" s="446"/>
      <c r="K50" s="446"/>
      <c r="L50" s="446"/>
      <c r="M50" s="446"/>
      <c r="N50" s="447"/>
      <c r="P50" s="91"/>
      <c r="AB50"/>
    </row>
    <row r="51" spans="1:28" x14ac:dyDescent="0.35">
      <c r="B51" s="445"/>
      <c r="C51" s="446"/>
      <c r="D51" s="446"/>
      <c r="E51" s="446"/>
      <c r="F51" s="446"/>
      <c r="G51" s="446"/>
      <c r="H51" s="446"/>
      <c r="I51" s="446"/>
      <c r="J51" s="446"/>
      <c r="K51" s="446"/>
      <c r="L51" s="446"/>
      <c r="M51" s="446"/>
      <c r="N51" s="447"/>
      <c r="P51" s="91"/>
      <c r="AB51"/>
    </row>
    <row r="52" spans="1:28" x14ac:dyDescent="0.35">
      <c r="B52" s="445"/>
      <c r="C52" s="446"/>
      <c r="D52" s="446"/>
      <c r="E52" s="446"/>
      <c r="F52" s="446"/>
      <c r="G52" s="446"/>
      <c r="H52" s="446"/>
      <c r="I52" s="446"/>
      <c r="J52" s="446"/>
      <c r="K52" s="446"/>
      <c r="L52" s="446"/>
      <c r="M52" s="446"/>
      <c r="N52" s="447"/>
      <c r="P52" s="91"/>
      <c r="AB52"/>
    </row>
    <row r="53" spans="1:28" ht="18.75" thickBot="1" x14ac:dyDescent="0.4">
      <c r="B53" s="448"/>
      <c r="C53" s="449"/>
      <c r="D53" s="449"/>
      <c r="E53" s="449"/>
      <c r="F53" s="449"/>
      <c r="G53" s="449"/>
      <c r="H53" s="449"/>
      <c r="I53" s="449"/>
      <c r="J53" s="449"/>
      <c r="K53" s="449"/>
      <c r="L53" s="449"/>
      <c r="M53" s="449"/>
      <c r="N53" s="450"/>
      <c r="P53" s="91"/>
      <c r="AB53"/>
    </row>
    <row r="54" spans="1:28" x14ac:dyDescent="0.35">
      <c r="C54" s="189"/>
      <c r="D54" s="189"/>
      <c r="P54" s="91"/>
      <c r="AB54"/>
    </row>
    <row r="55" spans="1:28" x14ac:dyDescent="0.35">
      <c r="B55" s="101"/>
      <c r="C55" s="101"/>
      <c r="D55" s="101"/>
      <c r="E55" s="101"/>
      <c r="F55" s="101"/>
      <c r="G55" s="101"/>
      <c r="H55" s="101"/>
      <c r="I55" s="101"/>
      <c r="J55" s="101"/>
      <c r="K55" s="101"/>
      <c r="L55" s="101"/>
      <c r="M55" s="101"/>
      <c r="N55" s="101"/>
      <c r="O55" s="101"/>
      <c r="P55" s="91"/>
      <c r="Q55" s="101"/>
      <c r="R55" s="101"/>
      <c r="S55" s="101"/>
      <c r="T55" s="101"/>
      <c r="U55" s="101"/>
      <c r="V55" s="101"/>
      <c r="W55" s="101"/>
      <c r="X55" s="101"/>
      <c r="Y55" s="101"/>
      <c r="Z55" s="101"/>
      <c r="AA55" s="101"/>
      <c r="AB55"/>
    </row>
    <row r="56" spans="1:28" x14ac:dyDescent="0.35">
      <c r="A56" s="91"/>
      <c r="B56" s="91"/>
      <c r="C56" s="91"/>
      <c r="D56" s="91"/>
      <c r="E56" s="91"/>
      <c r="F56" s="91"/>
      <c r="G56" s="91"/>
      <c r="H56" s="91"/>
      <c r="I56" s="91"/>
      <c r="J56" s="91"/>
      <c r="K56" s="91"/>
      <c r="L56" s="91"/>
      <c r="M56" s="91"/>
      <c r="N56" s="91"/>
      <c r="O56" s="91"/>
      <c r="P56" s="91"/>
      <c r="Q56"/>
      <c r="R56"/>
      <c r="S56"/>
      <c r="T56"/>
      <c r="U56"/>
      <c r="V56"/>
      <c r="W56"/>
      <c r="X56"/>
      <c r="Y56"/>
      <c r="Z56"/>
      <c r="AA56"/>
      <c r="AB56"/>
    </row>
    <row r="57" spans="1:28" x14ac:dyDescent="0.35">
      <c r="P57"/>
    </row>
    <row r="58" spans="1:28" x14ac:dyDescent="0.35">
      <c r="P58"/>
    </row>
    <row r="59" spans="1:28" x14ac:dyDescent="0.35">
      <c r="P59"/>
    </row>
    <row r="60" spans="1:28" x14ac:dyDescent="0.35">
      <c r="P60"/>
    </row>
    <row r="61" spans="1:28" x14ac:dyDescent="0.35">
      <c r="P61"/>
    </row>
    <row r="62" spans="1:28" x14ac:dyDescent="0.35">
      <c r="P62"/>
    </row>
    <row r="63" spans="1:28" x14ac:dyDescent="0.35">
      <c r="P63"/>
    </row>
    <row r="64" spans="1:28" x14ac:dyDescent="0.35">
      <c r="P64"/>
    </row>
  </sheetData>
  <sheetProtection algorithmName="SHA-512" hashValue="51wUOGMoOPkMZUWcjeSQ6j1zQ0+/5DQHxKU/kdAcwg+Iw5F1nBKf9C2AQcKMbUO/G0hLk1Ur5mM5aEfLnP+LwA==" saltValue="CW1bnQGF6TBsSFQyaHmfoA==" spinCount="100000" sheet="1" selectLockedCells="1"/>
  <dataConsolidate/>
  <mergeCells count="13">
    <mergeCell ref="B39:N53"/>
    <mergeCell ref="C8:E8"/>
    <mergeCell ref="B38:N38"/>
    <mergeCell ref="B24:F24"/>
    <mergeCell ref="I24:M24"/>
    <mergeCell ref="B10:F10"/>
    <mergeCell ref="I10:M10"/>
    <mergeCell ref="C7:E7"/>
    <mergeCell ref="B2:E2"/>
    <mergeCell ref="C3:E3"/>
    <mergeCell ref="C4:E4"/>
    <mergeCell ref="C5:E5"/>
    <mergeCell ref="C6:E6"/>
  </mergeCells>
  <dataValidations count="1">
    <dataValidation type="list" allowBlank="1" showInputMessage="1" showErrorMessage="1" sqref="E12:E22 L12:L22" xr:uid="{EA6A331C-6E5A-4989-9048-DD8B348C37CC}">
      <formula1>YesorNo</formula1>
    </dataValidation>
  </dataValidations>
  <hyperlinks>
    <hyperlink ref="H4" location="Instructions!C35" display="Back to Instructions tab" xr:uid="{31020124-98C9-447B-B96B-A2F84452216C}"/>
  </hyperlink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15" id="{9347404D-527D-4125-BC12-E067CF389169}">
            <xm:f>'General Info &amp; Results'!#REF!="Inactive Mode Only"</xm:f>
            <x14:dxf>
              <fill>
                <patternFill patternType="lightUp">
                  <bgColor theme="0"/>
                </patternFill>
              </fill>
            </x14:dxf>
          </x14:cfRule>
          <xm:sqref>B13:C13 B15:C15 B18:C18 B20:C20 B27:B30 I13:J13 I15:J15 I18:J18 I20:J20 I27:I32</xm:sqref>
        </x14:conditionalFormatting>
        <x14:conditionalFormatting xmlns:xm="http://schemas.microsoft.com/office/excel/2006/main">
          <x14:cfRule type="expression" priority="123" id="{32C3499A-10A0-4721-A4E8-698A81365350}">
            <xm:f>'General Info &amp; Results'!#REF!="Off Mode Only"</xm:f>
            <x14:dxf>
              <fill>
                <patternFill patternType="lightUp">
                  <bgColor theme="0"/>
                </patternFill>
              </fill>
            </x14:dxf>
          </x14:cfRule>
          <xm:sqref>C12 C14 C16:C17 C19 C21:C22 J29:J31 J12 J14 J16:J17 J19 J21:J22 C27:C29 D27:E27 J27:L27 K30:L30</xm:sqref>
        </x14:conditionalFormatting>
        <x14:conditionalFormatting xmlns:xm="http://schemas.microsoft.com/office/excel/2006/main">
          <x14:cfRule type="expression" priority="2" id="{E9B9E359-7153-47AD-817F-0AC2C53F761D}">
            <xm:f>'General Info &amp; Results'!#REF!="Off Mode Only"</xm:f>
            <x14:dxf>
              <fill>
                <patternFill patternType="lightUp">
                  <bgColor theme="0"/>
                </patternFill>
              </fill>
            </x14:dxf>
          </x14:cfRule>
          <xm:sqref>E12:E22</xm:sqref>
        </x14:conditionalFormatting>
        <x14:conditionalFormatting xmlns:xm="http://schemas.microsoft.com/office/excel/2006/main">
          <x14:cfRule type="expression" priority="1" id="{A0192720-35D4-4157-B12B-6BFDF6FCE7D0}">
            <xm:f>'General Info &amp; Results'!#REF!="Off Mode Only"</xm:f>
            <x14:dxf>
              <fill>
                <patternFill patternType="lightUp">
                  <bgColor theme="0"/>
                </patternFill>
              </fill>
            </x14:dxf>
          </x14:cfRule>
          <xm:sqref>L12:L22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AC39"/>
  <sheetViews>
    <sheetView showGridLines="0" zoomScale="80" zoomScaleNormal="80" workbookViewId="0">
      <selection activeCell="C12" sqref="C12"/>
    </sheetView>
  </sheetViews>
  <sheetFormatPr defaultColWidth="9.140625" defaultRowHeight="18" x14ac:dyDescent="0.35"/>
  <cols>
    <col min="1" max="1" width="4.5703125" style="90" customWidth="1"/>
    <col min="2" max="2" width="54.140625" style="90" customWidth="1"/>
    <col min="3" max="3" width="19.85546875" style="90" customWidth="1"/>
    <col min="4" max="12" width="20.42578125" style="90" customWidth="1"/>
    <col min="13" max="26" width="21.140625" style="90" customWidth="1"/>
    <col min="27" max="27" width="21.85546875" style="90" customWidth="1"/>
    <col min="28" max="28" width="4.85546875" style="90" customWidth="1"/>
    <col min="29" max="16384" width="9.140625" style="90"/>
  </cols>
  <sheetData>
    <row r="1" spans="1:29" ht="18.75" thickBot="1" x14ac:dyDescent="0.4">
      <c r="AB1" s="91"/>
    </row>
    <row r="2" spans="1:29" ht="18.75" thickBot="1" x14ac:dyDescent="0.4">
      <c r="B2" s="548" t="str">
        <f>'Version Control'!$B$2</f>
        <v>Title Block</v>
      </c>
      <c r="C2" s="549"/>
      <c r="D2" s="549"/>
      <c r="E2" s="550"/>
      <c r="F2" s="92"/>
      <c r="G2" s="92"/>
      <c r="H2" s="92"/>
      <c r="I2" s="92"/>
      <c r="J2" s="92"/>
      <c r="K2" s="92"/>
      <c r="L2" s="92"/>
      <c r="M2" s="92"/>
      <c r="N2" s="92"/>
      <c r="O2" s="92"/>
      <c r="P2" s="92"/>
      <c r="Q2" s="92"/>
      <c r="R2" s="92"/>
      <c r="S2" s="92"/>
      <c r="T2" s="92"/>
      <c r="U2" s="92"/>
      <c r="V2" s="92"/>
      <c r="W2" s="92"/>
      <c r="X2" s="92"/>
      <c r="Y2" s="92"/>
      <c r="Z2" s="92"/>
      <c r="AB2" s="91"/>
    </row>
    <row r="3" spans="1:29" ht="18" customHeight="1" x14ac:dyDescent="0.35">
      <c r="B3" s="93" t="str">
        <f>'Version Control'!$B$3</f>
        <v>Test Report Template Name:</v>
      </c>
      <c r="C3" s="551" t="str">
        <f>'Version Control'!$C$3</f>
        <v>Air Cleaner Testing</v>
      </c>
      <c r="D3" s="552"/>
      <c r="E3" s="553"/>
      <c r="F3" s="92"/>
      <c r="G3" s="92"/>
      <c r="H3" s="92"/>
      <c r="I3" s="92"/>
      <c r="J3" s="92"/>
      <c r="K3" s="92"/>
      <c r="L3" s="92"/>
      <c r="M3" s="92"/>
      <c r="N3" s="92"/>
      <c r="O3" s="92"/>
      <c r="P3" s="92"/>
      <c r="Q3" s="92"/>
      <c r="R3" s="92"/>
      <c r="S3" s="92"/>
      <c r="T3" s="92"/>
      <c r="U3" s="92"/>
      <c r="V3" s="92"/>
      <c r="W3" s="92"/>
      <c r="X3" s="92"/>
      <c r="Y3" s="92"/>
      <c r="Z3" s="92"/>
      <c r="AB3" s="91"/>
    </row>
    <row r="4" spans="1:29" x14ac:dyDescent="0.35">
      <c r="B4" s="94" t="str">
        <f>'Version Control'!$B$4</f>
        <v>Version Number:</v>
      </c>
      <c r="C4" s="554" t="str">
        <f>'Version Control'!$C$4</f>
        <v>v1.3</v>
      </c>
      <c r="D4" s="555"/>
      <c r="E4" s="556"/>
      <c r="F4" s="92"/>
      <c r="G4" s="92"/>
      <c r="H4" s="6" t="s">
        <v>55</v>
      </c>
      <c r="I4" s="244"/>
      <c r="J4" s="244"/>
      <c r="K4" s="244"/>
      <c r="L4" s="244"/>
      <c r="M4" s="244"/>
      <c r="N4" s="244"/>
      <c r="O4" s="244"/>
      <c r="P4" s="244"/>
      <c r="Q4" s="244"/>
      <c r="R4" s="244"/>
      <c r="S4" s="244"/>
      <c r="T4" s="244"/>
      <c r="U4" s="244"/>
      <c r="V4" s="244"/>
      <c r="W4" s="244"/>
      <c r="X4" s="244"/>
      <c r="Y4" s="244"/>
      <c r="Z4" s="244"/>
      <c r="AB4" s="91"/>
    </row>
    <row r="5" spans="1:29" x14ac:dyDescent="0.35">
      <c r="B5" s="95" t="str">
        <f>'Version Control'!$B$5</f>
        <v xml:space="preserve">Latest Template Revision: </v>
      </c>
      <c r="C5" s="557">
        <f>'Version Control'!$C$5</f>
        <v>45629</v>
      </c>
      <c r="D5" s="558"/>
      <c r="E5" s="559"/>
      <c r="F5" s="92"/>
      <c r="G5" s="92"/>
      <c r="H5" s="92"/>
      <c r="I5" s="92"/>
      <c r="J5" s="92"/>
      <c r="K5" s="92"/>
      <c r="L5" s="92"/>
      <c r="M5" s="92"/>
      <c r="N5" s="92"/>
      <c r="O5" s="92"/>
      <c r="P5" s="92"/>
      <c r="Q5" s="92"/>
      <c r="R5" s="92"/>
      <c r="S5" s="92"/>
      <c r="T5" s="92"/>
      <c r="U5" s="92"/>
      <c r="V5" s="92"/>
      <c r="W5" s="92"/>
      <c r="X5" s="92"/>
      <c r="Y5" s="92"/>
      <c r="Z5" s="92"/>
      <c r="AB5" s="91"/>
    </row>
    <row r="6" spans="1:29" x14ac:dyDescent="0.35">
      <c r="B6" s="95" t="str">
        <f>'Version Control'!$B$6</f>
        <v>Tab Name:</v>
      </c>
      <c r="C6" s="554" t="str">
        <f ca="1">MID(CELL("filename",A1), FIND("]", CELL("filename", A1))+ 1, 255)</f>
        <v>Power Data Inputs</v>
      </c>
      <c r="D6" s="555"/>
      <c r="E6" s="556"/>
      <c r="F6" s="92"/>
      <c r="G6" s="92"/>
      <c r="H6" s="92"/>
      <c r="I6" s="92"/>
      <c r="J6" s="92"/>
      <c r="K6" s="92"/>
      <c r="L6" s="92"/>
      <c r="M6" s="92"/>
      <c r="N6" s="92"/>
      <c r="O6" s="92"/>
      <c r="P6" s="92"/>
      <c r="Q6" s="92"/>
      <c r="R6" s="92"/>
      <c r="S6" s="92"/>
      <c r="T6" s="92"/>
      <c r="U6" s="92"/>
      <c r="V6" s="92"/>
      <c r="W6" s="92"/>
      <c r="X6" s="92"/>
      <c r="Y6" s="92"/>
      <c r="Z6" s="92"/>
      <c r="AB6" s="91"/>
    </row>
    <row r="7" spans="1:29" ht="17.45" customHeight="1" x14ac:dyDescent="0.35">
      <c r="B7" s="96" t="str">
        <f>'Version Control'!$B$7</f>
        <v>File Name:</v>
      </c>
      <c r="C7" s="560" t="str">
        <f ca="1">'Version Control'!$C$7</f>
        <v>Air Cleaners - v1.3.xlsx</v>
      </c>
      <c r="D7" s="561"/>
      <c r="E7" s="562"/>
      <c r="F7" s="92"/>
      <c r="G7" s="92"/>
      <c r="H7" s="92"/>
      <c r="I7" s="92"/>
      <c r="J7" s="92"/>
      <c r="K7" s="92"/>
      <c r="L7" s="92"/>
      <c r="M7" s="92"/>
      <c r="N7" s="92"/>
      <c r="O7" s="92"/>
      <c r="P7" s="92"/>
      <c r="Q7" s="92"/>
      <c r="R7" s="92"/>
      <c r="S7" s="92"/>
      <c r="T7" s="92"/>
      <c r="U7" s="92"/>
      <c r="V7" s="92"/>
      <c r="W7" s="92"/>
      <c r="X7" s="92"/>
      <c r="Y7" s="92"/>
      <c r="Z7" s="92"/>
      <c r="AB7" s="91"/>
    </row>
    <row r="8" spans="1:29" ht="18.75" thickBot="1" x14ac:dyDescent="0.4">
      <c r="B8" s="97" t="str">
        <f>'Version Control'!$B$8</f>
        <v xml:space="preserve">Test Completion Date: </v>
      </c>
      <c r="C8" s="545" t="str">
        <f>'Version Control'!$C$8</f>
        <v>[MM/DD/YYYY]</v>
      </c>
      <c r="D8" s="546"/>
      <c r="E8" s="547"/>
      <c r="F8" s="92"/>
      <c r="G8" s="92"/>
      <c r="H8" s="92"/>
      <c r="I8" s="92"/>
      <c r="J8" s="92"/>
      <c r="K8" s="92"/>
      <c r="L8" s="92"/>
      <c r="M8" s="92"/>
      <c r="N8" s="92"/>
      <c r="O8" s="92"/>
      <c r="P8" s="92"/>
      <c r="Q8" s="92"/>
      <c r="R8" s="92"/>
      <c r="S8" s="92"/>
      <c r="T8" s="92"/>
      <c r="U8" s="92"/>
      <c r="V8" s="92"/>
      <c r="W8" s="92"/>
      <c r="X8" s="92"/>
      <c r="Y8" s="92"/>
      <c r="Z8" s="92"/>
      <c r="AB8" s="91"/>
    </row>
    <row r="9" spans="1:29" x14ac:dyDescent="0.35">
      <c r="AB9" s="91"/>
    </row>
    <row r="10" spans="1:29" ht="18.75" thickBot="1" x14ac:dyDescent="0.4">
      <c r="E10" s="98"/>
      <c r="F10" s="98"/>
      <c r="G10" s="98"/>
      <c r="H10" s="98"/>
      <c r="I10" s="98"/>
      <c r="J10" s="98"/>
      <c r="K10" s="98"/>
      <c r="L10" s="98"/>
      <c r="M10" s="98"/>
      <c r="N10" s="98"/>
      <c r="O10" s="98"/>
      <c r="P10" s="98"/>
      <c r="Q10" s="98"/>
      <c r="R10" s="98"/>
      <c r="S10" s="98"/>
      <c r="T10" s="98"/>
      <c r="U10" s="98"/>
      <c r="V10" s="98"/>
      <c r="W10" s="98"/>
      <c r="X10" s="98"/>
      <c r="Y10" s="98"/>
      <c r="Z10" s="98"/>
      <c r="AB10" s="91"/>
    </row>
    <row r="11" spans="1:29" ht="18.75" thickBot="1" x14ac:dyDescent="0.4">
      <c r="B11" s="495" t="s">
        <v>146</v>
      </c>
      <c r="C11" s="497"/>
      <c r="D11" s="92"/>
      <c r="E11" s="92"/>
      <c r="F11" s="92"/>
      <c r="G11" s="92"/>
      <c r="H11" s="92"/>
      <c r="I11" s="92"/>
      <c r="J11" s="92"/>
      <c r="K11" s="92"/>
      <c r="L11" s="92"/>
      <c r="M11" s="92"/>
      <c r="N11" s="92"/>
      <c r="O11" s="92"/>
      <c r="P11" s="92"/>
      <c r="Q11" s="92"/>
      <c r="R11" s="92"/>
      <c r="S11" s="92"/>
      <c r="T11" s="92"/>
      <c r="U11" s="92"/>
      <c r="V11" s="92"/>
      <c r="W11" s="92"/>
      <c r="X11" s="92"/>
      <c r="Y11" s="92"/>
      <c r="Z11" s="92"/>
      <c r="AB11" s="91"/>
      <c r="AC11" s="99"/>
    </row>
    <row r="12" spans="1:29" ht="19.5" x14ac:dyDescent="0.4">
      <c r="B12" s="280" t="s">
        <v>119</v>
      </c>
      <c r="C12" s="290"/>
      <c r="D12" s="100"/>
      <c r="E12" s="92"/>
      <c r="F12" s="92"/>
      <c r="G12" s="92"/>
      <c r="H12" s="92"/>
      <c r="I12" s="92"/>
      <c r="J12" s="92"/>
      <c r="K12" s="92"/>
      <c r="L12" s="92"/>
      <c r="M12" s="92"/>
      <c r="N12" s="92"/>
      <c r="O12" s="92"/>
      <c r="P12" s="92"/>
      <c r="Q12" s="92"/>
      <c r="R12" s="92"/>
      <c r="S12" s="92"/>
      <c r="T12" s="92"/>
      <c r="U12" s="92"/>
      <c r="V12" s="92"/>
      <c r="W12" s="92"/>
      <c r="X12" s="92"/>
      <c r="Y12" s="92"/>
      <c r="Z12" s="92"/>
      <c r="AB12" s="91"/>
      <c r="AC12" s="99"/>
    </row>
    <row r="13" spans="1:29" ht="20.25" thickBot="1" x14ac:dyDescent="0.45">
      <c r="B13" s="228" t="s">
        <v>120</v>
      </c>
      <c r="C13" s="291"/>
      <c r="D13" s="100"/>
      <c r="E13" s="92"/>
      <c r="F13" s="92"/>
      <c r="G13" s="92"/>
      <c r="H13" s="92"/>
      <c r="I13" s="92"/>
      <c r="J13" s="92"/>
      <c r="K13" s="92"/>
      <c r="L13" s="92"/>
      <c r="M13" s="92"/>
      <c r="N13" s="92"/>
      <c r="O13" s="92"/>
      <c r="P13" s="92"/>
      <c r="Q13" s="92"/>
      <c r="R13" s="92"/>
      <c r="S13" s="92"/>
      <c r="T13" s="92"/>
      <c r="U13" s="92"/>
      <c r="V13" s="92"/>
      <c r="W13" s="92"/>
      <c r="X13" s="92"/>
      <c r="Y13" s="92"/>
      <c r="Z13" s="92"/>
      <c r="AB13" s="91"/>
    </row>
    <row r="14" spans="1:29" ht="18.75" thickBot="1" x14ac:dyDescent="0.4">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91"/>
    </row>
    <row r="15" spans="1:29" ht="18.75" thickBot="1" x14ac:dyDescent="0.4">
      <c r="B15" s="285" t="s">
        <v>147</v>
      </c>
      <c r="C15" s="303"/>
      <c r="D15"/>
      <c r="E15"/>
      <c r="F15"/>
      <c r="G15"/>
      <c r="H15"/>
      <c r="I15"/>
      <c r="J15"/>
      <c r="K15"/>
      <c r="L15"/>
      <c r="M15"/>
      <c r="N15"/>
      <c r="O15"/>
      <c r="P15"/>
      <c r="Q15"/>
      <c r="R15"/>
      <c r="S15"/>
      <c r="T15"/>
      <c r="U15"/>
      <c r="V15"/>
      <c r="W15"/>
      <c r="X15"/>
      <c r="Y15"/>
      <c r="Z15"/>
      <c r="AB15" s="91"/>
    </row>
    <row r="16" spans="1:29" ht="19.5" x14ac:dyDescent="0.4">
      <c r="A16" s="102"/>
      <c r="B16" s="229" t="s">
        <v>152</v>
      </c>
      <c r="C16" s="290"/>
      <c r="D16"/>
      <c r="E16"/>
      <c r="F16"/>
      <c r="G16"/>
      <c r="H16"/>
      <c r="I16"/>
      <c r="J16"/>
      <c r="K16"/>
      <c r="L16"/>
      <c r="M16"/>
      <c r="N16"/>
      <c r="O16"/>
      <c r="P16"/>
      <c r="Q16"/>
      <c r="R16"/>
      <c r="S16"/>
      <c r="T16"/>
      <c r="U16"/>
      <c r="V16"/>
      <c r="W16"/>
      <c r="X16"/>
      <c r="Y16"/>
      <c r="Z16"/>
      <c r="AB16" s="91"/>
      <c r="AC16" s="99"/>
    </row>
    <row r="17" spans="2:28" x14ac:dyDescent="0.35">
      <c r="B17" s="280" t="s">
        <v>153</v>
      </c>
      <c r="C17" s="350" t="str">
        <f>'Smoke Test Data'!J43</f>
        <v/>
      </c>
      <c r="D17"/>
      <c r="E17"/>
      <c r="F17"/>
      <c r="G17"/>
      <c r="H17"/>
      <c r="I17"/>
      <c r="J17"/>
      <c r="K17"/>
      <c r="L17"/>
      <c r="M17"/>
      <c r="N17"/>
      <c r="O17"/>
      <c r="P17"/>
      <c r="Q17"/>
      <c r="R17"/>
      <c r="S17"/>
      <c r="T17"/>
      <c r="U17"/>
      <c r="V17"/>
      <c r="W17"/>
      <c r="X17"/>
      <c r="Y17"/>
      <c r="Z17"/>
      <c r="AB17" s="91"/>
    </row>
    <row r="18" spans="2:28" x14ac:dyDescent="0.35">
      <c r="B18" s="103" t="s">
        <v>154</v>
      </c>
      <c r="C18" s="350" t="str">
        <f>'Dust Test Data'!J39</f>
        <v/>
      </c>
      <c r="D18"/>
      <c r="E18"/>
      <c r="F18"/>
      <c r="G18"/>
      <c r="H18"/>
      <c r="I18"/>
      <c r="J18"/>
      <c r="K18"/>
      <c r="L18"/>
      <c r="M18"/>
      <c r="N18"/>
      <c r="O18"/>
      <c r="P18"/>
      <c r="Q18"/>
      <c r="R18"/>
      <c r="S18"/>
      <c r="T18"/>
      <c r="U18"/>
      <c r="V18"/>
      <c r="W18"/>
      <c r="X18"/>
      <c r="Y18"/>
      <c r="Z18"/>
      <c r="AB18" s="91"/>
    </row>
    <row r="19" spans="2:28" ht="18.75" thickBot="1" x14ac:dyDescent="0.4">
      <c r="B19" s="104" t="s">
        <v>155</v>
      </c>
      <c r="C19" s="350" t="str">
        <f>'Pollen Test Data'!J29</f>
        <v/>
      </c>
      <c r="D19"/>
      <c r="E19"/>
      <c r="F19"/>
      <c r="G19"/>
      <c r="H19"/>
      <c r="I19"/>
      <c r="J19"/>
      <c r="K19"/>
      <c r="L19"/>
      <c r="M19"/>
      <c r="N19"/>
      <c r="O19"/>
      <c r="P19"/>
      <c r="Q19"/>
      <c r="R19"/>
      <c r="S19"/>
      <c r="T19"/>
      <c r="U19"/>
      <c r="V19"/>
      <c r="W19"/>
      <c r="X19"/>
      <c r="Y19"/>
      <c r="Z19"/>
      <c r="AB19" s="91"/>
    </row>
    <row r="20" spans="2:28" ht="18.75" thickBot="1" x14ac:dyDescent="0.4">
      <c r="B20" s="36"/>
      <c r="C20" s="37"/>
      <c r="D20" s="38"/>
      <c r="E20" s="39"/>
      <c r="F20" s="39"/>
      <c r="G20" s="39"/>
      <c r="H20" s="39"/>
      <c r="I20" s="39"/>
      <c r="J20" s="39"/>
      <c r="K20" s="39"/>
      <c r="L20" s="39"/>
      <c r="M20" s="39"/>
      <c r="N20" s="39"/>
      <c r="AB20" s="91"/>
    </row>
    <row r="21" spans="2:28" ht="18.75" thickBot="1" x14ac:dyDescent="0.4">
      <c r="B21" s="495" t="s">
        <v>81</v>
      </c>
      <c r="C21" s="496"/>
      <c r="D21" s="496"/>
      <c r="E21" s="496"/>
      <c r="F21" s="496"/>
      <c r="G21" s="496"/>
      <c r="H21" s="496"/>
      <c r="I21" s="496"/>
      <c r="J21" s="496"/>
      <c r="K21" s="496"/>
      <c r="L21" s="496"/>
      <c r="M21" s="496"/>
      <c r="N21" s="497"/>
      <c r="AB21" s="91"/>
    </row>
    <row r="22" spans="2:28" ht="17.45" customHeight="1" x14ac:dyDescent="0.35">
      <c r="B22" s="442"/>
      <c r="C22" s="443"/>
      <c r="D22" s="443"/>
      <c r="E22" s="443"/>
      <c r="F22" s="443"/>
      <c r="G22" s="443"/>
      <c r="H22" s="443"/>
      <c r="I22" s="443"/>
      <c r="J22" s="443"/>
      <c r="K22" s="443"/>
      <c r="L22" s="443"/>
      <c r="M22" s="443"/>
      <c r="N22" s="444"/>
      <c r="AB22" s="91"/>
    </row>
    <row r="23" spans="2:28" ht="17.45" customHeight="1" x14ac:dyDescent="0.35">
      <c r="B23" s="445"/>
      <c r="C23" s="446"/>
      <c r="D23" s="446"/>
      <c r="E23" s="446"/>
      <c r="F23" s="446"/>
      <c r="G23" s="446"/>
      <c r="H23" s="446"/>
      <c r="I23" s="446"/>
      <c r="J23" s="446"/>
      <c r="K23" s="446"/>
      <c r="L23" s="446"/>
      <c r="M23" s="446"/>
      <c r="N23" s="447"/>
      <c r="AB23" s="91"/>
    </row>
    <row r="24" spans="2:28" ht="17.45" customHeight="1" x14ac:dyDescent="0.35">
      <c r="B24" s="445"/>
      <c r="C24" s="446"/>
      <c r="D24" s="446"/>
      <c r="E24" s="446"/>
      <c r="F24" s="446"/>
      <c r="G24" s="446"/>
      <c r="H24" s="446"/>
      <c r="I24" s="446"/>
      <c r="J24" s="446"/>
      <c r="K24" s="446"/>
      <c r="L24" s="446"/>
      <c r="M24" s="446"/>
      <c r="N24" s="447"/>
      <c r="AB24" s="91"/>
    </row>
    <row r="25" spans="2:28" ht="17.45" customHeight="1" x14ac:dyDescent="0.35">
      <c r="B25" s="445"/>
      <c r="C25" s="446"/>
      <c r="D25" s="446"/>
      <c r="E25" s="446"/>
      <c r="F25" s="446"/>
      <c r="G25" s="446"/>
      <c r="H25" s="446"/>
      <c r="I25" s="446"/>
      <c r="J25" s="446"/>
      <c r="K25" s="446"/>
      <c r="L25" s="446"/>
      <c r="M25" s="446"/>
      <c r="N25" s="447"/>
      <c r="AB25" s="91"/>
    </row>
    <row r="26" spans="2:28" ht="17.45" customHeight="1" x14ac:dyDescent="0.35">
      <c r="B26" s="445"/>
      <c r="C26" s="446"/>
      <c r="D26" s="446"/>
      <c r="E26" s="446"/>
      <c r="F26" s="446"/>
      <c r="G26" s="446"/>
      <c r="H26" s="446"/>
      <c r="I26" s="446"/>
      <c r="J26" s="446"/>
      <c r="K26" s="446"/>
      <c r="L26" s="446"/>
      <c r="M26" s="446"/>
      <c r="N26" s="447"/>
      <c r="AB26" s="91"/>
    </row>
    <row r="27" spans="2:28" ht="17.45" customHeight="1" x14ac:dyDescent="0.35">
      <c r="B27" s="445"/>
      <c r="C27" s="446"/>
      <c r="D27" s="446"/>
      <c r="E27" s="446"/>
      <c r="F27" s="446"/>
      <c r="G27" s="446"/>
      <c r="H27" s="446"/>
      <c r="I27" s="446"/>
      <c r="J27" s="446"/>
      <c r="K27" s="446"/>
      <c r="L27" s="446"/>
      <c r="M27" s="446"/>
      <c r="N27" s="447"/>
      <c r="AB27" s="91"/>
    </row>
    <row r="28" spans="2:28" ht="17.45" customHeight="1" x14ac:dyDescent="0.35">
      <c r="B28" s="445"/>
      <c r="C28" s="446"/>
      <c r="D28" s="446"/>
      <c r="E28" s="446"/>
      <c r="F28" s="446"/>
      <c r="G28" s="446"/>
      <c r="H28" s="446"/>
      <c r="I28" s="446"/>
      <c r="J28" s="446"/>
      <c r="K28" s="446"/>
      <c r="L28" s="446"/>
      <c r="M28" s="446"/>
      <c r="N28" s="447"/>
      <c r="AB28" s="91"/>
    </row>
    <row r="29" spans="2:28" ht="17.45" customHeight="1" x14ac:dyDescent="0.35">
      <c r="B29" s="445"/>
      <c r="C29" s="446"/>
      <c r="D29" s="446"/>
      <c r="E29" s="446"/>
      <c r="F29" s="446"/>
      <c r="G29" s="446"/>
      <c r="H29" s="446"/>
      <c r="I29" s="446"/>
      <c r="J29" s="446"/>
      <c r="K29" s="446"/>
      <c r="L29" s="446"/>
      <c r="M29" s="446"/>
      <c r="N29" s="447"/>
      <c r="AB29" s="91"/>
    </row>
    <row r="30" spans="2:28" ht="17.45" customHeight="1" x14ac:dyDescent="0.35">
      <c r="B30" s="445"/>
      <c r="C30" s="446"/>
      <c r="D30" s="446"/>
      <c r="E30" s="446"/>
      <c r="F30" s="446"/>
      <c r="G30" s="446"/>
      <c r="H30" s="446"/>
      <c r="I30" s="446"/>
      <c r="J30" s="446"/>
      <c r="K30" s="446"/>
      <c r="L30" s="446"/>
      <c r="M30" s="446"/>
      <c r="N30" s="447"/>
      <c r="AB30" s="91"/>
    </row>
    <row r="31" spans="2:28" ht="17.45" customHeight="1" x14ac:dyDescent="0.35">
      <c r="B31" s="445"/>
      <c r="C31" s="446"/>
      <c r="D31" s="446"/>
      <c r="E31" s="446"/>
      <c r="F31" s="446"/>
      <c r="G31" s="446"/>
      <c r="H31" s="446"/>
      <c r="I31" s="446"/>
      <c r="J31" s="446"/>
      <c r="K31" s="446"/>
      <c r="L31" s="446"/>
      <c r="M31" s="446"/>
      <c r="N31" s="447"/>
      <c r="AB31" s="91"/>
    </row>
    <row r="32" spans="2:28" ht="17.45" customHeight="1" x14ac:dyDescent="0.35">
      <c r="B32" s="445"/>
      <c r="C32" s="446"/>
      <c r="D32" s="446"/>
      <c r="E32" s="446"/>
      <c r="F32" s="446"/>
      <c r="G32" s="446"/>
      <c r="H32" s="446"/>
      <c r="I32" s="446"/>
      <c r="J32" s="446"/>
      <c r="K32" s="446"/>
      <c r="L32" s="446"/>
      <c r="M32" s="446"/>
      <c r="N32" s="447"/>
      <c r="AB32" s="91"/>
    </row>
    <row r="33" spans="1:28" x14ac:dyDescent="0.35">
      <c r="B33" s="445"/>
      <c r="C33" s="446"/>
      <c r="D33" s="446"/>
      <c r="E33" s="446"/>
      <c r="F33" s="446"/>
      <c r="G33" s="446"/>
      <c r="H33" s="446"/>
      <c r="I33" s="446"/>
      <c r="J33" s="446"/>
      <c r="K33" s="446"/>
      <c r="L33" s="446"/>
      <c r="M33" s="446"/>
      <c r="N33" s="447"/>
      <c r="AB33" s="91"/>
    </row>
    <row r="34" spans="1:28" x14ac:dyDescent="0.35">
      <c r="B34" s="445"/>
      <c r="C34" s="446"/>
      <c r="D34" s="446"/>
      <c r="E34" s="446"/>
      <c r="F34" s="446"/>
      <c r="G34" s="446"/>
      <c r="H34" s="446"/>
      <c r="I34" s="446"/>
      <c r="J34" s="446"/>
      <c r="K34" s="446"/>
      <c r="L34" s="446"/>
      <c r="M34" s="446"/>
      <c r="N34" s="447"/>
      <c r="AB34" s="91"/>
    </row>
    <row r="35" spans="1:28" x14ac:dyDescent="0.35">
      <c r="B35" s="445"/>
      <c r="C35" s="446"/>
      <c r="D35" s="446"/>
      <c r="E35" s="446"/>
      <c r="F35" s="446"/>
      <c r="G35" s="446"/>
      <c r="H35" s="446"/>
      <c r="I35" s="446"/>
      <c r="J35" s="446"/>
      <c r="K35" s="446"/>
      <c r="L35" s="446"/>
      <c r="M35" s="446"/>
      <c r="N35" s="447"/>
      <c r="AB35" s="91"/>
    </row>
    <row r="36" spans="1:28" ht="18.75" thickBot="1" x14ac:dyDescent="0.4">
      <c r="B36" s="448"/>
      <c r="C36" s="449"/>
      <c r="D36" s="449"/>
      <c r="E36" s="449"/>
      <c r="F36" s="449"/>
      <c r="G36" s="449"/>
      <c r="H36" s="449"/>
      <c r="I36" s="449"/>
      <c r="J36" s="449"/>
      <c r="K36" s="449"/>
      <c r="L36" s="449"/>
      <c r="M36" s="449"/>
      <c r="N36" s="450"/>
      <c r="AB36" s="91"/>
    </row>
    <row r="37" spans="1:28" x14ac:dyDescent="0.35">
      <c r="C37" s="189"/>
      <c r="D37" s="189"/>
      <c r="AB37" s="91"/>
    </row>
    <row r="38" spans="1:28" x14ac:dyDescent="0.35">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91"/>
    </row>
    <row r="39" spans="1:28" x14ac:dyDescent="0.35">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row>
  </sheetData>
  <sheetProtection algorithmName="SHA-512" hashValue="sPzkJi62rhZZzhOziAn1C1OEcI7T0U2Vz6Uiea44C6dcwq5RjXCCXMFKdXvvqm0RZX0Jvd4motOymKpcgoHCpg==" saltValue="x+wMyNuyESDKF6GBSJtgHQ==" spinCount="100000" sheet="1" selectLockedCells="1"/>
  <dataConsolidate/>
  <mergeCells count="10">
    <mergeCell ref="B22:N36"/>
    <mergeCell ref="B21:N21"/>
    <mergeCell ref="C7:E7"/>
    <mergeCell ref="B2:E2"/>
    <mergeCell ref="C3:E3"/>
    <mergeCell ref="C4:E4"/>
    <mergeCell ref="C5:E5"/>
    <mergeCell ref="C6:E6"/>
    <mergeCell ref="B11:C11"/>
    <mergeCell ref="C8:E8"/>
  </mergeCells>
  <dataValidations count="1">
    <dataValidation type="decimal" operator="greaterThanOrEqual" allowBlank="1" showInputMessage="1" showErrorMessage="1" sqref="C16 C12:C13" xr:uid="{B8865536-E834-495F-BF43-C63E32C41641}">
      <formula1>0</formula1>
    </dataValidation>
  </dataValidations>
  <hyperlinks>
    <hyperlink ref="H4" location="Instructions!C35" display="Back to Instructions tab" xr:uid="{00000000-0004-0000-0500-000000000000}"/>
  </hyperlink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47" id="{6EA0B081-934C-4CC6-AA03-1F750E6CA7D6}">
            <xm:f>'General Info &amp; Results'!#REF!="Inactive Mode Only"</xm:f>
            <x14:dxf>
              <fill>
                <patternFill patternType="lightUp">
                  <bgColor theme="0"/>
                </patternFill>
              </fill>
            </x14:dxf>
          </x14:cfRule>
          <xm:sqref>B13:C13</xm:sqref>
        </x14:conditionalFormatting>
        <x14:conditionalFormatting xmlns:xm="http://schemas.microsoft.com/office/excel/2006/main">
          <x14:cfRule type="expression" priority="148" id="{B27C5B91-D9E0-4F90-AE76-DD021863187A}">
            <xm:f>'General Info &amp; Results'!#REF!="Off Mode Only"</xm:f>
            <x14:dxf>
              <fill>
                <patternFill patternType="lightUp">
                  <bgColor theme="0"/>
                </patternFill>
              </fill>
            </x14:dxf>
          </x14:cfRule>
          <xm:sqref>C12 C16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sheetPr>
  <dimension ref="A1:G21"/>
  <sheetViews>
    <sheetView zoomScale="80" zoomScaleNormal="80" workbookViewId="0">
      <selection activeCell="E16" sqref="E16"/>
    </sheetView>
  </sheetViews>
  <sheetFormatPr defaultColWidth="9.140625" defaultRowHeight="16.5" x14ac:dyDescent="0.3"/>
  <cols>
    <col min="1" max="1" width="4.140625" style="117" customWidth="1"/>
    <col min="2" max="2" width="33.85546875" style="117" customWidth="1"/>
    <col min="3" max="3" width="53.42578125" style="117" customWidth="1"/>
    <col min="4" max="4" width="31.5703125" style="117" customWidth="1"/>
    <col min="5" max="5" width="36.42578125" style="117" customWidth="1"/>
    <col min="6" max="6" width="3.85546875" style="117" customWidth="1"/>
    <col min="7" max="7" width="4" style="117" customWidth="1"/>
    <col min="8" max="16384" width="9.140625" style="117"/>
  </cols>
  <sheetData>
    <row r="1" spans="1:7" s="105" customFormat="1" ht="18.75" thickBot="1" x14ac:dyDescent="0.4">
      <c r="G1" s="106"/>
    </row>
    <row r="2" spans="1:7" s="105" customFormat="1" ht="18.75" thickBot="1" x14ac:dyDescent="0.4">
      <c r="B2" s="451" t="str">
        <f>'Version Control'!$B$2</f>
        <v>Title Block</v>
      </c>
      <c r="C2" s="453"/>
      <c r="G2" s="106"/>
    </row>
    <row r="3" spans="1:7" s="105" customFormat="1" ht="19.350000000000001" customHeight="1" x14ac:dyDescent="0.35">
      <c r="B3" s="107" t="str">
        <f>'Version Control'!$B$3</f>
        <v>Test Report Template Name:</v>
      </c>
      <c r="C3" s="108" t="str">
        <f>'Version Control'!$C$3</f>
        <v>Air Cleaner Testing</v>
      </c>
      <c r="E3" s="25" t="s">
        <v>55</v>
      </c>
      <c r="G3" s="106"/>
    </row>
    <row r="4" spans="1:7" s="105" customFormat="1" ht="18" x14ac:dyDescent="0.35">
      <c r="B4" s="109" t="str">
        <f>'Version Control'!$B$4</f>
        <v>Version Number:</v>
      </c>
      <c r="C4" s="110" t="str">
        <f>'Version Control'!$C$4</f>
        <v>v1.3</v>
      </c>
      <c r="G4" s="106"/>
    </row>
    <row r="5" spans="1:7" s="105" customFormat="1" ht="18" x14ac:dyDescent="0.35">
      <c r="B5" s="111" t="str">
        <f>'Version Control'!$B$5</f>
        <v xml:space="preserve">Latest Template Revision: </v>
      </c>
      <c r="C5" s="112">
        <f>'Version Control'!$C$5</f>
        <v>45629</v>
      </c>
      <c r="G5" s="106"/>
    </row>
    <row r="6" spans="1:7" s="105" customFormat="1" ht="18" x14ac:dyDescent="0.35">
      <c r="B6" s="111" t="str">
        <f>'Version Control'!$B$6</f>
        <v>Tab Name:</v>
      </c>
      <c r="C6" s="110" t="str">
        <f ca="1">MID(CELL("filename",B1), FIND("]", CELL("filename", B1))+ 1, 255)</f>
        <v>Report Sign-Off Block</v>
      </c>
      <c r="G6" s="106"/>
    </row>
    <row r="7" spans="1:7" s="105" customFormat="1" ht="16.5" customHeight="1" x14ac:dyDescent="0.35">
      <c r="B7" s="113" t="str">
        <f>'Version Control'!$B$7</f>
        <v>File Name:</v>
      </c>
      <c r="C7" s="114" t="str">
        <f ca="1">'Version Control'!$C$7</f>
        <v>Air Cleaners - v1.3.xlsx</v>
      </c>
      <c r="G7" s="106"/>
    </row>
    <row r="8" spans="1:7" s="105" customFormat="1" ht="18.75" thickBot="1" x14ac:dyDescent="0.4">
      <c r="B8" s="115" t="str">
        <f>'Version Control'!$B$8</f>
        <v xml:space="preserve">Test Completion Date: </v>
      </c>
      <c r="C8" s="116" t="str">
        <f>'Version Control'!$C$8</f>
        <v>[MM/DD/YYYY]</v>
      </c>
      <c r="G8" s="106"/>
    </row>
    <row r="9" spans="1:7" x14ac:dyDescent="0.3">
      <c r="G9" s="23"/>
    </row>
    <row r="10" spans="1:7" ht="17.25" thickBot="1" x14ac:dyDescent="0.35">
      <c r="G10" s="23"/>
    </row>
    <row r="11" spans="1:7" s="105" customFormat="1" ht="18.75" thickBot="1" x14ac:dyDescent="0.4">
      <c r="A11" s="118"/>
      <c r="B11" s="451" t="s">
        <v>24</v>
      </c>
      <c r="C11" s="452"/>
      <c r="D11" s="452"/>
      <c r="E11" s="453"/>
      <c r="G11" s="106"/>
    </row>
    <row r="12" spans="1:7" s="105" customFormat="1" ht="18" x14ac:dyDescent="0.35">
      <c r="A12" s="118"/>
      <c r="B12" s="570" t="s">
        <v>64</v>
      </c>
      <c r="C12" s="571"/>
      <c r="D12" s="571"/>
      <c r="E12" s="572"/>
      <c r="G12" s="106"/>
    </row>
    <row r="13" spans="1:7" s="105" customFormat="1" ht="18" x14ac:dyDescent="0.35">
      <c r="A13" s="118"/>
      <c r="B13" s="573"/>
      <c r="C13" s="574"/>
      <c r="D13" s="574"/>
      <c r="E13" s="575"/>
      <c r="G13" s="106"/>
    </row>
    <row r="14" spans="1:7" s="105" customFormat="1" ht="18.75" thickBot="1" x14ac:dyDescent="0.4">
      <c r="A14" s="118"/>
      <c r="B14" s="576"/>
      <c r="C14" s="577"/>
      <c r="D14" s="577"/>
      <c r="E14" s="578"/>
      <c r="G14" s="106"/>
    </row>
    <row r="15" spans="1:7" s="105" customFormat="1" ht="18" x14ac:dyDescent="0.35">
      <c r="A15" s="118"/>
      <c r="B15" s="579" t="s">
        <v>25</v>
      </c>
      <c r="C15" s="580"/>
      <c r="D15" s="390" t="s">
        <v>23</v>
      </c>
      <c r="E15" s="391" t="s">
        <v>26</v>
      </c>
      <c r="G15" s="106"/>
    </row>
    <row r="16" spans="1:7" s="105" customFormat="1" ht="18" x14ac:dyDescent="0.35">
      <c r="A16" s="118"/>
      <c r="B16" s="581" t="s">
        <v>27</v>
      </c>
      <c r="C16" s="582"/>
      <c r="D16" s="24" t="str">
        <f>'General Info &amp; Results'!C17</f>
        <v>[MM/DD/YYYY]</v>
      </c>
      <c r="E16" s="46"/>
      <c r="G16" s="106"/>
    </row>
    <row r="17" spans="1:7" s="105" customFormat="1" ht="18" x14ac:dyDescent="0.35">
      <c r="A17" s="118"/>
      <c r="B17" s="583" t="s">
        <v>28</v>
      </c>
      <c r="C17" s="584"/>
      <c r="D17" s="381" t="s">
        <v>77</v>
      </c>
      <c r="E17" s="46"/>
      <c r="G17" s="106"/>
    </row>
    <row r="18" spans="1:7" s="105" customFormat="1" ht="18" x14ac:dyDescent="0.35">
      <c r="A18" s="118"/>
      <c r="B18" s="566" t="s">
        <v>62</v>
      </c>
      <c r="C18" s="567"/>
      <c r="D18" s="381" t="s">
        <v>77</v>
      </c>
      <c r="E18" s="46"/>
      <c r="G18" s="106"/>
    </row>
    <row r="19" spans="1:7" s="105" customFormat="1" ht="18.75" thickBot="1" x14ac:dyDescent="0.4">
      <c r="A19" s="118"/>
      <c r="B19" s="568" t="s">
        <v>62</v>
      </c>
      <c r="C19" s="569"/>
      <c r="D19" s="392" t="s">
        <v>77</v>
      </c>
      <c r="E19" s="51"/>
      <c r="G19" s="106"/>
    </row>
    <row r="20" spans="1:7" x14ac:dyDescent="0.3">
      <c r="G20" s="23"/>
    </row>
    <row r="21" spans="1:7" x14ac:dyDescent="0.3">
      <c r="A21" s="23"/>
      <c r="B21" s="23"/>
      <c r="C21" s="23"/>
      <c r="D21" s="23"/>
      <c r="E21" s="23"/>
      <c r="F21" s="23"/>
      <c r="G21" s="23"/>
    </row>
  </sheetData>
  <sheetProtection algorithmName="SHA-512" hashValue="w063CHPzb1uHaYRoS2huhDH4AGhjillo4fg16x1eOcZIRieWbJdhGsziErfJmboCc1xmmtYluMYV50kS0mtnpg==" saltValue="3q604/M3wG3eizfVFdJqgg==" spinCount="100000" sheet="1" selectLockedCells="1"/>
  <mergeCells count="8">
    <mergeCell ref="B18:C18"/>
    <mergeCell ref="B19:C19"/>
    <mergeCell ref="B11:E11"/>
    <mergeCell ref="B2:C2"/>
    <mergeCell ref="B12:E14"/>
    <mergeCell ref="B15:C15"/>
    <mergeCell ref="B16:C16"/>
    <mergeCell ref="B17:C17"/>
  </mergeCells>
  <hyperlinks>
    <hyperlink ref="E3" location="Instructions!C35" display="Back to Instructions tab" xr:uid="{00000000-0004-0000-07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6472D-3F45-4FEB-AF66-D9EB6BB0BF2C}">
  <dimension ref="A1:L32"/>
  <sheetViews>
    <sheetView zoomScale="80" zoomScaleNormal="80" workbookViewId="0">
      <selection activeCell="F5" sqref="F5"/>
    </sheetView>
  </sheetViews>
  <sheetFormatPr defaultColWidth="8.85546875" defaultRowHeight="15" x14ac:dyDescent="0.25"/>
  <cols>
    <col min="1" max="1" width="4.85546875" style="237" customWidth="1"/>
    <col min="2" max="2" width="57" style="237" customWidth="1"/>
    <col min="3" max="3" width="22.140625" style="237" customWidth="1"/>
    <col min="4" max="4" width="18.42578125" style="237" customWidth="1"/>
    <col min="5" max="5" width="10" style="237" customWidth="1"/>
    <col min="6" max="6" width="20" style="237" customWidth="1"/>
    <col min="7" max="7" width="8.85546875" style="237"/>
    <col min="8" max="8" width="4.85546875" style="237" customWidth="1"/>
    <col min="9" max="16384" width="8.85546875" style="237"/>
  </cols>
  <sheetData>
    <row r="1" spans="2:8" s="77" customFormat="1" ht="15.75" thickBot="1" x14ac:dyDescent="0.35">
      <c r="H1" s="78"/>
    </row>
    <row r="2" spans="2:8" s="77" customFormat="1" ht="15.75" thickBot="1" x14ac:dyDescent="0.35">
      <c r="B2" s="587" t="str">
        <f>'Version Control'!$B$2</f>
        <v>Title Block</v>
      </c>
      <c r="C2" s="588"/>
      <c r="D2" s="589"/>
      <c r="H2" s="78"/>
    </row>
    <row r="3" spans="2:8" s="77" customFormat="1" ht="30.6" customHeight="1" x14ac:dyDescent="0.3">
      <c r="B3" s="119" t="str">
        <f>'Version Control'!$B$3</f>
        <v>Test Report Template Name:</v>
      </c>
      <c r="C3" s="590" t="str">
        <f>'Version Control'!$C$3</f>
        <v>Air Cleaner Testing</v>
      </c>
      <c r="D3" s="591"/>
      <c r="H3" s="78"/>
    </row>
    <row r="4" spans="2:8" s="77" customFormat="1" x14ac:dyDescent="0.3">
      <c r="B4" s="120" t="str">
        <f>'Version Control'!$B$4</f>
        <v>Version Number:</v>
      </c>
      <c r="C4" s="592" t="str">
        <f>'Version Control'!$C$4</f>
        <v>v1.3</v>
      </c>
      <c r="D4" s="593"/>
      <c r="H4" s="78"/>
    </row>
    <row r="5" spans="2:8" s="77" customFormat="1" x14ac:dyDescent="0.3">
      <c r="B5" s="121" t="str">
        <f>'Version Control'!$B$5</f>
        <v xml:space="preserve">Latest Template Revision: </v>
      </c>
      <c r="C5" s="594">
        <f>'Version Control'!$C$5</f>
        <v>45629</v>
      </c>
      <c r="D5" s="595"/>
      <c r="F5" s="34" t="s">
        <v>55</v>
      </c>
      <c r="H5" s="78"/>
    </row>
    <row r="6" spans="2:8" s="77" customFormat="1" x14ac:dyDescent="0.3">
      <c r="B6" s="121" t="str">
        <f>'Version Control'!$B$6</f>
        <v>Tab Name:</v>
      </c>
      <c r="C6" s="592" t="str">
        <f ca="1">MID(CELL("filename",A1), FIND("]", CELL("filename", A1))+ 1, 255)</f>
        <v>Calculations - Low-Power</v>
      </c>
      <c r="D6" s="593"/>
      <c r="H6" s="78"/>
    </row>
    <row r="7" spans="2:8" s="77" customFormat="1" ht="17.100000000000001" customHeight="1" x14ac:dyDescent="0.3">
      <c r="B7" s="122" t="str">
        <f>'Version Control'!$B$7</f>
        <v>File Name:</v>
      </c>
      <c r="C7" s="596" t="str">
        <f ca="1">'Version Control'!$C$7</f>
        <v>Air Cleaners - v1.3.xlsx</v>
      </c>
      <c r="D7" s="597"/>
      <c r="H7" s="78"/>
    </row>
    <row r="8" spans="2:8" s="77" customFormat="1" ht="16.5" customHeight="1" thickBot="1" x14ac:dyDescent="0.35">
      <c r="B8" s="123" t="str">
        <f>'Version Control'!$B$8</f>
        <v xml:space="preserve">Test Completion Date: </v>
      </c>
      <c r="C8" s="585" t="str">
        <f>'Version Control'!$C$8</f>
        <v>[MM/DD/YYYY]</v>
      </c>
      <c r="D8" s="586"/>
      <c r="H8" s="78"/>
    </row>
    <row r="9" spans="2:8" s="77" customFormat="1" ht="16.5" customHeight="1" x14ac:dyDescent="0.3">
      <c r="B9" s="271"/>
      <c r="C9" s="272"/>
      <c r="D9" s="272"/>
      <c r="H9" s="78"/>
    </row>
    <row r="10" spans="2:8" s="77" customFormat="1" ht="16.5" customHeight="1" thickBot="1" x14ac:dyDescent="0.35">
      <c r="B10" s="271"/>
      <c r="C10" s="272"/>
      <c r="D10" s="272"/>
      <c r="H10" s="78"/>
    </row>
    <row r="11" spans="2:8" s="77" customFormat="1" ht="16.5" customHeight="1" thickBot="1" x14ac:dyDescent="0.35">
      <c r="B11" s="139" t="s">
        <v>117</v>
      </c>
      <c r="C11" s="242"/>
      <c r="D11" s="272"/>
      <c r="H11" s="78"/>
    </row>
    <row r="12" spans="2:8" s="77" customFormat="1" ht="16.5" customHeight="1" thickBot="1" x14ac:dyDescent="0.35">
      <c r="B12" s="277" t="s">
        <v>201</v>
      </c>
      <c r="C12" s="311">
        <f>C30</f>
        <v>0</v>
      </c>
      <c r="D12" s="272"/>
      <c r="H12" s="78"/>
    </row>
    <row r="13" spans="2:8" s="77" customFormat="1" ht="16.5" customHeight="1" thickBot="1" x14ac:dyDescent="0.35">
      <c r="B13" s="271"/>
      <c r="C13" s="272"/>
      <c r="D13" s="272"/>
      <c r="H13" s="78"/>
    </row>
    <row r="14" spans="2:8" s="77" customFormat="1" ht="16.5" customHeight="1" thickBot="1" x14ac:dyDescent="0.35">
      <c r="B14" s="137" t="s">
        <v>96</v>
      </c>
      <c r="C14" s="138"/>
      <c r="D14" s="274"/>
      <c r="F14" s="274"/>
      <c r="H14" s="78"/>
    </row>
    <row r="15" spans="2:8" s="77" customFormat="1" ht="16.5" customHeight="1" thickBot="1" x14ac:dyDescent="0.35">
      <c r="B15" s="273" t="s">
        <v>97</v>
      </c>
      <c r="C15" s="305" t="str">
        <f>IF('Unit Settings'!C13="","",'Unit Settings'!C13)</f>
        <v/>
      </c>
      <c r="H15" s="78"/>
    </row>
    <row r="16" spans="2:8" s="77" customFormat="1" ht="16.5" customHeight="1" thickBot="1" x14ac:dyDescent="0.35">
      <c r="B16" s="271"/>
      <c r="C16" s="272"/>
      <c r="H16" s="78"/>
    </row>
    <row r="17" spans="1:12" s="77" customFormat="1" ht="15.75" thickBot="1" x14ac:dyDescent="0.35">
      <c r="B17" s="124" t="s">
        <v>118</v>
      </c>
      <c r="C17" s="125"/>
      <c r="D17" s="265"/>
      <c r="F17" s="129"/>
      <c r="H17" s="78"/>
      <c r="L17" s="89"/>
    </row>
    <row r="18" spans="1:12" s="77" customFormat="1" x14ac:dyDescent="0.3">
      <c r="B18" s="126"/>
      <c r="C18" s="282" t="s">
        <v>91</v>
      </c>
      <c r="D18" s="283" t="s">
        <v>90</v>
      </c>
      <c r="F18" s="129"/>
      <c r="H18" s="78"/>
    </row>
    <row r="19" spans="1:12" s="77" customFormat="1" ht="15.75" x14ac:dyDescent="0.3">
      <c r="B19" s="130" t="s">
        <v>104</v>
      </c>
      <c r="C19" s="230">
        <f>IF(C15="Inactive Mode Only",C21,IF(C15="Inactive and Off Mode",C21/2,0))</f>
        <v>0</v>
      </c>
      <c r="D19" s="284" t="s">
        <v>162</v>
      </c>
      <c r="F19" s="85"/>
      <c r="H19" s="78"/>
    </row>
    <row r="20" spans="1:12" s="77" customFormat="1" ht="15.75" x14ac:dyDescent="0.3">
      <c r="B20" s="130" t="s">
        <v>105</v>
      </c>
      <c r="C20" s="230">
        <f>IF(C15="Off Mode Only",C21,IF(C15="Inactive and Off Mode",C21/2,0))</f>
        <v>0</v>
      </c>
      <c r="D20" s="284" t="s">
        <v>163</v>
      </c>
      <c r="F20" s="85"/>
      <c r="H20" s="78"/>
    </row>
    <row r="21" spans="1:12" s="77" customFormat="1" ht="16.5" thickBot="1" x14ac:dyDescent="0.35">
      <c r="B21" s="275" t="s">
        <v>260</v>
      </c>
      <c r="C21" s="306">
        <v>2920</v>
      </c>
      <c r="D21" s="276" t="s">
        <v>164</v>
      </c>
      <c r="F21" s="85"/>
      <c r="H21" s="78"/>
    </row>
    <row r="22" spans="1:12" s="77" customFormat="1" ht="16.5" thickBot="1" x14ac:dyDescent="0.35">
      <c r="B22" s="237"/>
      <c r="C22" s="237"/>
      <c r="D22" s="237"/>
      <c r="H22" s="78"/>
    </row>
    <row r="23" spans="1:12" s="77" customFormat="1" ht="16.5" thickBot="1" x14ac:dyDescent="0.35">
      <c r="B23" s="139" t="s">
        <v>116</v>
      </c>
      <c r="C23" s="140"/>
      <c r="D23" s="136"/>
      <c r="F23" s="85"/>
      <c r="G23" s="85"/>
      <c r="H23" s="78"/>
    </row>
    <row r="24" spans="1:12" ht="15.75" x14ac:dyDescent="0.3">
      <c r="B24" s="126"/>
      <c r="C24" s="127" t="s">
        <v>91</v>
      </c>
      <c r="D24" s="128" t="s">
        <v>90</v>
      </c>
      <c r="E24" s="77"/>
      <c r="F24" s="77"/>
      <c r="G24" s="77"/>
      <c r="H24" s="234"/>
    </row>
    <row r="25" spans="1:12" ht="15.75" x14ac:dyDescent="0.3">
      <c r="B25" s="130" t="s">
        <v>94</v>
      </c>
      <c r="C25" s="292">
        <f>'Power Data Inputs'!$C$12</f>
        <v>0</v>
      </c>
      <c r="D25" s="132" t="s">
        <v>92</v>
      </c>
      <c r="E25" s="77"/>
      <c r="F25" s="85"/>
      <c r="G25" s="85"/>
      <c r="H25" s="234"/>
      <c r="I25" s="236"/>
    </row>
    <row r="26" spans="1:12" ht="16.5" thickBot="1" x14ac:dyDescent="0.35">
      <c r="B26" s="131" t="s">
        <v>95</v>
      </c>
      <c r="C26" s="293">
        <f>'Power Data Inputs'!$C$13</f>
        <v>0</v>
      </c>
      <c r="D26" s="134" t="s">
        <v>93</v>
      </c>
      <c r="E26" s="77"/>
      <c r="F26" s="77"/>
      <c r="G26" s="77"/>
      <c r="H26" s="234"/>
    </row>
    <row r="27" spans="1:12" s="77" customFormat="1" ht="16.5" thickBot="1" x14ac:dyDescent="0.35">
      <c r="B27" s="237"/>
      <c r="C27" s="237"/>
      <c r="D27" s="237"/>
      <c r="H27" s="78"/>
    </row>
    <row r="28" spans="1:12" ht="16.5" thickBot="1" x14ac:dyDescent="0.35">
      <c r="B28" s="139" t="s">
        <v>117</v>
      </c>
      <c r="C28" s="140"/>
      <c r="D28" s="141"/>
      <c r="E28" s="264"/>
      <c r="F28" s="242"/>
      <c r="H28" s="234"/>
    </row>
    <row r="29" spans="1:12" ht="15.75" x14ac:dyDescent="0.3">
      <c r="B29" s="126"/>
      <c r="C29" s="282" t="s">
        <v>91</v>
      </c>
      <c r="D29" s="282" t="s">
        <v>90</v>
      </c>
      <c r="E29" s="282" t="s">
        <v>111</v>
      </c>
      <c r="F29" s="239"/>
      <c r="H29" s="234"/>
    </row>
    <row r="30" spans="1:12" ht="16.5" thickBot="1" x14ac:dyDescent="0.35">
      <c r="B30" s="131" t="s">
        <v>182</v>
      </c>
      <c r="C30" s="293">
        <f>((PIA*SIA)+(POM*SOM))*0.001</f>
        <v>0</v>
      </c>
      <c r="D30" s="133" t="s">
        <v>106</v>
      </c>
      <c r="E30" s="263" t="s">
        <v>165</v>
      </c>
      <c r="F30" s="240"/>
      <c r="H30" s="234"/>
    </row>
    <row r="31" spans="1:12" x14ac:dyDescent="0.25">
      <c r="H31" s="234"/>
    </row>
    <row r="32" spans="1:12" x14ac:dyDescent="0.25">
      <c r="A32" s="234"/>
      <c r="B32" s="234"/>
      <c r="C32" s="234"/>
      <c r="D32" s="234"/>
      <c r="E32" s="234"/>
      <c r="F32" s="234"/>
      <c r="G32" s="234"/>
      <c r="H32" s="234"/>
    </row>
  </sheetData>
  <sheetProtection algorithmName="SHA-512" hashValue="xCfm2x8B1+c2D68tUsAr+XzjD5N75G2HdkfcGw/TC8GhovA2G0CmK2tXIdf9LCHuWevmKbkcvCbxKNA1x75w5Q==" saltValue="1oNuyuN99O/Qgxprp+XyKA==" spinCount="100000" sheet="1" selectLockedCells="1"/>
  <mergeCells count="7">
    <mergeCell ref="C8:D8"/>
    <mergeCell ref="B2:D2"/>
    <mergeCell ref="C3:D3"/>
    <mergeCell ref="C4:D4"/>
    <mergeCell ref="C5:D5"/>
    <mergeCell ref="C6:D6"/>
    <mergeCell ref="C7:D7"/>
  </mergeCells>
  <hyperlinks>
    <hyperlink ref="F5" location="Instructions!C35" display="Back to Instructions tab" xr:uid="{BCC8A98C-AF7E-4944-BBB7-59416CA17BBC}"/>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9"/>
  <sheetViews>
    <sheetView zoomScale="80" zoomScaleNormal="80" workbookViewId="0">
      <selection activeCell="F5" sqref="F5"/>
    </sheetView>
  </sheetViews>
  <sheetFormatPr defaultColWidth="9.140625" defaultRowHeight="15" x14ac:dyDescent="0.3"/>
  <cols>
    <col min="1" max="1" width="4.85546875" style="77" customWidth="1"/>
    <col min="2" max="2" width="62.42578125" style="77" customWidth="1"/>
    <col min="3" max="3" width="18.42578125" style="77" customWidth="1"/>
    <col min="4" max="4" width="17.140625" style="77" customWidth="1"/>
    <col min="5" max="5" width="20" style="77" customWidth="1"/>
    <col min="6" max="6" width="17.85546875" style="77" customWidth="1"/>
    <col min="7" max="8" width="17.5703125" style="77" customWidth="1"/>
    <col min="9" max="9" width="20.140625" style="77" customWidth="1"/>
    <col min="10" max="14" width="17.5703125" style="77" customWidth="1"/>
    <col min="15" max="26" width="18.140625" style="77" bestFit="1" customWidth="1"/>
    <col min="27" max="27" width="49.140625" style="77" customWidth="1"/>
    <col min="28" max="16384" width="9.140625" style="77"/>
  </cols>
  <sheetData>
    <row r="1" spans="2:9" ht="15.75" thickBot="1" x14ac:dyDescent="0.35">
      <c r="H1" s="78"/>
    </row>
    <row r="2" spans="2:9" ht="15.75" thickBot="1" x14ac:dyDescent="0.35">
      <c r="B2" s="598" t="str">
        <f>'Version Control'!$B$2</f>
        <v>Title Block</v>
      </c>
      <c r="C2" s="599"/>
      <c r="D2" s="600"/>
      <c r="H2" s="78"/>
    </row>
    <row r="3" spans="2:9" ht="30.6" customHeight="1" x14ac:dyDescent="0.3">
      <c r="B3" s="119" t="str">
        <f>'Version Control'!$B$3</f>
        <v>Test Report Template Name:</v>
      </c>
      <c r="C3" s="590" t="str">
        <f>'Version Control'!$C$3</f>
        <v>Air Cleaner Testing</v>
      </c>
      <c r="D3" s="591"/>
      <c r="H3" s="78"/>
    </row>
    <row r="4" spans="2:9" x14ac:dyDescent="0.3">
      <c r="B4" s="120" t="str">
        <f>'Version Control'!$B$4</f>
        <v>Version Number:</v>
      </c>
      <c r="C4" s="592" t="str">
        <f>'Version Control'!$C$4</f>
        <v>v1.3</v>
      </c>
      <c r="D4" s="593"/>
      <c r="H4" s="78"/>
    </row>
    <row r="5" spans="2:9" x14ac:dyDescent="0.3">
      <c r="B5" s="121" t="str">
        <f>'Version Control'!$B$5</f>
        <v xml:space="preserve">Latest Template Revision: </v>
      </c>
      <c r="C5" s="594">
        <f>'Version Control'!$C$5</f>
        <v>45629</v>
      </c>
      <c r="D5" s="595"/>
      <c r="F5" s="34" t="s">
        <v>55</v>
      </c>
      <c r="H5" s="78"/>
    </row>
    <row r="6" spans="2:9" x14ac:dyDescent="0.3">
      <c r="B6" s="121" t="str">
        <f>'Version Control'!$B$6</f>
        <v>Tab Name:</v>
      </c>
      <c r="C6" s="592" t="str">
        <f ca="1">MID(CELL("filename",A1), FIND("]", CELL("filename", A1))+ 1, 255)</f>
        <v>Calculations - Active Mode</v>
      </c>
      <c r="D6" s="593"/>
      <c r="H6" s="78"/>
    </row>
    <row r="7" spans="2:9" ht="17.100000000000001" customHeight="1" x14ac:dyDescent="0.3">
      <c r="B7" s="122" t="str">
        <f>'Version Control'!$B$7</f>
        <v>File Name:</v>
      </c>
      <c r="C7" s="596" t="str">
        <f ca="1">'Version Control'!$C$7</f>
        <v>Air Cleaners - v1.3.xlsx</v>
      </c>
      <c r="D7" s="597"/>
      <c r="H7" s="78"/>
    </row>
    <row r="8" spans="2:9" ht="16.5" customHeight="1" thickBot="1" x14ac:dyDescent="0.35">
      <c r="B8" s="123" t="str">
        <f>'Version Control'!$B$8</f>
        <v xml:space="preserve">Test Completion Date: </v>
      </c>
      <c r="C8" s="585" t="str">
        <f>'Version Control'!$C$8</f>
        <v>[MM/DD/YYYY]</v>
      </c>
      <c r="D8" s="586"/>
      <c r="H8" s="78"/>
    </row>
    <row r="9" spans="2:9" ht="16.5" customHeight="1" thickBot="1" x14ac:dyDescent="0.35">
      <c r="C9" s="309"/>
      <c r="D9" s="272"/>
      <c r="H9" s="78"/>
    </row>
    <row r="10" spans="2:9" ht="16.5" customHeight="1" thickBot="1" x14ac:dyDescent="0.4">
      <c r="B10" s="139" t="s">
        <v>171</v>
      </c>
      <c r="C10" s="242"/>
      <c r="D10" s="272"/>
      <c r="H10" s="78"/>
    </row>
    <row r="11" spans="2:9" ht="16.5" customHeight="1" thickBot="1" x14ac:dyDescent="0.35">
      <c r="B11" s="277" t="s">
        <v>172</v>
      </c>
      <c r="C11" s="297" t="e" cm="1">
        <f t="array" ref="C11">PM2.5CADR</f>
        <v>#VALUE!</v>
      </c>
      <c r="D11" s="272"/>
      <c r="H11" s="78"/>
    </row>
    <row r="12" spans="2:9" ht="16.5" customHeight="1" thickBot="1" x14ac:dyDescent="0.35">
      <c r="B12" s="277"/>
      <c r="C12"/>
      <c r="D12" s="272"/>
      <c r="H12" s="78"/>
    </row>
    <row r="13" spans="2:9" ht="16.5" thickBot="1" x14ac:dyDescent="0.35">
      <c r="B13" s="139" t="s">
        <v>178</v>
      </c>
      <c r="C13" s="140"/>
      <c r="D13" s="136"/>
      <c r="F13" s="85"/>
      <c r="G13" s="85"/>
      <c r="H13" s="78"/>
    </row>
    <row r="14" spans="2:9" s="237" customFormat="1" ht="15.75" x14ac:dyDescent="0.3">
      <c r="B14" s="126"/>
      <c r="C14" s="282" t="s">
        <v>91</v>
      </c>
      <c r="D14" s="283" t="s">
        <v>90</v>
      </c>
      <c r="E14" s="77"/>
      <c r="F14" s="77"/>
      <c r="G14" s="77"/>
      <c r="H14" s="234"/>
    </row>
    <row r="15" spans="2:9" s="237" customFormat="1" ht="16.5" thickBot="1" x14ac:dyDescent="0.35">
      <c r="B15" s="131" t="s">
        <v>180</v>
      </c>
      <c r="C15" s="293">
        <f>AveEnergy</f>
        <v>0</v>
      </c>
      <c r="D15" s="281" t="s">
        <v>179</v>
      </c>
      <c r="E15" s="77"/>
      <c r="F15" s="85"/>
      <c r="G15" s="85"/>
      <c r="H15" s="234"/>
      <c r="I15" s="236"/>
    </row>
    <row r="16" spans="2:9" ht="15.75" thickBot="1" x14ac:dyDescent="0.35">
      <c r="H16" s="78"/>
    </row>
    <row r="17" spans="1:12" ht="16.5" customHeight="1" thickBot="1" x14ac:dyDescent="0.35">
      <c r="B17" s="139" t="s">
        <v>189</v>
      </c>
      <c r="C17" s="242"/>
      <c r="D17" s="272"/>
      <c r="H17" s="78"/>
    </row>
    <row r="18" spans="1:12" ht="16.5" customHeight="1" thickBot="1" x14ac:dyDescent="0.35">
      <c r="B18" s="277" t="s">
        <v>190</v>
      </c>
      <c r="C18" s="297" t="e">
        <f>SmokeCADR*1.55</f>
        <v>#VALUE!</v>
      </c>
      <c r="D18" s="272"/>
      <c r="H18" s="78"/>
    </row>
    <row r="19" spans="1:12" ht="15.75" thickBot="1" x14ac:dyDescent="0.35">
      <c r="H19" s="78"/>
    </row>
    <row r="20" spans="1:12" ht="15.75" thickBot="1" x14ac:dyDescent="0.35">
      <c r="B20" s="124" t="s">
        <v>169</v>
      </c>
      <c r="C20" s="265"/>
      <c r="H20" s="78"/>
      <c r="K20" s="89"/>
    </row>
    <row r="21" spans="1:12" x14ac:dyDescent="0.3">
      <c r="B21" s="126"/>
      <c r="C21" s="283" t="s">
        <v>91</v>
      </c>
      <c r="H21" s="78"/>
    </row>
    <row r="22" spans="1:12" x14ac:dyDescent="0.3">
      <c r="B22" s="130" t="s">
        <v>167</v>
      </c>
      <c r="C22" s="330" t="str">
        <f>SmokeCADR</f>
        <v/>
      </c>
      <c r="H22" s="78"/>
    </row>
    <row r="23" spans="1:12" ht="15.75" x14ac:dyDescent="0.3">
      <c r="B23" s="130" t="s">
        <v>168</v>
      </c>
      <c r="C23" s="330" t="str">
        <f>DustCADR</f>
        <v/>
      </c>
      <c r="G23" s="85"/>
      <c r="H23" s="78"/>
      <c r="I23" s="85"/>
      <c r="L23" s="89"/>
    </row>
    <row r="24" spans="1:12" ht="15.75" thickBot="1" x14ac:dyDescent="0.35">
      <c r="B24" s="275" t="s">
        <v>170</v>
      </c>
      <c r="C24" s="331" t="str">
        <f>PollenCADR</f>
        <v/>
      </c>
      <c r="H24" s="78"/>
    </row>
    <row r="25" spans="1:12" ht="15.75" thickBot="1" x14ac:dyDescent="0.35">
      <c r="A25" s="84"/>
      <c r="B25" s="317"/>
      <c r="C25" s="310"/>
      <c r="H25" s="78"/>
    </row>
    <row r="26" spans="1:12" ht="17.25" thickBot="1" x14ac:dyDescent="0.4">
      <c r="B26" s="124" t="s">
        <v>268</v>
      </c>
      <c r="C26" s="265"/>
      <c r="H26" s="78"/>
      <c r="K26" s="89"/>
    </row>
    <row r="27" spans="1:12" x14ac:dyDescent="0.3">
      <c r="B27" s="126"/>
      <c r="C27" s="283" t="s">
        <v>91</v>
      </c>
      <c r="H27" s="78"/>
    </row>
    <row r="28" spans="1:12" ht="15.75" thickBot="1" x14ac:dyDescent="0.35">
      <c r="B28" s="131" t="s">
        <v>173</v>
      </c>
      <c r="C28" s="307" t="e">
        <f>SQRT(C22*C23)</f>
        <v>#VALUE!</v>
      </c>
      <c r="H28" s="78"/>
    </row>
    <row r="29" spans="1:12" x14ac:dyDescent="0.3">
      <c r="A29" s="84"/>
      <c r="B29" s="135"/>
      <c r="C29" s="329"/>
      <c r="H29" s="78"/>
    </row>
    <row r="30" spans="1:12" ht="15.75" thickBot="1" x14ac:dyDescent="0.35">
      <c r="B30" s="86"/>
      <c r="H30" s="78"/>
    </row>
    <row r="31" spans="1:12" ht="15.75" thickBot="1" x14ac:dyDescent="0.35">
      <c r="B31" s="124" t="s">
        <v>174</v>
      </c>
      <c r="C31" s="140"/>
      <c r="D31" s="136"/>
      <c r="H31" s="78"/>
      <c r="K31" s="89"/>
    </row>
    <row r="32" spans="1:12" x14ac:dyDescent="0.3">
      <c r="B32" s="126"/>
      <c r="C32" s="129" t="s">
        <v>91</v>
      </c>
      <c r="D32" s="308" t="s">
        <v>90</v>
      </c>
      <c r="H32" s="78"/>
    </row>
    <row r="33" spans="1:11" ht="15.75" thickBot="1" x14ac:dyDescent="0.35">
      <c r="B33" s="131" t="s">
        <v>183</v>
      </c>
      <c r="C33" s="293">
        <f>AveEnergy*Sactive*0.001</f>
        <v>0</v>
      </c>
      <c r="D33" s="281" t="s">
        <v>181</v>
      </c>
      <c r="H33" s="78"/>
    </row>
    <row r="34" spans="1:11" ht="15.75" thickBot="1" x14ac:dyDescent="0.35">
      <c r="H34" s="78"/>
    </row>
    <row r="35" spans="1:11" ht="15.75" thickBot="1" x14ac:dyDescent="0.35">
      <c r="B35" s="124" t="s">
        <v>118</v>
      </c>
      <c r="C35" s="125"/>
      <c r="D35" s="265"/>
      <c r="H35" s="78"/>
      <c r="K35" s="89"/>
    </row>
    <row r="36" spans="1:11" x14ac:dyDescent="0.3">
      <c r="B36" s="126"/>
      <c r="C36" s="282" t="s">
        <v>91</v>
      </c>
      <c r="D36" s="283" t="s">
        <v>90</v>
      </c>
      <c r="H36" s="78"/>
    </row>
    <row r="37" spans="1:11" ht="15.75" thickBot="1" x14ac:dyDescent="0.35">
      <c r="B37" s="275" t="s">
        <v>261</v>
      </c>
      <c r="C37" s="306">
        <v>5840</v>
      </c>
      <c r="D37" s="276" t="s">
        <v>177</v>
      </c>
      <c r="H37" s="78"/>
    </row>
    <row r="38" spans="1:11" x14ac:dyDescent="0.3">
      <c r="H38" s="78"/>
    </row>
    <row r="39" spans="1:11" x14ac:dyDescent="0.3">
      <c r="A39" s="78"/>
      <c r="B39" s="78"/>
      <c r="C39" s="78"/>
      <c r="D39" s="78"/>
      <c r="E39" s="78"/>
      <c r="F39" s="78"/>
      <c r="G39" s="78"/>
      <c r="H39" s="78"/>
    </row>
  </sheetData>
  <sheetProtection algorithmName="SHA-512" hashValue="0uc4z+2/aD/6jHmPUrFEWULK1p5C455g8SN2YQE3xxtIsjNR2cY1pZkA9NeQnX/OHQX1ArWb0YeAeE7/KAO4+A==" saltValue="N7zdOeagXfHNy4nHNNJXcg==" spinCount="100000" sheet="1" selectLockedCells="1"/>
  <mergeCells count="7">
    <mergeCell ref="C8:D8"/>
    <mergeCell ref="B2:D2"/>
    <mergeCell ref="C7:D7"/>
    <mergeCell ref="C3:D3"/>
    <mergeCell ref="C4:D4"/>
    <mergeCell ref="C5:D5"/>
    <mergeCell ref="C6:D6"/>
  </mergeCells>
  <hyperlinks>
    <hyperlink ref="F5" location="Instructions!C35" display="Back to Instructions tab" xr:uid="{00000000-0004-0000-0800-000000000000}"/>
  </hyperlinks>
  <pageMargins left="0.7" right="0.7" top="0.75" bottom="0.75" header="0.3" footer="0.3"/>
  <pageSetup orientation="landscape"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C014-1EA8-48FB-9FA9-5FA9B4E6E5B3}">
  <dimension ref="A1:H18"/>
  <sheetViews>
    <sheetView zoomScale="80" zoomScaleNormal="80" workbookViewId="0">
      <selection activeCell="F5" sqref="F5"/>
    </sheetView>
  </sheetViews>
  <sheetFormatPr defaultColWidth="8.85546875" defaultRowHeight="15" x14ac:dyDescent="0.25"/>
  <cols>
    <col min="1" max="1" width="3.5703125" style="237" customWidth="1"/>
    <col min="2" max="2" width="61.85546875" style="237" customWidth="1"/>
    <col min="3" max="4" width="18.42578125" style="237" customWidth="1"/>
    <col min="5" max="5" width="14.5703125" style="237" customWidth="1"/>
    <col min="6" max="6" width="15.5703125" style="237" customWidth="1"/>
    <col min="7" max="7" width="11.42578125" style="237" customWidth="1"/>
    <col min="8" max="8" width="5.85546875" style="237" customWidth="1"/>
    <col min="9" max="16384" width="8.85546875" style="237"/>
  </cols>
  <sheetData>
    <row r="1" spans="1:8" s="77" customFormat="1" ht="15.75" thickBot="1" x14ac:dyDescent="0.35">
      <c r="H1" s="78"/>
    </row>
    <row r="2" spans="1:8" s="77" customFormat="1" ht="15.75" thickBot="1" x14ac:dyDescent="0.35">
      <c r="B2" s="587" t="str">
        <f>'Version Control'!$B$2</f>
        <v>Title Block</v>
      </c>
      <c r="C2" s="588"/>
      <c r="D2" s="589"/>
      <c r="H2" s="78"/>
    </row>
    <row r="3" spans="1:8" s="77" customFormat="1" ht="30.6" customHeight="1" x14ac:dyDescent="0.3">
      <c r="B3" s="119" t="str">
        <f>'Version Control'!$B$3</f>
        <v>Test Report Template Name:</v>
      </c>
      <c r="C3" s="590" t="str">
        <f>'Version Control'!$C$3</f>
        <v>Air Cleaner Testing</v>
      </c>
      <c r="D3" s="591"/>
      <c r="H3" s="78"/>
    </row>
    <row r="4" spans="1:8" s="77" customFormat="1" x14ac:dyDescent="0.3">
      <c r="B4" s="120" t="str">
        <f>'Version Control'!$B$4</f>
        <v>Version Number:</v>
      </c>
      <c r="C4" s="592" t="str">
        <f>'Version Control'!$C$4</f>
        <v>v1.3</v>
      </c>
      <c r="D4" s="593"/>
      <c r="H4" s="78"/>
    </row>
    <row r="5" spans="1:8" s="77" customFormat="1" x14ac:dyDescent="0.3">
      <c r="B5" s="121" t="str">
        <f>'Version Control'!$B$5</f>
        <v xml:space="preserve">Latest Template Revision: </v>
      </c>
      <c r="C5" s="594">
        <f>'Version Control'!$C$5</f>
        <v>45629</v>
      </c>
      <c r="D5" s="595"/>
      <c r="F5" s="34" t="s">
        <v>55</v>
      </c>
      <c r="H5" s="78"/>
    </row>
    <row r="6" spans="1:8" s="77" customFormat="1" x14ac:dyDescent="0.3">
      <c r="B6" s="121" t="str">
        <f>'Version Control'!$B$6</f>
        <v>Tab Name:</v>
      </c>
      <c r="C6" s="592" t="str">
        <f ca="1">MID(CELL("filename",A1), FIND("]", CELL("filename", A1))+ 1, 255)</f>
        <v>Calculations - IEF</v>
      </c>
      <c r="D6" s="593"/>
      <c r="H6" s="78"/>
    </row>
    <row r="7" spans="1:8" s="77" customFormat="1" ht="17.100000000000001" customHeight="1" x14ac:dyDescent="0.3">
      <c r="B7" s="122" t="str">
        <f>'Version Control'!$B$7</f>
        <v>File Name:</v>
      </c>
      <c r="C7" s="596" t="str">
        <f ca="1">'Version Control'!$C$7</f>
        <v>Air Cleaners - v1.3.xlsx</v>
      </c>
      <c r="D7" s="597"/>
      <c r="H7" s="78"/>
    </row>
    <row r="8" spans="1:8" s="77" customFormat="1" ht="16.5" customHeight="1" thickBot="1" x14ac:dyDescent="0.35">
      <c r="B8" s="123" t="str">
        <f>'Version Control'!$B$8</f>
        <v xml:space="preserve">Test Completion Date: </v>
      </c>
      <c r="C8" s="585" t="str">
        <f>'Version Control'!$C$8</f>
        <v>[MM/DD/YYYY]</v>
      </c>
      <c r="D8" s="586"/>
      <c r="H8" s="78"/>
    </row>
    <row r="9" spans="1:8" x14ac:dyDescent="0.25">
      <c r="H9" s="234"/>
    </row>
    <row r="10" spans="1:8" ht="15.75" thickBot="1" x14ac:dyDescent="0.3">
      <c r="H10" s="234"/>
    </row>
    <row r="11" spans="1:8" s="77" customFormat="1" ht="16.5" customHeight="1" thickBot="1" x14ac:dyDescent="0.35">
      <c r="B11" s="139" t="s">
        <v>166</v>
      </c>
      <c r="C11" s="242"/>
      <c r="D11" s="272"/>
      <c r="H11" s="78"/>
    </row>
    <row r="12" spans="1:8" s="77" customFormat="1" ht="16.5" customHeight="1" thickBot="1" x14ac:dyDescent="0.35">
      <c r="B12" s="277" t="s">
        <v>184</v>
      </c>
      <c r="C12" s="311" t="e">
        <f>(PM2.5CADR/(AEC/5.84))</f>
        <v>#VALUE!</v>
      </c>
      <c r="D12" s="272"/>
      <c r="H12" s="78"/>
    </row>
    <row r="13" spans="1:8" s="77" customFormat="1" ht="16.5" customHeight="1" thickBot="1" x14ac:dyDescent="0.35">
      <c r="A13" s="84"/>
      <c r="B13" s="332"/>
      <c r="C13"/>
      <c r="D13" s="272"/>
      <c r="H13" s="78"/>
    </row>
    <row r="14" spans="1:8" s="77" customFormat="1" ht="16.5" customHeight="1" thickBot="1" x14ac:dyDescent="0.35">
      <c r="B14" s="139" t="s">
        <v>175</v>
      </c>
      <c r="C14" s="242"/>
      <c r="D14" s="272"/>
      <c r="H14" s="78"/>
    </row>
    <row r="15" spans="1:8" s="77" customFormat="1" ht="16.5" customHeight="1" thickBot="1" x14ac:dyDescent="0.35">
      <c r="B15" s="277" t="s">
        <v>176</v>
      </c>
      <c r="C15" s="297">
        <f>ETLP+Eactive</f>
        <v>0</v>
      </c>
      <c r="D15" s="272"/>
      <c r="H15" s="78"/>
    </row>
    <row r="16" spans="1:8" x14ac:dyDescent="0.25">
      <c r="H16" s="234"/>
    </row>
    <row r="17" spans="1:8" x14ac:dyDescent="0.25">
      <c r="H17" s="234"/>
    </row>
    <row r="18" spans="1:8" x14ac:dyDescent="0.25">
      <c r="A18" s="234"/>
      <c r="B18" s="234"/>
      <c r="C18" s="234"/>
      <c r="D18" s="234"/>
      <c r="E18" s="234"/>
      <c r="F18" s="234"/>
      <c r="G18" s="234"/>
      <c r="H18" s="234"/>
    </row>
  </sheetData>
  <sheetProtection algorithmName="SHA-512" hashValue="rnvQlJZT5EohOeQxrGeH6pjU7IqAWSCPHOiP8gHkZKPHwKBHEpZbwmbT/fCxKDC1AREVfAuGrOejciO48B5Taw==" saltValue="9/M3XXMYC+SNxQ2Q69+wuw==" spinCount="100000" sheet="1" selectLockedCells="1"/>
  <mergeCells count="7">
    <mergeCell ref="C8:D8"/>
    <mergeCell ref="B2:D2"/>
    <mergeCell ref="C3:D3"/>
    <mergeCell ref="C4:D4"/>
    <mergeCell ref="C5:D5"/>
    <mergeCell ref="C6:D6"/>
    <mergeCell ref="C7:D7"/>
  </mergeCells>
  <hyperlinks>
    <hyperlink ref="F5" location="Instructions!C35" display="Back to Instructions tab" xr:uid="{0CCEE965-851F-40EF-9DE2-7D5F48B6C0EE}"/>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Z63"/>
  <sheetViews>
    <sheetView zoomScale="80" zoomScaleNormal="80" workbookViewId="0">
      <selection activeCell="G4" sqref="G4:I4"/>
    </sheetView>
  </sheetViews>
  <sheetFormatPr defaultColWidth="9.140625" defaultRowHeight="15" x14ac:dyDescent="0.3"/>
  <cols>
    <col min="1" max="1" width="1.85546875" style="77" customWidth="1"/>
    <col min="2" max="2" width="51.42578125" style="77" customWidth="1"/>
    <col min="3" max="3" width="16.85546875" style="77" customWidth="1"/>
    <col min="4" max="4" width="36.140625" style="77" customWidth="1"/>
    <col min="5" max="5" width="21.140625" style="77" customWidth="1"/>
    <col min="6" max="6" width="22" style="77" customWidth="1"/>
    <col min="7" max="7" width="19.140625" style="77" customWidth="1"/>
    <col min="8" max="11" width="9.140625" style="77"/>
    <col min="12" max="12" width="4.5703125" style="77" customWidth="1"/>
    <col min="13" max="16384" width="9.140625" style="77"/>
  </cols>
  <sheetData>
    <row r="1" spans="1:12" ht="15.75" thickBot="1" x14ac:dyDescent="0.35">
      <c r="L1" s="78"/>
    </row>
    <row r="2" spans="1:12" ht="18" thickBot="1" x14ac:dyDescent="0.35">
      <c r="B2" s="548" t="str">
        <f>'Version Control'!$B$2</f>
        <v>Title Block</v>
      </c>
      <c r="C2" s="549"/>
      <c r="D2" s="549"/>
      <c r="E2" s="550"/>
      <c r="L2" s="78"/>
    </row>
    <row r="3" spans="1:12" ht="16.5" x14ac:dyDescent="0.3">
      <c r="B3" s="93" t="str">
        <f>'Version Control'!$B$3</f>
        <v>Test Report Template Name:</v>
      </c>
      <c r="C3" s="551" t="str">
        <f>'Version Control'!$C$3</f>
        <v>Air Cleaner Testing</v>
      </c>
      <c r="D3" s="552"/>
      <c r="E3" s="553"/>
      <c r="L3" s="78"/>
    </row>
    <row r="4" spans="1:12" ht="16.5" x14ac:dyDescent="0.3">
      <c r="B4" s="94" t="str">
        <f>'Version Control'!$B$4</f>
        <v>Version Number:</v>
      </c>
      <c r="C4" s="554" t="str">
        <f>'Version Control'!$C$4</f>
        <v>v1.3</v>
      </c>
      <c r="D4" s="555"/>
      <c r="E4" s="556"/>
      <c r="G4" s="601" t="s">
        <v>55</v>
      </c>
      <c r="H4" s="601"/>
      <c r="I4" s="601"/>
      <c r="L4" s="78"/>
    </row>
    <row r="5" spans="1:12" ht="16.5" x14ac:dyDescent="0.3">
      <c r="B5" s="95" t="str">
        <f>'Version Control'!$B$5</f>
        <v xml:space="preserve">Latest Template Revision: </v>
      </c>
      <c r="C5" s="557">
        <f>'Version Control'!$C$5</f>
        <v>45629</v>
      </c>
      <c r="D5" s="558"/>
      <c r="E5" s="559"/>
      <c r="L5" s="78"/>
    </row>
    <row r="6" spans="1:12" ht="16.5" customHeight="1" x14ac:dyDescent="0.3">
      <c r="B6" s="95" t="str">
        <f>'Version Control'!$B$6</f>
        <v>Tab Name:</v>
      </c>
      <c r="C6" s="554" t="str">
        <f ca="1">MID(CELL("filename",A1), FIND("]", CELL("filename", A1))+ 1, 255)</f>
        <v>Drop-Downs and Tables</v>
      </c>
      <c r="D6" s="555"/>
      <c r="E6" s="556"/>
      <c r="G6" s="142"/>
      <c r="H6" s="142"/>
      <c r="I6" s="142"/>
      <c r="J6" s="142"/>
      <c r="K6" s="142"/>
      <c r="L6" s="143"/>
    </row>
    <row r="7" spans="1:12" ht="17.100000000000001" customHeight="1" x14ac:dyDescent="0.3">
      <c r="B7" s="96" t="str">
        <f>'Version Control'!$B$7</f>
        <v>File Name:</v>
      </c>
      <c r="C7" s="560" t="str">
        <f ca="1">'Version Control'!$C$7</f>
        <v>Air Cleaners - v1.3.xlsx</v>
      </c>
      <c r="D7" s="561"/>
      <c r="E7" s="562"/>
      <c r="G7" s="142"/>
      <c r="H7" s="142"/>
      <c r="I7" s="142"/>
      <c r="J7" s="142"/>
      <c r="K7" s="142"/>
      <c r="L7" s="143"/>
    </row>
    <row r="8" spans="1:12" ht="17.25" customHeight="1" thickBot="1" x14ac:dyDescent="0.35">
      <c r="B8" s="97" t="str">
        <f>'Version Control'!$B$8</f>
        <v xml:space="preserve">Test Completion Date: </v>
      </c>
      <c r="C8" s="545" t="str">
        <f>'Version Control'!$C$8</f>
        <v>[MM/DD/YYYY]</v>
      </c>
      <c r="D8" s="546"/>
      <c r="E8" s="547"/>
      <c r="G8" s="142"/>
      <c r="H8" s="142"/>
      <c r="I8" s="142"/>
      <c r="J8" s="142"/>
      <c r="K8" s="142"/>
      <c r="L8" s="143"/>
    </row>
    <row r="9" spans="1:12" x14ac:dyDescent="0.3">
      <c r="G9" s="142"/>
      <c r="H9" s="142"/>
      <c r="I9" s="142"/>
      <c r="J9" s="142"/>
      <c r="K9" s="142"/>
      <c r="L9" s="143"/>
    </row>
    <row r="10" spans="1:12" ht="15.75" thickBot="1" x14ac:dyDescent="0.35">
      <c r="L10" s="78"/>
    </row>
    <row r="11" spans="1:12" x14ac:dyDescent="0.3">
      <c r="A11" s="144"/>
      <c r="B11" s="145" t="s">
        <v>103</v>
      </c>
      <c r="L11" s="78"/>
    </row>
    <row r="12" spans="1:12" x14ac:dyDescent="0.3">
      <c r="A12" s="144"/>
      <c r="B12" s="146" t="s">
        <v>101</v>
      </c>
      <c r="L12" s="78"/>
    </row>
    <row r="13" spans="1:12" ht="15.75" thickBot="1" x14ac:dyDescent="0.35">
      <c r="A13" s="144"/>
      <c r="B13" s="147" t="s">
        <v>102</v>
      </c>
      <c r="L13" s="78"/>
    </row>
    <row r="14" spans="1:12" ht="15.75" thickBot="1" x14ac:dyDescent="0.35">
      <c r="A14" s="144"/>
      <c r="B14" s="233"/>
      <c r="L14" s="78"/>
    </row>
    <row r="15" spans="1:12" x14ac:dyDescent="0.3">
      <c r="A15" s="144"/>
      <c r="B15" s="145" t="s">
        <v>148</v>
      </c>
      <c r="L15" s="78"/>
    </row>
    <row r="16" spans="1:12" x14ac:dyDescent="0.3">
      <c r="A16" s="144"/>
      <c r="B16" s="146" t="s">
        <v>149</v>
      </c>
      <c r="L16" s="78"/>
    </row>
    <row r="17" spans="1:26" x14ac:dyDescent="0.3">
      <c r="A17" s="144"/>
      <c r="B17" s="150" t="s">
        <v>150</v>
      </c>
      <c r="L17" s="78"/>
    </row>
    <row r="18" spans="1:26" ht="15.75" thickBot="1" x14ac:dyDescent="0.35">
      <c r="A18" s="144"/>
      <c r="B18" s="151" t="s">
        <v>151</v>
      </c>
      <c r="L18" s="78"/>
    </row>
    <row r="19" spans="1:26" ht="15.75" thickBot="1" x14ac:dyDescent="0.35">
      <c r="L19" s="78"/>
    </row>
    <row r="20" spans="1:26" x14ac:dyDescent="0.3">
      <c r="B20" s="145" t="s">
        <v>68</v>
      </c>
      <c r="L20" s="78"/>
    </row>
    <row r="21" spans="1:26" x14ac:dyDescent="0.3">
      <c r="B21" s="152" t="s">
        <v>108</v>
      </c>
      <c r="L21" s="78"/>
    </row>
    <row r="22" spans="1:26" x14ac:dyDescent="0.3">
      <c r="B22" s="148" t="s">
        <v>88</v>
      </c>
      <c r="L22" s="78"/>
    </row>
    <row r="23" spans="1:26" ht="15.75" thickBot="1" x14ac:dyDescent="0.35">
      <c r="B23" s="149" t="s">
        <v>89</v>
      </c>
      <c r="L23" s="78"/>
    </row>
    <row r="24" spans="1:26" ht="15.75" thickBot="1" x14ac:dyDescent="0.35">
      <c r="L24" s="78"/>
    </row>
    <row r="25" spans="1:26" x14ac:dyDescent="0.3">
      <c r="B25" s="145" t="s">
        <v>249</v>
      </c>
      <c r="L25" s="78"/>
    </row>
    <row r="26" spans="1:26" x14ac:dyDescent="0.3">
      <c r="B26" s="146" t="s">
        <v>250</v>
      </c>
      <c r="L26" s="78"/>
    </row>
    <row r="27" spans="1:26" ht="15.75" thickBot="1" x14ac:dyDescent="0.35">
      <c r="B27" s="147" t="s">
        <v>251</v>
      </c>
      <c r="L27" s="78"/>
    </row>
    <row r="28" spans="1:26" x14ac:dyDescent="0.3">
      <c r="L28" s="78"/>
      <c r="Z28" s="135"/>
    </row>
    <row r="29" spans="1:26" x14ac:dyDescent="0.3">
      <c r="L29" s="78"/>
    </row>
    <row r="30" spans="1:26" x14ac:dyDescent="0.3">
      <c r="L30" s="78"/>
    </row>
    <row r="31" spans="1:26" x14ac:dyDescent="0.3">
      <c r="L31" s="78"/>
      <c r="N31" s="135"/>
    </row>
    <row r="32" spans="1:26" x14ac:dyDescent="0.3">
      <c r="L32" s="78"/>
      <c r="Z32" s="135"/>
    </row>
    <row r="33" spans="7:14" x14ac:dyDescent="0.3">
      <c r="L33" s="78"/>
    </row>
    <row r="34" spans="7:14" x14ac:dyDescent="0.3">
      <c r="L34" s="78"/>
    </row>
    <row r="35" spans="7:14" x14ac:dyDescent="0.3">
      <c r="L35" s="78"/>
      <c r="N35" s="135"/>
    </row>
    <row r="36" spans="7:14" x14ac:dyDescent="0.3">
      <c r="L36" s="78"/>
    </row>
    <row r="37" spans="7:14" x14ac:dyDescent="0.3">
      <c r="L37" s="78"/>
    </row>
    <row r="38" spans="7:14" x14ac:dyDescent="0.3">
      <c r="L38" s="78"/>
    </row>
    <row r="39" spans="7:14" x14ac:dyDescent="0.3">
      <c r="L39" s="78"/>
    </row>
    <row r="40" spans="7:14" x14ac:dyDescent="0.3">
      <c r="L40" s="78"/>
    </row>
    <row r="41" spans="7:14" x14ac:dyDescent="0.3">
      <c r="L41" s="78"/>
    </row>
    <row r="42" spans="7:14" x14ac:dyDescent="0.3">
      <c r="L42" s="78"/>
    </row>
    <row r="43" spans="7:14" ht="15.75" x14ac:dyDescent="0.3">
      <c r="G43" s="237"/>
      <c r="L43" s="78"/>
    </row>
    <row r="44" spans="7:14" ht="15.75" x14ac:dyDescent="0.3">
      <c r="G44" s="237"/>
      <c r="L44" s="78"/>
    </row>
    <row r="45" spans="7:14" ht="15.75" x14ac:dyDescent="0.3">
      <c r="G45" s="237"/>
      <c r="L45" s="78"/>
    </row>
    <row r="46" spans="7:14" ht="15.75" x14ac:dyDescent="0.3">
      <c r="G46" s="237"/>
      <c r="L46" s="78"/>
    </row>
    <row r="47" spans="7:14" ht="15.75" x14ac:dyDescent="0.3">
      <c r="G47" s="237"/>
      <c r="L47" s="78"/>
    </row>
    <row r="48" spans="7:14" ht="15.75" x14ac:dyDescent="0.3">
      <c r="G48" s="237"/>
      <c r="L48" s="78"/>
    </row>
    <row r="49" spans="1:12" ht="15.75" x14ac:dyDescent="0.3">
      <c r="G49" s="237"/>
      <c r="L49" s="78"/>
    </row>
    <row r="50" spans="1:12" ht="15.75" x14ac:dyDescent="0.3">
      <c r="G50" s="237"/>
      <c r="L50" s="78"/>
    </row>
    <row r="51" spans="1:12" ht="15.75" x14ac:dyDescent="0.3">
      <c r="G51" s="237"/>
      <c r="L51" s="78"/>
    </row>
    <row r="52" spans="1:12" ht="15.75" x14ac:dyDescent="0.3">
      <c r="G52" s="237"/>
      <c r="L52" s="78"/>
    </row>
    <row r="53" spans="1:12" ht="15.75" x14ac:dyDescent="0.3">
      <c r="G53" s="237"/>
      <c r="L53" s="78"/>
    </row>
    <row r="54" spans="1:12" ht="15.75" x14ac:dyDescent="0.3">
      <c r="G54" s="237"/>
      <c r="L54" s="78"/>
    </row>
    <row r="55" spans="1:12" ht="15.75" x14ac:dyDescent="0.3">
      <c r="G55" s="237"/>
      <c r="L55" s="78"/>
    </row>
    <row r="56" spans="1:12" x14ac:dyDescent="0.3">
      <c r="L56" s="78"/>
    </row>
    <row r="57" spans="1:12" x14ac:dyDescent="0.3">
      <c r="A57" s="243"/>
      <c r="L57" s="78"/>
    </row>
    <row r="58" spans="1:12" x14ac:dyDescent="0.3">
      <c r="A58" s="243"/>
      <c r="L58" s="78"/>
    </row>
    <row r="59" spans="1:12" x14ac:dyDescent="0.3">
      <c r="A59" s="243"/>
      <c r="L59" s="78"/>
    </row>
    <row r="60" spans="1:12" x14ac:dyDescent="0.3">
      <c r="L60" s="78"/>
    </row>
    <row r="61" spans="1:12" x14ac:dyDescent="0.3">
      <c r="L61" s="78"/>
    </row>
    <row r="62" spans="1:12" x14ac:dyDescent="0.3">
      <c r="L62" s="78"/>
    </row>
    <row r="63" spans="1:12" x14ac:dyDescent="0.3">
      <c r="A63" s="78"/>
      <c r="B63" s="78"/>
      <c r="C63" s="78"/>
      <c r="D63" s="78"/>
      <c r="E63" s="78"/>
      <c r="F63" s="78"/>
      <c r="G63" s="78"/>
      <c r="H63" s="78"/>
      <c r="I63" s="78"/>
      <c r="J63" s="78"/>
      <c r="K63" s="78"/>
      <c r="L63" s="78"/>
    </row>
  </sheetData>
  <sheetProtection algorithmName="SHA-512" hashValue="0kFEJihAVDfC9n4Enetahhs0yiw+1+5kLK/GbQ9i6UJz0mLYPGXLDWG2YKxzZd4KhlcLZ4eVN7fAVW5hqOFwlw==" saltValue="lSsTikmKvwqFP2WetMH7ig==" spinCount="100000" sheet="1" selectLockedCells="1"/>
  <mergeCells count="8">
    <mergeCell ref="C8:E8"/>
    <mergeCell ref="C7:E7"/>
    <mergeCell ref="G4:I4"/>
    <mergeCell ref="B2:E2"/>
    <mergeCell ref="C3:E3"/>
    <mergeCell ref="C4:E4"/>
    <mergeCell ref="C5:E5"/>
    <mergeCell ref="C6:E6"/>
  </mergeCells>
  <hyperlinks>
    <hyperlink ref="G4" location="Instructions!C35" display="Back to Instructions tab" xr:uid="{00000000-0004-0000-1000-000000000000}"/>
  </hyperlink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I29"/>
  <sheetViews>
    <sheetView showGridLines="0" zoomScale="80" zoomScaleNormal="80" workbookViewId="0">
      <selection activeCell="E5" sqref="E5"/>
    </sheetView>
  </sheetViews>
  <sheetFormatPr defaultColWidth="9.140625" defaultRowHeight="16.5" x14ac:dyDescent="0.3"/>
  <cols>
    <col min="1" max="1" width="3.42578125" style="154" customWidth="1"/>
    <col min="2" max="2" width="34.140625" style="177" customWidth="1"/>
    <col min="3" max="3" width="54.85546875" style="153" customWidth="1"/>
    <col min="4" max="4" width="5.5703125" style="154" customWidth="1"/>
    <col min="5" max="5" width="25.140625" style="154" bestFit="1" customWidth="1"/>
    <col min="6" max="6" width="5.5703125" style="154" customWidth="1"/>
    <col min="7" max="7" width="5.5703125" style="154" bestFit="1" customWidth="1"/>
    <col min="8" max="16384" width="9.140625" style="154"/>
  </cols>
  <sheetData>
    <row r="1" spans="2:9" ht="17.25" thickBot="1" x14ac:dyDescent="0.35">
      <c r="B1" s="153"/>
      <c r="C1" s="154"/>
      <c r="G1" s="23"/>
    </row>
    <row r="2" spans="2:9" ht="18" thickBot="1" x14ac:dyDescent="0.35">
      <c r="B2" s="424" t="s">
        <v>16</v>
      </c>
      <c r="C2" s="425"/>
      <c r="G2" s="23"/>
    </row>
    <row r="3" spans="2:9" x14ac:dyDescent="0.3">
      <c r="B3" s="155" t="s">
        <v>74</v>
      </c>
      <c r="C3" s="156" t="s">
        <v>129</v>
      </c>
      <c r="D3" s="2"/>
      <c r="E3" s="2"/>
      <c r="F3" s="2"/>
      <c r="G3" s="22"/>
      <c r="H3" s="2"/>
      <c r="I3" s="2"/>
    </row>
    <row r="4" spans="2:9" x14ac:dyDescent="0.3">
      <c r="B4" s="157" t="s">
        <v>19</v>
      </c>
      <c r="C4" s="158" t="str">
        <f>INDEX(B13:B60,COUNTA(B13:B60),1)</f>
        <v>v1.3</v>
      </c>
      <c r="D4" s="2"/>
      <c r="E4" s="2"/>
      <c r="F4" s="2"/>
      <c r="G4" s="22"/>
      <c r="H4" s="2"/>
      <c r="I4" s="2"/>
    </row>
    <row r="5" spans="2:9" x14ac:dyDescent="0.3">
      <c r="B5" s="157" t="s">
        <v>75</v>
      </c>
      <c r="C5" s="159">
        <f>IF(MAX(B13:C102)=0,"No Revisions Dates Entered",MAX(C13:C102))</f>
        <v>45629</v>
      </c>
      <c r="D5" s="2"/>
      <c r="E5" s="35" t="s">
        <v>55</v>
      </c>
      <c r="F5" s="2"/>
      <c r="G5" s="22"/>
      <c r="H5" s="2"/>
      <c r="I5" s="2"/>
    </row>
    <row r="6" spans="2:9" x14ac:dyDescent="0.3">
      <c r="B6" s="160" t="s">
        <v>18</v>
      </c>
      <c r="C6" s="161" t="str">
        <f ca="1">MID(CELL("filename",A1), FIND("]", CELL("filename", A1))+ 1, 255)</f>
        <v>Version Control</v>
      </c>
      <c r="D6" s="2"/>
      <c r="E6" s="2"/>
      <c r="F6" s="2"/>
      <c r="G6" s="22"/>
      <c r="H6" s="2"/>
      <c r="I6" s="2"/>
    </row>
    <row r="7" spans="2:9" ht="16.5" customHeight="1" x14ac:dyDescent="0.3">
      <c r="B7" s="162" t="s">
        <v>17</v>
      </c>
      <c r="C7" s="163" t="str">
        <f ca="1">MID(CELL("FILENAME",F16),FIND("[",CELL("FILENAME",F16))+1,FIND("]",CELL("FILENAME",F16))-FIND("[",CELL("FILENAME",F16))-1)</f>
        <v>Air Cleaners - v1.3.xlsx</v>
      </c>
      <c r="D7" s="2"/>
      <c r="E7" s="2"/>
      <c r="F7" s="2"/>
      <c r="G7" s="22"/>
      <c r="H7" s="2"/>
      <c r="I7" s="2"/>
    </row>
    <row r="8" spans="2:9" ht="17.25" thickBot="1" x14ac:dyDescent="0.35">
      <c r="B8" s="164" t="s">
        <v>20</v>
      </c>
      <c r="C8" s="165" t="str">
        <f>'General Info &amp; Results'!C17</f>
        <v>[MM/DD/YYYY]</v>
      </c>
      <c r="D8" s="2"/>
      <c r="E8" s="2"/>
      <c r="F8" s="2"/>
      <c r="G8" s="22"/>
      <c r="H8" s="2"/>
      <c r="I8" s="2"/>
    </row>
    <row r="9" spans="2:9" x14ac:dyDescent="0.3">
      <c r="B9" s="2"/>
      <c r="C9" s="2"/>
      <c r="D9" s="2"/>
      <c r="E9" s="2"/>
      <c r="F9" s="2"/>
      <c r="G9" s="22"/>
      <c r="H9" s="2"/>
      <c r="I9" s="2"/>
    </row>
    <row r="10" spans="2:9" ht="17.25" thickBot="1" x14ac:dyDescent="0.35">
      <c r="B10" s="2"/>
      <c r="C10" s="2"/>
      <c r="D10" s="2"/>
      <c r="E10" s="2"/>
      <c r="F10" s="2"/>
      <c r="G10" s="22"/>
      <c r="H10" s="2"/>
      <c r="I10" s="2"/>
    </row>
    <row r="11" spans="2:9" ht="18" thickBot="1" x14ac:dyDescent="0.35">
      <c r="B11" s="492" t="s">
        <v>21</v>
      </c>
      <c r="C11" s="494"/>
      <c r="D11" s="2"/>
      <c r="E11" s="2"/>
      <c r="F11" s="2"/>
      <c r="G11" s="22"/>
      <c r="H11" s="2"/>
      <c r="I11" s="2"/>
    </row>
    <row r="12" spans="2:9" ht="17.25" x14ac:dyDescent="0.35">
      <c r="B12" s="166" t="s">
        <v>22</v>
      </c>
      <c r="C12" s="167" t="s">
        <v>23</v>
      </c>
      <c r="D12" s="2"/>
      <c r="E12" s="2"/>
      <c r="F12" s="2"/>
      <c r="G12" s="22"/>
      <c r="H12" s="2"/>
      <c r="I12" s="2"/>
    </row>
    <row r="13" spans="2:9" x14ac:dyDescent="0.3">
      <c r="B13" s="168" t="s">
        <v>76</v>
      </c>
      <c r="C13" s="169">
        <v>45139</v>
      </c>
      <c r="D13" s="2"/>
      <c r="E13" s="2"/>
      <c r="F13" s="2"/>
      <c r="G13" s="22"/>
      <c r="H13" s="2"/>
      <c r="I13" s="2"/>
    </row>
    <row r="14" spans="2:9" x14ac:dyDescent="0.3">
      <c r="B14" s="170" t="s">
        <v>269</v>
      </c>
      <c r="C14" s="171">
        <v>45163</v>
      </c>
      <c r="D14" s="172"/>
      <c r="E14" s="172"/>
      <c r="F14" s="172"/>
      <c r="G14" s="22"/>
      <c r="H14" s="2"/>
      <c r="I14" s="2"/>
    </row>
    <row r="15" spans="2:9" x14ac:dyDescent="0.3">
      <c r="B15" s="170" t="s">
        <v>280</v>
      </c>
      <c r="C15" s="171">
        <v>45181</v>
      </c>
      <c r="G15" s="23"/>
    </row>
    <row r="16" spans="2:9" x14ac:dyDescent="0.3">
      <c r="B16" s="170" t="s">
        <v>281</v>
      </c>
      <c r="C16" s="171">
        <v>45629</v>
      </c>
      <c r="G16" s="23"/>
    </row>
    <row r="17" spans="1:7" x14ac:dyDescent="0.3">
      <c r="B17" s="170"/>
      <c r="C17" s="173"/>
      <c r="G17" s="23"/>
    </row>
    <row r="18" spans="1:7" x14ac:dyDescent="0.3">
      <c r="B18" s="170"/>
      <c r="C18" s="173"/>
      <c r="G18" s="23"/>
    </row>
    <row r="19" spans="1:7" x14ac:dyDescent="0.3">
      <c r="B19" s="170"/>
      <c r="C19" s="173"/>
      <c r="G19" s="23"/>
    </row>
    <row r="20" spans="1:7" x14ac:dyDescent="0.3">
      <c r="B20" s="170"/>
      <c r="C20" s="173"/>
      <c r="G20" s="23"/>
    </row>
    <row r="21" spans="1:7" x14ac:dyDescent="0.3">
      <c r="B21" s="174"/>
      <c r="C21" s="173"/>
      <c r="G21" s="23"/>
    </row>
    <row r="22" spans="1:7" x14ac:dyDescent="0.3">
      <c r="B22" s="174"/>
      <c r="C22" s="173"/>
      <c r="G22" s="23"/>
    </row>
    <row r="23" spans="1:7" x14ac:dyDescent="0.3">
      <c r="B23" s="174"/>
      <c r="C23" s="173"/>
      <c r="G23" s="23"/>
    </row>
    <row r="24" spans="1:7" x14ac:dyDescent="0.3">
      <c r="B24" s="174"/>
      <c r="C24" s="173"/>
      <c r="G24" s="23"/>
    </row>
    <row r="25" spans="1:7" x14ac:dyDescent="0.3">
      <c r="B25" s="174"/>
      <c r="C25" s="173"/>
      <c r="G25" s="23"/>
    </row>
    <row r="26" spans="1:7" x14ac:dyDescent="0.3">
      <c r="B26" s="174"/>
      <c r="C26" s="173"/>
      <c r="G26" s="23"/>
    </row>
    <row r="27" spans="1:7" ht="17.25" thickBot="1" x14ac:dyDescent="0.35">
      <c r="B27" s="175"/>
      <c r="C27" s="176"/>
      <c r="G27" s="23"/>
    </row>
    <row r="28" spans="1:7" x14ac:dyDescent="0.3">
      <c r="G28" s="23"/>
    </row>
    <row r="29" spans="1:7" x14ac:dyDescent="0.3">
      <c r="A29" s="23"/>
      <c r="B29" s="178"/>
      <c r="C29" s="179"/>
      <c r="D29" s="23"/>
      <c r="E29" s="23"/>
      <c r="F29" s="23"/>
      <c r="G29" s="23"/>
    </row>
  </sheetData>
  <sheetProtection algorithmName="SHA-512" hashValue="EACzgWCZzW+3rrvHBtykS/JcSYR9Ro844PJVW7hYBOGGdsIhtsBBpVF1VeOBqmbsnl8JUJfPdR5AE//qxl4OjA==" saltValue="dbxRiyXZiXKzKcbBuTaXbA==" spinCount="100000" sheet="1" selectLockedCells="1"/>
  <mergeCells count="2">
    <mergeCell ref="B2:C2"/>
    <mergeCell ref="B11:C11"/>
  </mergeCells>
  <hyperlinks>
    <hyperlink ref="E5" location="Instructions!C35" display="Back to Instructions tab" xr:uid="{00000000-0004-0000-11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56F0DB7DDE8F499FDC0F81CE0AA73C" ma:contentTypeVersion="8" ma:contentTypeDescription="Create a new document." ma:contentTypeScope="" ma:versionID="f12b14512a3f17652b2ac7ea04e5ed25">
  <xsd:schema xmlns:xsd="http://www.w3.org/2001/XMLSchema" xmlns:xs="http://www.w3.org/2001/XMLSchema" xmlns:p="http://schemas.microsoft.com/office/2006/metadata/properties" xmlns:ns1="http://schemas.microsoft.com/sharepoint/v3" xmlns:ns2="b46aed7c-f660-42d4-9dff-b95366f8e134" xmlns:ns3="5ca2e693-37cf-495e-8bb1-71ee1e0e50fa" targetNamespace="http://schemas.microsoft.com/office/2006/metadata/properties" ma:root="true" ma:fieldsID="b824127d889a82b0f252b1b130c008ed" ns1:_="" ns2:_="" ns3:_="">
    <xsd:import namespace="http://schemas.microsoft.com/sharepoint/v3"/>
    <xsd:import namespace="b46aed7c-f660-42d4-9dff-b95366f8e134"/>
    <xsd:import namespace="5ca2e693-37cf-495e-8bb1-71ee1e0e50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6aed7c-f660-42d4-9dff-b95366f8e1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a2e693-37cf-495e-8bb1-71ee1e0e50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A5BAB-FF01-4703-A594-A51480CC0937}">
  <ds:schemaRefs>
    <ds:schemaRef ds:uri="http://schemas.microsoft.com/sharepoint/v3/contenttype/forms"/>
  </ds:schemaRefs>
</ds:datastoreItem>
</file>

<file path=customXml/itemProps2.xml><?xml version="1.0" encoding="utf-8"?>
<ds:datastoreItem xmlns:ds="http://schemas.openxmlformats.org/officeDocument/2006/customXml" ds:itemID="{9EB4FBC7-32F1-44DE-93D8-0FF2209142FA}">
  <ds:schemaRef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sharepoint/v3"/>
    <ds:schemaRef ds:uri="http://purl.org/dc/elements/1.1/"/>
    <ds:schemaRef ds:uri="b46aed7c-f660-42d4-9dff-b95366f8e134"/>
    <ds:schemaRef ds:uri="http://schemas.microsoft.com/office/infopath/2007/PartnerControls"/>
    <ds:schemaRef ds:uri="5ca2e693-37cf-495e-8bb1-71ee1e0e50f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3303A12-28AC-4735-8068-B6645A289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6aed7c-f660-42d4-9dff-b95366f8e134"/>
    <ds:schemaRef ds:uri="5ca2e693-37cf-495e-8bb1-71ee1e0e5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Instructions</vt:lpstr>
      <vt:lpstr>General Info &amp; Results</vt:lpstr>
      <vt:lpstr>Unit Settings</vt:lpstr>
      <vt:lpstr>Setup &amp; Instrumentation</vt:lpstr>
      <vt:lpstr>Photos</vt:lpstr>
      <vt:lpstr>Test Conditions</vt:lpstr>
      <vt:lpstr>Smoke Test Data</vt:lpstr>
      <vt:lpstr>Dust Test Data</vt:lpstr>
      <vt:lpstr>Pollen Test Data</vt:lpstr>
      <vt:lpstr>Power Data Inputs</vt:lpstr>
      <vt:lpstr>Report Sign-Off Block</vt:lpstr>
      <vt:lpstr>Calculations - Low-Power</vt:lpstr>
      <vt:lpstr>Calculations - Active Mode</vt:lpstr>
      <vt:lpstr>Calculations - IEF</vt:lpstr>
      <vt:lpstr>Drop-Downs and Tables</vt:lpstr>
      <vt:lpstr>Version Control</vt:lpstr>
      <vt:lpstr>ActivePowerMethod</vt:lpstr>
      <vt:lpstr>AEC</vt:lpstr>
      <vt:lpstr>'Dust Test Data'!AveEnergy</vt:lpstr>
      <vt:lpstr>'Pollen Test Data'!AveEnergy</vt:lpstr>
      <vt:lpstr>'Smoke Test Data'!AveEnergy</vt:lpstr>
      <vt:lpstr>AveEnergy</vt:lpstr>
      <vt:lpstr>DustCADR</vt:lpstr>
      <vt:lpstr>Eactive</vt:lpstr>
      <vt:lpstr>ETLP</vt:lpstr>
      <vt:lpstr>ETPL</vt:lpstr>
      <vt:lpstr>Filters</vt:lpstr>
      <vt:lpstr>IEF</vt:lpstr>
      <vt:lpstr>LowPowerModes</vt:lpstr>
      <vt:lpstr>PIA</vt:lpstr>
      <vt:lpstr>PM2.5CADR</vt:lpstr>
      <vt:lpstr>PollenCADR</vt:lpstr>
      <vt:lpstr>POM</vt:lpstr>
      <vt:lpstr>RoomSize</vt:lpstr>
      <vt:lpstr>Sactive</vt:lpstr>
      <vt:lpstr>SIA</vt:lpstr>
      <vt:lpstr>SIARange</vt:lpstr>
      <vt:lpstr>SLP</vt:lpstr>
      <vt:lpstr>'Dust Test Data'!SmokeCADR</vt:lpstr>
      <vt:lpstr>'Pollen Test Data'!SmokeCADR</vt:lpstr>
      <vt:lpstr>'Smoke Test Data'!SmokeCADR</vt:lpstr>
      <vt:lpstr>SmokeCADR</vt:lpstr>
      <vt:lpstr>SOM</vt:lpstr>
      <vt:lpstr>YesorNo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Sutherland</dc:creator>
  <cp:lastModifiedBy>User 939</cp:lastModifiedBy>
  <dcterms:created xsi:type="dcterms:W3CDTF">2012-06-20T12:41:24Z</dcterms:created>
  <dcterms:modified xsi:type="dcterms:W3CDTF">2025-01-15T22:04:13Z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0x0101004056F0DB7DDE8F499FDC0F81CE0AA73C</vt:lpwstr>
  </property>
</Properties>
</file>