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D77EA0F5-DA8B-4116-A481-AD313FBB1E5C}" xr6:coauthVersionLast="47" xr6:coauthVersionMax="47" xr10:uidLastSave="{00000000-0000-0000-0000-000000000000}"/>
  <workbookProtection workbookAlgorithmName="SHA-512" workbookHashValue="9jB9q30ktDsw8es/JVNIl4RdvMXPu59k1aepUNG8C875KAPmlHpXNootIsoU+k6f4ZNAosnHjmk5btFl4MO3PQ==" workbookSaltValue="gGi5i2oy0b51ib2ZwcFKCg==" workbookSpinCount="100000" lockStructure="1"/>
  <bookViews>
    <workbookView xWindow="-120" yWindow="-120" windowWidth="29040" windowHeight="15840" tabRatio="785" xr2:uid="{CB88D539-0F1C-46B8-A8F0-CD554D993FF5}"/>
  </bookViews>
  <sheets>
    <sheet name="Instructions" sheetId="15" r:id="rId1"/>
    <sheet name="General Info and Results" sheetId="2" r:id="rId2"/>
    <sheet name="Instrumentation &amp; setup" sheetId="20" r:id="rId3"/>
    <sheet name="Photos" sheetId="13" r:id="rId4"/>
    <sheet name="AWEF Calculation" sheetId="29" r:id="rId5"/>
    <sheet name="A Test" sheetId="3" r:id="rId6"/>
    <sheet name="B Test" sheetId="8" r:id="rId7"/>
    <sheet name="C Test" sheetId="9" r:id="rId8"/>
    <sheet name="Defrost Test" sheetId="12" r:id="rId9"/>
    <sheet name="Off Cycle Test" sheetId="10" r:id="rId10"/>
    <sheet name="A Test Raw Data" sheetId="23" r:id="rId11"/>
    <sheet name="B Test Raw Data" sheetId="25" r:id="rId12"/>
    <sheet name="C Test Raw Data" sheetId="26" r:id="rId13"/>
    <sheet name="Defrost Test Raw Data" sheetId="27" r:id="rId14"/>
    <sheet name="Off Cycle Test Raw Data" sheetId="28" r:id="rId15"/>
    <sheet name="Comments" sheetId="19" r:id="rId16"/>
    <sheet name="Report Sign-Off Block" sheetId="17" r:id="rId17"/>
    <sheet name="Drop Downs" sheetId="18" r:id="rId18"/>
    <sheet name="Version_Control" sheetId="16" r:id="rId19"/>
    <sheet name="Drop-Downs" sheetId="6" state="hidden" r:id="rId20"/>
    <sheet name="Version Control" sheetId="14" state="hidden" r:id="rId21"/>
  </sheets>
  <externalReferences>
    <externalReference r:id="rId22"/>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7" i="3" l="1"/>
  <c r="D78" i="9"/>
  <c r="D79" i="9" l="1"/>
  <c r="D78" i="8"/>
  <c r="D79" i="8"/>
  <c r="D68" i="9"/>
  <c r="D67" i="9"/>
  <c r="D98" i="3"/>
  <c r="D69" i="9" l="1"/>
  <c r="D70" i="9"/>
  <c r="D81" i="9"/>
  <c r="O20" i="29" s="1"/>
  <c r="D80" i="9"/>
  <c r="D81" i="8"/>
  <c r="O16" i="29" s="1"/>
  <c r="D80" i="8"/>
  <c r="D99" i="3"/>
  <c r="D100" i="3"/>
  <c r="D68" i="3" l="1"/>
  <c r="D67" i="3"/>
  <c r="D89" i="3"/>
  <c r="D88" i="3" s="1"/>
  <c r="D87" i="3"/>
  <c r="D70" i="3" l="1"/>
  <c r="D86" i="3"/>
  <c r="D78" i="3" l="1"/>
  <c r="D79" i="3"/>
  <c r="C8" i="20"/>
  <c r="D81" i="3" l="1"/>
  <c r="O12" i="29"/>
  <c r="D80" i="3"/>
  <c r="D68" i="8"/>
  <c r="D67" i="8"/>
  <c r="O22" i="29"/>
  <c r="O18" i="29"/>
  <c r="O14" i="29"/>
  <c r="B2" i="29" a="1"/>
  <c r="B2" i="29" s="1"/>
  <c r="C3" i="29"/>
  <c r="C6" i="29"/>
  <c r="C4" i="16"/>
  <c r="C4" i="29" s="1"/>
  <c r="D70" i="8" l="1"/>
  <c r="H11" i="29"/>
  <c r="H16" i="29"/>
  <c r="H14" i="29" s="1"/>
  <c r="D69" i="8"/>
  <c r="D69" i="3"/>
  <c r="O43" i="29"/>
  <c r="C6" i="28"/>
  <c r="C4" i="28"/>
  <c r="C3" i="28"/>
  <c r="C6" i="27"/>
  <c r="C4" i="27"/>
  <c r="C3" i="27"/>
  <c r="C6" i="26"/>
  <c r="C4" i="26"/>
  <c r="C3" i="26"/>
  <c r="C6" i="25"/>
  <c r="C4" i="25"/>
  <c r="C3" i="25"/>
  <c r="C3" i="8"/>
  <c r="C4" i="8"/>
  <c r="C6" i="8"/>
  <c r="C3" i="9"/>
  <c r="C4" i="9"/>
  <c r="C6" i="9"/>
  <c r="C14" i="29" l="1"/>
  <c r="C16" i="29"/>
  <c r="C12" i="29"/>
  <c r="O26" i="29"/>
  <c r="O17" i="29"/>
  <c r="O21" i="29"/>
  <c r="O13" i="29"/>
  <c r="H12" i="29"/>
  <c r="O44" i="29"/>
  <c r="H15" i="29"/>
  <c r="C6" i="23"/>
  <c r="C3" i="23"/>
  <c r="H30" i="29" l="1"/>
  <c r="H31" i="29"/>
  <c r="H32" i="29"/>
  <c r="H28" i="29"/>
  <c r="H25" i="29"/>
  <c r="H26" i="29"/>
  <c r="H27" i="29"/>
  <c r="H29" i="29"/>
  <c r="H35" i="29"/>
  <c r="H43" i="29"/>
  <c r="H44" i="29"/>
  <c r="H37" i="29"/>
  <c r="H42" i="29"/>
  <c r="H36" i="29"/>
  <c r="H38" i="29"/>
  <c r="H33" i="29"/>
  <c r="H41" i="29"/>
  <c r="H34" i="29"/>
  <c r="H39" i="29"/>
  <c r="H40" i="29"/>
  <c r="C15" i="29"/>
  <c r="C13" i="29"/>
  <c r="H17" i="29"/>
  <c r="C6" i="18"/>
  <c r="C3" i="18"/>
  <c r="C6" i="10"/>
  <c r="C3" i="10"/>
  <c r="C6" i="12"/>
  <c r="C3" i="12"/>
  <c r="C6" i="3"/>
  <c r="C3" i="3"/>
  <c r="C6" i="20"/>
  <c r="C3" i="20"/>
  <c r="I24" i="2"/>
  <c r="I25" i="2"/>
  <c r="I26" i="2"/>
  <c r="I23" i="2"/>
  <c r="H24" i="2"/>
  <c r="H25" i="2"/>
  <c r="H26" i="2"/>
  <c r="C6" i="19"/>
  <c r="C3" i="19"/>
  <c r="C6" i="13"/>
  <c r="C3" i="13"/>
  <c r="C3" i="17"/>
  <c r="D15" i="17"/>
  <c r="H23" i="2" s="1"/>
  <c r="C8" i="16"/>
  <c r="C6" i="17"/>
  <c r="G34" i="29" l="1"/>
  <c r="G42" i="29"/>
  <c r="G35" i="29"/>
  <c r="G43" i="29"/>
  <c r="G38" i="29"/>
  <c r="G33" i="29"/>
  <c r="G36" i="29"/>
  <c r="G44" i="29"/>
  <c r="G40" i="29"/>
  <c r="G41" i="29"/>
  <c r="G37" i="29"/>
  <c r="G39" i="29"/>
  <c r="C8" i="23"/>
  <c r="C8" i="8"/>
  <c r="C8" i="9"/>
  <c r="C8" i="25"/>
  <c r="C8" i="28"/>
  <c r="C8" i="27"/>
  <c r="C8" i="26"/>
  <c r="C11" i="29"/>
  <c r="E43" i="29" s="1"/>
  <c r="G14" i="2"/>
  <c r="O25" i="29"/>
  <c r="O27" i="29" s="1"/>
  <c r="O29" i="29" s="1"/>
  <c r="O34" i="29"/>
  <c r="C8" i="18"/>
  <c r="C8" i="10"/>
  <c r="C8" i="12"/>
  <c r="C8" i="3"/>
  <c r="C9" i="20"/>
  <c r="C8" i="19"/>
  <c r="C8" i="13"/>
  <c r="C8" i="17"/>
  <c r="C6" i="2"/>
  <c r="C3" i="2"/>
  <c r="C6" i="15"/>
  <c r="C6" i="16"/>
  <c r="C3" i="15"/>
  <c r="C7" i="16"/>
  <c r="C7" i="29" s="1"/>
  <c r="C5" i="16"/>
  <c r="C5" i="29" s="1"/>
  <c r="C4" i="23"/>
  <c r="G25" i="29" l="1"/>
  <c r="G32" i="29"/>
  <c r="G31" i="29"/>
  <c r="G30" i="29"/>
  <c r="G29" i="29"/>
  <c r="G28" i="29"/>
  <c r="G27" i="29"/>
  <c r="G26" i="29"/>
  <c r="E25" i="29"/>
  <c r="F26" i="29"/>
  <c r="E37" i="29"/>
  <c r="F42" i="29"/>
  <c r="J42" i="29" s="1"/>
  <c r="E34" i="29"/>
  <c r="I34" i="29" s="1"/>
  <c r="E40" i="29"/>
  <c r="I40" i="29" s="1"/>
  <c r="F38" i="29"/>
  <c r="E26" i="29"/>
  <c r="F37" i="29"/>
  <c r="J37" i="29" s="1"/>
  <c r="E38" i="29"/>
  <c r="I38" i="29" s="1"/>
  <c r="E32" i="29"/>
  <c r="F33" i="29"/>
  <c r="J33" i="29" s="1"/>
  <c r="E29" i="29"/>
  <c r="F44" i="29"/>
  <c r="J44" i="29" s="1"/>
  <c r="E39" i="29"/>
  <c r="I39" i="29" s="1"/>
  <c r="E41" i="29"/>
  <c r="I41" i="29" s="1"/>
  <c r="F29" i="29"/>
  <c r="E33" i="29"/>
  <c r="I33" i="29" s="1"/>
  <c r="F25" i="29"/>
  <c r="E42" i="29"/>
  <c r="I42" i="29" s="1"/>
  <c r="F39" i="29"/>
  <c r="J39" i="29" s="1"/>
  <c r="F41" i="29"/>
  <c r="J41" i="29" s="1"/>
  <c r="F32" i="29"/>
  <c r="F27" i="29"/>
  <c r="E31" i="29"/>
  <c r="E30" i="29"/>
  <c r="E36" i="29"/>
  <c r="I36" i="29" s="1"/>
  <c r="F35" i="29"/>
  <c r="J35" i="29" s="1"/>
  <c r="F43" i="29"/>
  <c r="K43" i="29" s="1"/>
  <c r="F34" i="29"/>
  <c r="J34" i="29" s="1"/>
  <c r="E44" i="29"/>
  <c r="I44" i="29" s="1"/>
  <c r="F40" i="29"/>
  <c r="J40" i="29" s="1"/>
  <c r="E27" i="29"/>
  <c r="F30" i="29"/>
  <c r="F31" i="29"/>
  <c r="E28" i="29"/>
  <c r="F36" i="29"/>
  <c r="J36" i="29" s="1"/>
  <c r="E35" i="29"/>
  <c r="I35" i="29" s="1"/>
  <c r="F28" i="29"/>
  <c r="O37" i="29"/>
  <c r="O35" i="29"/>
  <c r="O28" i="29"/>
  <c r="I43" i="29"/>
  <c r="O36" i="29"/>
  <c r="O38" i="29" s="1"/>
  <c r="C5" i="23"/>
  <c r="C5" i="27"/>
  <c r="C5" i="25"/>
  <c r="C5" i="28"/>
  <c r="C5" i="9"/>
  <c r="C5" i="8"/>
  <c r="C5" i="26"/>
  <c r="C7" i="27"/>
  <c r="C7" i="28"/>
  <c r="C7" i="25"/>
  <c r="C7" i="26"/>
  <c r="C7" i="9"/>
  <c r="C7" i="8"/>
  <c r="C7" i="23"/>
  <c r="C4" i="15"/>
  <c r="C5" i="2"/>
  <c r="C7" i="18"/>
  <c r="C4" i="18"/>
  <c r="C4" i="10"/>
  <c r="C4" i="12"/>
  <c r="C4" i="3"/>
  <c r="C4" i="20"/>
  <c r="C4" i="19"/>
  <c r="C4" i="13"/>
  <c r="C4" i="17"/>
  <c r="C4" i="2"/>
  <c r="C5" i="12"/>
  <c r="C5" i="20"/>
  <c r="C5" i="19"/>
  <c r="C5" i="18"/>
  <c r="C5" i="13"/>
  <c r="C5" i="17"/>
  <c r="C5" i="10"/>
  <c r="C5" i="3"/>
  <c r="C5" i="15"/>
  <c r="C7" i="12"/>
  <c r="C7" i="10"/>
  <c r="C7" i="3"/>
  <c r="C7" i="20"/>
  <c r="C7" i="19"/>
  <c r="C7" i="13"/>
  <c r="C7" i="15"/>
  <c r="C7" i="17"/>
  <c r="C7" i="2"/>
  <c r="K38" i="29" l="1"/>
  <c r="K25" i="29"/>
  <c r="I26" i="29"/>
  <c r="I25" i="29"/>
  <c r="I27" i="29"/>
  <c r="K31" i="29"/>
  <c r="K32" i="29"/>
  <c r="K26" i="29"/>
  <c r="I30" i="29"/>
  <c r="K34" i="29"/>
  <c r="J30" i="29"/>
  <c r="J26" i="29"/>
  <c r="K37" i="29"/>
  <c r="I37" i="29"/>
  <c r="L37" i="29" s="1"/>
  <c r="J29" i="29"/>
  <c r="J32" i="29"/>
  <c r="J27" i="29"/>
  <c r="K28" i="29"/>
  <c r="I32" i="29"/>
  <c r="I29" i="29"/>
  <c r="K40" i="29"/>
  <c r="K29" i="29"/>
  <c r="K27" i="29"/>
  <c r="K33" i="29"/>
  <c r="J31" i="29"/>
  <c r="K35" i="29"/>
  <c r="L40" i="29"/>
  <c r="I31" i="29"/>
  <c r="J38" i="29"/>
  <c r="L38" i="29" s="1"/>
  <c r="K39" i="29"/>
  <c r="K30" i="29"/>
  <c r="K36" i="29"/>
  <c r="K42" i="29"/>
  <c r="K44" i="29"/>
  <c r="J28" i="29"/>
  <c r="I28" i="29"/>
  <c r="K41" i="29"/>
  <c r="J25" i="29"/>
  <c r="J43" i="29"/>
  <c r="L43" i="29" s="1"/>
  <c r="L44" i="29"/>
  <c r="O30" i="29"/>
  <c r="O31" i="29" s="1"/>
  <c r="O39" i="29"/>
  <c r="O40" i="29" s="1"/>
  <c r="L39" i="29"/>
  <c r="L41" i="29"/>
  <c r="L42" i="29"/>
  <c r="L33" i="29"/>
  <c r="L36" i="29"/>
  <c r="L34" i="29"/>
  <c r="L35" i="29"/>
  <c r="C5" i="14"/>
  <c r="C4" i="14"/>
  <c r="C7" i="14"/>
  <c r="C6" i="14"/>
  <c r="L25" i="29" l="1"/>
  <c r="L27" i="29"/>
  <c r="L26" i="29"/>
  <c r="L29" i="29"/>
  <c r="L28" i="29"/>
  <c r="L32" i="29"/>
  <c r="L30" i="29"/>
  <c r="L31" i="29"/>
  <c r="C19" i="29"/>
  <c r="C18" i="29" l="1"/>
  <c r="C20" i="29" s="1"/>
  <c r="G15" i="2"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<sst xmlns="http://schemas.openxmlformats.org/spreadsheetml/2006/main" count="1139" uniqueCount="411">
  <si>
    <t>Title Block</t>
  </si>
  <si>
    <t>Test Report Template Name:</t>
  </si>
  <si>
    <t>Version Number:</t>
  </si>
  <si>
    <t xml:space="preserve">Latest Template Revision: </t>
  </si>
  <si>
    <t>Tab Name:</t>
  </si>
  <si>
    <t>File Name:</t>
  </si>
  <si>
    <t>Reference Test Procedure</t>
  </si>
  <si>
    <t>10 CFR Part 431 Subpart R 431.304:  Uniform test method for the measurement of energy consumption of walk-in coolers and walk-in freezers</t>
  </si>
  <si>
    <t>Table of Contents</t>
  </si>
  <si>
    <t>Tab</t>
  </si>
  <si>
    <t>Contents</t>
  </si>
  <si>
    <t>Instructions</t>
  </si>
  <si>
    <t>Instructions and table of contents</t>
  </si>
  <si>
    <t>General Info &amp; Test Results</t>
  </si>
  <si>
    <t>Lab information, product information and a summary of test results</t>
  </si>
  <si>
    <t>Instrumentation &amp; Setup</t>
  </si>
  <si>
    <t>Testing methodology, setup procedure, instrumentation requirements, and space for sensor placement descriptions</t>
  </si>
  <si>
    <t>Photos</t>
  </si>
  <si>
    <t>Inputs for photographs of the unit and test setup</t>
  </si>
  <si>
    <t>A Test</t>
  </si>
  <si>
    <t>Inputs for A Test results</t>
  </si>
  <si>
    <t>B Test</t>
  </si>
  <si>
    <t>Inputs for B Test results</t>
  </si>
  <si>
    <t>C Test</t>
  </si>
  <si>
    <t>Inputs for C Test results</t>
  </si>
  <si>
    <t>Defrost Test</t>
  </si>
  <si>
    <t>Inputs for Defrost Test results</t>
  </si>
  <si>
    <t>Off Cycle Test</t>
  </si>
  <si>
    <t>Inputs for Off Cycle Test results</t>
  </si>
  <si>
    <t>A Test Raw Data</t>
  </si>
  <si>
    <t>Inputs for A Test raw data</t>
  </si>
  <si>
    <t>B Test Raw Data</t>
  </si>
  <si>
    <t>Inputs for B Test raw data</t>
  </si>
  <si>
    <t>C Test Raw Data</t>
  </si>
  <si>
    <t>Inputs for C Test raw data</t>
  </si>
  <si>
    <t>Defrost Test Raw Data</t>
  </si>
  <si>
    <t>Inputs for Defrost Test raw data</t>
  </si>
  <si>
    <t>Off Cycle Test Raw Data</t>
  </si>
  <si>
    <t>Inputs for Off Cycle Test raw data</t>
  </si>
  <si>
    <t>Comments</t>
  </si>
  <si>
    <t>Inputs for report template user to provide comments</t>
  </si>
  <si>
    <t>Report Sign-Off Block</t>
  </si>
  <si>
    <t>Report review history</t>
  </si>
  <si>
    <t>Drop Downs</t>
  </si>
  <si>
    <t>Drop-downs used</t>
  </si>
  <si>
    <t>Version Control</t>
  </si>
  <si>
    <t>Revision history</t>
  </si>
  <si>
    <t>LEGEND</t>
  </si>
  <si>
    <t>Tabs</t>
  </si>
  <si>
    <t>Tabs with input cells</t>
  </si>
  <si>
    <t>Tabs with space to paste raw data</t>
  </si>
  <si>
    <t>Cells</t>
  </si>
  <si>
    <t>Input cell</t>
  </si>
  <si>
    <t>Auto-populated cell</t>
  </si>
  <si>
    <t>Provided data</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</si>
  <si>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</si>
  <si>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</si>
  <si>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</si>
  <si>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</si>
  <si>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</si>
  <si>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</si>
  <si>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</si>
  <si>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General Info and Results</t>
  </si>
  <si>
    <t>Step 2</t>
  </si>
  <si>
    <t>Step 3</t>
  </si>
  <si>
    <t>Step 4</t>
  </si>
  <si>
    <t>Step 5</t>
  </si>
  <si>
    <t>Step 6</t>
  </si>
  <si>
    <t>Step 7</t>
  </si>
  <si>
    <t>Step 8</t>
  </si>
  <si>
    <t>Step 9</t>
  </si>
  <si>
    <t>Step 10</t>
  </si>
  <si>
    <t>Step 11</t>
  </si>
  <si>
    <t>Step 12</t>
  </si>
  <si>
    <t>Step 13</t>
  </si>
  <si>
    <t>Back to Instructions tab</t>
  </si>
  <si>
    <t>Lab Information</t>
  </si>
  <si>
    <t>Lab name</t>
  </si>
  <si>
    <t>Test location</t>
  </si>
  <si>
    <t>Test Information</t>
  </si>
  <si>
    <t>Test Results</t>
  </si>
  <si>
    <t>Test procedure used</t>
  </si>
  <si>
    <t>Net Capacity</t>
  </si>
  <si>
    <t>Btu/h</t>
  </si>
  <si>
    <t>Test started date</t>
  </si>
  <si>
    <t>[MM/DD/YYYY]</t>
  </si>
  <si>
    <t>AWEF</t>
  </si>
  <si>
    <t>Btu/(W-h)</t>
  </si>
  <si>
    <t xml:space="preserve">Test finished date </t>
  </si>
  <si>
    <r>
      <rPr>
        <b/>
        <i/>
        <sz val="11"/>
        <color rgb="FFFF0000"/>
        <rFont val="Palatino Linotype"/>
        <family val="1"/>
      </rPr>
      <t>NOTE: This is only a copy</t>
    </r>
    <r>
      <rPr>
        <i/>
        <sz val="11"/>
        <color rgb="FFFF0000"/>
        <rFont val="Palatino Linotype"/>
        <family val="1"/>
      </rPr>
      <t>; sign off is done in the Report Sign-Off Block tab</t>
    </r>
  </si>
  <si>
    <t xml:space="preserve">Product Information </t>
  </si>
  <si>
    <t xml:space="preserve">Test Report Sign-Off Block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</si>
  <si>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</si>
  <si>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General Information</t>
  </si>
  <si>
    <t>Unit Configuration</t>
  </si>
  <si>
    <t>Condensing Unit</t>
  </si>
  <si>
    <t>Application</t>
  </si>
  <si>
    <t>Medium Temperature</t>
  </si>
  <si>
    <t>Role</t>
  </si>
  <si>
    <t>Date</t>
  </si>
  <si>
    <t>Entity</t>
  </si>
  <si>
    <t>Condensing unit location</t>
  </si>
  <si>
    <t>Outdoor</t>
  </si>
  <si>
    <t>Test Completion</t>
  </si>
  <si>
    <t>Compressor staging</t>
  </si>
  <si>
    <t>Fixed Capacity</t>
  </si>
  <si>
    <t>Template Completion</t>
  </si>
  <si>
    <t>Unit cooler fan type</t>
  </si>
  <si>
    <t>Fixed Speed</t>
  </si>
  <si>
    <t>Report Review by Test Lab</t>
  </si>
  <si>
    <t>Defrost method</t>
  </si>
  <si>
    <t>Electric</t>
  </si>
  <si>
    <t>Refrigerant</t>
  </si>
  <si>
    <t>r404a</t>
  </si>
  <si>
    <t xml:space="preserve">Certified CCMS net refrigerating capacity </t>
  </si>
  <si>
    <t>Published AWEF</t>
  </si>
  <si>
    <t>Information required for Matched Pairs and Condensing Units tested alone</t>
  </si>
  <si>
    <t>Manufacturer</t>
  </si>
  <si>
    <t>Brand</t>
  </si>
  <si>
    <t xml:space="preserve">Model number </t>
  </si>
  <si>
    <t>Serial number</t>
  </si>
  <si>
    <t>Date of Manufacture</t>
  </si>
  <si>
    <t>Number of fan(s)</t>
  </si>
  <si>
    <t>Unit Cooler</t>
  </si>
  <si>
    <t>Information required for Matched Pairs and Unit Coolers tested alone</t>
  </si>
  <si>
    <t>Other Performance Affecting Components (e.g. thermostatic expansion valves, variable speed fan controllers)</t>
  </si>
  <si>
    <t>Component:</t>
  </si>
  <si>
    <t>Make/Model:</t>
  </si>
  <si>
    <t>Test Start Date:</t>
  </si>
  <si>
    <t xml:space="preserve">Test Completion Date: </t>
  </si>
  <si>
    <t>General setup</t>
  </si>
  <si>
    <t>Were the tests set up according to 10 CFR 431 Subpart R Appendix C sections 3.2.1-3.2.5, which incorporate appendix C of AHRI 1250-2009?</t>
  </si>
  <si>
    <t>If No, list and describe all differences between actual setup and 10 CFR 431 Subpart R Appendix C sections 3.2.1-3.2.5 (including the incorporated appendix C of AHRI 1250-2009)</t>
  </si>
  <si>
    <t xml:space="preserve">Charging Procedure </t>
  </si>
  <si>
    <t>List the methods and targets used to charge the test unit. If the unit's manual states anything about charging, include that page number and a photo of that page</t>
  </si>
  <si>
    <t>Matched systems, single-package systems and unit coolers tested alone</t>
  </si>
  <si>
    <t>Were the tests set up and executed according to 10 CFR 431 Subpart R Appendix C sections 3.3.1-3.3.7, which incorporate appendix C of AHRI 1250-2009 and AHRI 420-2008?</t>
  </si>
  <si>
    <t>If No, list and describe all differences between actual setup or procedure and 10 CFR 431 Subpart R Appendix C section 3.3.1-3.3.7 (including the incorporated appendix C of AHRI 1250-2009, and AHRI 420-2008)</t>
  </si>
  <si>
    <t>Dedicated condensing units</t>
  </si>
  <si>
    <t>Were the tests set up and executed according to 10 CFR 431 Subpart R Appendix C sections 3.4.1-3.4.2, which incorporate appendix C of AHRI 1250-2009 and ANSI/ASHRAE Standard 23.1-2010?</t>
  </si>
  <si>
    <t>If No, list and describe all differences between actual setup or procedure and 10 CFR 431 Subpart R Appendix C section 3.4.1-3.4.2 (including the incorporated appendix C of AHRI 1250-2009, and ANSI/ASHRAE Standard 23.1-2010)</t>
  </si>
  <si>
    <t>Instrumentation (This table should include instrumentation, sensors, and all equipment used during testing)</t>
  </si>
  <si>
    <t>Instrument Type</t>
  </si>
  <si>
    <t>Model #</t>
  </si>
  <si>
    <t>Sensor Location</t>
  </si>
  <si>
    <t>Accuracy</t>
  </si>
  <si>
    <t>Date of Last Calibration</t>
  </si>
  <si>
    <t>Deadline for Next Calibration</t>
  </si>
  <si>
    <t>1.  Picture of unit (unit cooler and condensing unit if applicable), once it is out of the package.  (be sure to capture any removable components e.g. crank case heaters) (please include as many pictures as necessary)</t>
  </si>
  <si>
    <t>2. Identification sticker showing model number and serial number of unit cooler and components (e.g. fan, motor, expansion device)</t>
  </si>
  <si>
    <t>3. Identification sticker showing model number and serial number of condensing unit and components (e.g. compressor, fan, motor)</t>
  </si>
  <si>
    <t>4. Sticker showing nameplate information of other performance affecting unit components if applicable (e.g. receiver, etc.)</t>
  </si>
  <si>
    <t>5. Pictures showing the U-bends, distributor, metering device, refrigeration header, and fins per-inch of the unit cooler coil (please include as many pictures as necessary)</t>
  </si>
  <si>
    <t xml:space="preserve">6. Condensing unit controls and unit cooler fan controls as set during test </t>
  </si>
  <si>
    <t>7. Exact placement of all sensors on, in, or around the device (please label appropriately, take multiple pictures if necessary). Require photo of refrigerant flow meter if Refrigerant-Enthalpy Method is used; require photo of calibrated box if calibrated box method is used.</t>
  </si>
  <si>
    <t>8. Pictures showing the entire testing chamber</t>
  </si>
  <si>
    <t xml:space="preserve">9. Off mode test set-up </t>
  </si>
  <si>
    <t>10. Additional Photos (as needed)</t>
  </si>
  <si>
    <t>Outdoor Condensing Unit or Matched Pair</t>
  </si>
  <si>
    <t>Unit</t>
  </si>
  <si>
    <t>Equation reference</t>
  </si>
  <si>
    <t>Evaporator and Defrost Power</t>
  </si>
  <si>
    <t>qss(95F)</t>
  </si>
  <si>
    <t>Btu/hr</t>
  </si>
  <si>
    <t>Ė̇Fcomp, on</t>
  </si>
  <si>
    <t>W</t>
  </si>
  <si>
    <t>(10 CFR 431 Subpart R Appendix C 3.4.2.2)</t>
  </si>
  <si>
    <t>Equation Reference</t>
  </si>
  <si>
    <t>Ess(95F)</t>
  </si>
  <si>
    <t>Ė̇Fcomp, off</t>
  </si>
  <si>
    <t>(10 CFR 431 Subpart R Appendix C 3.4.2.3)</t>
  </si>
  <si>
    <t xml:space="preserve">Gross Refrigerant Capacity </t>
  </si>
  <si>
    <t>(AHRI 1250 2009 eq. C1)</t>
  </si>
  <si>
    <t>qss(59F)</t>
  </si>
  <si>
    <t>NDF</t>
  </si>
  <si>
    <t>(10 CFR 431 Subpart R Appendix C 3.3.4.2.3)</t>
  </si>
  <si>
    <t>Net Refrigerant Capacity</t>
  </si>
  <si>
    <t>(AHRI 1250 2009 eq. C2)</t>
  </si>
  <si>
    <t>Ess(59F)</t>
  </si>
  <si>
    <t>QDF</t>
  </si>
  <si>
    <t>Btu</t>
  </si>
  <si>
    <t>(10 CFR 431 Subpart R Appendix C 3.4.2.5 and 3.3.4.2.5)</t>
  </si>
  <si>
    <t>Measured Temperature</t>
  </si>
  <si>
    <t>°F</t>
  </si>
  <si>
    <t>qss (35F)</t>
  </si>
  <si>
    <t>Q̇̇DF</t>
  </si>
  <si>
    <t>Ess (35F)</t>
  </si>
  <si>
    <t>DF</t>
  </si>
  <si>
    <t>W·hr</t>
  </si>
  <si>
    <t>(10 CFR 431 Subpart R Appendix C 3.4.2.4, AHRI 1250 2009 eq. C13))</t>
  </si>
  <si>
    <t>Ḋ̇F</t>
  </si>
  <si>
    <t xml:space="preserve">Total Annual Energy Use </t>
  </si>
  <si>
    <t>Wh/year</t>
  </si>
  <si>
    <t xml:space="preserve">Total Annual Box Load </t>
  </si>
  <si>
    <t>Btu/year</t>
  </si>
  <si>
    <t>Annual Walk-in Energy Factor</t>
  </si>
  <si>
    <t>Btu/Wh</t>
  </si>
  <si>
    <t>(AHRI 1250 2009 eq. 15)</t>
  </si>
  <si>
    <t>Bin No</t>
  </si>
  <si>
    <t>Bin Temp</t>
  </si>
  <si>
    <t>Bin Hour</t>
  </si>
  <si>
    <t>BLH</t>
  </si>
  <si>
    <t>BLL</t>
  </si>
  <si>
    <t>qss(tj)</t>
  </si>
  <si>
    <t>Ess(tj)</t>
  </si>
  <si>
    <t>LFH(tj)</t>
  </si>
  <si>
    <t>LFL(tj)</t>
  </si>
  <si>
    <t>BL(tj)</t>
  </si>
  <si>
    <t>E(tj)</t>
  </si>
  <si>
    <t>Equation Reference:</t>
  </si>
  <si>
    <t>(AHRI 1250 2009 eq. 3, 7)</t>
  </si>
  <si>
    <t>(AHRI 1250 2009 eq. 4, 8)</t>
  </si>
  <si>
    <t>(AHRI 1250 2009 eq. 18, 20)</t>
  </si>
  <si>
    <t>(AHRI 1250 2009 eq. 19, 21)</t>
  </si>
  <si>
    <t>(AHRI 1250 2009 eq. 13)</t>
  </si>
  <si>
    <t>(AHRI 1250 2009 eq. 14)</t>
  </si>
  <si>
    <t>(AHRI 1250 2009 eq. 16)</t>
  </si>
  <si>
    <t>(AHRI 1250 2009 eq. 17)</t>
  </si>
  <si>
    <t>Indoor Condensing Unit or Matched Pair</t>
  </si>
  <si>
    <t>qss(90)</t>
  </si>
  <si>
    <t>Ess(90)</t>
  </si>
  <si>
    <t>(AHRI 1250 2009 eq. 1, 5)</t>
  </si>
  <si>
    <t>(AHRI 1250 2009 eq. 2, 6)</t>
  </si>
  <si>
    <t>LFH</t>
  </si>
  <si>
    <t>(AHRI 1250 2009 eq. 97)</t>
  </si>
  <si>
    <t>LFL</t>
  </si>
  <si>
    <t>(AHRI 1250 2009 eq. 98)</t>
  </si>
  <si>
    <t>(AHRI 1250 2009 eq. 99)</t>
  </si>
  <si>
    <t xml:space="preserve">Unit cooler </t>
  </si>
  <si>
    <t>q mix,evap</t>
  </si>
  <si>
    <t>E mix,rack</t>
  </si>
  <si>
    <t>(AHRI 1250 2009 eq. 114)</t>
  </si>
  <si>
    <t>(AHRI 1250 2009 eq. 115, 117)</t>
  </si>
  <si>
    <t>(AHRI 1250 2009 eq. 116, 118)</t>
  </si>
  <si>
    <t>(AHRI 1250 2009 eq. 121)</t>
  </si>
  <si>
    <t>(AHRI 1250 2009 eq. 122)</t>
  </si>
  <si>
    <t>(AHRI 1250 2009 eq. 123)</t>
  </si>
  <si>
    <t>Hot Gas Defrost</t>
  </si>
  <si>
    <t xml:space="preserve">Q̇̇DF </t>
  </si>
  <si>
    <t>(10 CFR 431 Subpart R Appendix C 3.5.3)</t>
  </si>
  <si>
    <t>Method of test</t>
  </si>
  <si>
    <t>Electric Input</t>
  </si>
  <si>
    <t>Measurement</t>
  </si>
  <si>
    <t>Avg</t>
  </si>
  <si>
    <t>Min</t>
  </si>
  <si>
    <t>Max</t>
  </si>
  <si>
    <t>Power input to condensing unit</t>
  </si>
  <si>
    <t>Power input to Unit Cooler fan(s)</t>
  </si>
  <si>
    <t>Applied Voltage to condensing unit</t>
  </si>
  <si>
    <t>volts</t>
  </si>
  <si>
    <t>Applied Voltage to Unit Cooler fan</t>
  </si>
  <si>
    <t>Total electrical power input to heater and auxiliary equipment</t>
  </si>
  <si>
    <t>Frequency</t>
  </si>
  <si>
    <t>Hz</t>
  </si>
  <si>
    <t>Fan speed(s) if adjustable</t>
  </si>
  <si>
    <t>rpm</t>
  </si>
  <si>
    <t>Air Properties</t>
  </si>
  <si>
    <t>Barometric pressure</t>
  </si>
  <si>
    <t>in. Hg</t>
  </si>
  <si>
    <t>Air inlet relative humidity</t>
  </si>
  <si>
    <t>%</t>
  </si>
  <si>
    <t>Average dry-bulb temperature of air within the calibrated box</t>
  </si>
  <si>
    <t>˚F</t>
  </si>
  <si>
    <t>Average dry-bulb temperature of air within the temperature controlled enclosure</t>
  </si>
  <si>
    <t>Dry-bulb temperatures of air entering Unit Cooler</t>
  </si>
  <si>
    <t>Wet-bulb temperatures of air entering Unit Cooler</t>
  </si>
  <si>
    <t>Dry-bulb temperatures of air entering condensing unit</t>
  </si>
  <si>
    <t>Wet-bulb temperatures of air entering condensing unit</t>
  </si>
  <si>
    <t>Dry-bulb temperatures of air leaving Unit Cooler</t>
  </si>
  <si>
    <t>Wet-bulb temperatures of air leaving Unit Cooler</t>
  </si>
  <si>
    <t>Dry-bulb temperatures of air leaving condensing unit</t>
  </si>
  <si>
    <t>Wet-bulb temperatures of air leaving condensing unit</t>
  </si>
  <si>
    <t>Refrigerant Properties</t>
  </si>
  <si>
    <t>Condensing pressure (Saturation pressure)</t>
  </si>
  <si>
    <t>psi</t>
  </si>
  <si>
    <t>Evaporator pressure (Saturation pressure)</t>
  </si>
  <si>
    <t>Pressure of subcooled refrigerant liquid, P 0a</t>
  </si>
  <si>
    <t>Pressure of subcooled refrigerant liquid, P 0b</t>
  </si>
  <si>
    <t>Pressure of superheated refrigerant vapor, P2a</t>
  </si>
  <si>
    <t>Pressure of superheated refrigerant vapor, P2b</t>
  </si>
  <si>
    <t>Pressure of refrigerant vapor at compressor suction</t>
  </si>
  <si>
    <t>Pressure of refrigerant vapor at compressor discharge</t>
  </si>
  <si>
    <t>Pressures recorded as</t>
  </si>
  <si>
    <t>Temperature of subcooled refrigerant liquid, t 0a</t>
  </si>
  <si>
    <t>Temperature of subcooled refrigerant liquid, t 0b</t>
  </si>
  <si>
    <t>Temperature of superheated refrigerant vapor, t 2a</t>
  </si>
  <si>
    <t>Temperature of superheated refrigerant vapor, t 2b</t>
  </si>
  <si>
    <t>Mass flow rate of subcooled refrigerant liquid through M1</t>
  </si>
  <si>
    <t>lb/h</t>
  </si>
  <si>
    <t>Mass flow rate of subcooled refrigerant liquid through M2</t>
  </si>
  <si>
    <t>Refrigerant oil flow rate</t>
  </si>
  <si>
    <t>Mass ratio of refrigerant to refrigerant oil mixture</t>
  </si>
  <si>
    <t>Capacity Calculations for Matched Pairs</t>
  </si>
  <si>
    <t>Enthalpy of refrigerant entering the Unit Cooler H 0a</t>
  </si>
  <si>
    <t>Enthalpy of refrigerant entering the Unit Cooler H 0b</t>
  </si>
  <si>
    <t>Enthalpy of refrigerant exiting the Unit Cooler H 2a</t>
  </si>
  <si>
    <t>Enthalpy of refrigerant exiting the Unit Cooler H 2b</t>
  </si>
  <si>
    <t>Capacity a</t>
  </si>
  <si>
    <t>Capacity b</t>
  </si>
  <si>
    <t>Capacity check</t>
  </si>
  <si>
    <t>Gross capacity</t>
  </si>
  <si>
    <t>Capacity Calculations for Unit Cooler Tested Alone</t>
  </si>
  <si>
    <t>Temperature Difference Correction Factor (Unit Cooler Tested Alone)</t>
  </si>
  <si>
    <r>
      <t>Vapor saturation temperature evaluated for P</t>
    </r>
    <r>
      <rPr>
        <vertAlign val="subscript"/>
        <sz val="11"/>
        <color theme="1"/>
        <rFont val="Palatino Linotype"/>
        <family val="1"/>
      </rPr>
      <t>2a</t>
    </r>
    <r>
      <rPr>
        <sz val="11"/>
        <color theme="1"/>
        <rFont val="Palatino Linotype"/>
        <family val="1"/>
      </rPr>
      <t>, t</t>
    </r>
    <r>
      <rPr>
        <vertAlign val="subscript"/>
        <sz val="11"/>
        <color theme="1"/>
        <rFont val="Palatino Linotype"/>
        <family val="1"/>
      </rPr>
      <t>2sa</t>
    </r>
  </si>
  <si>
    <r>
      <t>Vapor saturation temperature evaluated for P</t>
    </r>
    <r>
      <rPr>
        <vertAlign val="subscript"/>
        <sz val="11"/>
        <color theme="1"/>
        <rFont val="Palatino Linotype"/>
        <family val="1"/>
      </rPr>
      <t>2b</t>
    </r>
    <r>
      <rPr>
        <sz val="11"/>
        <color theme="1"/>
        <rFont val="Palatino Linotype"/>
        <family val="1"/>
      </rPr>
      <t>, t</t>
    </r>
    <r>
      <rPr>
        <vertAlign val="subscript"/>
        <sz val="11"/>
        <color theme="1"/>
        <rFont val="Palatino Linotype"/>
        <family val="1"/>
      </rPr>
      <t>2sb</t>
    </r>
  </si>
  <si>
    <r>
      <t>TD</t>
    </r>
    <r>
      <rPr>
        <vertAlign val="subscript"/>
        <sz val="11"/>
        <color theme="1"/>
        <rFont val="Palatino Linotype"/>
        <family val="1"/>
      </rPr>
      <t>CF</t>
    </r>
  </si>
  <si>
    <r>
      <t>TD</t>
    </r>
    <r>
      <rPr>
        <vertAlign val="subscript"/>
        <sz val="11"/>
        <color theme="1"/>
        <rFont val="Palatino Linotype"/>
        <family val="1"/>
      </rPr>
      <t>Rated</t>
    </r>
  </si>
  <si>
    <r>
      <t>TD</t>
    </r>
    <r>
      <rPr>
        <vertAlign val="subscript"/>
        <sz val="11"/>
        <color theme="1"/>
        <rFont val="Palatino Linotype"/>
        <family val="1"/>
      </rPr>
      <t>Test</t>
    </r>
  </si>
  <si>
    <r>
      <t>t</t>
    </r>
    <r>
      <rPr>
        <vertAlign val="subscript"/>
        <sz val="11"/>
        <color theme="1"/>
        <rFont val="Palatino Linotype"/>
        <family val="1"/>
      </rPr>
      <t>2s</t>
    </r>
  </si>
  <si>
    <t>Capacity Calculations for Dedicated Condensing Unit Tested Alone</t>
  </si>
  <si>
    <t>Enthalpy of refrigerant exiting the Dedicated Condensing Unit H 0a</t>
  </si>
  <si>
    <t>Enthalpy of refrigerant exiting the Dedicated Condensing Unit H 0b</t>
  </si>
  <si>
    <t>Enthalpy of refrigerant evaluated at the assumed unit cooler exit of 25F SST and 35F temperature, h2a and h2b (medium temperature only)</t>
  </si>
  <si>
    <t>Enthalpy of refrigerant evaluated at the assumed unit cooler exit of -20F SST and -14F temperature, h2a and h2b (low temperature only)</t>
  </si>
  <si>
    <t xml:space="preserve">Defrost Test Performed </t>
  </si>
  <si>
    <t>Defrost Measurement</t>
  </si>
  <si>
    <r>
      <t>Energy input at dry coil condition (DF</t>
    </r>
    <r>
      <rPr>
        <vertAlign val="subscript"/>
        <sz val="11"/>
        <color theme="1"/>
        <rFont val="Palatino Linotype"/>
        <family val="1"/>
      </rPr>
      <t>d</t>
    </r>
    <r>
      <rPr>
        <sz val="11"/>
        <color theme="1"/>
        <rFont val="Palatino Linotype"/>
        <family val="1"/>
      </rPr>
      <t>)</t>
    </r>
  </si>
  <si>
    <t>W-h</t>
  </si>
  <si>
    <r>
      <t>Energy input at frosted condition (DF</t>
    </r>
    <r>
      <rPr>
        <vertAlign val="subscript"/>
        <sz val="11"/>
        <color theme="1"/>
        <rFont val="Palatino Linotype"/>
        <family val="1"/>
      </rPr>
      <t>f</t>
    </r>
    <r>
      <rPr>
        <sz val="11"/>
        <color theme="1"/>
        <rFont val="Palatino Linotype"/>
        <family val="1"/>
      </rPr>
      <t>)</t>
    </r>
  </si>
  <si>
    <r>
      <t>Drain water weight (m</t>
    </r>
    <r>
      <rPr>
        <vertAlign val="subscript"/>
        <sz val="11"/>
        <color theme="1"/>
        <rFont val="Palatino Linotype"/>
        <family val="1"/>
      </rPr>
      <t>w</t>
    </r>
    <r>
      <rPr>
        <sz val="11"/>
        <color theme="1"/>
        <rFont val="Palatino Linotype"/>
        <family val="1"/>
      </rPr>
      <t>)</t>
    </r>
  </si>
  <si>
    <t>lb</t>
  </si>
  <si>
    <r>
      <t>Drain water temperature (T</t>
    </r>
    <r>
      <rPr>
        <vertAlign val="subscript"/>
        <sz val="11"/>
        <color theme="1"/>
        <rFont val="Palatino Linotype"/>
        <family val="1"/>
      </rPr>
      <t>w</t>
    </r>
    <r>
      <rPr>
        <sz val="11"/>
        <color theme="1"/>
        <rFont val="Palatino Linotype"/>
        <family val="1"/>
      </rPr>
      <t>)</t>
    </r>
  </si>
  <si>
    <t>Voltage of each phase</t>
  </si>
  <si>
    <t>V</t>
  </si>
  <si>
    <t>Voltage of each phase (if applicable)</t>
  </si>
  <si>
    <t>Number of motors</t>
  </si>
  <si>
    <t xml:space="preserve">Fan speed(s) </t>
  </si>
  <si>
    <t>Copy and paste raw data into this tab. Include start date and time of test and recorded data as a function of time for the duration of the test. Please indicate the units of each measure.</t>
  </si>
  <si>
    <t>Input raw data into this tab. Include start date and time of test and recorded data as a function of time for the duration of the test. Please indicate the units of each measure.</t>
  </si>
  <si>
    <t>Comments should include but are not limited to: potential damage to the test unit, set-up issues, what was done to achieve a valid test, etc.</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</si>
  <si>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</si>
  <si>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</si>
  <si>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DD_Unit_Configuration</t>
  </si>
  <si>
    <t>DD_Unit_Cooler</t>
  </si>
  <si>
    <t>Variable Speed</t>
  </si>
  <si>
    <t>Matched Pair</t>
  </si>
  <si>
    <t>DD_Phase</t>
  </si>
  <si>
    <t>DD_Application</t>
  </si>
  <si>
    <t>Single Phase</t>
  </si>
  <si>
    <t>Three Phases</t>
  </si>
  <si>
    <t>Low Temperature</t>
  </si>
  <si>
    <t>DD_Pressure</t>
  </si>
  <si>
    <t>DD_Condensing_Unit_Location</t>
  </si>
  <si>
    <t>Absolute</t>
  </si>
  <si>
    <t>Indoor</t>
  </si>
  <si>
    <t>Gauge</t>
  </si>
  <si>
    <t>DD_Defrost_Method</t>
  </si>
  <si>
    <t>DD_Capacity</t>
  </si>
  <si>
    <t>Hot Gas</t>
  </si>
  <si>
    <t>Two Capacity</t>
  </si>
  <si>
    <t>Air</t>
  </si>
  <si>
    <t>Variable Capacity</t>
  </si>
  <si>
    <t>None</t>
  </si>
  <si>
    <t>DD_Refrigerant</t>
  </si>
  <si>
    <t>DD_Y/N</t>
  </si>
  <si>
    <t>r12</t>
  </si>
  <si>
    <t>Yes</t>
  </si>
  <si>
    <t>r134a</t>
  </si>
  <si>
    <t>No</t>
  </si>
  <si>
    <t>r22</t>
  </si>
  <si>
    <t>r290</t>
  </si>
  <si>
    <t>DI_CB</t>
  </si>
  <si>
    <t>Dual Instrumentation (AHRI 1250-2009 Section C8)</t>
  </si>
  <si>
    <t>r407a</t>
  </si>
  <si>
    <t>Calibrated Box (AHRI 1250-2009 Section C9)</t>
  </si>
  <si>
    <t>r407c</t>
  </si>
  <si>
    <t>r410a</t>
  </si>
  <si>
    <t>Defrost_Test_Method</t>
  </si>
  <si>
    <t>r448a</t>
  </si>
  <si>
    <t>Frost Load Test</t>
  </si>
  <si>
    <t>r449a</t>
  </si>
  <si>
    <t>Dry Coil Test</t>
  </si>
  <si>
    <t>r452a</t>
  </si>
  <si>
    <t>r455a</t>
  </si>
  <si>
    <t>DD_Test_Procedure_Used</t>
  </si>
  <si>
    <t>r513a</t>
  </si>
  <si>
    <t>Appendix C of subpart R to 10 CFR 431</t>
  </si>
  <si>
    <t>Appendix C1 of subpart R to 10 CFR 431</t>
  </si>
  <si>
    <t>Walk-In Refrigeration Systems</t>
  </si>
  <si>
    <t>Revisions List</t>
  </si>
  <si>
    <t>Version</t>
  </si>
  <si>
    <t>v1.0_draft</t>
  </si>
  <si>
    <t>v1.0</t>
  </si>
  <si>
    <t>v1.1</t>
  </si>
  <si>
    <t>v1.2</t>
  </si>
  <si>
    <t>v1.3</t>
  </si>
  <si>
    <t>Name</t>
  </si>
  <si>
    <t>Option</t>
  </si>
  <si>
    <t>Test Method</t>
  </si>
  <si>
    <t>Dual Instrumentation</t>
  </si>
  <si>
    <t>Calibrated Box</t>
  </si>
  <si>
    <t>Product Application Type</t>
  </si>
  <si>
    <t>Cooler (Refrigerator)</t>
  </si>
  <si>
    <t>Freezer</t>
  </si>
  <si>
    <t>System Design</t>
  </si>
  <si>
    <t>Match-pair</t>
  </si>
  <si>
    <t>Condensing Unit Location</t>
  </si>
  <si>
    <t>Capacity</t>
  </si>
  <si>
    <t>Power Input Phase</t>
  </si>
  <si>
    <t>Single phase</t>
  </si>
  <si>
    <t>Three phases</t>
  </si>
  <si>
    <t>Unit cooler fan</t>
  </si>
  <si>
    <t>Title block</t>
  </si>
  <si>
    <t>Test Report  Template Name</t>
  </si>
  <si>
    <t>Walk-In Coolers and 
Freezers</t>
  </si>
  <si>
    <t>Version Number</t>
  </si>
  <si>
    <t>Latest Template Revision</t>
  </si>
  <si>
    <t>Tab Name</t>
  </si>
  <si>
    <t>File Name</t>
  </si>
  <si>
    <t>v1.4</t>
  </si>
  <si>
    <t>v1.5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</si>
</sst>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
    <numFmt numFmtId="167" formatCode="[$-F800]dddd\,\ mmmm\ dd\,\ yyyy"/>
  </numFmts>
  <fonts count="31" x14ac:knownFonts="1">
    <font>
      <sz val="11"/>
      <color theme="1"/>
      <name val="Calibri"/>
      <family val="2"/>
      <scheme val="minor"/>
    </font>
    <font>
      <sz val="11"/>
      <color theme="1"/>
      <name val="Palatino Linotype"/>
      <family val="1"/>
    </font>
    <font>
      <b/>
      <sz val="11"/>
      <color theme="1"/>
      <name val="Palatino Linotype"/>
      <family val="1"/>
    </font>
    <font>
      <b/>
      <u/>
      <sz val="11"/>
      <color theme="1"/>
      <name val="Palatino Linotype"/>
      <family val="1"/>
    </font>
    <font>
      <vertAlign val="subscript"/>
      <sz val="11"/>
      <color theme="1"/>
      <name val="Palatino Linotype"/>
      <family val="1"/>
    </font>
    <font>
      <b/>
      <sz val="11"/>
      <color indexed="8"/>
      <name val="Palatino Linotype"/>
      <family val="1"/>
    </font>
    <font>
      <b/>
      <sz val="11"/>
      <name val="Palatino Linotype"/>
      <family val="2"/>
    </font>
    <font>
      <sz val="11"/>
      <color theme="1"/>
      <name val="Palatino Linotype"/>
      <family val="2"/>
    </font>
    <font>
      <sz val="11"/>
      <color theme="1"/>
      <name val="Calibri"/>
      <family val="2"/>
      <scheme val="minor"/>
    </font>
    <font>
      <b/>
      <sz val="11"/>
      <name val="Palatino Linotype"/>
      <family val="1"/>
    </font>
    <font>
      <sz val="11"/>
      <color rgb="FF000000"/>
      <name val="Palatino Linotype"/>
      <family val="1"/>
    </font>
    <font>
      <u/>
      <sz val="11"/>
      <color theme="10"/>
      <name val="Calibri"/>
      <family val="2"/>
      <scheme val="minor"/>
    </font>
    <font>
      <sz val="11"/>
      <name val="Palatino Linotype"/>
      <family val="1"/>
    </font>
    <font>
      <sz val="11"/>
      <color theme="0"/>
      <name val="Palatino Linotype"/>
      <family val="1"/>
    </font>
    <font>
      <sz val="11"/>
      <color rgb="FF000000"/>
      <name val="Palatino Linotype"/>
      <family val="2"/>
    </font>
    <font>
      <b/>
      <sz val="11"/>
      <color theme="1"/>
      <name val="Palatino Linotype"/>
      <family val="2"/>
    </font>
    <font>
      <sz val="11"/>
      <name val="Palatino Linotype"/>
      <family val="2"/>
    </font>
    <font>
      <u/>
      <sz val="11"/>
      <color rgb="FF0000FF"/>
      <name val="Palatino Linotype"/>
      <family val="1"/>
    </font>
    <font>
      <i/>
      <sz val="11"/>
      <color rgb="FFFF0000"/>
      <name val="Palatino Linotype"/>
      <family val="1"/>
    </font>
    <font>
      <b/>
      <i/>
      <sz val="11"/>
      <color rgb="FFFF0000"/>
      <name val="Palatino Linotype"/>
      <family val="1"/>
    </font>
    <font>
      <i/>
      <sz val="11"/>
      <color theme="1"/>
      <name val="Palatino Linotype"/>
      <family val="1"/>
    </font>
    <font>
      <sz val="8"/>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color rgb="FF000000"/>
      <name val="Calibri"/>
      <family val="2"/>
      <scheme val="minor"/>
    </font>
    <font>
      <sz val="11"/>
      <color rgb="FF000000"/>
      <name val="Calibri"/>
      <family val="2"/>
      <scheme val="minor"/>
    </font>
    <font>
      <sz val="10"/>
      <color rgb="FF000000"/>
      <name val="Arial"/>
      <family val="2"/>
    </font>
    <font>
      <b/>
      <i/>
      <sz val="11"/>
      <color theme="0"/>
      <name val="Calibri"/>
      <family val="2"/>
      <scheme val="minor"/>
    </font>
    <font>
      <sz val="11"/>
      <color rgb="FFFF0000"/>
      <name val="Palatino Linotype"/>
      <family val="1"/>
    </font>
    <font>
      <sz val="11"/>
      <color rgb="FFFF0000"/>
      <name val="Calibri"/>
      <family val="2"/>
      <scheme val="minor"/>
    </font>
  </fonts>
  <fills count="16">
    <fill>
      <patternFill patternType="none"/>
    </fill>
    <fill>
      <patternFill patternType="gray125"/>
    </fill>
    <fill>
      <patternFill patternType="solid">
        <fgColor rgb="FF99CCFF"/>
        <bgColor indexed="64"/>
      </patternFill>
    </fill>
    <fill>
      <patternFill patternType="solid">
        <fgColor theme="0" tint="-0.249977111117893"/>
        <bgColor indexed="64"/>
      </patternFill>
    </fill>
    <fill>
      <patternFill patternType="solid">
        <fgColor indexed="44"/>
        <bgColor indexed="64"/>
      </patternFill>
    </fill>
    <fill>
      <patternFill patternType="solid">
        <fgColor theme="0" tint="-0.24994659260841701"/>
        <bgColor indexed="64"/>
      </patternFill>
    </fill>
    <fill>
      <patternFill patternType="solid">
        <fgColor theme="4" tint="0.59999389629810485"/>
        <bgColor indexed="65"/>
      </patternFill>
    </fill>
    <fill>
      <patternFill patternType="solid">
        <fgColor theme="5" tint="0.39997558519241921"/>
        <bgColor indexed="65"/>
      </patternFill>
    </fill>
    <fill>
      <patternFill patternType="solid">
        <fgColor rgb="FF0066CC"/>
        <bgColor indexed="64"/>
      </patternFill>
    </fill>
    <fill>
      <patternFill patternType="solid">
        <fgColor rgb="FFFFFF00"/>
        <bgColor indexed="64"/>
      </patternFill>
    </fill>
    <fill>
      <patternFill patternType="solid">
        <fgColor rgb="FF800000"/>
        <bgColor indexed="64"/>
      </patternFill>
    </fill>
    <fill>
      <patternFill patternType="lightUp">
        <fgColor auto="1"/>
        <bgColor rgb="FFD8D8D8"/>
      </patternFill>
    </fill>
    <fill>
      <patternFill patternType="solid">
        <fgColor rgb="FFCCFFCC"/>
        <bgColor indexed="64"/>
      </patternFill>
    </fill>
    <fill>
      <patternFill patternType="solid">
        <fgColor theme="0"/>
        <bgColor indexed="64"/>
      </patternFill>
    </fill>
    <fill>
      <patternFill patternType="solid">
        <fgColor rgb="FFFFFFCC"/>
        <bgColor indexed="64"/>
      </patternFill>
    </fill>
    <fill>
      <patternFill patternType="solid">
        <fgColor theme="4" tint="0.59996337778862885"/>
        <bgColor indexed="64"/>
      </patternFill>
    </fill>
  </fills>
  <borders count="17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theme="0"/>
      </top>
      <bottom style="thin">
        <color theme="0"/>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theme="0" tint="-0.24994659260841701"/>
      </bottom>
      <diagonal/>
    </border>
    <border>
      <left style="thin">
        <color indexed="64"/>
      </left>
      <right style="medium">
        <color indexed="64"/>
      </right>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style="thin">
        <color auto="1"/>
      </left>
      <right style="medium">
        <color indexed="64"/>
      </right>
      <top style="medium">
        <color indexed="64"/>
      </top>
      <bottom/>
      <diagonal/>
    </border>
    <border>
      <left style="thin">
        <color auto="1"/>
      </left>
      <right style="medium">
        <color indexed="64"/>
      </right>
      <top/>
      <bottom/>
      <diagonal/>
    </border>
    <border>
      <left style="thin">
        <color auto="1"/>
      </left>
      <right style="medium">
        <color indexed="64"/>
      </right>
      <top/>
      <bottom style="medium">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theme="0"/>
      </left>
      <right style="thin">
        <color theme="0"/>
      </right>
      <top/>
      <bottom/>
      <diagonal/>
    </border>
    <border>
      <left style="medium">
        <color indexed="64"/>
      </left>
      <right/>
      <top style="thin">
        <color indexed="64"/>
      </top>
      <bottom/>
      <diagonal/>
    </border>
    <border>
      <left style="medium">
        <color indexed="64"/>
      </left>
      <right/>
      <top/>
      <bottom style="thin">
        <color indexed="64"/>
      </bottom>
      <diagonal/>
    </border>
    <border>
      <left style="thin">
        <color theme="0"/>
      </left>
      <right/>
      <top/>
      <bottom style="thin">
        <color theme="0"/>
      </bottom>
      <diagonal/>
    </border>
    <border>
      <left style="hair">
        <color theme="0"/>
      </left>
      <right style="hair">
        <color theme="0"/>
      </right>
      <top style="hair">
        <color theme="0"/>
      </top>
      <bottom style="hair">
        <color theme="0"/>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hair">
        <color theme="0"/>
      </left>
      <right style="hair">
        <color theme="0"/>
      </right>
      <top/>
      <bottom style="hair">
        <color theme="0"/>
      </bottom>
      <diagonal/>
    </border>
    <border>
      <left style="hair">
        <color theme="0"/>
      </left>
      <right style="hair">
        <color theme="0"/>
      </right>
      <top style="hair">
        <color theme="0"/>
      </top>
      <bottom/>
      <diagonal/>
    </border>
    <border>
      <left style="hair">
        <color theme="0"/>
      </left>
      <right/>
      <top style="hair">
        <color theme="0"/>
      </top>
      <bottom/>
      <diagonal/>
    </border>
    <border>
      <left/>
      <right style="medium">
        <color indexed="64"/>
      </right>
      <top style="thin">
        <color indexed="64"/>
      </top>
      <bottom/>
      <diagonal/>
    </border>
    <border>
      <left style="medium">
        <color indexed="64"/>
      </left>
      <right style="hair">
        <color theme="0"/>
      </right>
      <top/>
      <bottom style="thin">
        <color indexed="64"/>
      </bottom>
      <diagonal/>
    </border>
    <border>
      <left style="hair">
        <color theme="0"/>
      </left>
      <right style="hair">
        <color theme="0"/>
      </right>
      <top/>
      <bottom style="thin">
        <color indexed="64"/>
      </bottom>
      <diagonal/>
    </border>
    <border>
      <left style="hair">
        <color theme="0"/>
      </left>
      <right style="medium">
        <color indexed="64"/>
      </right>
      <top/>
      <bottom style="thin">
        <color indexed="64"/>
      </bottom>
      <diagonal/>
    </border>
    <border>
      <left/>
      <right/>
      <top style="thin">
        <color theme="0"/>
      </top>
      <bottom style="thin">
        <color theme="0"/>
      </bottom>
      <diagonal/>
    </border>
    <border>
      <left/>
      <right/>
      <top style="thin">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theme="0"/>
      </left>
      <right style="thin">
        <color theme="0"/>
      </right>
      <top style="thin">
        <color theme="0"/>
      </top>
      <bottom style="medium">
        <color indexed="64"/>
      </bottom>
      <diagonal/>
    </border>
    <border>
      <left style="medium">
        <color indexed="64"/>
      </left>
      <right style="thin">
        <color indexed="64"/>
      </right>
      <top style="thin">
        <color indexed="64"/>
      </top>
      <bottom style="medium">
        <color indexed="64"/>
      </bottom>
      <diagonal/>
    </border>
    <border>
      <left style="hair">
        <color theme="0"/>
      </left>
      <right style="hair">
        <color theme="0"/>
      </right>
      <top/>
      <bottom/>
      <diagonal/>
    </border>
    <border>
      <left style="medium">
        <color indexed="64"/>
      </left>
      <right style="hair">
        <color theme="0"/>
      </right>
      <top style="medium">
        <color indexed="64"/>
      </top>
      <bottom style="hair">
        <color theme="0"/>
      </bottom>
      <diagonal/>
    </border>
    <border>
      <left style="hair">
        <color theme="0"/>
      </left>
      <right style="hair">
        <color theme="0"/>
      </right>
      <top style="medium">
        <color indexed="64"/>
      </top>
      <bottom style="hair">
        <color theme="0"/>
      </bottom>
      <diagonal/>
    </border>
    <border>
      <left style="hair">
        <color theme="0"/>
      </left>
      <right style="medium">
        <color indexed="64"/>
      </right>
      <top style="medium">
        <color indexed="64"/>
      </top>
      <bottom style="hair">
        <color theme="0"/>
      </bottom>
      <diagonal/>
    </border>
    <border>
      <left style="medium">
        <color indexed="64"/>
      </left>
      <right style="hair">
        <color theme="0"/>
      </right>
      <top style="hair">
        <color theme="0"/>
      </top>
      <bottom style="hair">
        <color theme="0"/>
      </bottom>
      <diagonal/>
    </border>
    <border>
      <left style="hair">
        <color theme="0"/>
      </left>
      <right style="medium">
        <color indexed="64"/>
      </right>
      <top style="hair">
        <color theme="0"/>
      </top>
      <bottom style="hair">
        <color theme="0"/>
      </bottom>
      <diagonal/>
    </border>
    <border>
      <left style="medium">
        <color indexed="64"/>
      </left>
      <right style="hair">
        <color theme="0"/>
      </right>
      <top style="hair">
        <color theme="0"/>
      </top>
      <bottom style="medium">
        <color indexed="64"/>
      </bottom>
      <diagonal/>
    </border>
    <border>
      <left style="hair">
        <color theme="0"/>
      </left>
      <right style="hair">
        <color theme="0"/>
      </right>
      <top style="hair">
        <color theme="0"/>
      </top>
      <bottom style="medium">
        <color indexed="64"/>
      </bottom>
      <diagonal/>
    </border>
    <border>
      <left style="hair">
        <color theme="0"/>
      </left>
      <right style="medium">
        <color indexed="64"/>
      </right>
      <top style="hair">
        <color theme="0"/>
      </top>
      <bottom style="medium">
        <color indexed="64"/>
      </bottom>
      <diagonal/>
    </border>
    <border>
      <left style="medium">
        <color indexed="64"/>
      </left>
      <right style="hair">
        <color theme="0"/>
      </right>
      <top/>
      <bottom style="hair">
        <color theme="0"/>
      </bottom>
      <diagonal/>
    </border>
    <border>
      <left style="hair">
        <color theme="0"/>
      </left>
      <right style="medium">
        <color indexed="64"/>
      </right>
      <top/>
      <bottom style="hair">
        <color theme="0"/>
      </bottom>
      <diagonal/>
    </border>
    <border>
      <left style="medium">
        <color indexed="64"/>
      </left>
      <right style="hair">
        <color theme="0"/>
      </right>
      <top style="medium">
        <color indexed="64"/>
      </top>
      <bottom style="medium">
        <color indexed="64"/>
      </bottom>
      <diagonal/>
    </border>
    <border>
      <left style="hair">
        <color theme="0"/>
      </left>
      <right style="hair">
        <color theme="0"/>
      </right>
      <top style="medium">
        <color indexed="64"/>
      </top>
      <bottom style="medium">
        <color indexed="64"/>
      </bottom>
      <diagonal/>
    </border>
    <border>
      <left style="hair">
        <color theme="0"/>
      </left>
      <right style="medium">
        <color indexed="64"/>
      </right>
      <top style="medium">
        <color indexed="64"/>
      </top>
      <bottom style="medium">
        <color indexed="64"/>
      </bottom>
      <diagonal/>
    </border>
    <border>
      <left/>
      <right/>
      <top style="hair">
        <color theme="0"/>
      </top>
      <bottom style="hair">
        <color theme="0"/>
      </bottom>
      <diagonal/>
    </border>
    <border>
      <left style="medium">
        <color indexed="64"/>
      </left>
      <right style="hair">
        <color theme="0"/>
      </right>
      <top style="medium">
        <color indexed="64"/>
      </top>
      <bottom/>
      <diagonal/>
    </border>
    <border>
      <left style="hair">
        <color theme="0"/>
      </left>
      <right style="hair">
        <color theme="0"/>
      </right>
      <top style="medium">
        <color indexed="64"/>
      </top>
      <bottom/>
      <diagonal/>
    </border>
    <border>
      <left style="hair">
        <color theme="0"/>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theme="0"/>
      </left>
      <right style="thin">
        <color theme="0"/>
      </right>
      <top style="medium">
        <color indexed="64"/>
      </top>
      <bottom style="thin">
        <color theme="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style="thin">
        <color theme="0"/>
      </right>
      <top/>
      <bottom style="thin">
        <color theme="0"/>
      </bottom>
      <diagonal/>
    </border>
    <border>
      <left/>
      <right style="thin">
        <color theme="0"/>
      </right>
      <top style="thin">
        <color theme="0"/>
      </top>
      <bottom/>
      <diagonal/>
    </border>
    <border>
      <left style="medium">
        <color theme="1"/>
      </left>
      <right style="thin">
        <color theme="0"/>
      </right>
      <top style="medium">
        <color theme="1"/>
      </top>
      <bottom style="thin">
        <color theme="0"/>
      </bottom>
      <diagonal/>
    </border>
    <border>
      <left style="thin">
        <color theme="0"/>
      </left>
      <right/>
      <top style="medium">
        <color theme="1"/>
      </top>
      <bottom style="thin">
        <color theme="0"/>
      </bottom>
      <diagonal/>
    </border>
    <border>
      <left style="hair">
        <color theme="0"/>
      </left>
      <right style="medium">
        <color theme="1"/>
      </right>
      <top style="medium">
        <color theme="1"/>
      </top>
      <bottom style="thin">
        <color theme="0"/>
      </bottom>
      <diagonal/>
    </border>
    <border>
      <left style="medium">
        <color theme="1"/>
      </left>
      <right style="thin">
        <color theme="0"/>
      </right>
      <top style="thin">
        <color theme="0"/>
      </top>
      <bottom/>
      <diagonal/>
    </border>
    <border>
      <left style="hair">
        <color theme="0"/>
      </left>
      <right style="medium">
        <color theme="1"/>
      </right>
      <top style="thin">
        <color theme="0"/>
      </top>
      <bottom style="thin">
        <color indexed="64"/>
      </bottom>
      <diagonal/>
    </border>
    <border>
      <left style="medium">
        <color theme="1"/>
      </left>
      <right/>
      <top style="thin">
        <color indexed="64"/>
      </top>
      <bottom/>
      <diagonal/>
    </border>
    <border>
      <left style="thin">
        <color indexed="64"/>
      </left>
      <right style="medium">
        <color theme="1"/>
      </right>
      <top style="thin">
        <color indexed="64"/>
      </top>
      <bottom style="thin">
        <color indexed="64"/>
      </bottom>
      <diagonal/>
    </border>
    <border>
      <left style="medium">
        <color theme="1"/>
      </left>
      <right/>
      <top/>
      <bottom/>
      <diagonal/>
    </border>
    <border>
      <left style="medium">
        <color theme="1"/>
      </left>
      <right/>
      <top/>
      <bottom style="thin">
        <color indexed="64"/>
      </bottom>
      <diagonal/>
    </border>
    <border>
      <left style="medium">
        <color theme="1"/>
      </left>
      <right style="thin">
        <color theme="0"/>
      </right>
      <top/>
      <bottom style="thin">
        <color theme="0"/>
      </bottom>
      <diagonal/>
    </border>
    <border>
      <left style="hair">
        <color theme="0"/>
      </left>
      <right style="medium">
        <color theme="1"/>
      </right>
      <top style="thin">
        <color indexed="64"/>
      </top>
      <bottom style="thin">
        <color theme="0"/>
      </bottom>
      <diagonal/>
    </border>
    <border>
      <left style="thin">
        <color theme="0"/>
      </left>
      <right style="medium">
        <color theme="1"/>
      </right>
      <top style="thin">
        <color theme="0"/>
      </top>
      <bottom style="thin">
        <color theme="0"/>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thin">
        <color indexed="64"/>
      </right>
      <top style="thin">
        <color indexed="64"/>
      </top>
      <bottom style="medium">
        <color theme="1"/>
      </bottom>
      <diagonal/>
    </border>
    <border>
      <left style="thin">
        <color theme="0"/>
      </left>
      <right style="medium">
        <color theme="1"/>
      </right>
      <top style="thin">
        <color theme="0"/>
      </top>
      <bottom style="medium">
        <color theme="1"/>
      </bottom>
      <diagonal/>
    </border>
    <border>
      <left style="thin">
        <color theme="1"/>
      </left>
      <right style="thin">
        <color theme="1"/>
      </right>
      <top style="thin">
        <color theme="1"/>
      </top>
      <bottom/>
      <diagonal/>
    </border>
    <border>
      <left style="thin">
        <color theme="1"/>
      </left>
      <right style="thin">
        <color theme="1"/>
      </right>
      <top style="thin">
        <color theme="0"/>
      </top>
      <bottom/>
      <diagonal/>
    </border>
    <border>
      <left style="thin">
        <color theme="1"/>
      </left>
      <right style="thin">
        <color theme="1"/>
      </right>
      <top style="thin">
        <color theme="0"/>
      </top>
      <bottom style="thin">
        <color theme="1"/>
      </bottom>
      <diagonal/>
    </border>
    <border>
      <left/>
      <right/>
      <top/>
      <bottom style="thin">
        <color theme="0"/>
      </bottom>
      <diagonal/>
    </border>
    <border>
      <left style="thin">
        <color theme="1"/>
      </left>
      <right style="thin">
        <color theme="1"/>
      </right>
      <top/>
      <bottom style="thin">
        <color theme="1"/>
      </bottom>
      <diagonal/>
    </border>
    <border>
      <left style="medium">
        <color theme="1"/>
      </left>
      <right style="thin">
        <color theme="1"/>
      </right>
      <top/>
      <bottom style="medium">
        <color theme="1"/>
      </bottom>
      <diagonal/>
    </border>
    <border>
      <left style="thin">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thin">
        <color theme="0"/>
      </left>
      <right style="thin">
        <color theme="0"/>
      </right>
      <top style="medium">
        <color theme="1"/>
      </top>
      <bottom style="thin">
        <color theme="0"/>
      </bottom>
      <diagonal/>
    </border>
    <border>
      <left style="thin">
        <color theme="0"/>
      </left>
      <right style="medium">
        <color theme="1"/>
      </right>
      <top style="medium">
        <color theme="1"/>
      </top>
      <bottom style="thin">
        <color theme="0"/>
      </bottom>
      <diagonal/>
    </border>
    <border>
      <left style="medium">
        <color theme="1"/>
      </left>
      <right style="thin">
        <color theme="0"/>
      </right>
      <top style="thin">
        <color theme="0"/>
      </top>
      <bottom style="thin">
        <color theme="0"/>
      </bottom>
      <diagonal/>
    </border>
    <border>
      <left style="medium">
        <color theme="1"/>
      </left>
      <right style="thin">
        <color theme="0"/>
      </right>
      <top style="thin">
        <color theme="0"/>
      </top>
      <bottom style="medium">
        <color theme="1"/>
      </bottom>
      <diagonal/>
    </border>
    <border>
      <left/>
      <right/>
      <top/>
      <bottom style="medium">
        <color theme="1"/>
      </bottom>
      <diagonal/>
    </border>
    <border>
      <left style="thin">
        <color theme="0"/>
      </left>
      <right style="thin">
        <color theme="0"/>
      </right>
      <top style="medium">
        <color indexed="64"/>
      </top>
      <bottom style="medium">
        <color theme="1"/>
      </bottom>
      <diagonal/>
    </border>
    <border>
      <left style="thin">
        <color theme="0"/>
      </left>
      <right style="thin">
        <color theme="0"/>
      </right>
      <top style="thin">
        <color theme="0"/>
      </top>
      <bottom style="medium">
        <color theme="1"/>
      </bottom>
      <diagonal/>
    </border>
    <border>
      <left style="medium">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hair">
        <color theme="0"/>
      </left>
      <right/>
      <top/>
      <bottom style="hair">
        <color theme="0"/>
      </bottom>
      <diagonal/>
    </border>
    <border>
      <left/>
      <right style="hair">
        <color theme="0"/>
      </right>
      <top/>
      <bottom style="hair">
        <color theme="0"/>
      </bottom>
      <diagonal/>
    </border>
    <border>
      <left/>
      <right style="medium">
        <color theme="1"/>
      </right>
      <top/>
      <bottom/>
      <diagonal/>
    </border>
    <border>
      <left style="medium">
        <color theme="1"/>
      </left>
      <right/>
      <top/>
      <bottom style="medium">
        <color theme="1"/>
      </bottom>
      <diagonal/>
    </border>
    <border>
      <left/>
      <right style="medium">
        <color theme="1"/>
      </right>
      <top/>
      <bottom style="medium">
        <color theme="1"/>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theme="0"/>
      </right>
      <top/>
      <bottom/>
      <diagonal/>
    </border>
    <border>
      <left style="thin">
        <color theme="1"/>
      </left>
      <right/>
      <top style="medium">
        <color theme="1"/>
      </top>
      <bottom style="medium">
        <color theme="1"/>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theme="0"/>
      </left>
      <right style="medium">
        <color indexed="64"/>
      </right>
      <top style="thin">
        <color theme="0"/>
      </top>
      <bottom/>
      <diagonal/>
    </border>
    <border>
      <left style="thin">
        <color theme="0"/>
      </left>
      <right style="medium">
        <color indexed="64"/>
      </right>
      <top/>
      <bottom style="thin">
        <color theme="0"/>
      </bottom>
      <diagonal/>
    </border>
  </borders>
  <cellStyleXfs count="10">
    <xf numFmtId="0" fontId="0" fillId="0" borderId="0"/>
    <xf numFmtId="0" fontId="6" fillId="5" borderId="0" applyNumberFormat="0" applyBorder="0" applyProtection="0">
      <alignment horizontal="left" vertical="center"/>
    </xf>
    <xf numFmtId="0" fontId="7" fillId="0" borderId="0"/>
    <xf numFmtId="0" fontId="8" fillId="6" borderId="0" applyNumberFormat="0" applyBorder="0" applyAlignment="0" applyProtection="0"/>
    <xf numFmtId="0" fontId="8" fillId="7" borderId="0" applyNumberFormat="0" applyBorder="0" applyAlignment="0" applyProtection="0"/>
    <xf numFmtId="0" fontId="7" fillId="0" borderId="0"/>
    <xf numFmtId="0" fontId="11" fillId="0" borderId="0" applyNumberFormat="0" applyFill="0" applyBorder="0" applyAlignment="0" applyProtection="0"/>
    <xf numFmtId="0" fontId="7" fillId="0" borderId="0"/>
    <xf numFmtId="0" fontId="16" fillId="15" borderId="1" applyNumberFormat="0" applyProtection="0">
      <alignment horizontal="center" vertical="center"/>
    </xf>
    <xf numFmtId="0" fontId="2" fillId="0" borderId="56">
      <alignment horizontal="center" vertical="center" wrapText="1"/>
    </xf>
  </cellStyleXfs>
  <cellXfs count="528">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11" xfId="0" applyFont="1" applyBorder="1"/>
    <xf numFmtId="0" fontId="3" fillId="0" borderId="1" xfId="0" applyFont="1" applyBorder="1"/>
    <xf numFmtId="0" fontId="3" fillId="0" borderId="11" xfId="0" applyFont="1" applyBorder="1"/>
    <xf numFmtId="0" fontId="2" fillId="0" borderId="13"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4" xfId="0" applyFont="1" applyBorder="1"/>
    <xf numFmtId="0" fontId="1" fillId="0" borderId="10" xfId="0" applyFont="1" applyBorder="1"/>
    <xf numFmtId="0" fontId="1" fillId="0" borderId="1" xfId="0" applyFont="1" applyBorder="1" applyAlignment="1">
      <alignment horizontal="center" vertical="center"/>
    </xf>
    <xf numFmtId="0" fontId="2" fillId="0" borderId="2" xfId="0" applyFont="1" applyBorder="1"/>
    <xf numFmtId="14" fontId="1" fillId="0" borderId="6" xfId="0" applyNumberFormat="1" applyFont="1" applyBorder="1" applyAlignment="1">
      <alignment horizontal="left"/>
    </xf>
    <xf numFmtId="14" fontId="1" fillId="0" borderId="6" xfId="0" applyNumberFormat="1" applyFont="1" applyBorder="1" applyAlignment="1">
      <alignment horizontal="center"/>
    </xf>
    <xf numFmtId="14" fontId="1" fillId="0" borderId="9" xfId="0" applyNumberFormat="1" applyFont="1" applyBorder="1" applyAlignment="1">
      <alignment horizontal="center"/>
    </xf>
    <xf numFmtId="0" fontId="2" fillId="0" borderId="12" xfId="0" applyFont="1" applyBorder="1" applyAlignment="1">
      <alignment horizontal="center"/>
    </xf>
    <xf numFmtId="0" fontId="2" fillId="0" borderId="4"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2" fillId="0" borderId="14" xfId="0" applyFont="1" applyBorder="1"/>
    <xf numFmtId="0" fontId="0" fillId="0" borderId="26" xfId="0" applyBorder="1"/>
    <xf numFmtId="0" fontId="1" fillId="0" borderId="27" xfId="5" applyFont="1" applyBorder="1" applyAlignment="1">
      <alignment vertical="center"/>
    </xf>
    <xf numFmtId="0" fontId="10" fillId="0" borderId="28" xfId="5" applyFont="1" applyBorder="1" applyAlignment="1">
      <alignment horizontal="left" vertical="center"/>
    </xf>
    <xf numFmtId="0" fontId="1" fillId="0" borderId="29" xfId="5" applyFont="1" applyBorder="1" applyAlignment="1">
      <alignment vertical="center"/>
    </xf>
    <xf numFmtId="0" fontId="10" fillId="0" borderId="30" xfId="5" applyFont="1" applyBorder="1" applyAlignment="1">
      <alignment horizontal="left" vertical="center"/>
    </xf>
    <xf numFmtId="14" fontId="10" fillId="0" borderId="30" xfId="5" applyNumberFormat="1" applyFont="1" applyBorder="1" applyAlignment="1">
      <alignment horizontal="left" vertical="center"/>
    </xf>
    <xf numFmtId="0" fontId="1" fillId="0" borderId="30" xfId="5" applyFont="1" applyBorder="1" applyAlignment="1">
      <alignment horizontal="left" vertical="center"/>
    </xf>
    <xf numFmtId="0" fontId="1" fillId="0" borderId="31" xfId="5" applyFont="1" applyBorder="1" applyAlignment="1">
      <alignment vertical="center"/>
    </xf>
    <xf numFmtId="0" fontId="1" fillId="0" borderId="32" xfId="5" applyFont="1" applyBorder="1" applyAlignment="1">
      <alignment horizontal="left" vertical="center"/>
    </xf>
    <xf numFmtId="0" fontId="1" fillId="0" borderId="26" xfId="0" applyFont="1" applyBorder="1"/>
    <xf numFmtId="0" fontId="1" fillId="0" borderId="45" xfId="0" applyFont="1" applyBorder="1"/>
    <xf numFmtId="0" fontId="1" fillId="0" borderId="46" xfId="0" applyFont="1" applyBorder="1"/>
    <xf numFmtId="0" fontId="1" fillId="0" borderId="47" xfId="0" applyFont="1" applyBorder="1"/>
    <xf numFmtId="0" fontId="1" fillId="9" borderId="0" xfId="0" applyFont="1" applyFill="1"/>
    <xf numFmtId="0" fontId="1" fillId="0" borderId="48" xfId="0" applyFont="1" applyBorder="1"/>
    <xf numFmtId="0" fontId="1" fillId="0" borderId="49" xfId="0" applyFont="1" applyBorder="1"/>
    <xf numFmtId="0" fontId="7" fillId="0" borderId="35" xfId="5" applyBorder="1"/>
    <xf numFmtId="0" fontId="14" fillId="0" borderId="50" xfId="5" applyFont="1" applyBorder="1" applyAlignment="1">
      <alignment horizontal="left"/>
    </xf>
    <xf numFmtId="0" fontId="7" fillId="0" borderId="29" xfId="5" applyBorder="1"/>
    <xf numFmtId="0" fontId="7" fillId="0" borderId="30" xfId="5" applyBorder="1" applyAlignment="1">
      <alignment horizontal="left"/>
    </xf>
    <xf numFmtId="14" fontId="7" fillId="0" borderId="30" xfId="5" applyNumberFormat="1" applyBorder="1" applyAlignment="1">
      <alignment horizontal="left"/>
    </xf>
    <xf numFmtId="0" fontId="14" fillId="0" borderId="30" xfId="5" applyFont="1" applyBorder="1" applyAlignment="1">
      <alignment horizontal="left"/>
    </xf>
    <xf numFmtId="0" fontId="7" fillId="0" borderId="51" xfId="5" applyBorder="1" applyAlignment="1">
      <alignment horizontal="left" vertical="center"/>
    </xf>
    <xf numFmtId="0" fontId="7" fillId="0" borderId="52" xfId="5" applyBorder="1" applyAlignment="1">
      <alignment horizontal="left" vertical="center" wrapText="1"/>
    </xf>
    <xf numFmtId="0" fontId="7" fillId="0" borderId="31" xfId="5" applyBorder="1"/>
    <xf numFmtId="14" fontId="7" fillId="0" borderId="32" xfId="5" applyNumberFormat="1" applyBorder="1" applyAlignment="1">
      <alignment horizontal="left"/>
    </xf>
    <xf numFmtId="0" fontId="15" fillId="0" borderId="33" xfId="5" applyFont="1" applyBorder="1" applyAlignment="1">
      <alignment horizontal="center"/>
    </xf>
    <xf numFmtId="0" fontId="15" fillId="0" borderId="34" xfId="5" applyFont="1" applyBorder="1" applyAlignment="1">
      <alignment horizontal="center"/>
    </xf>
    <xf numFmtId="165" fontId="16" fillId="0" borderId="53" xfId="5" applyNumberFormat="1" applyFont="1" applyBorder="1" applyAlignment="1">
      <alignment horizontal="center" wrapText="1"/>
    </xf>
    <xf numFmtId="14" fontId="7" fillId="0" borderId="54" xfId="5" applyNumberFormat="1" applyBorder="1" applyAlignment="1">
      <alignment horizontal="center" wrapText="1"/>
    </xf>
    <xf numFmtId="0" fontId="7" fillId="0" borderId="55" xfId="5" applyBorder="1" applyAlignment="1">
      <alignment horizontal="center" wrapText="1"/>
    </xf>
    <xf numFmtId="14" fontId="7" fillId="0" borderId="38" xfId="5" applyNumberFormat="1" applyBorder="1" applyAlignment="1">
      <alignment horizontal="center" wrapText="1"/>
    </xf>
    <xf numFmtId="0" fontId="0" fillId="0" borderId="45" xfId="0" applyBorder="1"/>
    <xf numFmtId="0" fontId="0" fillId="0" borderId="46" xfId="0" applyBorder="1"/>
    <xf numFmtId="0" fontId="0" fillId="0" borderId="47" xfId="0" applyBorder="1"/>
    <xf numFmtId="0" fontId="0" fillId="9" borderId="0" xfId="0" applyFill="1"/>
    <xf numFmtId="0" fontId="0" fillId="0" borderId="48" xfId="0" applyBorder="1"/>
    <xf numFmtId="0" fontId="0" fillId="0" borderId="49" xfId="0" applyBorder="1"/>
    <xf numFmtId="0" fontId="1" fillId="0" borderId="59" xfId="0" applyFont="1" applyBorder="1"/>
    <xf numFmtId="0" fontId="2" fillId="3" borderId="15" xfId="0" applyFont="1" applyFill="1" applyBorder="1"/>
    <xf numFmtId="0" fontId="1" fillId="3" borderId="17" xfId="0" applyFont="1" applyFill="1" applyBorder="1"/>
    <xf numFmtId="0" fontId="1" fillId="0" borderId="23" xfId="0" applyFont="1" applyBorder="1"/>
    <xf numFmtId="0" fontId="1" fillId="0" borderId="21" xfId="0" applyFont="1" applyBorder="1"/>
    <xf numFmtId="0" fontId="1" fillId="3" borderId="16" xfId="0" applyFont="1" applyFill="1" applyBorder="1"/>
    <xf numFmtId="0" fontId="1" fillId="0" borderId="62" xfId="0" applyFont="1" applyBorder="1"/>
    <xf numFmtId="0" fontId="0" fillId="0" borderId="63" xfId="0" applyBorder="1"/>
    <xf numFmtId="0" fontId="2" fillId="0" borderId="1" xfId="7" applyFont="1" applyBorder="1" applyAlignment="1">
      <alignment horizontal="center"/>
    </xf>
    <xf numFmtId="0" fontId="2" fillId="0" borderId="57" xfId="7" applyFont="1" applyBorder="1" applyAlignment="1">
      <alignment horizontal="center"/>
    </xf>
    <xf numFmtId="14" fontId="13" fillId="10" borderId="1" xfId="8" applyNumberFormat="1" applyFont="1" applyFill="1" applyProtection="1">
      <alignment horizontal="center" vertical="center"/>
    </xf>
    <xf numFmtId="0" fontId="12" fillId="2" borderId="57" xfId="8" applyFont="1" applyFill="1" applyBorder="1" applyAlignment="1" applyProtection="1">
      <alignment horizontal="left" vertical="center"/>
      <protection locked="0"/>
    </xf>
    <xf numFmtId="14" fontId="12" fillId="2" borderId="1" xfId="8" applyNumberFormat="1" applyFont="1" applyFill="1" applyProtection="1">
      <alignment horizontal="center" vertical="center"/>
      <protection locked="0"/>
    </xf>
    <xf numFmtId="14" fontId="12" fillId="2" borderId="68" xfId="8" applyNumberFormat="1" applyFont="1" applyFill="1" applyBorder="1" applyProtection="1">
      <alignment horizontal="center" vertical="center"/>
      <protection locked="0"/>
    </xf>
    <xf numFmtId="0" fontId="12" fillId="2" borderId="58" xfId="8" applyFont="1" applyFill="1" applyBorder="1" applyAlignment="1" applyProtection="1">
      <alignment horizontal="left" vertical="center"/>
      <protection locked="0"/>
    </xf>
    <xf numFmtId="0" fontId="0" fillId="0" borderId="69" xfId="0" applyBorder="1"/>
    <xf numFmtId="0" fontId="0" fillId="0" borderId="70" xfId="0" applyBorder="1"/>
    <xf numFmtId="0" fontId="0" fillId="0" borderId="71" xfId="0" applyBorder="1"/>
    <xf numFmtId="0" fontId="0" fillId="0" borderId="72" xfId="0" applyBorder="1"/>
    <xf numFmtId="0" fontId="0" fillId="0" borderId="73" xfId="0" applyBorder="1"/>
    <xf numFmtId="14" fontId="14" fillId="0" borderId="50" xfId="5" applyNumberFormat="1" applyFont="1" applyBorder="1" applyAlignment="1">
      <alignment horizontal="left"/>
    </xf>
    <xf numFmtId="0" fontId="1" fillId="0" borderId="75" xfId="0" applyFont="1" applyBorder="1"/>
    <xf numFmtId="0" fontId="1" fillId="0" borderId="76" xfId="0" applyFont="1" applyBorder="1"/>
    <xf numFmtId="0" fontId="1" fillId="0" borderId="77" xfId="0" applyFont="1" applyBorder="1"/>
    <xf numFmtId="0" fontId="12" fillId="0" borderId="75" xfId="0" applyFont="1" applyBorder="1" applyAlignment="1">
      <alignment wrapText="1"/>
    </xf>
    <xf numFmtId="0" fontId="12" fillId="0" borderId="76" xfId="0" applyFont="1" applyBorder="1" applyAlignment="1">
      <alignment wrapText="1"/>
    </xf>
    <xf numFmtId="0" fontId="12" fillId="0" borderId="77" xfId="0" applyFont="1" applyBorder="1" applyAlignment="1">
      <alignment wrapText="1"/>
    </xf>
    <xf numFmtId="0" fontId="1" fillId="0" borderId="78" xfId="0" applyFont="1" applyBorder="1"/>
    <xf numFmtId="0" fontId="18" fillId="0" borderId="0" xfId="5" applyFont="1" applyAlignment="1">
      <alignment vertical="center"/>
    </xf>
    <xf numFmtId="0" fontId="1" fillId="0" borderId="0" xfId="0" applyFont="1" applyAlignment="1">
      <alignment vertical="center"/>
    </xf>
    <xf numFmtId="0" fontId="13" fillId="10" borderId="57" xfId="8" applyFont="1" applyFill="1" applyBorder="1" applyAlignment="1" applyProtection="1">
      <alignment horizontal="left" vertical="center"/>
    </xf>
    <xf numFmtId="14" fontId="13" fillId="10" borderId="68" xfId="8" applyNumberFormat="1" applyFont="1" applyFill="1" applyBorder="1" applyProtection="1">
      <alignment horizontal="center" vertical="center"/>
    </xf>
    <xf numFmtId="0" fontId="13" fillId="10" borderId="58" xfId="8" applyFont="1" applyFill="1" applyBorder="1" applyAlignment="1" applyProtection="1">
      <alignment horizontal="left" vertical="center"/>
    </xf>
    <xf numFmtId="0" fontId="1" fillId="0" borderId="82" xfId="5" applyFont="1" applyBorder="1" applyAlignment="1">
      <alignment vertical="center"/>
    </xf>
    <xf numFmtId="0" fontId="12" fillId="4" borderId="64" xfId="8" applyFont="1" applyFill="1" applyBorder="1" applyAlignment="1" applyProtection="1">
      <alignment horizontal="left" vertical="top"/>
      <protection locked="0"/>
    </xf>
    <xf numFmtId="0" fontId="12" fillId="4" borderId="83" xfId="8" applyFont="1" applyFill="1" applyBorder="1" applyAlignment="1" applyProtection="1">
      <alignment horizontal="left" vertical="top"/>
      <protection locked="0"/>
    </xf>
    <xf numFmtId="0" fontId="12" fillId="4" borderId="68" xfId="8" applyFont="1" applyFill="1" applyBorder="1" applyAlignment="1" applyProtection="1">
      <alignment horizontal="left" vertical="top"/>
      <protection locked="0"/>
    </xf>
    <xf numFmtId="0" fontId="1" fillId="0" borderId="63" xfId="0" applyFont="1" applyBorder="1"/>
    <xf numFmtId="0" fontId="1" fillId="0" borderId="63" xfId="0" applyFont="1" applyBorder="1" applyAlignment="1">
      <alignment vertical="center"/>
    </xf>
    <xf numFmtId="0" fontId="1" fillId="0" borderId="69" xfId="0" applyFont="1" applyBorder="1"/>
    <xf numFmtId="0" fontId="1" fillId="0" borderId="70" xfId="0" applyFont="1" applyBorder="1"/>
    <xf numFmtId="0" fontId="1" fillId="0" borderId="72" xfId="0" applyFont="1" applyBorder="1"/>
    <xf numFmtId="0" fontId="1" fillId="0" borderId="71" xfId="0" applyFont="1" applyBorder="1"/>
    <xf numFmtId="0" fontId="7" fillId="0" borderId="0" xfId="5"/>
    <xf numFmtId="0" fontId="7" fillId="0" borderId="21" xfId="5" applyBorder="1"/>
    <xf numFmtId="0" fontId="14" fillId="0" borderId="22" xfId="5" applyFont="1" applyBorder="1" applyAlignment="1">
      <alignment horizontal="left"/>
    </xf>
    <xf numFmtId="14" fontId="14" fillId="0" borderId="22" xfId="5" applyNumberFormat="1" applyFont="1" applyBorder="1" applyAlignment="1">
      <alignment horizontal="left"/>
    </xf>
    <xf numFmtId="0" fontId="7" fillId="0" borderId="21" xfId="5" applyBorder="1" applyAlignment="1">
      <alignment horizontal="left" vertical="center"/>
    </xf>
    <xf numFmtId="0" fontId="7" fillId="0" borderId="22" xfId="5" applyBorder="1" applyAlignment="1">
      <alignment horizontal="left" vertical="center" wrapText="1"/>
    </xf>
    <xf numFmtId="0" fontId="7" fillId="0" borderId="23" xfId="5" applyBorder="1"/>
    <xf numFmtId="14" fontId="7" fillId="0" borderId="25" xfId="5" applyNumberFormat="1" applyBorder="1" applyAlignment="1">
      <alignment horizontal="left"/>
    </xf>
    <xf numFmtId="0" fontId="1" fillId="0" borderId="84" xfId="0" applyFont="1" applyBorder="1"/>
    <xf numFmtId="0" fontId="1" fillId="0" borderId="71" xfId="0" applyFont="1" applyBorder="1" applyAlignment="1">
      <alignment vertical="center"/>
    </xf>
    <xf numFmtId="0" fontId="1" fillId="0" borderId="84" xfId="0" applyFont="1" applyBorder="1" applyAlignment="1">
      <alignment vertical="center"/>
    </xf>
    <xf numFmtId="0" fontId="5" fillId="0" borderId="98" xfId="0" applyFont="1" applyBorder="1" applyAlignment="1">
      <alignment vertical="center"/>
    </xf>
    <xf numFmtId="0" fontId="1" fillId="0" borderId="98" xfId="0" applyFont="1" applyBorder="1" applyAlignment="1">
      <alignment vertical="center"/>
    </xf>
    <xf numFmtId="0" fontId="5" fillId="0" borderId="98" xfId="0" applyFont="1" applyBorder="1" applyAlignment="1">
      <alignment vertical="top"/>
    </xf>
    <xf numFmtId="0" fontId="1" fillId="0" borderId="72" xfId="0" applyFont="1" applyBorder="1" applyAlignment="1">
      <alignment vertical="center"/>
    </xf>
    <xf numFmtId="0" fontId="1" fillId="0" borderId="98" xfId="0" applyFont="1" applyBorder="1"/>
    <xf numFmtId="0" fontId="1" fillId="0" borderId="73" xfId="0" applyFont="1" applyBorder="1"/>
    <xf numFmtId="0" fontId="1" fillId="0" borderId="26" xfId="0" applyFont="1" applyBorder="1" applyAlignment="1">
      <alignment horizontal="center" vertical="center"/>
    </xf>
    <xf numFmtId="0" fontId="1" fillId="0" borderId="14" xfId="0" applyFont="1" applyBorder="1" applyAlignment="1">
      <alignment horizontal="centerContinuous"/>
    </xf>
    <xf numFmtId="0" fontId="1" fillId="0" borderId="34" xfId="0" applyFont="1" applyBorder="1" applyAlignment="1">
      <alignment horizontal="centerContinuous"/>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3" borderId="17" xfId="0" applyFont="1" applyFill="1" applyBorder="1" applyAlignment="1">
      <alignment horizontal="center" vertical="center"/>
    </xf>
    <xf numFmtId="0" fontId="2" fillId="3" borderId="16" xfId="0" applyFont="1" applyFill="1" applyBorder="1"/>
    <xf numFmtId="0" fontId="2" fillId="3" borderId="17" xfId="0" applyFont="1" applyFill="1" applyBorder="1" applyAlignment="1">
      <alignment horizontal="center" vertical="center"/>
    </xf>
    <xf numFmtId="14" fontId="7" fillId="0" borderId="103" xfId="5" applyNumberFormat="1" applyBorder="1" applyAlignment="1">
      <alignment horizontal="left"/>
    </xf>
    <xf numFmtId="14" fontId="7" fillId="0" borderId="47" xfId="5" applyNumberFormat="1" applyBorder="1" applyAlignment="1">
      <alignment horizontal="left"/>
    </xf>
    <xf numFmtId="0" fontId="1" fillId="0" borderId="104" xfId="0" applyFont="1" applyBorder="1"/>
    <xf numFmtId="0" fontId="2" fillId="0" borderId="26" xfId="9" applyBorder="1">
      <alignment horizontal="center" vertical="center" wrapText="1"/>
    </xf>
    <xf numFmtId="0" fontId="17" fillId="0" borderId="26" xfId="6" applyFont="1" applyBorder="1"/>
    <xf numFmtId="0" fontId="1" fillId="0" borderId="35" xfId="5" applyFont="1" applyBorder="1"/>
    <xf numFmtId="0" fontId="10" fillId="0" borderId="50" xfId="5" applyFont="1" applyBorder="1" applyAlignment="1">
      <alignment horizontal="left"/>
    </xf>
    <xf numFmtId="0" fontId="1" fillId="0" borderId="29" xfId="5" applyFont="1" applyBorder="1"/>
    <xf numFmtId="14" fontId="10" fillId="0" borderId="50" xfId="5" applyNumberFormat="1" applyFont="1" applyBorder="1" applyAlignment="1">
      <alignment horizontal="left"/>
    </xf>
    <xf numFmtId="0" fontId="10" fillId="0" borderId="30" xfId="5" applyFont="1" applyBorder="1" applyAlignment="1">
      <alignment horizontal="left"/>
    </xf>
    <xf numFmtId="0" fontId="1" fillId="0" borderId="51" xfId="5" applyFont="1" applyBorder="1" applyAlignment="1">
      <alignment horizontal="left" vertical="center"/>
    </xf>
    <xf numFmtId="0" fontId="1" fillId="0" borderId="52" xfId="5" applyFont="1" applyBorder="1" applyAlignment="1">
      <alignment horizontal="left" vertical="center" wrapText="1"/>
    </xf>
    <xf numFmtId="0" fontId="1" fillId="0" borderId="31" xfId="5" applyFont="1" applyBorder="1"/>
    <xf numFmtId="14" fontId="1" fillId="0" borderId="32" xfId="5" applyNumberFormat="1" applyFont="1" applyBorder="1" applyAlignment="1">
      <alignment horizontal="left"/>
    </xf>
    <xf numFmtId="0" fontId="2" fillId="0" borderId="48" xfId="0" applyFont="1" applyBorder="1"/>
    <xf numFmtId="0" fontId="1" fillId="0" borderId="105" xfId="0" applyFont="1" applyBorder="1"/>
    <xf numFmtId="0" fontId="1" fillId="0" borderId="106" xfId="0" applyFont="1" applyBorder="1"/>
    <xf numFmtId="0" fontId="1" fillId="0" borderId="107" xfId="0" applyFont="1" applyBorder="1"/>
    <xf numFmtId="0" fontId="12" fillId="0" borderId="0" xfId="5" applyFont="1" applyAlignment="1">
      <alignment vertical="center"/>
    </xf>
    <xf numFmtId="0" fontId="2" fillId="0" borderId="33" xfId="5" applyFont="1" applyBorder="1" applyAlignment="1">
      <alignment horizontal="center" vertical="center"/>
    </xf>
    <xf numFmtId="0" fontId="2" fillId="0" borderId="34" xfId="5" applyFont="1" applyBorder="1" applyAlignment="1">
      <alignment horizontal="center" vertical="center"/>
    </xf>
    <xf numFmtId="0" fontId="1" fillId="0" borderId="35" xfId="5" applyFont="1" applyBorder="1" applyAlignment="1">
      <alignment vertical="center"/>
    </xf>
    <xf numFmtId="0" fontId="1" fillId="0" borderId="36" xfId="5" applyFont="1" applyBorder="1" applyAlignment="1">
      <alignment vertical="center"/>
    </xf>
    <xf numFmtId="0" fontId="1" fillId="0" borderId="37" xfId="5" applyFont="1" applyBorder="1" applyAlignment="1">
      <alignment vertical="center"/>
    </xf>
    <xf numFmtId="0" fontId="12" fillId="0" borderId="29" xfId="5" applyFont="1" applyBorder="1" applyAlignment="1">
      <alignment vertical="center"/>
    </xf>
    <xf numFmtId="0" fontId="12" fillId="0" borderId="37" xfId="5" applyFont="1" applyBorder="1" applyAlignment="1">
      <alignment vertical="center"/>
    </xf>
    <xf numFmtId="0" fontId="12" fillId="0" borderId="31" xfId="5" applyFont="1" applyBorder="1" applyAlignment="1">
      <alignment vertical="center"/>
    </xf>
    <xf numFmtId="0" fontId="12" fillId="0" borderId="38" xfId="5" applyFont="1" applyBorder="1" applyAlignment="1">
      <alignment vertical="center"/>
    </xf>
    <xf numFmtId="0" fontId="13" fillId="8" borderId="20" xfId="5" applyFont="1" applyFill="1" applyBorder="1" applyAlignment="1">
      <alignment horizontal="center" vertical="center"/>
    </xf>
    <xf numFmtId="164" fontId="1" fillId="2" borderId="22" xfId="3" applyNumberFormat="1" applyFont="1" applyFill="1" applyBorder="1" applyAlignment="1" applyProtection="1">
      <alignment horizontal="center" vertical="center"/>
    </xf>
    <xf numFmtId="0" fontId="13" fillId="10" borderId="22" xfId="4" applyFont="1" applyFill="1" applyBorder="1" applyAlignment="1" applyProtection="1">
      <alignment horizontal="center" vertical="center"/>
    </xf>
    <xf numFmtId="0" fontId="12" fillId="0" borderId="22" xfId="5" applyFont="1" applyBorder="1" applyAlignment="1">
      <alignment horizontal="center" vertical="center"/>
    </xf>
    <xf numFmtId="0" fontId="2" fillId="11" borderId="25" xfId="0" applyFont="1" applyFill="1" applyBorder="1" applyAlignment="1">
      <alignment horizontal="center" vertical="center"/>
    </xf>
    <xf numFmtId="0" fontId="1" fillId="0" borderId="24" xfId="0" applyFont="1" applyBorder="1" applyAlignment="1">
      <alignment vertical="center"/>
    </xf>
    <xf numFmtId="0" fontId="12" fillId="0" borderId="18" xfId="5" applyFont="1" applyBorder="1" applyAlignment="1">
      <alignment vertical="center"/>
    </xf>
    <xf numFmtId="0" fontId="12" fillId="0" borderId="21" xfId="5" applyFont="1" applyBorder="1" applyAlignment="1">
      <alignment vertical="center"/>
    </xf>
    <xf numFmtId="0" fontId="1" fillId="0" borderId="79" xfId="0" applyFont="1" applyBorder="1"/>
    <xf numFmtId="0" fontId="12" fillId="0" borderId="23" xfId="5" applyFont="1" applyBorder="1" applyAlignment="1">
      <alignment vertical="center"/>
    </xf>
    <xf numFmtId="0" fontId="17" fillId="0" borderId="42" xfId="6" applyFont="1" applyFill="1" applyBorder="1" applyAlignment="1" applyProtection="1">
      <alignment vertical="center"/>
      <protection locked="0"/>
    </xf>
    <xf numFmtId="0" fontId="17" fillId="0" borderId="43" xfId="6" applyFont="1" applyFill="1" applyBorder="1" applyAlignment="1" applyProtection="1">
      <alignment vertical="center"/>
      <protection locked="0"/>
    </xf>
    <xf numFmtId="0" fontId="17" fillId="0" borderId="44" xfId="6" applyFont="1" applyFill="1" applyBorder="1" applyAlignment="1" applyProtection="1">
      <alignment vertical="center"/>
      <protection locked="0"/>
    </xf>
    <xf numFmtId="0" fontId="17" fillId="0" borderId="26" xfId="6" applyFont="1" applyBorder="1" applyProtection="1">
      <protection locked="0"/>
    </xf>
    <xf numFmtId="0" fontId="1" fillId="2" borderId="57" xfId="0" applyFont="1" applyFill="1" applyBorder="1" applyAlignment="1" applyProtection="1">
      <alignment horizontal="center"/>
      <protection locked="0"/>
    </xf>
    <xf numFmtId="0" fontId="1" fillId="2" borderId="58" xfId="0" applyFont="1" applyFill="1" applyBorder="1" applyAlignment="1" applyProtection="1">
      <alignment horizontal="center"/>
      <protection locked="0"/>
    </xf>
    <xf numFmtId="0" fontId="1" fillId="2" borderId="1" xfId="0" applyFont="1" applyFill="1" applyBorder="1" applyProtection="1">
      <protection locked="0"/>
    </xf>
    <xf numFmtId="0" fontId="1" fillId="2" borderId="1" xfId="0" applyFont="1" applyFill="1" applyBorder="1" applyAlignment="1" applyProtection="1">
      <alignment horizontal="center" vertical="center"/>
      <protection locked="0"/>
    </xf>
    <xf numFmtId="0" fontId="1" fillId="2" borderId="68" xfId="0" applyFont="1" applyFill="1" applyBorder="1" applyAlignment="1" applyProtection="1">
      <alignment horizontal="center" vertical="center"/>
      <protection locked="0"/>
    </xf>
    <xf numFmtId="0" fontId="1" fillId="2" borderId="68" xfId="0" applyFont="1" applyFill="1" applyBorder="1" applyProtection="1">
      <protection locked="0"/>
    </xf>
    <xf numFmtId="0" fontId="2" fillId="3" borderId="18" xfId="0" applyFont="1" applyFill="1" applyBorder="1"/>
    <xf numFmtId="0" fontId="1" fillId="3" borderId="19" xfId="0" applyFont="1" applyFill="1" applyBorder="1"/>
    <xf numFmtId="0" fontId="1" fillId="3" borderId="20" xfId="0" applyFont="1" applyFill="1" applyBorder="1"/>
    <xf numFmtId="166" fontId="1" fillId="2" borderId="1" xfId="0" applyNumberFormat="1" applyFont="1" applyFill="1" applyBorder="1" applyAlignment="1" applyProtection="1">
      <alignment horizontal="center" vertical="center"/>
      <protection locked="0"/>
    </xf>
    <xf numFmtId="165" fontId="1" fillId="2" borderId="1" xfId="0" applyNumberFormat="1" applyFont="1" applyFill="1" applyBorder="1" applyProtection="1">
      <protection locked="0"/>
    </xf>
    <xf numFmtId="165" fontId="1" fillId="2" borderId="68" xfId="0" applyNumberFormat="1" applyFont="1" applyFill="1" applyBorder="1" applyProtection="1">
      <protection locked="0"/>
    </xf>
    <xf numFmtId="165" fontId="1" fillId="2" borderId="1" xfId="0" applyNumberFormat="1" applyFont="1" applyFill="1" applyBorder="1" applyAlignment="1" applyProtection="1">
      <alignment horizontal="center" vertical="center"/>
      <protection locked="0"/>
    </xf>
    <xf numFmtId="165" fontId="1" fillId="2" borderId="68" xfId="0" applyNumberFormat="1" applyFont="1" applyFill="1" applyBorder="1" applyAlignment="1" applyProtection="1">
      <alignment horizontal="center" vertical="center"/>
      <protection locked="0"/>
    </xf>
    <xf numFmtId="0" fontId="1" fillId="2" borderId="14" xfId="0" applyFont="1" applyFill="1" applyBorder="1" applyProtection="1">
      <protection locked="0"/>
    </xf>
    <xf numFmtId="0" fontId="1" fillId="0" borderId="1" xfId="0" applyFont="1" applyBorder="1"/>
    <xf numFmtId="0" fontId="1" fillId="0" borderId="111" xfId="0" applyFont="1" applyBorder="1"/>
    <xf numFmtId="0" fontId="1" fillId="0" borderId="112" xfId="0" applyFont="1" applyBorder="1"/>
    <xf numFmtId="0" fontId="1" fillId="0" borderId="113" xfId="0" applyFont="1" applyBorder="1"/>
    <xf numFmtId="0" fontId="2" fillId="0" borderId="114" xfId="0" applyFont="1" applyBorder="1"/>
    <xf numFmtId="0" fontId="1" fillId="0" borderId="115" xfId="0" applyFont="1" applyBorder="1"/>
    <xf numFmtId="0" fontId="1" fillId="0" borderId="116" xfId="0" applyFont="1" applyBorder="1"/>
    <xf numFmtId="0" fontId="1" fillId="0" borderId="117" xfId="0" applyFont="1" applyBorder="1"/>
    <xf numFmtId="0" fontId="1" fillId="0" borderId="118" xfId="0" applyFont="1" applyBorder="1"/>
    <xf numFmtId="0" fontId="1" fillId="0" borderId="119" xfId="0" applyFont="1" applyBorder="1"/>
    <xf numFmtId="0" fontId="1" fillId="0" borderId="120" xfId="0" applyFont="1" applyBorder="1"/>
    <xf numFmtId="0" fontId="1" fillId="0" borderId="121" xfId="0" applyFont="1" applyBorder="1"/>
    <xf numFmtId="0" fontId="1" fillId="0" borderId="122" xfId="0" applyFont="1" applyBorder="1"/>
    <xf numFmtId="0" fontId="1" fillId="0" borderId="123" xfId="0" applyFont="1" applyBorder="1"/>
    <xf numFmtId="0" fontId="1" fillId="2" borderId="124" xfId="0" applyFont="1" applyFill="1" applyBorder="1" applyProtection="1">
      <protection locked="0"/>
    </xf>
    <xf numFmtId="0" fontId="1" fillId="2" borderId="123" xfId="0" applyFont="1" applyFill="1" applyBorder="1" applyProtection="1">
      <protection locked="0"/>
    </xf>
    <xf numFmtId="0" fontId="1" fillId="2" borderId="125" xfId="0" applyFont="1" applyFill="1" applyBorder="1" applyProtection="1">
      <protection locked="0"/>
    </xf>
    <xf numFmtId="0" fontId="1" fillId="2" borderId="126" xfId="0" applyFont="1" applyFill="1" applyBorder="1" applyProtection="1">
      <protection locked="0"/>
    </xf>
    <xf numFmtId="0" fontId="1" fillId="0" borderId="127" xfId="0" applyFont="1" applyBorder="1"/>
    <xf numFmtId="0" fontId="1" fillId="0" borderId="128" xfId="0" applyFont="1" applyBorder="1"/>
    <xf numFmtId="0" fontId="1" fillId="0" borderId="129" xfId="0" applyFont="1" applyBorder="1"/>
    <xf numFmtId="0" fontId="1" fillId="0" borderId="130" xfId="0" applyFont="1" applyBorder="1"/>
    <xf numFmtId="0" fontId="1" fillId="0" borderId="132" xfId="0" applyFont="1" applyBorder="1"/>
    <xf numFmtId="0" fontId="0" fillId="0" borderId="109" xfId="0" applyBorder="1"/>
    <xf numFmtId="0" fontId="1" fillId="0" borderId="133" xfId="0" applyFont="1" applyBorder="1" applyAlignment="1">
      <alignment vertical="center" wrapText="1"/>
    </xf>
    <xf numFmtId="0" fontId="1" fillId="2" borderId="134" xfId="0" applyFont="1" applyFill="1" applyBorder="1" applyProtection="1">
      <protection locked="0"/>
    </xf>
    <xf numFmtId="0" fontId="1" fillId="0" borderId="134" xfId="0" applyFont="1" applyBorder="1" applyAlignment="1">
      <alignment vertical="center" wrapText="1"/>
    </xf>
    <xf numFmtId="0" fontId="2" fillId="3" borderId="136" xfId="0" applyFont="1" applyFill="1" applyBorder="1"/>
    <xf numFmtId="0" fontId="1" fillId="3" borderId="137" xfId="0" applyFont="1" applyFill="1" applyBorder="1"/>
    <xf numFmtId="0" fontId="1" fillId="3" borderId="138" xfId="0" applyFont="1" applyFill="1" applyBorder="1"/>
    <xf numFmtId="0" fontId="0" fillId="0" borderId="59" xfId="0" applyBorder="1"/>
    <xf numFmtId="0" fontId="1" fillId="2" borderId="135" xfId="0" applyFont="1" applyFill="1" applyBorder="1" applyProtection="1">
      <protection locked="0"/>
    </xf>
    <xf numFmtId="0" fontId="1" fillId="0" borderId="139" xfId="0" applyFont="1" applyBorder="1"/>
    <xf numFmtId="0" fontId="1" fillId="0" borderId="140" xfId="0" applyFont="1" applyBorder="1"/>
    <xf numFmtId="0" fontId="1" fillId="0" borderId="141" xfId="0" applyFont="1" applyBorder="1"/>
    <xf numFmtId="0" fontId="1" fillId="0" borderId="142" xfId="0" applyFont="1" applyBorder="1"/>
    <xf numFmtId="0" fontId="7" fillId="0" borderId="143" xfId="5" applyBorder="1"/>
    <xf numFmtId="14" fontId="7" fillId="0" borderId="144" xfId="5" applyNumberFormat="1" applyBorder="1" applyAlignment="1">
      <alignment horizontal="left"/>
    </xf>
    <xf numFmtId="0" fontId="1" fillId="0" borderId="145" xfId="0" applyFont="1" applyBorder="1"/>
    <xf numFmtId="0" fontId="1" fillId="0" borderId="146" xfId="0" applyFont="1" applyBorder="1"/>
    <xf numFmtId="0" fontId="1" fillId="0" borderId="148" xfId="0" applyFont="1" applyBorder="1"/>
    <xf numFmtId="0" fontId="1" fillId="0" borderId="149" xfId="0" applyFont="1" applyBorder="1"/>
    <xf numFmtId="0" fontId="1" fillId="0" borderId="26" xfId="0" applyFont="1" applyBorder="1" applyAlignment="1">
      <alignment horizontal="center"/>
    </xf>
    <xf numFmtId="0" fontId="1" fillId="0" borderId="58" xfId="0" applyFont="1" applyBorder="1"/>
    <xf numFmtId="0" fontId="1" fillId="0" borderId="33" xfId="0" applyFont="1" applyBorder="1"/>
    <xf numFmtId="0" fontId="1" fillId="0" borderId="34" xfId="0" applyFont="1" applyBorder="1"/>
    <xf numFmtId="0" fontId="14" fillId="0" borderId="12" xfId="5" applyFont="1" applyBorder="1" applyAlignment="1">
      <alignment horizontal="left"/>
    </xf>
    <xf numFmtId="0" fontId="1" fillId="0" borderId="14" xfId="0" applyFont="1" applyBorder="1"/>
    <xf numFmtId="0" fontId="1" fillId="0" borderId="110" xfId="0" applyFont="1" applyBorder="1"/>
    <xf numFmtId="0" fontId="1" fillId="0" borderId="12" xfId="0" applyFont="1" applyBorder="1"/>
    <xf numFmtId="0" fontId="1" fillId="2" borderId="102" xfId="0" applyFont="1" applyFill="1" applyBorder="1" applyAlignment="1" applyProtection="1">
      <alignment horizontal="center" vertical="center"/>
      <protection locked="0"/>
    </xf>
    <xf numFmtId="0" fontId="1" fillId="0" borderId="153" xfId="0" applyFont="1" applyBorder="1" applyAlignment="1">
      <alignment horizontal="center" vertical="center"/>
    </xf>
    <xf numFmtId="0" fontId="1" fillId="9" borderId="79" xfId="0" applyFont="1" applyFill="1" applyBorder="1"/>
    <xf numFmtId="0" fontId="12" fillId="9" borderId="22" xfId="5" applyFont="1" applyFill="1" applyBorder="1" applyAlignment="1">
      <alignment horizontal="center" vertical="center"/>
    </xf>
    <xf numFmtId="0" fontId="0" fillId="0" borderId="158" xfId="0" applyBorder="1"/>
    <xf numFmtId="0" fontId="0" fillId="13" borderId="0" xfId="0" applyFill="1"/>
    <xf numFmtId="0" fontId="25" fillId="13" borderId="0" xfId="0" applyFont="1" applyFill="1"/>
    <xf numFmtId="0" fontId="26" fillId="13" borderId="0" xfId="0" applyFont="1" applyFill="1"/>
    <xf numFmtId="0" fontId="25" fillId="13" borderId="1" xfId="0" applyFont="1" applyFill="1" applyBorder="1"/>
    <xf numFmtId="0" fontId="26" fillId="13" borderId="1" xfId="0" applyFont="1" applyFill="1" applyBorder="1"/>
    <xf numFmtId="0" fontId="0" fillId="13" borderId="1" xfId="0" applyFill="1" applyBorder="1"/>
    <xf numFmtId="0" fontId="25" fillId="13" borderId="0" xfId="0" applyFont="1" applyFill="1" applyAlignment="1">
      <alignment horizontal="center"/>
    </xf>
    <xf numFmtId="0" fontId="0" fillId="13" borderId="104" xfId="0" applyFill="1" applyBorder="1"/>
    <xf numFmtId="0" fontId="0" fillId="13" borderId="160" xfId="0" applyFill="1" applyBorder="1"/>
    <xf numFmtId="0" fontId="0" fillId="13" borderId="160" xfId="0" applyFill="1" applyBorder="1" applyAlignment="1">
      <alignment horizontal="left"/>
    </xf>
    <xf numFmtId="0" fontId="0" fillId="13" borderId="102" xfId="0" applyFill="1" applyBorder="1"/>
    <xf numFmtId="0" fontId="26" fillId="13" borderId="21" xfId="0" applyFont="1" applyFill="1" applyBorder="1"/>
    <xf numFmtId="165" fontId="26" fillId="13" borderId="0" xfId="0" applyNumberFormat="1" applyFont="1" applyFill="1"/>
    <xf numFmtId="0" fontId="25" fillId="13" borderId="64" xfId="0" applyFont="1" applyFill="1" applyBorder="1" applyAlignment="1">
      <alignment horizontal="center"/>
    </xf>
    <xf numFmtId="0" fontId="25" fillId="13" borderId="83" xfId="0" applyFont="1" applyFill="1" applyBorder="1" applyAlignment="1">
      <alignment horizontal="center"/>
    </xf>
    <xf numFmtId="0" fontId="26" fillId="13" borderId="23" xfId="0" applyFont="1" applyFill="1" applyBorder="1"/>
    <xf numFmtId="165" fontId="26" fillId="13" borderId="24" xfId="0" applyNumberFormat="1" applyFont="1" applyFill="1" applyBorder="1"/>
    <xf numFmtId="0" fontId="26" fillId="13" borderId="24" xfId="0" applyFont="1" applyFill="1" applyBorder="1"/>
    <xf numFmtId="0" fontId="0" fillId="13" borderId="0" xfId="0" applyFill="1" applyAlignment="1">
      <alignment horizontal="left" vertical="top" wrapText="1"/>
    </xf>
    <xf numFmtId="0" fontId="0" fillId="13" borderId="0" xfId="0" applyFill="1" applyAlignment="1">
      <alignment horizontal="center" vertical="center" wrapText="1"/>
    </xf>
    <xf numFmtId="0" fontId="25" fillId="3" borderId="18" xfId="0" applyFont="1" applyFill="1" applyBorder="1" applyAlignment="1">
      <alignment horizontal="center"/>
    </xf>
    <xf numFmtId="0" fontId="25" fillId="3" borderId="19" xfId="0" applyFont="1" applyFill="1" applyBorder="1" applyAlignment="1">
      <alignment horizontal="center"/>
    </xf>
    <xf numFmtId="0" fontId="25" fillId="3" borderId="20" xfId="0" applyFont="1" applyFill="1" applyBorder="1" applyAlignment="1">
      <alignment horizontal="center"/>
    </xf>
    <xf numFmtId="166" fontId="22" fillId="10" borderId="1" xfId="0" applyNumberFormat="1" applyFont="1" applyFill="1" applyBorder="1"/>
    <xf numFmtId="0" fontId="24" fillId="10" borderId="1" xfId="0" applyFont="1" applyFill="1" applyBorder="1"/>
    <xf numFmtId="166" fontId="24" fillId="10" borderId="1" xfId="0" applyNumberFormat="1" applyFont="1" applyFill="1" applyBorder="1"/>
    <xf numFmtId="165" fontId="22" fillId="10" borderId="1" xfId="0" applyNumberFormat="1" applyFont="1" applyFill="1" applyBorder="1"/>
    <xf numFmtId="3" fontId="28" fillId="10" borderId="1" xfId="0" applyNumberFormat="1" applyFont="1" applyFill="1" applyBorder="1"/>
    <xf numFmtId="3" fontId="22" fillId="10" borderId="1" xfId="0" applyNumberFormat="1" applyFont="1" applyFill="1" applyBorder="1" applyAlignment="1">
      <alignment horizontal="left"/>
    </xf>
    <xf numFmtId="3" fontId="24" fillId="10" borderId="1" xfId="0" applyNumberFormat="1" applyFont="1" applyFill="1" applyBorder="1" applyAlignment="1">
      <alignment horizontal="left"/>
    </xf>
    <xf numFmtId="3" fontId="24" fillId="10" borderId="0" xfId="0" applyNumberFormat="1" applyFont="1" applyFill="1"/>
    <xf numFmtId="0" fontId="24" fillId="10" borderId="0" xfId="0" applyFont="1" applyFill="1"/>
    <xf numFmtId="164" fontId="24" fillId="10" borderId="0" xfId="0" applyNumberFormat="1" applyFont="1" applyFill="1"/>
    <xf numFmtId="166" fontId="24" fillId="10" borderId="22" xfId="0" applyNumberFormat="1" applyFont="1" applyFill="1" applyBorder="1"/>
    <xf numFmtId="3" fontId="24" fillId="10" borderId="24" xfId="0" applyNumberFormat="1" applyFont="1" applyFill="1" applyBorder="1"/>
    <xf numFmtId="0" fontId="24" fillId="10" borderId="24" xfId="0" applyFont="1" applyFill="1" applyBorder="1"/>
    <xf numFmtId="164" fontId="24" fillId="10" borderId="24" xfId="0" applyNumberFormat="1" applyFont="1" applyFill="1" applyBorder="1"/>
    <xf numFmtId="166" fontId="24" fillId="10" borderId="25" xfId="0" applyNumberFormat="1" applyFont="1" applyFill="1" applyBorder="1"/>
    <xf numFmtId="3" fontId="24" fillId="10" borderId="1" xfId="0" applyNumberFormat="1" applyFont="1" applyFill="1" applyBorder="1"/>
    <xf numFmtId="0" fontId="25" fillId="3" borderId="18" xfId="0" applyFont="1" applyFill="1" applyBorder="1"/>
    <xf numFmtId="0" fontId="26" fillId="3" borderId="19" xfId="0" applyFont="1" applyFill="1" applyBorder="1"/>
    <xf numFmtId="0" fontId="25" fillId="13" borderId="64" xfId="0" applyFont="1" applyFill="1" applyBorder="1"/>
    <xf numFmtId="0" fontId="25" fillId="13" borderId="57" xfId="0" applyFont="1" applyFill="1" applyBorder="1"/>
    <xf numFmtId="0" fontId="26" fillId="13" borderId="64" xfId="0" applyFont="1" applyFill="1" applyBorder="1"/>
    <xf numFmtId="0" fontId="26" fillId="13" borderId="57" xfId="0" applyFont="1" applyFill="1" applyBorder="1"/>
    <xf numFmtId="2" fontId="22" fillId="10" borderId="68" xfId="0" applyNumberFormat="1" applyFont="1" applyFill="1" applyBorder="1" applyAlignment="1">
      <alignment horizontal="left"/>
    </xf>
    <xf numFmtId="0" fontId="25" fillId="13" borderId="83" xfId="0" applyFont="1" applyFill="1" applyBorder="1"/>
    <xf numFmtId="165" fontId="22" fillId="10" borderId="68" xfId="0" applyNumberFormat="1" applyFont="1" applyFill="1" applyBorder="1"/>
    <xf numFmtId="0" fontId="26" fillId="13" borderId="68" xfId="0" applyFont="1" applyFill="1" applyBorder="1"/>
    <xf numFmtId="0" fontId="0" fillId="3" borderId="19" xfId="0" applyFill="1" applyBorder="1"/>
    <xf numFmtId="0" fontId="23" fillId="3" borderId="20" xfId="0" applyFont="1" applyFill="1" applyBorder="1"/>
    <xf numFmtId="0" fontId="27" fillId="13" borderId="64" xfId="0" applyFont="1" applyFill="1" applyBorder="1"/>
    <xf numFmtId="0" fontId="0" fillId="13" borderId="64" xfId="0" applyFill="1" applyBorder="1"/>
    <xf numFmtId="0" fontId="25" fillId="13" borderId="68" xfId="0" applyFont="1" applyFill="1" applyBorder="1"/>
    <xf numFmtId="0" fontId="0" fillId="13" borderId="57" xfId="0" applyFill="1" applyBorder="1"/>
    <xf numFmtId="0" fontId="0" fillId="13" borderId="58" xfId="0" applyFill="1" applyBorder="1"/>
    <xf numFmtId="0" fontId="0" fillId="13" borderId="68" xfId="0" applyFill="1" applyBorder="1"/>
    <xf numFmtId="0" fontId="0" fillId="13" borderId="0" xfId="0" applyFill="1" applyAlignment="1">
      <alignment horizontal="center"/>
    </xf>
    <xf numFmtId="164" fontId="24" fillId="10" borderId="1" xfId="0" applyNumberFormat="1" applyFont="1" applyFill="1" applyBorder="1"/>
    <xf numFmtId="2" fontId="24" fillId="10" borderId="68" xfId="0" applyNumberFormat="1" applyFont="1" applyFill="1" applyBorder="1"/>
    <xf numFmtId="166" fontId="24" fillId="10" borderId="68" xfId="0" applyNumberFormat="1" applyFont="1" applyFill="1" applyBorder="1"/>
    <xf numFmtId="0" fontId="23" fillId="3" borderId="19" xfId="0" applyFont="1" applyFill="1" applyBorder="1"/>
    <xf numFmtId="0" fontId="23" fillId="3" borderId="18" xfId="0" applyFont="1" applyFill="1" applyBorder="1"/>
    <xf numFmtId="0" fontId="25" fillId="3" borderId="19" xfId="0" applyFont="1" applyFill="1" applyBorder="1"/>
    <xf numFmtId="0" fontId="26" fillId="13" borderId="58" xfId="0" applyFont="1" applyFill="1" applyBorder="1"/>
    <xf numFmtId="0" fontId="25" fillId="3" borderId="20" xfId="0" applyFont="1" applyFill="1" applyBorder="1"/>
    <xf numFmtId="0" fontId="1" fillId="13" borderId="45" xfId="0" applyFont="1" applyFill="1" applyBorder="1"/>
    <xf numFmtId="0" fontId="26" fillId="13" borderId="83" xfId="0" applyFont="1" applyFill="1" applyBorder="1"/>
    <xf numFmtId="0" fontId="0" fillId="0" borderId="57" xfId="0" applyBorder="1"/>
    <xf numFmtId="0" fontId="0" fillId="0" borderId="57" xfId="0" applyBorder="1" applyAlignment="1">
      <alignment horizontal="left"/>
    </xf>
    <xf numFmtId="0" fontId="0" fillId="0" borderId="58" xfId="0" applyBorder="1"/>
    <xf numFmtId="0" fontId="0" fillId="0" borderId="58" xfId="0" applyBorder="1" applyAlignment="1">
      <alignment horizontal="left"/>
    </xf>
    <xf numFmtId="0" fontId="1" fillId="2" borderId="44" xfId="0" applyFont="1" applyFill="1" applyBorder="1" applyProtection="1">
      <protection locked="0"/>
    </xf>
    <xf numFmtId="0" fontId="1" fillId="0" borderId="18" xfId="0" applyFont="1" applyBorder="1"/>
    <xf numFmtId="0" fontId="1" fillId="2" borderId="166" xfId="0" applyFont="1" applyFill="1" applyBorder="1" applyProtection="1">
      <protection locked="0"/>
    </xf>
    <xf numFmtId="0" fontId="1" fillId="2" borderId="166" xfId="0" applyFont="1" applyFill="1" applyBorder="1" applyAlignment="1" applyProtection="1">
      <alignment horizontal="center"/>
      <protection locked="0"/>
    </xf>
    <xf numFmtId="14" fontId="12" fillId="4" borderId="57" xfId="8" applyNumberFormat="1" applyFont="1" applyFill="1" applyBorder="1" applyAlignment="1" applyProtection="1">
      <alignment horizontal="center" vertical="top"/>
      <protection locked="0"/>
    </xf>
    <xf numFmtId="167" fontId="7" fillId="0" borderId="52" xfId="5" applyNumberFormat="1" applyBorder="1" applyAlignment="1">
      <alignment horizontal="left" vertical="center" wrapText="1"/>
    </xf>
    <xf numFmtId="0" fontId="5" fillId="0" borderId="167" xfId="2" applyFont="1" applyBorder="1" applyAlignment="1">
      <alignment horizontal="center" vertical="center"/>
    </xf>
    <xf numFmtId="0" fontId="5" fillId="0" borderId="168" xfId="2" applyFont="1" applyBorder="1" applyAlignment="1">
      <alignment horizontal="center" vertical="center"/>
    </xf>
    <xf numFmtId="0" fontId="5" fillId="0" borderId="166" xfId="2" applyFont="1" applyBorder="1" applyAlignment="1">
      <alignment horizontal="center" vertical="center"/>
    </xf>
    <xf numFmtId="0" fontId="12" fillId="4" borderId="1" xfId="8" applyFont="1" applyFill="1" applyAlignment="1" applyProtection="1">
      <alignment horizontal="left" vertical="top"/>
      <protection locked="0"/>
    </xf>
    <xf numFmtId="14" fontId="12" fillId="4" borderId="1" xfId="8" applyNumberFormat="1" applyFont="1" applyFill="1" applyAlignment="1" applyProtection="1">
      <alignment horizontal="center" vertical="top"/>
      <protection locked="0"/>
    </xf>
    <xf numFmtId="10" fontId="12" fillId="4" borderId="1" xfId="8" applyNumberFormat="1" applyFont="1" applyFill="1" applyAlignment="1" applyProtection="1">
      <alignment horizontal="left" vertical="top"/>
      <protection locked="0"/>
    </xf>
    <xf numFmtId="14" fontId="12" fillId="4" borderId="68" xfId="8" applyNumberFormat="1" applyFont="1" applyFill="1" applyBorder="1" applyAlignment="1" applyProtection="1">
      <alignment horizontal="center" vertical="top"/>
      <protection locked="0"/>
    </xf>
    <xf numFmtId="14" fontId="12" fillId="4" borderId="58" xfId="8" applyNumberFormat="1" applyFont="1" applyFill="1" applyBorder="1" applyAlignment="1" applyProtection="1">
      <alignment horizontal="center" vertical="top"/>
      <protection locked="0"/>
    </xf>
    <xf numFmtId="0" fontId="14" fillId="2" borderId="147" xfId="5" applyFont="1" applyFill="1" applyBorder="1" applyAlignment="1" applyProtection="1">
      <alignment horizontal="left"/>
      <protection locked="0"/>
    </xf>
    <xf numFmtId="0" fontId="0" fillId="0" borderId="0" xfId="0" applyProtection="1">
      <protection locked="0"/>
    </xf>
    <xf numFmtId="0" fontId="1" fillId="0" borderId="59" xfId="0" applyFont="1" applyBorder="1" applyProtection="1">
      <protection locked="0"/>
    </xf>
    <xf numFmtId="0" fontId="1" fillId="0" borderId="0" xfId="0" applyFont="1" applyProtection="1">
      <protection locked="0"/>
    </xf>
    <xf numFmtId="0" fontId="1" fillId="0" borderId="139" xfId="0" applyFont="1" applyBorder="1" applyProtection="1">
      <protection locked="0"/>
    </xf>
    <xf numFmtId="3" fontId="13" fillId="10" borderId="14" xfId="0" applyNumberFormat="1" applyFont="1" applyFill="1" applyBorder="1"/>
    <xf numFmtId="2" fontId="13" fillId="10" borderId="68" xfId="0" applyNumberFormat="1" applyFont="1" applyFill="1" applyBorder="1"/>
    <xf numFmtId="0" fontId="1" fillId="13" borderId="0" xfId="0" applyFont="1" applyFill="1"/>
    <xf numFmtId="0" fontId="1" fillId="13" borderId="26" xfId="0" applyFont="1" applyFill="1" applyBorder="1"/>
    <xf numFmtId="0" fontId="1" fillId="13" borderId="46" xfId="0" applyFont="1" applyFill="1" applyBorder="1"/>
    <xf numFmtId="0" fontId="13" fillId="10" borderId="57" xfId="0" applyFont="1" applyFill="1" applyBorder="1"/>
    <xf numFmtId="166" fontId="13" fillId="10" borderId="57" xfId="0" applyNumberFormat="1" applyFont="1" applyFill="1" applyBorder="1"/>
    <xf numFmtId="0" fontId="13" fillId="10" borderId="58" xfId="0" applyFont="1" applyFill="1" applyBorder="1"/>
    <xf numFmtId="0" fontId="1" fillId="2" borderId="57" xfId="0" applyFont="1" applyFill="1" applyBorder="1" applyProtection="1">
      <protection locked="0"/>
    </xf>
    <xf numFmtId="0" fontId="13" fillId="13" borderId="0" xfId="0" applyFont="1" applyFill="1" applyAlignment="1">
      <alignment horizontal="center"/>
    </xf>
    <xf numFmtId="0" fontId="1" fillId="13" borderId="0" xfId="0" applyFont="1" applyFill="1" applyAlignment="1">
      <alignment horizontal="center" vertical="center"/>
    </xf>
    <xf numFmtId="0" fontId="1" fillId="0" borderId="21" xfId="0" applyFont="1" applyBorder="1" applyAlignment="1">
      <alignment wrapText="1"/>
    </xf>
    <xf numFmtId="0" fontId="29" fillId="0" borderId="26" xfId="0" applyFont="1" applyBorder="1"/>
    <xf numFmtId="0" fontId="1" fillId="13" borderId="12" xfId="0" applyFont="1" applyFill="1" applyBorder="1"/>
    <xf numFmtId="0" fontId="1" fillId="13" borderId="13" xfId="0" applyFont="1" applyFill="1" applyBorder="1"/>
    <xf numFmtId="0" fontId="1" fillId="13" borderId="14" xfId="0" applyFont="1" applyFill="1" applyBorder="1"/>
    <xf numFmtId="0" fontId="1" fillId="13" borderId="78" xfId="0" applyFont="1" applyFill="1" applyBorder="1"/>
    <xf numFmtId="0" fontId="25" fillId="0" borderId="64" xfId="0" applyFont="1" applyBorder="1"/>
    <xf numFmtId="0" fontId="26" fillId="0" borderId="64" xfId="0" applyFont="1" applyBorder="1"/>
    <xf numFmtId="0" fontId="30" fillId="13" borderId="0" xfId="0" applyFont="1" applyFill="1"/>
    <xf numFmtId="0" fontId="20" fillId="13" borderId="49" xfId="0" applyFont="1" applyFill="1" applyBorder="1"/>
    <xf numFmtId="0" fontId="1" fillId="13" borderId="83" xfId="0" applyFont="1" applyFill="1" applyBorder="1"/>
    <xf numFmtId="0" fontId="2" fillId="3" borderId="80" xfId="0" applyFont="1" applyFill="1" applyBorder="1" applyAlignment="1">
      <alignment horizontal="center" vertical="center"/>
    </xf>
    <xf numFmtId="0" fontId="2" fillId="3" borderId="157" xfId="0" applyFont="1" applyFill="1" applyBorder="1" applyAlignment="1">
      <alignment horizontal="center" vertical="center"/>
    </xf>
    <xf numFmtId="0" fontId="9" fillId="5" borderId="15" xfId="1" applyFont="1" applyBorder="1" applyAlignment="1" applyProtection="1">
      <alignment horizontal="left" vertical="center"/>
    </xf>
    <xf numFmtId="0" fontId="9" fillId="5" borderId="17" xfId="1" applyFont="1" applyBorder="1" applyAlignment="1" applyProtection="1">
      <alignment horizontal="left" vertical="center"/>
    </xf>
    <xf numFmtId="0" fontId="11" fillId="0" borderId="15" xfId="6" applyBorder="1" applyAlignment="1" applyProtection="1">
      <alignment horizontal="left" vertical="center" wrapText="1"/>
      <protection locked="0"/>
    </xf>
    <xf numFmtId="0" fontId="11" fillId="0" borderId="17" xfId="6" applyBorder="1" applyAlignment="1" applyProtection="1">
      <alignment horizontal="left" vertical="center" wrapText="1"/>
      <protection locked="0"/>
    </xf>
    <xf numFmtId="0" fontId="2" fillId="3" borderId="15" xfId="0" applyFont="1" applyFill="1" applyBorder="1" applyAlignment="1">
      <alignment horizontal="center"/>
    </xf>
    <xf numFmtId="0" fontId="2" fillId="3" borderId="17" xfId="0" applyFont="1" applyFill="1" applyBorder="1" applyAlignment="1">
      <alignment horizontal="center"/>
    </xf>
    <xf numFmtId="0" fontId="2" fillId="3" borderId="39" xfId="0" applyFont="1" applyFill="1" applyBorder="1" applyAlignment="1">
      <alignment horizontal="center" vertical="center"/>
    </xf>
    <xf numFmtId="0" fontId="2" fillId="3" borderId="41" xfId="0" applyFont="1" applyFill="1" applyBorder="1" applyAlignment="1">
      <alignment horizontal="center" vertical="center"/>
    </xf>
    <xf numFmtId="0" fontId="12" fillId="12" borderId="18" xfId="1" applyFont="1" applyFill="1" applyBorder="1" applyAlignment="1" applyProtection="1">
      <alignment horizontal="left" vertical="center" wrapText="1"/>
    </xf>
    <xf numFmtId="0" fontId="12" fillId="12" borderId="20" xfId="1" applyFont="1" applyFill="1" applyBorder="1" applyAlignment="1" applyProtection="1">
      <alignment horizontal="left" vertical="center" wrapText="1"/>
    </xf>
    <xf numFmtId="0" fontId="12" fillId="12" borderId="21" xfId="1" applyFont="1" applyFill="1" applyBorder="1" applyAlignment="1" applyProtection="1">
      <alignment horizontal="left" vertical="center" wrapText="1"/>
    </xf>
    <xf numFmtId="0" fontId="12" fillId="12" borderId="22" xfId="1" applyFont="1" applyFill="1" applyBorder="1" applyAlignment="1" applyProtection="1">
      <alignment horizontal="left" vertical="center" wrapText="1"/>
    </xf>
    <xf numFmtId="0" fontId="12" fillId="12" borderId="23" xfId="1" applyFont="1" applyFill="1" applyBorder="1" applyAlignment="1" applyProtection="1">
      <alignment horizontal="left" vertical="center" wrapText="1"/>
    </xf>
    <xf numFmtId="0" fontId="12" fillId="12" borderId="25" xfId="1" applyFont="1" applyFill="1" applyBorder="1" applyAlignment="1" applyProtection="1">
      <alignment horizontal="left" vertical="center" wrapText="1"/>
    </xf>
    <xf numFmtId="0" fontId="9" fillId="13" borderId="18" xfId="1" applyFont="1" applyFill="1" applyBorder="1" applyAlignment="1" applyProtection="1">
      <alignment horizontal="center" vertical="center"/>
    </xf>
    <xf numFmtId="0" fontId="9" fillId="13" borderId="21" xfId="1" applyFont="1" applyFill="1" applyBorder="1" applyAlignment="1" applyProtection="1">
      <alignment horizontal="center" vertical="center"/>
    </xf>
    <xf numFmtId="0" fontId="9" fillId="13" borderId="80" xfId="1" applyFont="1" applyFill="1" applyBorder="1" applyAlignment="1" applyProtection="1">
      <alignment horizontal="center" vertical="center"/>
    </xf>
    <xf numFmtId="0" fontId="9" fillId="13" borderId="81" xfId="1" applyFont="1" applyFill="1" applyBorder="1" applyAlignment="1" applyProtection="1">
      <alignment horizontal="center" vertical="center"/>
    </xf>
    <xf numFmtId="0" fontId="1" fillId="0" borderId="65" xfId="7" applyFont="1" applyBorder="1" applyAlignment="1">
      <alignment horizontal="left"/>
    </xf>
    <xf numFmtId="0" fontId="1" fillId="0" borderId="10" xfId="7" applyFont="1" applyBorder="1" applyAlignment="1">
      <alignment horizontal="left"/>
    </xf>
    <xf numFmtId="0" fontId="1" fillId="0" borderId="66" xfId="7" applyFont="1" applyBorder="1" applyAlignment="1">
      <alignment horizontal="left"/>
    </xf>
    <xf numFmtId="0" fontId="1" fillId="0" borderId="67" xfId="7" applyFont="1" applyBorder="1" applyAlignment="1">
      <alignment horizontal="left"/>
    </xf>
    <xf numFmtId="0" fontId="9" fillId="0" borderId="26" xfId="1" applyFont="1" applyFill="1" applyBorder="1" applyAlignment="1">
      <alignment horizontal="left" vertical="center"/>
    </xf>
    <xf numFmtId="0" fontId="9" fillId="3" borderId="15" xfId="1" applyFont="1" applyFill="1" applyBorder="1" applyAlignment="1">
      <alignment horizontal="left" vertical="center"/>
    </xf>
    <xf numFmtId="0" fontId="9" fillId="3" borderId="17" xfId="1" applyFont="1" applyFill="1" applyBorder="1" applyAlignment="1">
      <alignment horizontal="left" vertical="center"/>
    </xf>
    <xf numFmtId="0" fontId="9" fillId="5" borderId="16" xfId="1" applyFont="1" applyBorder="1" applyAlignment="1" applyProtection="1">
      <alignment horizontal="left" vertical="center"/>
    </xf>
    <xf numFmtId="0" fontId="9" fillId="14" borderId="18" xfId="1" applyFont="1" applyFill="1" applyBorder="1" applyAlignment="1" applyProtection="1">
      <alignment horizontal="left" vertical="center" wrapText="1"/>
    </xf>
    <xf numFmtId="0" fontId="9" fillId="14" borderId="19" xfId="1" applyFont="1" applyFill="1" applyBorder="1" applyAlignment="1" applyProtection="1">
      <alignment horizontal="left" vertical="center" wrapText="1"/>
    </xf>
    <xf numFmtId="0" fontId="9" fillId="14" borderId="20" xfId="1" applyFont="1" applyFill="1" applyBorder="1" applyAlignment="1" applyProtection="1">
      <alignment horizontal="left" vertical="center" wrapText="1"/>
    </xf>
    <xf numFmtId="0" fontId="9" fillId="14" borderId="21" xfId="1" applyFont="1" applyFill="1" applyBorder="1" applyAlignment="1" applyProtection="1">
      <alignment horizontal="left" vertical="center" wrapText="1"/>
    </xf>
    <xf numFmtId="0" fontId="9" fillId="14" borderId="0" xfId="1" applyFont="1" applyFill="1" applyBorder="1" applyAlignment="1" applyProtection="1">
      <alignment horizontal="left" vertical="center" wrapText="1"/>
    </xf>
    <xf numFmtId="0" fontId="9" fillId="14" borderId="22" xfId="1" applyFont="1" applyFill="1" applyBorder="1" applyAlignment="1" applyProtection="1">
      <alignment horizontal="left" vertical="center" wrapText="1"/>
    </xf>
    <xf numFmtId="0" fontId="2" fillId="0" borderId="65" xfId="7" applyFont="1" applyBorder="1" applyAlignment="1">
      <alignment horizontal="center"/>
    </xf>
    <xf numFmtId="0" fontId="2" fillId="0" borderId="10" xfId="7" applyFont="1" applyBorder="1" applyAlignment="1">
      <alignment horizontal="center"/>
    </xf>
    <xf numFmtId="0" fontId="6" fillId="5" borderId="15" xfId="1" applyBorder="1" applyAlignment="1">
      <alignment horizontal="left" vertical="center"/>
    </xf>
    <xf numFmtId="0" fontId="6" fillId="5" borderId="17" xfId="1" applyBorder="1" applyAlignment="1">
      <alignment horizontal="left" vertical="center"/>
    </xf>
    <xf numFmtId="0" fontId="9" fillId="5" borderId="15" xfId="1" applyFont="1" applyBorder="1" applyAlignment="1">
      <alignment horizontal="left" vertical="center"/>
    </xf>
    <xf numFmtId="0" fontId="9" fillId="5" borderId="16" xfId="1" applyFont="1" applyBorder="1" applyAlignment="1">
      <alignment horizontal="left" vertical="center"/>
    </xf>
    <xf numFmtId="0" fontId="9" fillId="5" borderId="17" xfId="1" applyFont="1" applyBorder="1" applyAlignment="1">
      <alignment horizontal="left" vertical="center"/>
    </xf>
    <xf numFmtId="0" fontId="1" fillId="2" borderId="159" xfId="0" applyFont="1" applyFill="1" applyBorder="1" applyAlignment="1" applyProtection="1">
      <alignment horizontal="center"/>
      <protection locked="0"/>
    </xf>
    <xf numFmtId="0" fontId="1" fillId="2" borderId="137" xfId="0" applyFont="1" applyFill="1" applyBorder="1" applyAlignment="1" applyProtection="1">
      <alignment horizontal="center"/>
      <protection locked="0"/>
    </xf>
    <xf numFmtId="0" fontId="1" fillId="2" borderId="138" xfId="0" applyFont="1" applyFill="1" applyBorder="1" applyAlignment="1" applyProtection="1">
      <alignment horizontal="center"/>
      <protection locked="0"/>
    </xf>
    <xf numFmtId="0" fontId="5" fillId="3" borderId="95" xfId="0" applyFont="1" applyFill="1" applyBorder="1" applyAlignment="1">
      <alignment horizontal="left" vertical="center" wrapText="1"/>
    </xf>
    <xf numFmtId="0" fontId="5" fillId="3" borderId="96" xfId="0" applyFont="1" applyFill="1" applyBorder="1" applyAlignment="1">
      <alignment horizontal="left" vertical="center" wrapText="1"/>
    </xf>
    <xf numFmtId="0" fontId="5" fillId="3" borderId="97" xfId="0" applyFont="1" applyFill="1" applyBorder="1" applyAlignment="1">
      <alignment horizontal="left" vertical="center" wrapText="1"/>
    </xf>
    <xf numFmtId="0" fontId="5" fillId="3" borderId="95" xfId="0" applyFont="1" applyFill="1" applyBorder="1" applyAlignment="1">
      <alignment horizontal="left" vertical="center"/>
    </xf>
    <xf numFmtId="0" fontId="5" fillId="3" borderId="96" xfId="0" applyFont="1" applyFill="1" applyBorder="1" applyAlignment="1">
      <alignment horizontal="left" vertical="center"/>
    </xf>
    <xf numFmtId="0" fontId="5" fillId="3" borderId="97" xfId="0" applyFont="1" applyFill="1" applyBorder="1" applyAlignment="1">
      <alignment horizontal="left" vertical="center"/>
    </xf>
    <xf numFmtId="0" fontId="5" fillId="3" borderId="95" xfId="0" applyFont="1" applyFill="1" applyBorder="1" applyAlignment="1">
      <alignment horizontal="left" vertical="top" wrapText="1"/>
    </xf>
    <xf numFmtId="0" fontId="5" fillId="3" borderId="96" xfId="0" applyFont="1" applyFill="1" applyBorder="1" applyAlignment="1">
      <alignment horizontal="left" vertical="top" wrapText="1"/>
    </xf>
    <xf numFmtId="0" fontId="5" fillId="3" borderId="97" xfId="0" applyFont="1" applyFill="1" applyBorder="1" applyAlignment="1">
      <alignment horizontal="left" vertical="top" wrapText="1"/>
    </xf>
    <xf numFmtId="0" fontId="1" fillId="4" borderId="93" xfId="0" applyFont="1" applyFill="1" applyBorder="1" applyAlignment="1" applyProtection="1">
      <alignment horizontal="left" vertical="center" wrapText="1"/>
      <protection locked="0"/>
    </xf>
    <xf numFmtId="0" fontId="1" fillId="4" borderId="71" xfId="0" applyFont="1" applyFill="1" applyBorder="1" applyAlignment="1" applyProtection="1">
      <alignment horizontal="left" vertical="center" wrapText="1"/>
      <protection locked="0"/>
    </xf>
    <xf numFmtId="0" fontId="1" fillId="4" borderId="94" xfId="0" applyFont="1" applyFill="1" applyBorder="1" applyAlignment="1" applyProtection="1">
      <alignment horizontal="left" vertical="center" wrapText="1"/>
      <protection locked="0"/>
    </xf>
    <xf numFmtId="0" fontId="1" fillId="4" borderId="88" xfId="0" applyFont="1" applyFill="1" applyBorder="1" applyAlignment="1" applyProtection="1">
      <alignment horizontal="left" vertical="center" wrapText="1"/>
      <protection locked="0"/>
    </xf>
    <xf numFmtId="0" fontId="1" fillId="4" borderId="63" xfId="0" applyFont="1" applyFill="1" applyBorder="1" applyAlignment="1" applyProtection="1">
      <alignment horizontal="left" vertical="center" wrapText="1"/>
      <protection locked="0"/>
    </xf>
    <xf numFmtId="0" fontId="1" fillId="4" borderId="89" xfId="0" applyFont="1" applyFill="1" applyBorder="1" applyAlignment="1" applyProtection="1">
      <alignment horizontal="left" vertical="center" wrapText="1"/>
      <protection locked="0"/>
    </xf>
    <xf numFmtId="0" fontId="1" fillId="4" borderId="90" xfId="0" applyFont="1" applyFill="1" applyBorder="1" applyAlignment="1" applyProtection="1">
      <alignment horizontal="left" vertical="center" wrapText="1"/>
      <protection locked="0"/>
    </xf>
    <xf numFmtId="0" fontId="1" fillId="4" borderId="91" xfId="0" applyFont="1" applyFill="1" applyBorder="1" applyAlignment="1" applyProtection="1">
      <alignment horizontal="left" vertical="center" wrapText="1"/>
      <protection locked="0"/>
    </xf>
    <xf numFmtId="0" fontId="1" fillId="4" borderId="92" xfId="0" applyFont="1" applyFill="1" applyBorder="1" applyAlignment="1" applyProtection="1">
      <alignment horizontal="left" vertical="center" wrapText="1"/>
      <protection locked="0"/>
    </xf>
    <xf numFmtId="0" fontId="1" fillId="4" borderId="93" xfId="0" applyFont="1" applyFill="1" applyBorder="1" applyAlignment="1" applyProtection="1">
      <alignment horizontal="center" vertical="center"/>
      <protection locked="0"/>
    </xf>
    <xf numFmtId="0" fontId="1" fillId="4" borderId="71" xfId="0" applyFont="1" applyFill="1" applyBorder="1" applyAlignment="1" applyProtection="1">
      <alignment horizontal="center" vertical="center"/>
      <protection locked="0"/>
    </xf>
    <xf numFmtId="0" fontId="1" fillId="4" borderId="94" xfId="0" applyFont="1" applyFill="1" applyBorder="1" applyAlignment="1" applyProtection="1">
      <alignment horizontal="center" vertical="center"/>
      <protection locked="0"/>
    </xf>
    <xf numFmtId="0" fontId="1" fillId="4" borderId="88" xfId="0" applyFont="1" applyFill="1" applyBorder="1" applyAlignment="1" applyProtection="1">
      <alignment horizontal="center" vertical="center"/>
      <protection locked="0"/>
    </xf>
    <xf numFmtId="0" fontId="1" fillId="4" borderId="63" xfId="0" applyFont="1" applyFill="1" applyBorder="1" applyAlignment="1" applyProtection="1">
      <alignment horizontal="center" vertical="center"/>
      <protection locked="0"/>
    </xf>
    <xf numFmtId="0" fontId="1" fillId="4" borderId="89" xfId="0" applyFont="1" applyFill="1" applyBorder="1" applyAlignment="1" applyProtection="1">
      <alignment horizontal="center" vertical="center"/>
      <protection locked="0"/>
    </xf>
    <xf numFmtId="0" fontId="1" fillId="4" borderId="90" xfId="0" applyFont="1" applyFill="1" applyBorder="1" applyAlignment="1" applyProtection="1">
      <alignment horizontal="center" vertical="center"/>
      <protection locked="0"/>
    </xf>
    <xf numFmtId="0" fontId="1" fillId="4" borderId="91" xfId="0" applyFont="1" applyFill="1" applyBorder="1" applyAlignment="1" applyProtection="1">
      <alignment horizontal="center" vertical="center"/>
      <protection locked="0"/>
    </xf>
    <xf numFmtId="0" fontId="1" fillId="4" borderId="92" xfId="0" applyFont="1" applyFill="1" applyBorder="1" applyAlignment="1" applyProtection="1">
      <alignment horizontal="center" vertical="center"/>
      <protection locked="0"/>
    </xf>
    <xf numFmtId="0" fontId="5" fillId="3" borderId="99" xfId="0" applyFont="1" applyFill="1" applyBorder="1" applyAlignment="1">
      <alignment horizontal="left" vertical="center" wrapText="1"/>
    </xf>
    <xf numFmtId="0" fontId="5" fillId="3" borderId="100" xfId="0" applyFont="1" applyFill="1" applyBorder="1" applyAlignment="1">
      <alignment horizontal="left" vertical="center" wrapText="1"/>
    </xf>
    <xf numFmtId="0" fontId="5" fillId="3" borderId="101" xfId="0" applyFont="1" applyFill="1" applyBorder="1" applyAlignment="1">
      <alignment horizontal="left" vertical="center" wrapText="1"/>
    </xf>
    <xf numFmtId="0" fontId="1" fillId="4" borderId="85" xfId="0" applyFont="1" applyFill="1" applyBorder="1" applyAlignment="1" applyProtection="1">
      <alignment horizontal="center" vertical="center"/>
      <protection locked="0"/>
    </xf>
    <xf numFmtId="0" fontId="1" fillId="4" borderId="86" xfId="0" applyFont="1" applyFill="1" applyBorder="1" applyAlignment="1" applyProtection="1">
      <alignment horizontal="center" vertical="center"/>
      <protection locked="0"/>
    </xf>
    <xf numFmtId="0" fontId="1" fillId="4" borderId="87" xfId="0" applyFont="1" applyFill="1" applyBorder="1" applyAlignment="1" applyProtection="1">
      <alignment horizontal="center" vertical="center"/>
      <protection locked="0"/>
    </xf>
    <xf numFmtId="0" fontId="5" fillId="3" borderId="136" xfId="0" applyFont="1" applyFill="1" applyBorder="1" applyAlignment="1">
      <alignment horizontal="left" vertical="center" wrapText="1"/>
    </xf>
    <xf numFmtId="0" fontId="5" fillId="3" borderId="137" xfId="0" applyFont="1" applyFill="1" applyBorder="1" applyAlignment="1">
      <alignment horizontal="left" vertical="center" wrapText="1"/>
    </xf>
    <xf numFmtId="0" fontId="5" fillId="3" borderId="138" xfId="0" applyFont="1" applyFill="1" applyBorder="1" applyAlignment="1">
      <alignment horizontal="left" vertical="center" wrapText="1"/>
    </xf>
    <xf numFmtId="0" fontId="1" fillId="4" borderId="118" xfId="0" applyFont="1" applyFill="1" applyBorder="1" applyAlignment="1" applyProtection="1">
      <alignment horizontal="center" vertical="center" wrapText="1"/>
      <protection locked="0"/>
    </xf>
    <xf numFmtId="0" fontId="1" fillId="4" borderId="0" xfId="0" applyFont="1" applyFill="1" applyAlignment="1" applyProtection="1">
      <alignment horizontal="center" vertical="center" wrapText="1"/>
      <protection locked="0"/>
    </xf>
    <xf numFmtId="0" fontId="1" fillId="4" borderId="150" xfId="0" applyFont="1" applyFill="1" applyBorder="1" applyAlignment="1" applyProtection="1">
      <alignment horizontal="center" vertical="center" wrapText="1"/>
      <protection locked="0"/>
    </xf>
    <xf numFmtId="0" fontId="1" fillId="4" borderId="151" xfId="0" applyFont="1" applyFill="1" applyBorder="1" applyAlignment="1" applyProtection="1">
      <alignment horizontal="center" vertical="center" wrapText="1"/>
      <protection locked="0"/>
    </xf>
    <xf numFmtId="0" fontId="1" fillId="4" borderId="143" xfId="0" applyFont="1" applyFill="1" applyBorder="1" applyAlignment="1" applyProtection="1">
      <alignment horizontal="center" vertical="center" wrapText="1"/>
      <protection locked="0"/>
    </xf>
    <xf numFmtId="0" fontId="1" fillId="4" borderId="152" xfId="0" applyFont="1" applyFill="1" applyBorder="1" applyAlignment="1" applyProtection="1">
      <alignment horizontal="center" vertical="center" wrapText="1"/>
      <protection locked="0"/>
    </xf>
    <xf numFmtId="0" fontId="5" fillId="3" borderId="99" xfId="0" applyFont="1" applyFill="1" applyBorder="1" applyAlignment="1">
      <alignment horizontal="left" vertical="center"/>
    </xf>
    <xf numFmtId="0" fontId="5" fillId="3" borderId="100" xfId="0" applyFont="1" applyFill="1" applyBorder="1" applyAlignment="1">
      <alignment horizontal="left" vertical="center"/>
    </xf>
    <xf numFmtId="0" fontId="5" fillId="3" borderId="101" xfId="0" applyFont="1" applyFill="1" applyBorder="1" applyAlignment="1">
      <alignment horizontal="left" vertical="center"/>
    </xf>
    <xf numFmtId="0" fontId="1" fillId="4" borderId="93" xfId="0" applyFont="1" applyFill="1" applyBorder="1" applyAlignment="1" applyProtection="1">
      <alignment horizontal="center" vertical="center" wrapText="1"/>
      <protection locked="0"/>
    </xf>
    <xf numFmtId="0" fontId="1" fillId="4" borderId="71" xfId="0" applyFont="1" applyFill="1" applyBorder="1" applyAlignment="1" applyProtection="1">
      <alignment horizontal="center" vertical="center" wrapText="1"/>
      <protection locked="0"/>
    </xf>
    <xf numFmtId="0" fontId="1" fillId="4" borderId="94" xfId="0" applyFont="1" applyFill="1" applyBorder="1" applyAlignment="1" applyProtection="1">
      <alignment horizontal="center" vertical="center" wrapText="1"/>
      <protection locked="0"/>
    </xf>
    <xf numFmtId="0" fontId="1" fillId="4" borderId="88" xfId="0" applyFont="1" applyFill="1" applyBorder="1" applyAlignment="1" applyProtection="1">
      <alignment horizontal="center" vertical="center" wrapText="1"/>
      <protection locked="0"/>
    </xf>
    <xf numFmtId="0" fontId="1" fillId="4" borderId="63" xfId="0" applyFont="1" applyFill="1" applyBorder="1" applyAlignment="1" applyProtection="1">
      <alignment horizontal="center" vertical="center" wrapText="1"/>
      <protection locked="0"/>
    </xf>
    <xf numFmtId="0" fontId="1" fillId="4" borderId="89" xfId="0" applyFont="1" applyFill="1" applyBorder="1" applyAlignment="1" applyProtection="1">
      <alignment horizontal="center" vertical="center" wrapText="1"/>
      <protection locked="0"/>
    </xf>
    <xf numFmtId="0" fontId="1" fillId="4" borderId="90" xfId="0" applyFont="1" applyFill="1" applyBorder="1" applyAlignment="1" applyProtection="1">
      <alignment horizontal="center" vertical="center" wrapText="1"/>
      <protection locked="0"/>
    </xf>
    <xf numFmtId="0" fontId="1" fillId="4" borderId="91" xfId="0" applyFont="1" applyFill="1" applyBorder="1" applyAlignment="1" applyProtection="1">
      <alignment horizontal="center" vertical="center" wrapText="1"/>
      <protection locked="0"/>
    </xf>
    <xf numFmtId="0" fontId="1" fillId="4" borderId="92" xfId="0" applyFont="1" applyFill="1" applyBorder="1" applyAlignment="1" applyProtection="1">
      <alignment horizontal="center" vertical="center" wrapText="1"/>
      <protection locked="0"/>
    </xf>
    <xf numFmtId="0" fontId="25" fillId="3" borderId="165" xfId="0" applyFont="1" applyFill="1" applyBorder="1" applyAlignment="1">
      <alignment horizontal="left"/>
    </xf>
    <xf numFmtId="0" fontId="25" fillId="3" borderId="155" xfId="0" applyFont="1" applyFill="1" applyBorder="1" applyAlignment="1">
      <alignment horizontal="left"/>
    </xf>
    <xf numFmtId="0" fontId="25" fillId="3" borderId="156" xfId="0" applyFont="1" applyFill="1" applyBorder="1" applyAlignment="1">
      <alignment horizontal="left"/>
    </xf>
    <xf numFmtId="0" fontId="23" fillId="3" borderId="165" xfId="0" applyFont="1" applyFill="1" applyBorder="1" applyAlignment="1"/>
    <xf numFmtId="0" fontId="23" fillId="3" borderId="155" xfId="0" applyFont="1" applyFill="1" applyBorder="1" applyAlignment="1"/>
    <xf numFmtId="0" fontId="23" fillId="3" borderId="156" xfId="0" applyFont="1" applyFill="1" applyBorder="1" applyAlignment="1"/>
    <xf numFmtId="0" fontId="25" fillId="3" borderId="19" xfId="0" applyFont="1" applyFill="1" applyBorder="1" applyAlignment="1"/>
    <xf numFmtId="0" fontId="25" fillId="3" borderId="20" xfId="0" applyFont="1" applyFill="1" applyBorder="1" applyAlignment="1"/>
    <xf numFmtId="0" fontId="0" fillId="0" borderId="1" xfId="0" applyBorder="1" applyAlignment="1"/>
    <xf numFmtId="0" fontId="0" fillId="0" borderId="57" xfId="0" applyBorder="1" applyAlignment="1"/>
    <xf numFmtId="0" fontId="0" fillId="0" borderId="1" xfId="0" applyBorder="1" applyAlignment="1">
      <alignment horizontal="center"/>
    </xf>
    <xf numFmtId="0" fontId="0" fillId="0" borderId="57" xfId="0" applyBorder="1" applyAlignment="1">
      <alignment horizontal="center"/>
    </xf>
    <xf numFmtId="0" fontId="26" fillId="0" borderId="1" xfId="0" applyFont="1" applyBorder="1" applyAlignment="1"/>
    <xf numFmtId="0" fontId="26" fillId="0" borderId="57" xfId="0" applyFont="1" applyBorder="1" applyAlignment="1"/>
    <xf numFmtId="0" fontId="23" fillId="3" borderId="65" xfId="0" applyFont="1" applyFill="1" applyBorder="1" applyAlignment="1"/>
    <xf numFmtId="0" fontId="23" fillId="3" borderId="11" xfId="0" applyFont="1" applyFill="1" applyBorder="1" applyAlignment="1"/>
    <xf numFmtId="0" fontId="23" fillId="3" borderId="164" xfId="0" applyFont="1" applyFill="1" applyBorder="1" applyAlignment="1"/>
    <xf numFmtId="0" fontId="0" fillId="0" borderId="68" xfId="0" applyBorder="1" applyAlignment="1">
      <alignment horizontal="center"/>
    </xf>
    <xf numFmtId="0" fontId="0" fillId="0" borderId="58" xfId="0" applyBorder="1" applyAlignment="1">
      <alignment horizontal="center"/>
    </xf>
    <xf numFmtId="0" fontId="13" fillId="10" borderId="161" xfId="0" applyFont="1" applyFill="1" applyBorder="1" applyAlignment="1">
      <alignment horizontal="center"/>
    </xf>
    <xf numFmtId="0" fontId="13" fillId="10" borderId="162" xfId="0" applyFont="1" applyFill="1" applyBorder="1" applyAlignment="1">
      <alignment horizontal="center"/>
    </xf>
    <xf numFmtId="0" fontId="13" fillId="10" borderId="67" xfId="0" applyFont="1" applyFill="1" applyBorder="1" applyAlignment="1">
      <alignment horizontal="center"/>
    </xf>
    <xf numFmtId="0" fontId="1" fillId="0" borderId="154" xfId="0" applyFont="1" applyBorder="1" applyAlignment="1">
      <alignment horizontal="center" vertical="center"/>
    </xf>
    <xf numFmtId="0" fontId="1" fillId="0" borderId="155" xfId="0" applyFont="1" applyBorder="1" applyAlignment="1">
      <alignment horizontal="center" vertical="center"/>
    </xf>
    <xf numFmtId="0" fontId="1" fillId="0" borderId="163" xfId="0" applyFont="1" applyBorder="1" applyAlignment="1">
      <alignment horizontal="center" vertical="center"/>
    </xf>
    <xf numFmtId="0" fontId="1" fillId="2" borderId="108"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10" xfId="0" applyFont="1" applyFill="1" applyBorder="1" applyAlignment="1" applyProtection="1">
      <alignment horizontal="center"/>
      <protection locked="0"/>
    </xf>
    <xf numFmtId="0" fontId="6" fillId="3" borderId="15" xfId="1" applyFill="1" applyBorder="1" applyAlignment="1">
      <alignment horizontal="left" vertical="center"/>
    </xf>
    <xf numFmtId="0" fontId="6" fillId="3" borderId="17" xfId="1" applyFill="1" applyBorder="1" applyAlignment="1">
      <alignment horizontal="left" vertical="center"/>
    </xf>
    <xf numFmtId="0" fontId="13" fillId="10" borderId="108" xfId="0" applyFont="1" applyFill="1" applyBorder="1" applyAlignment="1">
      <alignment horizontal="center"/>
    </xf>
    <xf numFmtId="0" fontId="13" fillId="10" borderId="11" xfId="0" applyFont="1" applyFill="1" applyBorder="1" applyAlignment="1">
      <alignment horizontal="center"/>
    </xf>
    <xf numFmtId="0" fontId="13" fillId="10" borderId="10" xfId="0" applyFont="1" applyFill="1" applyBorder="1" applyAlignment="1">
      <alignment horizontal="center"/>
    </xf>
    <xf numFmtId="0" fontId="1" fillId="2" borderId="10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0" xfId="0" applyFont="1" applyFill="1" applyBorder="1" applyAlignment="1" applyProtection="1">
      <alignment horizontal="center" vertical="center"/>
      <protection locked="0"/>
    </xf>
    <xf numFmtId="0" fontId="29" fillId="0" borderId="169" xfId="0" applyFont="1" applyBorder="1" applyAlignment="1">
      <alignment horizontal="center" vertical="center" wrapText="1"/>
    </xf>
    <xf numFmtId="0" fontId="29" fillId="0" borderId="170" xfId="0" applyFont="1" applyBorder="1" applyAlignment="1">
      <alignment horizontal="center" vertical="center" wrapText="1"/>
    </xf>
    <xf numFmtId="0" fontId="1" fillId="0" borderId="154" xfId="0" applyFont="1" applyBorder="1" applyAlignment="1">
      <alignment horizontal="center"/>
    </xf>
    <xf numFmtId="0" fontId="1" fillId="0" borderId="155" xfId="0" applyFont="1" applyBorder="1" applyAlignment="1">
      <alignment horizontal="center"/>
    </xf>
    <xf numFmtId="0" fontId="1" fillId="0" borderId="156" xfId="0" applyFont="1" applyBorder="1" applyAlignment="1">
      <alignment horizontal="center"/>
    </xf>
    <xf numFmtId="0" fontId="1" fillId="0" borderId="49" xfId="0" applyFont="1" applyBorder="1" applyAlignment="1">
      <alignment horizontal="left" wrapText="1"/>
    </xf>
    <xf numFmtId="0" fontId="1" fillId="0" borderId="79" xfId="0" applyFont="1" applyBorder="1" applyAlignment="1">
      <alignment horizontal="left" wrapText="1"/>
    </xf>
    <xf numFmtId="0" fontId="1" fillId="0" borderId="110" xfId="0" applyFont="1" applyBorder="1" applyAlignment="1">
      <alignment horizontal="left" wrapText="1"/>
    </xf>
    <xf numFmtId="0" fontId="1" fillId="0" borderId="62" xfId="0" applyFont="1" applyBorder="1" applyAlignment="1">
      <alignment horizontal="left" wrapText="1"/>
    </xf>
    <xf numFmtId="0" fontId="1" fillId="0" borderId="131" xfId="0" applyFont="1" applyBorder="1" applyAlignment="1">
      <alignment horizontal="left" wrapText="1"/>
    </xf>
    <xf numFmtId="0" fontId="1" fillId="0" borderId="109" xfId="0" applyFont="1" applyBorder="1" applyAlignment="1">
      <alignment horizontal="left" wrapText="1"/>
    </xf>
    <xf numFmtId="0" fontId="12" fillId="2" borderId="60" xfId="0" applyFont="1" applyFill="1" applyBorder="1" applyAlignment="1" applyProtection="1">
      <alignment horizontal="left" vertical="top" wrapText="1"/>
      <protection locked="0"/>
    </xf>
    <xf numFmtId="0" fontId="12" fillId="2" borderId="3" xfId="0" applyFont="1" applyFill="1" applyBorder="1" applyAlignment="1" applyProtection="1">
      <alignment horizontal="left" vertical="top" wrapText="1"/>
      <protection locked="0"/>
    </xf>
    <xf numFmtId="0" fontId="12" fillId="2" borderId="74" xfId="0" applyFont="1" applyFill="1" applyBorder="1" applyAlignment="1" applyProtection="1">
      <alignment horizontal="left" vertical="top" wrapText="1"/>
      <protection locked="0"/>
    </xf>
    <xf numFmtId="0" fontId="12" fillId="2" borderId="21" xfId="0" applyFont="1" applyFill="1" applyBorder="1" applyAlignment="1" applyProtection="1">
      <alignment horizontal="left" vertical="top" wrapText="1"/>
      <protection locked="0"/>
    </xf>
    <xf numFmtId="0" fontId="12" fillId="2" borderId="0" xfId="0" applyFont="1" applyFill="1" applyAlignment="1" applyProtection="1">
      <alignment horizontal="left" vertical="top" wrapText="1"/>
      <protection locked="0"/>
    </xf>
    <xf numFmtId="0" fontId="12" fillId="2" borderId="22" xfId="0" applyFont="1" applyFill="1" applyBorder="1" applyAlignment="1" applyProtection="1">
      <alignment horizontal="left" vertical="top" wrapText="1"/>
      <protection locked="0"/>
    </xf>
    <xf numFmtId="0" fontId="12" fillId="2" borderId="61" xfId="0" applyFont="1" applyFill="1" applyBorder="1" applyAlignment="1" applyProtection="1">
      <alignment horizontal="left" vertical="top" wrapText="1"/>
      <protection locked="0"/>
    </xf>
    <xf numFmtId="0" fontId="12" fillId="2" borderId="8" xfId="0" applyFont="1" applyFill="1" applyBorder="1" applyAlignment="1" applyProtection="1">
      <alignment horizontal="left" vertical="top" wrapText="1"/>
      <protection locked="0"/>
    </xf>
    <xf numFmtId="0" fontId="12" fillId="2" borderId="40" xfId="0" applyFont="1" applyFill="1" applyBorder="1" applyAlignment="1" applyProtection="1">
      <alignment horizontal="left" vertical="top" wrapText="1"/>
      <protection locked="0"/>
    </xf>
    <xf numFmtId="0" fontId="12" fillId="2" borderId="23" xfId="0" applyFont="1" applyFill="1" applyBorder="1" applyAlignment="1" applyProtection="1">
      <alignment horizontal="left" vertical="top" wrapText="1"/>
      <protection locked="0"/>
    </xf>
    <xf numFmtId="0" fontId="12" fillId="2" borderId="24" xfId="0" applyFont="1" applyFill="1" applyBorder="1" applyAlignment="1" applyProtection="1">
      <alignment horizontal="left" vertical="top" wrapText="1"/>
      <protection locked="0"/>
    </xf>
    <xf numFmtId="0" fontId="12" fillId="2" borderId="25" xfId="0" applyFont="1" applyFill="1" applyBorder="1" applyAlignment="1" applyProtection="1">
      <alignment horizontal="left" vertical="top" wrapText="1"/>
      <protection locked="0"/>
    </xf>
    <xf numFmtId="0" fontId="9" fillId="5" borderId="15" xfId="1" applyFont="1" applyBorder="1" applyAlignment="1">
      <alignment horizontal="left" vertical="top"/>
    </xf>
    <xf numFmtId="0" fontId="9" fillId="5" borderId="16" xfId="1" applyFont="1" applyBorder="1" applyAlignment="1">
      <alignment horizontal="left" vertical="top"/>
    </xf>
    <xf numFmtId="0" fontId="9" fillId="5" borderId="17" xfId="1" applyFont="1" applyBorder="1" applyAlignment="1">
      <alignment horizontal="left" vertical="top"/>
    </xf>
    <xf numFmtId="0" fontId="1" fillId="0" borderId="18" xfId="0" applyFont="1" applyBorder="1" applyAlignment="1">
      <alignment horizontal="left" vertical="top" wrapText="1"/>
    </xf>
    <xf numFmtId="0" fontId="1" fillId="0" borderId="20" xfId="0" applyFont="1" applyBorder="1" applyAlignment="1">
      <alignment horizontal="left" vertical="top" wrapText="1"/>
    </xf>
    <xf numFmtId="0" fontId="1" fillId="0" borderId="23" xfId="0" applyFont="1" applyBorder="1" applyAlignment="1">
      <alignment horizontal="left" vertical="top" wrapText="1"/>
    </xf>
    <xf numFmtId="0" fontId="1" fillId="0" borderId="25" xfId="0" applyFont="1" applyBorder="1" applyAlignment="1">
      <alignment horizontal="left" vertical="top" wrapText="1"/>
    </xf>
    <xf numFmtId="0" fontId="12" fillId="14" borderId="33" xfId="1" applyFont="1" applyFill="1" applyBorder="1" applyAlignment="1" applyProtection="1">
      <alignment horizontal="left" vertical="center" wrapText="1"/>
    </xf>
    <xf numFmtId="0" fontId="12" fillId="14" borderId="14" xfId="1" applyFont="1" applyFill="1" applyBorder="1" applyAlignment="1" applyProtection="1">
      <alignment horizontal="left" vertical="center" wrapText="1"/>
    </xf>
    <xf numFmtId="0" fontId="12" fillId="14" borderId="34" xfId="1" applyFont="1" applyFill="1" applyBorder="1" applyAlignment="1" applyProtection="1">
      <alignment horizontal="left" vertical="center" wrapText="1"/>
    </xf>
    <xf numFmtId="0" fontId="12" fillId="14" borderId="64" xfId="1" applyFont="1" applyFill="1" applyBorder="1" applyAlignment="1" applyProtection="1">
      <alignment horizontal="left" vertical="center" wrapText="1"/>
    </xf>
    <xf numFmtId="0" fontId="12" fillId="14" borderId="1" xfId="1" applyFont="1" applyFill="1" applyBorder="1" applyAlignment="1" applyProtection="1">
      <alignment horizontal="left" vertical="center" wrapText="1"/>
    </xf>
    <xf numFmtId="0" fontId="12" fillId="14" borderId="57" xfId="1" applyFont="1" applyFill="1" applyBorder="1" applyAlignment="1" applyProtection="1">
      <alignment horizontal="left" vertical="center" wrapText="1"/>
    </xf>
    <xf numFmtId="0" fontId="1" fillId="13" borderId="0" xfId="0" applyFont="1" applyFill="1" applyProtection="1"/>
  </cellXfs>
  <cellStyles count="10">
    <cellStyle name="40% - Accent1" xfId="3" builtinId="31"/>
    <cellStyle name="60% - Accent2" xfId="4" builtinId="36"/>
    <cellStyle name="Heading 4 2" xfId="1" xr:uid="{22ED6D49-503C-44DE-BC20-DA50E9AF9DF1}"/>
    <cellStyle name="Hyperlink" xfId="6" builtinId="8"/>
    <cellStyle name="Input 3" xfId="8" xr:uid="{A4B28942-02E7-45C4-8C5B-41AC7CF10EEF}"/>
    <cellStyle name="Normal" xfId="0" builtinId="0"/>
    <cellStyle name="Normal 2 2" xfId="7" xr:uid="{BC737AD8-77FA-4DA5-9A76-B62D7F4B486B}"/>
    <cellStyle name="Normal 3" xfId="2" xr:uid="{9A47A916-CF12-4807-B2C8-F8A46102A7B0}"/>
    <cellStyle name="Normal 4" xfId="5" xr:uid="{99139DE2-6383-4D30-BEE8-03D82B9A7518}"/>
    <cellStyle name="Table Header" xfId="9" xr:uid="{C82F3821-567B-4966-997D-AADD87F9E1C6}"/>
  </cellStyles>
  <dxfs count="101">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1"/>
          <bgColor auto="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3743705557422"/>
        </patternFill>
      </fill>
    </dxf>
    <dxf>
      <fill>
        <patternFill patternType="darkUp">
          <fgColor theme="0" tint="-0.499984740745262"/>
          <bgColor theme="0" tint="-0.14993743705557422"/>
        </patternFill>
      </fill>
    </dxf>
    <dxf>
      <fill>
        <patternFill patternType="darkUp">
          <fgColor theme="0" tint="-0.499984740745262"/>
          <bgColor theme="0" tint="-0.14990691854609822"/>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darkUp">
          <fgColor theme="0" tint="-0.499984740745262"/>
          <bgColor theme="0" tint="-0.14996795556505021"/>
        </patternFill>
      </fill>
    </dxf>
    <dxf>
      <fill>
        <patternFill patternType="darkUp">
          <fgColor theme="0" tint="-0.499984740745262"/>
          <bgColor theme="0" tint="-0.14996795556505021"/>
        </patternFill>
      </fill>
    </dxf>
    <dxf>
      <fill>
        <patternFill patternType="darkUp">
          <fgColor theme="0" tint="-0.499984740745262"/>
          <bgColor theme="0" tint="-0.14996795556505021"/>
        </patternFill>
      </fill>
    </dxf>
  </dxfs>
  <tableStyles count="0" defaultTableStyle="TableStyleMedium2" defaultPivotStyle="PivotStyleLight16"/>
  <colors>
    <mruColors>
      <color rgb="FF80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Control"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1"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5BF3B-855A-4C1B-BA3F-879A6036795E}">
  <sheetPr codeName="Sheet1">
    <pageSetUpPr autoPageBreaks="0"/>
  </sheetPr>
  <dimension ref="A1:F66"/>
  <sheetViews>
    <sheetView tabSelected="1" zoomScale="80" zoomScaleNormal="80" workbookViewId="0">
      <selection activeCell="B11" sqref="B11:C11"/>
    </sheetView>
  </sheetViews>
  <sheetFormatPr defaultColWidth="8.7109375" defaultRowHeight="16.5" x14ac:dyDescent="0.3"/>
  <cols>
    <col min="1" max="1" width="2.7109375" style="34" customWidth="1"/>
    <col min="2" max="2" width="37.7109375" style="34" customWidth="1"/>
    <col min="3" max="3" width="117.140625" style="34" customWidth="1"/>
    <col min="4" max="4" width="5.85546875" style="34" customWidth="1"/>
    <col min="5" max="5" width="4.140625" style="34" customWidth="1"/>
    <col min="6" max="16384" width="8.7109375" style="34"/>
  </cols>
  <sheetData>
    <row r="1" spans="2:6" ht="17.25" thickBot="1" x14ac:dyDescent="0.35">
      <c r="D1" s="35"/>
      <c r="E1" s="38"/>
      <c r="F1" s="36"/>
    </row>
    <row r="2" spans="2:6" ht="18" thickBot="1" x14ac:dyDescent="0.35">
      <c r="B2" s="359" t="s">
        <v>0</v>
      </c>
      <c r="C2" s="360"/>
      <c r="D2" s="35"/>
      <c r="E2" s="38"/>
      <c r="F2" s="36"/>
    </row>
    <row r="3" spans="2:6" x14ac:dyDescent="0.3">
      <c r="B3" s="26" t="s">
        <v>1</v>
      </c>
      <c r="C3" s="27" t="str">
        <f>Version_Control!C3</f>
        <v>Walk-In Refrigeration Systems</v>
      </c>
      <c r="D3" s="35"/>
      <c r="E3" s="38"/>
      <c r="F3" s="36"/>
    </row>
    <row r="4" spans="2:6" x14ac:dyDescent="0.3">
      <c r="B4" s="28" t="s">
        <v>2</v>
      </c>
      <c r="C4" s="29" t="str">
        <f>Version_Control!C4</f>
        <v>v1.5</v>
      </c>
      <c r="D4" s="35"/>
      <c r="E4" s="38"/>
      <c r="F4" s="36"/>
    </row>
    <row r="5" spans="2:6" x14ac:dyDescent="0.3">
      <c r="B5" s="28" t="s">
        <v>3</v>
      </c>
      <c r="C5" s="30">
        <f>Version_Control!C5</f>
        <v>45434</v>
      </c>
      <c r="D5" s="35"/>
      <c r="E5" s="38"/>
      <c r="F5" s="36"/>
    </row>
    <row r="6" spans="2:6" x14ac:dyDescent="0.3">
      <c r="B6" s="28" t="s">
        <v>4</v>
      </c>
      <c r="C6" s="31" t="str">
        <f ca="1">MID(CELL("filename",A2), FIND("]", CELL("filename", A2))+ 1, 255)</f>
        <v>Instructions</v>
      </c>
      <c r="D6" s="35"/>
      <c r="E6" s="38"/>
      <c r="F6" s="36"/>
    </row>
    <row r="7" spans="2:6" ht="17.25" thickBot="1" x14ac:dyDescent="0.35">
      <c r="B7" s="32" t="s">
        <v>5</v>
      </c>
      <c r="C7" s="33" t="str">
        <f ca="1">Version_Control!C7</f>
        <v>Walk-In Refrigeration Systems - v1.5.xlsx</v>
      </c>
      <c r="D7" s="35"/>
      <c r="E7" s="38"/>
      <c r="F7" s="36"/>
    </row>
    <row r="8" spans="2:6" x14ac:dyDescent="0.3">
      <c r="D8" s="35"/>
      <c r="E8" s="38"/>
      <c r="F8" s="36"/>
    </row>
    <row r="9" spans="2:6" ht="17.25" thickBot="1" x14ac:dyDescent="0.35">
      <c r="D9" s="35"/>
      <c r="E9" s="38"/>
      <c r="F9" s="36"/>
    </row>
    <row r="10" spans="2:6" ht="18" thickBot="1" x14ac:dyDescent="0.35">
      <c r="B10" s="359" t="s">
        <v>6</v>
      </c>
      <c r="C10" s="360"/>
      <c r="D10" s="35"/>
      <c r="E10" s="38"/>
      <c r="F10" s="36"/>
    </row>
    <row r="11" spans="2:6" ht="17.25" thickBot="1" x14ac:dyDescent="0.35">
      <c r="B11" s="361" t="s">
        <v>7</v>
      </c>
      <c r="C11" s="362"/>
      <c r="D11" s="35"/>
      <c r="E11" s="38"/>
      <c r="F11" s="36"/>
    </row>
    <row r="12" spans="2:6" ht="17.25" thickBot="1" x14ac:dyDescent="0.35">
      <c r="B12" s="150"/>
      <c r="C12" s="150"/>
      <c r="D12" s="35"/>
      <c r="E12" s="38"/>
      <c r="F12" s="36"/>
    </row>
    <row r="13" spans="2:6" ht="18" thickBot="1" x14ac:dyDescent="0.35">
      <c r="B13" s="359" t="s">
        <v>8</v>
      </c>
      <c r="C13" s="360"/>
      <c r="D13" s="35"/>
      <c r="E13" s="38"/>
      <c r="F13" s="36"/>
    </row>
    <row r="14" spans="2:6" ht="17.25" x14ac:dyDescent="0.3">
      <c r="B14" s="151" t="s">
        <v>9</v>
      </c>
      <c r="C14" s="152" t="s">
        <v>10</v>
      </c>
      <c r="D14" s="35"/>
      <c r="E14" s="38"/>
      <c r="F14" s="36"/>
    </row>
    <row r="15" spans="2:6" x14ac:dyDescent="0.3">
      <c r="B15" s="153" t="s">
        <v>11</v>
      </c>
      <c r="C15" s="154" t="s">
        <v>12</v>
      </c>
      <c r="D15" s="35"/>
      <c r="E15" s="38"/>
      <c r="F15" s="36"/>
    </row>
    <row r="16" spans="2:6" x14ac:dyDescent="0.3">
      <c r="B16" s="28" t="s">
        <v>13</v>
      </c>
      <c r="C16" s="155" t="s">
        <v>14</v>
      </c>
      <c r="D16" s="35"/>
      <c r="E16" s="38"/>
      <c r="F16" s="36"/>
    </row>
    <row r="17" spans="2:6" x14ac:dyDescent="0.3">
      <c r="B17" s="28" t="s">
        <v>15</v>
      </c>
      <c r="C17" s="155" t="s">
        <v>16</v>
      </c>
      <c r="D17" s="35"/>
      <c r="E17" s="38"/>
      <c r="F17" s="36"/>
    </row>
    <row r="18" spans="2:6" x14ac:dyDescent="0.3">
      <c r="B18" s="28" t="s">
        <v>17</v>
      </c>
      <c r="C18" s="155" t="s">
        <v>18</v>
      </c>
      <c r="D18" s="35"/>
      <c r="E18" s="38"/>
      <c r="F18" s="36"/>
    </row>
    <row r="19" spans="2:6" x14ac:dyDescent="0.3">
      <c r="B19" s="153" t="s">
        <v>19</v>
      </c>
      <c r="C19" s="154" t="s">
        <v>20</v>
      </c>
      <c r="D19" s="35"/>
      <c r="E19" s="38"/>
      <c r="F19" s="36"/>
    </row>
    <row r="20" spans="2:6" x14ac:dyDescent="0.3">
      <c r="B20" s="28" t="s">
        <v>21</v>
      </c>
      <c r="C20" s="154" t="s">
        <v>22</v>
      </c>
      <c r="D20" s="35"/>
      <c r="E20" s="38"/>
      <c r="F20" s="36"/>
    </row>
    <row r="21" spans="2:6" x14ac:dyDescent="0.3">
      <c r="B21" s="28" t="s">
        <v>23</v>
      </c>
      <c r="C21" s="154" t="s">
        <v>24</v>
      </c>
      <c r="D21" s="35"/>
      <c r="E21" s="38"/>
      <c r="F21" s="36"/>
    </row>
    <row r="22" spans="2:6" x14ac:dyDescent="0.3">
      <c r="B22" s="28" t="s">
        <v>25</v>
      </c>
      <c r="C22" s="154" t="s">
        <v>26</v>
      </c>
      <c r="D22" s="35"/>
      <c r="E22" s="38"/>
      <c r="F22" s="36"/>
    </row>
    <row r="23" spans="2:6" x14ac:dyDescent="0.3">
      <c r="B23" s="28" t="s">
        <v>27</v>
      </c>
      <c r="C23" s="154" t="s">
        <v>28</v>
      </c>
      <c r="D23" s="35"/>
      <c r="E23" s="38"/>
      <c r="F23" s="36"/>
    </row>
    <row r="24" spans="2:6" x14ac:dyDescent="0.3">
      <c r="B24" s="153" t="s">
        <v>29</v>
      </c>
      <c r="C24" s="154" t="s">
        <v>30</v>
      </c>
      <c r="D24" s="35"/>
      <c r="E24" s="38"/>
      <c r="F24" s="36"/>
    </row>
    <row r="25" spans="2:6" x14ac:dyDescent="0.3">
      <c r="B25" s="28" t="s">
        <v>31</v>
      </c>
      <c r="C25" s="154" t="s">
        <v>32</v>
      </c>
      <c r="D25" s="35"/>
      <c r="E25" s="38"/>
      <c r="F25" s="36"/>
    </row>
    <row r="26" spans="2:6" x14ac:dyDescent="0.3">
      <c r="B26" s="28" t="s">
        <v>33</v>
      </c>
      <c r="C26" s="154" t="s">
        <v>34</v>
      </c>
      <c r="D26" s="35"/>
      <c r="E26" s="38"/>
      <c r="F26" s="36"/>
    </row>
    <row r="27" spans="2:6" x14ac:dyDescent="0.3">
      <c r="B27" s="28" t="s">
        <v>35</v>
      </c>
      <c r="C27" s="154" t="s">
        <v>36</v>
      </c>
      <c r="D27" s="35"/>
      <c r="E27" s="38"/>
      <c r="F27" s="36"/>
    </row>
    <row r="28" spans="2:6" x14ac:dyDescent="0.3">
      <c r="B28" s="28" t="s">
        <v>37</v>
      </c>
      <c r="C28" s="154" t="s">
        <v>38</v>
      </c>
      <c r="D28" s="35"/>
      <c r="E28" s="38"/>
      <c r="F28" s="36"/>
    </row>
    <row r="29" spans="2:6" x14ac:dyDescent="0.3">
      <c r="B29" s="28" t="s">
        <v>39</v>
      </c>
      <c r="C29" s="155" t="s">
        <v>40</v>
      </c>
      <c r="D29" s="35"/>
      <c r="E29" s="38"/>
      <c r="F29" s="36"/>
    </row>
    <row r="30" spans="2:6" x14ac:dyDescent="0.3">
      <c r="B30" s="28" t="s">
        <v>41</v>
      </c>
      <c r="C30" s="155" t="s">
        <v>42</v>
      </c>
      <c r="D30" s="35"/>
      <c r="E30" s="38"/>
      <c r="F30" s="36"/>
    </row>
    <row r="31" spans="2:6" x14ac:dyDescent="0.3">
      <c r="B31" s="156" t="s">
        <v>43</v>
      </c>
      <c r="C31" s="157" t="s">
        <v>44</v>
      </c>
      <c r="D31" s="35"/>
      <c r="E31" s="38"/>
      <c r="F31" s="36"/>
    </row>
    <row r="32" spans="2:6" ht="17.25" thickBot="1" x14ac:dyDescent="0.35">
      <c r="B32" s="158" t="s">
        <v>45</v>
      </c>
      <c r="C32" s="159" t="s">
        <v>46</v>
      </c>
      <c r="D32" s="35"/>
      <c r="E32" s="38"/>
      <c r="F32" s="36"/>
    </row>
    <row r="33" spans="2:6" ht="17.25" thickBot="1" x14ac:dyDescent="0.35">
      <c r="B33" s="150"/>
      <c r="C33" s="150"/>
      <c r="D33" s="35"/>
      <c r="E33" s="38"/>
      <c r="F33" s="36"/>
    </row>
    <row r="34" spans="2:6" ht="18" thickBot="1" x14ac:dyDescent="0.4">
      <c r="B34" s="363" t="s">
        <v>47</v>
      </c>
      <c r="C34" s="364"/>
      <c r="D34" s="35"/>
      <c r="E34" s="38"/>
      <c r="F34" s="36"/>
    </row>
    <row r="35" spans="2:6" x14ac:dyDescent="0.3">
      <c r="B35" s="357" t="s">
        <v>48</v>
      </c>
      <c r="C35" s="160" t="s">
        <v>49</v>
      </c>
      <c r="D35" s="35"/>
      <c r="E35" s="38"/>
      <c r="F35" s="36"/>
    </row>
    <row r="36" spans="2:6" x14ac:dyDescent="0.3">
      <c r="B36" s="358"/>
      <c r="C36" s="242" t="s">
        <v>50</v>
      </c>
      <c r="D36" s="35"/>
      <c r="E36" s="38"/>
      <c r="F36" s="36"/>
    </row>
    <row r="37" spans="2:6" x14ac:dyDescent="0.3">
      <c r="B37" s="365" t="s">
        <v>51</v>
      </c>
      <c r="C37" s="161" t="s">
        <v>52</v>
      </c>
      <c r="D37" s="35"/>
      <c r="E37" s="38"/>
      <c r="F37" s="36"/>
    </row>
    <row r="38" spans="2:6" x14ac:dyDescent="0.3">
      <c r="B38" s="365"/>
      <c r="C38" s="162" t="s">
        <v>53</v>
      </c>
      <c r="D38" s="35"/>
      <c r="E38" s="38"/>
      <c r="F38" s="36"/>
    </row>
    <row r="39" spans="2:6" x14ac:dyDescent="0.3">
      <c r="B39" s="365"/>
      <c r="C39" s="163" t="s">
        <v>54</v>
      </c>
      <c r="D39" s="35"/>
      <c r="E39" s="38"/>
      <c r="F39" s="36"/>
    </row>
    <row r="40" spans="2:6" ht="18" thickBot="1" x14ac:dyDescent="0.35">
      <c r="B40" s="366"/>
      <c r="C40" s="164" t="s">
        <v>55</v>
      </c>
      <c r="D40" s="35"/>
      <c r="E40" s="38"/>
      <c r="F40" s="36"/>
    </row>
    <row r="41" spans="2:6" ht="17.25" thickBot="1" x14ac:dyDescent="0.35">
      <c r="B41" s="150"/>
      <c r="C41" s="165"/>
      <c r="D41" s="35"/>
      <c r="E41" s="38"/>
      <c r="F41" s="36"/>
    </row>
    <row r="42" spans="2:6" ht="18" thickBot="1" x14ac:dyDescent="0.35">
      <c r="B42" s="359" t="s">
        <v>56</v>
      </c>
      <c r="C42" s="360"/>
      <c r="D42" s="35"/>
      <c r="E42" s="38"/>
      <c r="F42" s="36"/>
    </row>
    <row r="43" spans="2:6" x14ac:dyDescent="0.3">
      <c r="B43" s="367" t="s">
        <v>57</v>
      </c>
      <c r="C43" s="368"/>
      <c r="D43" s="35"/>
      <c r="E43" s="38"/>
      <c r="F43" s="36"/>
    </row>
    <row r="44" spans="2:6" x14ac:dyDescent="0.3">
      <c r="B44" s="369"/>
      <c r="C44" s="370"/>
      <c r="D44" s="35"/>
      <c r="E44" s="38"/>
      <c r="F44" s="36"/>
    </row>
    <row r="45" spans="2:6" ht="17.25" thickBot="1" x14ac:dyDescent="0.35">
      <c r="B45" s="371"/>
      <c r="C45" s="372"/>
      <c r="D45" s="35"/>
      <c r="E45" s="38"/>
      <c r="F45" s="36"/>
    </row>
    <row r="46" spans="2:6" x14ac:dyDescent="0.3">
      <c r="B46" s="367" t="s">
        <v>58</v>
      </c>
      <c r="C46" s="368"/>
      <c r="D46" s="35"/>
      <c r="E46" s="38"/>
      <c r="F46" s="36"/>
    </row>
    <row r="47" spans="2:6" ht="17.25" thickBot="1" x14ac:dyDescent="0.35">
      <c r="B47" s="371"/>
      <c r="C47" s="370"/>
      <c r="D47" s="35"/>
      <c r="E47" s="38"/>
      <c r="F47" s="36"/>
    </row>
    <row r="48" spans="2:6" x14ac:dyDescent="0.3">
      <c r="B48" s="373" t="s">
        <v>59</v>
      </c>
      <c r="C48" s="375" t="s">
        <v>60</v>
      </c>
      <c r="D48" s="90"/>
      <c r="E48" s="38"/>
      <c r="F48" s="36"/>
    </row>
    <row r="49" spans="1:6" x14ac:dyDescent="0.3">
      <c r="B49" s="374"/>
      <c r="C49" s="376"/>
      <c r="D49" s="90"/>
      <c r="E49" s="38"/>
      <c r="F49" s="36"/>
    </row>
    <row r="50" spans="1:6" ht="17.25" thickBot="1" x14ac:dyDescent="0.35">
      <c r="B50" s="374"/>
      <c r="C50" s="376"/>
      <c r="D50" s="90"/>
      <c r="E50" s="38"/>
      <c r="F50" s="36"/>
    </row>
    <row r="51" spans="1:6" x14ac:dyDescent="0.3">
      <c r="A51" s="35"/>
      <c r="B51" s="166" t="s">
        <v>61</v>
      </c>
      <c r="C51" s="170" t="s">
        <v>62</v>
      </c>
      <c r="D51" s="90"/>
      <c r="E51" s="38"/>
      <c r="F51" s="36"/>
    </row>
    <row r="52" spans="1:6" x14ac:dyDescent="0.3">
      <c r="A52" s="35"/>
      <c r="B52" s="167" t="s">
        <v>63</v>
      </c>
      <c r="C52" s="171" t="s">
        <v>15</v>
      </c>
      <c r="D52" s="90"/>
      <c r="E52" s="38"/>
      <c r="F52" s="36"/>
    </row>
    <row r="53" spans="1:6" x14ac:dyDescent="0.3">
      <c r="A53" s="35"/>
      <c r="B53" s="167" t="s">
        <v>64</v>
      </c>
      <c r="C53" s="171" t="s">
        <v>17</v>
      </c>
      <c r="D53" s="90"/>
      <c r="E53" s="38"/>
      <c r="F53" s="36"/>
    </row>
    <row r="54" spans="1:6" x14ac:dyDescent="0.3">
      <c r="A54" s="35"/>
      <c r="B54" s="167" t="s">
        <v>65</v>
      </c>
      <c r="C54" s="171" t="s">
        <v>29</v>
      </c>
      <c r="D54" s="90"/>
      <c r="E54" s="38"/>
      <c r="F54" s="36"/>
    </row>
    <row r="55" spans="1:6" x14ac:dyDescent="0.3">
      <c r="A55" s="35"/>
      <c r="B55" s="167" t="s">
        <v>66</v>
      </c>
      <c r="C55" s="171" t="s">
        <v>31</v>
      </c>
      <c r="D55" s="90"/>
      <c r="E55" s="38"/>
      <c r="F55" s="36"/>
    </row>
    <row r="56" spans="1:6" x14ac:dyDescent="0.3">
      <c r="A56" s="35"/>
      <c r="B56" s="167" t="s">
        <v>67</v>
      </c>
      <c r="C56" s="171" t="s">
        <v>33</v>
      </c>
      <c r="D56" s="90"/>
      <c r="E56" s="38"/>
      <c r="F56" s="36"/>
    </row>
    <row r="57" spans="1:6" x14ac:dyDescent="0.3">
      <c r="A57" s="35"/>
      <c r="B57" s="167" t="s">
        <v>68</v>
      </c>
      <c r="C57" s="171" t="s">
        <v>19</v>
      </c>
      <c r="D57" s="90"/>
      <c r="E57" s="38"/>
      <c r="F57" s="36"/>
    </row>
    <row r="58" spans="1:6" x14ac:dyDescent="0.3">
      <c r="A58" s="35"/>
      <c r="B58" s="167" t="s">
        <v>69</v>
      </c>
      <c r="C58" s="171" t="s">
        <v>21</v>
      </c>
      <c r="D58" s="90"/>
      <c r="E58" s="38"/>
      <c r="F58" s="36"/>
    </row>
    <row r="59" spans="1:6" x14ac:dyDescent="0.3">
      <c r="A59" s="35"/>
      <c r="B59" s="167" t="s">
        <v>70</v>
      </c>
      <c r="C59" s="171" t="s">
        <v>23</v>
      </c>
      <c r="D59" s="90"/>
      <c r="E59" s="38"/>
      <c r="F59" s="36"/>
    </row>
    <row r="60" spans="1:6" x14ac:dyDescent="0.3">
      <c r="A60" s="35"/>
      <c r="B60" s="167" t="s">
        <v>71</v>
      </c>
      <c r="C60" s="171" t="s">
        <v>25</v>
      </c>
      <c r="D60" s="90"/>
      <c r="E60" s="38"/>
      <c r="F60" s="36"/>
    </row>
    <row r="61" spans="1:6" x14ac:dyDescent="0.3">
      <c r="A61" s="35"/>
      <c r="B61" s="167" t="s">
        <v>72</v>
      </c>
      <c r="C61" s="171" t="s">
        <v>27</v>
      </c>
      <c r="D61" s="90"/>
      <c r="E61" s="38"/>
      <c r="F61" s="36"/>
    </row>
    <row r="62" spans="1:6" x14ac:dyDescent="0.3">
      <c r="A62" s="40"/>
      <c r="B62" s="167" t="s">
        <v>73</v>
      </c>
      <c r="C62" s="171" t="s">
        <v>39</v>
      </c>
      <c r="D62" s="168"/>
      <c r="E62" s="38"/>
      <c r="F62" s="36"/>
    </row>
    <row r="63" spans="1:6" ht="17.25" thickBot="1" x14ac:dyDescent="0.35">
      <c r="A63" s="40"/>
      <c r="B63" s="169" t="s">
        <v>74</v>
      </c>
      <c r="C63" s="172" t="s">
        <v>41</v>
      </c>
      <c r="D63" s="168"/>
      <c r="E63" s="38"/>
      <c r="F63" s="36"/>
    </row>
    <row r="64" spans="1:6" x14ac:dyDescent="0.3">
      <c r="A64" s="39"/>
      <c r="B64" s="63"/>
      <c r="C64" s="63"/>
      <c r="D64" s="40"/>
      <c r="E64" s="38"/>
      <c r="F64" s="36"/>
    </row>
    <row r="65" spans="1:6" x14ac:dyDescent="0.3">
      <c r="A65" s="38"/>
      <c r="B65" s="38"/>
      <c r="C65" s="38"/>
      <c r="D65" s="38"/>
      <c r="E65" s="38"/>
      <c r="F65" s="36"/>
    </row>
    <row r="66" spans="1:6" x14ac:dyDescent="0.3">
      <c r="A66" s="37"/>
      <c r="B66" s="37"/>
      <c r="C66" s="37"/>
      <c r="D66" s="37"/>
      <c r="E66" s="37"/>
    </row>
  </sheetData>
  <sheetProtection algorithmName="SHA-512" hashValue="x7nhwnJooSVDapGu1kbHFuotfPcCk/kVikN+X2hWkyhSN0Efed3ybc4l8ABUzk8wFAABATCt4EBeGVn1Eg+57Q==" saltValue="VfvOcCIUQ/OgGGQG/EC1Eg==" spinCount="100000" sheet="1" insertHyperlinks="0" selectLockedCells="1"/>
  <mergeCells count="12">
    <mergeCell ref="B37:B40"/>
    <mergeCell ref="B42:C42"/>
    <mergeCell ref="B43:C45"/>
    <mergeCell ref="B46:C47"/>
    <mergeCell ref="B48:B50"/>
    <mergeCell ref="C48:C50"/>
    <mergeCell ref="B35:B36"/>
    <mergeCell ref="B2:C2"/>
    <mergeCell ref="B10:C10"/>
    <mergeCell ref="B11:C11"/>
    <mergeCell ref="B13:C13"/>
    <mergeCell ref="B34:C34"/>
  </mergeCells>
  <phoneticPr fontId="21" type="noConversion"/>
  <hyperlinks>
    <hyperlink ref="B11" r:id="rId1" display="10 CFR 430 Subpart B Appendix A1:  Uniform Test Method for Measuring the Energy Consumption of Electric Refrigerators and Electric Refrigerator-Freezers [76 FR 12502, Mar. 7, 2011]" xr:uid="{796D8A22-6C1D-47BA-BEB5-41FEE64897C3}"/>
    <hyperlink ref="B11:C11" r:id="rId2" display="10 CFR Part 431 Subpart R 431.304:  Uniform test method for the measurement of energy consumption of walk-in coolers and walk-in freezers" xr:uid="{76E657E8-1C17-49BE-8048-E8B222A7A656}"/>
    <hyperlink ref="C51" location="'General Info and Results'!A1" display="General Info and Results" xr:uid="{A129FD05-2E75-4E17-945D-583BA6D9EB13}"/>
    <hyperlink ref="C52" location="'Setup &amp; Instrumentation'!A1" display="Setup &amp; Instrumentation" xr:uid="{E3B227BD-E66A-4C06-9BB6-2A5AC2F03B2C}"/>
    <hyperlink ref="C53" location="Photos!A1" display="Photos" xr:uid="{15FE324A-5882-43C4-9808-B722FAA867DF}"/>
    <hyperlink ref="C57" location="'A Test'!A1" display="A Test" xr:uid="{1C9622E9-195F-4108-B082-0DDC064E0855}"/>
    <hyperlink ref="C58" location="'B Test'!A1" display="B Test" xr:uid="{4EF2BD54-7954-4567-BC2D-3089ED75B0AF}"/>
    <hyperlink ref="C59" location="'C Test'!A1" display="C Test" xr:uid="{6C938E56-35B2-46CE-96E7-70FABA386EC4}"/>
    <hyperlink ref="C60" location="'Defrost Test'!A1" display="Defrost Test" xr:uid="{749FDE68-ECBA-4B4F-9A97-96F9748F60BA}"/>
    <hyperlink ref="C61" location="'Off Cycle Test'!A1" display="Off Cycle Test" xr:uid="{F4887191-F958-4635-9C19-D7FB5D8D1E61}"/>
    <hyperlink ref="C62" location="Comments!A1" display="Comments" xr:uid="{5F61BC3C-7E4A-4AC3-A6AE-28BECA759011}"/>
    <hyperlink ref="C63" location="'Report Sign-Off Block'!A1" display="Report Sign-Off Block" xr:uid="{E1C65155-7325-4837-A5A4-A8D527A67180}"/>
    <hyperlink ref="C54" location="'A Test Raw Data'!A1" display="A Test Raw Data" xr:uid="{1CE4A52E-02C3-48D7-AF26-D402FF84DEE5}"/>
    <hyperlink ref="C55" location="'B Test Raw Data'!A1" display="B Test Raw Data" xr:uid="{5E895A93-4DAA-4051-8EAF-E2F36C7AC28C}"/>
    <hyperlink ref="C56" location="'C Test Raw Data'!A1" display="C Test Raw Data" xr:uid="{F35E8A7A-D5A5-4FB7-B8E2-636A7E3A337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8F8C8-3950-4CE4-9CAD-067AA33BE331}">
  <sheetPr codeName="Sheet2">
    <tabColor rgb="FF0070C0"/>
    <pageSetUpPr autoPageBreaks="0"/>
  </sheetPr>
  <dimension ref="A1:L60"/>
  <sheetViews>
    <sheetView zoomScale="80" zoomScaleNormal="80" workbookViewId="0">
      <selection activeCell="C10" sqref="C10"/>
    </sheetView>
  </sheetViews>
  <sheetFormatPr defaultColWidth="8.85546875" defaultRowHeight="16.5" x14ac:dyDescent="0.3"/>
  <cols>
    <col min="1" max="1" width="8.85546875" style="34"/>
    <col min="2" max="2" width="42.85546875" style="34" customWidth="1"/>
    <col min="3" max="3" width="66.85546875" style="34" bestFit="1" customWidth="1"/>
    <col min="4" max="4" width="10.28515625" style="34" bestFit="1" customWidth="1"/>
    <col min="5" max="5" width="8.85546875" style="34"/>
    <col min="6" max="6" width="35.7109375" style="34" customWidth="1"/>
    <col min="7" max="7" width="24.5703125" style="34" customWidth="1"/>
    <col min="8" max="8" width="21.7109375" style="34" customWidth="1"/>
    <col min="9" max="9" width="24.140625" style="34" customWidth="1"/>
    <col min="10" max="10" width="5.28515625" style="34" customWidth="1"/>
    <col min="11" max="11" width="4.28515625" style="34" customWidth="1"/>
    <col min="12" max="16384" width="8.85546875" style="34"/>
  </cols>
  <sheetData>
    <row r="1" spans="1:12" ht="17.25" thickBot="1" x14ac:dyDescent="0.35">
      <c r="J1" s="35"/>
      <c r="K1" s="38"/>
      <c r="L1" s="36"/>
    </row>
    <row r="2" spans="1:12" ht="18" thickBot="1" x14ac:dyDescent="0.35">
      <c r="B2" s="382" t="s">
        <v>0</v>
      </c>
      <c r="C2" s="383"/>
      <c r="E2" s="173" t="s">
        <v>75</v>
      </c>
      <c r="J2" s="35"/>
      <c r="K2" s="38"/>
      <c r="L2" s="36"/>
    </row>
    <row r="3" spans="1:12" x14ac:dyDescent="0.3">
      <c r="B3" s="26" t="s">
        <v>1</v>
      </c>
      <c r="C3" s="27" t="str">
        <f>Version_Control!C3</f>
        <v>Walk-In Refrigeration Systems</v>
      </c>
      <c r="J3" s="35"/>
      <c r="K3" s="38"/>
      <c r="L3" s="36"/>
    </row>
    <row r="4" spans="1:12" x14ac:dyDescent="0.3">
      <c r="B4" s="28" t="s">
        <v>2</v>
      </c>
      <c r="C4" s="29" t="str">
        <f>Version_Control!C4</f>
        <v>v1.5</v>
      </c>
      <c r="J4" s="35"/>
      <c r="K4" s="38"/>
      <c r="L4" s="36"/>
    </row>
    <row r="5" spans="1:12" x14ac:dyDescent="0.3">
      <c r="B5" s="28" t="s">
        <v>3</v>
      </c>
      <c r="C5" s="30">
        <f>Version_Control!C5</f>
        <v>45434</v>
      </c>
      <c r="J5" s="35"/>
      <c r="K5" s="38"/>
      <c r="L5" s="36"/>
    </row>
    <row r="6" spans="1:12" x14ac:dyDescent="0.3">
      <c r="B6" s="28" t="s">
        <v>4</v>
      </c>
      <c r="C6" s="31" t="str">
        <f ca="1">MID(CELL("filename",A1), FIND("]", CELL("filename", A1))+ 1, 255)</f>
        <v>General Info and Results</v>
      </c>
      <c r="J6" s="35"/>
      <c r="K6" s="38"/>
      <c r="L6" s="36"/>
    </row>
    <row r="7" spans="1:12" ht="17.25" thickBot="1" x14ac:dyDescent="0.35">
      <c r="B7" s="32" t="s">
        <v>5</v>
      </c>
      <c r="C7" s="33" t="str">
        <f ca="1">Version_Control!C7</f>
        <v>Walk-In Refrigeration Systems - v1.5.xlsx</v>
      </c>
      <c r="J7" s="35"/>
      <c r="K7" s="38"/>
      <c r="L7" s="36"/>
    </row>
    <row r="8" spans="1:12" ht="17.25" thickBot="1" x14ac:dyDescent="0.35">
      <c r="B8" s="39"/>
      <c r="C8" s="39"/>
      <c r="F8" s="39"/>
      <c r="G8" s="39"/>
      <c r="H8" s="39"/>
      <c r="J8" s="35"/>
      <c r="K8" s="38"/>
      <c r="L8" s="36"/>
    </row>
    <row r="9" spans="1:12" ht="18" thickBot="1" x14ac:dyDescent="0.4">
      <c r="A9" s="35"/>
      <c r="B9" s="180" t="s">
        <v>76</v>
      </c>
      <c r="C9" s="182"/>
      <c r="D9" s="36"/>
      <c r="E9" s="35"/>
      <c r="F9" s="381"/>
      <c r="G9" s="381"/>
      <c r="H9" s="381"/>
      <c r="I9" s="36"/>
      <c r="J9" s="35"/>
      <c r="K9" s="38"/>
      <c r="L9" s="36"/>
    </row>
    <row r="10" spans="1:12" ht="17.25" x14ac:dyDescent="0.3">
      <c r="A10" s="35"/>
      <c r="B10" s="317" t="s">
        <v>77</v>
      </c>
      <c r="C10" s="318"/>
      <c r="D10" s="36"/>
      <c r="E10" s="35"/>
      <c r="H10" s="135"/>
      <c r="I10" s="36"/>
      <c r="J10" s="35"/>
      <c r="K10" s="38"/>
      <c r="L10" s="36"/>
    </row>
    <row r="11" spans="1:12" ht="17.25" thickBot="1" x14ac:dyDescent="0.35">
      <c r="A11" s="35"/>
      <c r="B11" s="66" t="s">
        <v>78</v>
      </c>
      <c r="C11" s="316"/>
      <c r="D11" s="36"/>
      <c r="E11" s="35"/>
      <c r="H11" s="37"/>
      <c r="J11" s="35"/>
      <c r="K11" s="38"/>
      <c r="L11" s="36"/>
    </row>
    <row r="12" spans="1:12" ht="17.25" thickBot="1" x14ac:dyDescent="0.35">
      <c r="B12" s="63"/>
      <c r="C12" s="63"/>
      <c r="E12" s="35"/>
      <c r="F12" s="39"/>
      <c r="G12" s="39"/>
      <c r="H12" s="39"/>
      <c r="J12" s="35"/>
      <c r="K12" s="38"/>
      <c r="L12" s="36"/>
    </row>
    <row r="13" spans="1:12" ht="18" thickBot="1" x14ac:dyDescent="0.4">
      <c r="A13" s="35"/>
      <c r="B13" s="64" t="s">
        <v>79</v>
      </c>
      <c r="C13" s="65"/>
      <c r="D13" s="36"/>
      <c r="E13" s="35"/>
      <c r="F13" s="64" t="s">
        <v>80</v>
      </c>
      <c r="G13" s="68"/>
      <c r="H13" s="65"/>
      <c r="I13" s="36"/>
      <c r="J13" s="35"/>
      <c r="K13" s="38"/>
      <c r="L13" s="36"/>
    </row>
    <row r="14" spans="1:12" x14ac:dyDescent="0.3">
      <c r="A14" s="35"/>
      <c r="B14" s="317" t="s">
        <v>81</v>
      </c>
      <c r="C14" s="319"/>
      <c r="D14" s="36"/>
      <c r="E14" s="35"/>
      <c r="F14" s="233" t="s">
        <v>82</v>
      </c>
      <c r="G14" s="335" t="e">
        <f>'AWEF Calculation'!O13</f>
        <v>#VALUE!</v>
      </c>
      <c r="H14" s="234" t="s">
        <v>83</v>
      </c>
      <c r="I14" s="36"/>
      <c r="J14" s="35"/>
      <c r="K14" s="38"/>
      <c r="L14" s="36"/>
    </row>
    <row r="15" spans="1:12" ht="17.25" thickBot="1" x14ac:dyDescent="0.35">
      <c r="A15" s="35"/>
      <c r="B15" s="67" t="s">
        <v>84</v>
      </c>
      <c r="C15" s="174" t="s">
        <v>85</v>
      </c>
      <c r="D15" s="36"/>
      <c r="E15" s="35"/>
      <c r="F15" s="356" t="s">
        <v>86</v>
      </c>
      <c r="G15" s="336" t="e">
        <f>IF(OR(C21="Condensing Unit",C21="Matched Pair"), IF(C23="Indoor",'AWEF Calculation'!O31,'AWEF Calculation'!C20), 'AWEF Calculation'!O40)</f>
        <v>#VALUE!</v>
      </c>
      <c r="H15" s="232" t="s">
        <v>87</v>
      </c>
      <c r="I15" s="36"/>
      <c r="J15" s="35"/>
      <c r="K15" s="38"/>
      <c r="L15" s="36"/>
    </row>
    <row r="16" spans="1:12" ht="17.25" thickBot="1" x14ac:dyDescent="0.35">
      <c r="A16" s="35"/>
      <c r="B16" s="66" t="s">
        <v>88</v>
      </c>
      <c r="C16" s="175" t="s">
        <v>85</v>
      </c>
      <c r="D16" s="36"/>
      <c r="F16" s="37"/>
      <c r="G16" s="37"/>
      <c r="H16" s="37"/>
      <c r="J16" s="35"/>
      <c r="K16" s="38"/>
      <c r="L16" s="36"/>
    </row>
    <row r="17" spans="1:12" ht="18" thickBot="1" x14ac:dyDescent="0.35">
      <c r="B17" s="63"/>
      <c r="C17" s="63"/>
      <c r="D17" s="39"/>
      <c r="F17" s="91" t="s">
        <v>89</v>
      </c>
      <c r="G17" s="92"/>
      <c r="H17" s="92"/>
      <c r="I17" s="96"/>
      <c r="J17" s="35"/>
      <c r="K17" s="38"/>
      <c r="L17" s="36"/>
    </row>
    <row r="18" spans="1:12" ht="18" thickBot="1" x14ac:dyDescent="0.4">
      <c r="A18" s="35"/>
      <c r="B18" s="180" t="s">
        <v>90</v>
      </c>
      <c r="C18" s="181"/>
      <c r="D18" s="182"/>
      <c r="E18" s="36"/>
      <c r="F18" s="359" t="s">
        <v>91</v>
      </c>
      <c r="G18" s="384"/>
      <c r="H18" s="384"/>
      <c r="I18" s="360"/>
      <c r="J18" s="35"/>
      <c r="K18" s="38"/>
      <c r="L18" s="36"/>
    </row>
    <row r="19" spans="1:12" x14ac:dyDescent="0.3">
      <c r="A19" s="35"/>
      <c r="B19" s="190"/>
      <c r="C19" s="191"/>
      <c r="D19" s="192"/>
      <c r="E19" s="36"/>
      <c r="F19" s="385" t="s">
        <v>92</v>
      </c>
      <c r="G19" s="386"/>
      <c r="H19" s="386"/>
      <c r="I19" s="387"/>
      <c r="J19" s="35"/>
      <c r="K19" s="38"/>
      <c r="L19" s="36"/>
    </row>
    <row r="20" spans="1:12" ht="17.25" x14ac:dyDescent="0.35">
      <c r="A20" s="35"/>
      <c r="B20" s="193" t="s">
        <v>93</v>
      </c>
      <c r="C20" s="40"/>
      <c r="D20" s="194"/>
      <c r="E20" s="36"/>
      <c r="F20" s="388"/>
      <c r="G20" s="389"/>
      <c r="H20" s="389"/>
      <c r="I20" s="390"/>
      <c r="J20" s="35"/>
      <c r="K20" s="38"/>
      <c r="L20" s="36"/>
    </row>
    <row r="21" spans="1:12" x14ac:dyDescent="0.3">
      <c r="A21" s="35"/>
      <c r="B21" s="195" t="s">
        <v>94</v>
      </c>
      <c r="C21" s="176"/>
      <c r="D21" s="196"/>
      <c r="E21" s="36"/>
      <c r="F21" s="388"/>
      <c r="G21" s="389"/>
      <c r="H21" s="389"/>
      <c r="I21" s="390"/>
      <c r="J21" s="35"/>
      <c r="K21" s="38"/>
      <c r="L21" s="36"/>
    </row>
    <row r="22" spans="1:12" ht="17.25" x14ac:dyDescent="0.35">
      <c r="A22" s="35"/>
      <c r="B22" s="197" t="s">
        <v>96</v>
      </c>
      <c r="C22" s="176"/>
      <c r="D22" s="196"/>
      <c r="E22" s="36"/>
      <c r="F22" s="391" t="s">
        <v>98</v>
      </c>
      <c r="G22" s="392"/>
      <c r="H22" s="71" t="s">
        <v>99</v>
      </c>
      <c r="I22" s="72" t="s">
        <v>100</v>
      </c>
      <c r="J22" s="35"/>
      <c r="K22" s="38"/>
      <c r="L22" s="36"/>
    </row>
    <row r="23" spans="1:12" x14ac:dyDescent="0.3">
      <c r="A23" s="35"/>
      <c r="B23" s="197" t="s">
        <v>101</v>
      </c>
      <c r="C23" s="176"/>
      <c r="D23" s="196"/>
      <c r="E23" s="36"/>
      <c r="F23" s="377" t="s">
        <v>103</v>
      </c>
      <c r="G23" s="378"/>
      <c r="H23" s="73" t="str">
        <f>'Report Sign-Off Block'!D15</f>
        <v>[MM/DD/YYYY]</v>
      </c>
      <c r="I23" s="93" t="str">
        <f>IF('Report Sign-Off Block'!E15&lt;&gt;0,'Report Sign-Off Block'!E15,"")</f>
        <v>[Test Lab Name]</v>
      </c>
      <c r="J23" s="35"/>
      <c r="K23" s="38"/>
      <c r="L23" s="36"/>
    </row>
    <row r="24" spans="1:12" x14ac:dyDescent="0.3">
      <c r="A24" s="35"/>
      <c r="B24" s="197" t="s">
        <v>104</v>
      </c>
      <c r="C24" s="176"/>
      <c r="D24" s="196"/>
      <c r="E24" s="36"/>
      <c r="F24" s="377" t="s">
        <v>106</v>
      </c>
      <c r="G24" s="378"/>
      <c r="H24" s="73" t="str">
        <f>'Report Sign-Off Block'!D16</f>
        <v>[MM/DD/YYYY]</v>
      </c>
      <c r="I24" s="93" t="str">
        <f>IF('Report Sign-Off Block'!E16&lt;&gt;0,'Report Sign-Off Block'!E16,"")</f>
        <v>[Test Lab Name]</v>
      </c>
      <c r="J24" s="35"/>
      <c r="K24" s="38"/>
      <c r="L24" s="36"/>
    </row>
    <row r="25" spans="1:12" x14ac:dyDescent="0.3">
      <c r="A25" s="35"/>
      <c r="B25" s="197" t="s">
        <v>107</v>
      </c>
      <c r="C25" s="176"/>
      <c r="D25" s="196"/>
      <c r="E25" s="36"/>
      <c r="F25" s="377" t="s">
        <v>109</v>
      </c>
      <c r="G25" s="378"/>
      <c r="H25" s="73" t="str">
        <f>'Report Sign-Off Block'!D17</f>
        <v>[MM/DD/YYYY]</v>
      </c>
      <c r="I25" s="93" t="str">
        <f>IF('Report Sign-Off Block'!E17&lt;&gt;0,'Report Sign-Off Block'!E17,"")</f>
        <v>[Test Lab Name]</v>
      </c>
      <c r="J25" s="35"/>
      <c r="K25" s="38"/>
      <c r="L25" s="36"/>
    </row>
    <row r="26" spans="1:12" ht="17.25" thickBot="1" x14ac:dyDescent="0.35">
      <c r="A26" s="35"/>
      <c r="B26" s="197" t="s">
        <v>110</v>
      </c>
      <c r="C26" s="176"/>
      <c r="D26" s="196"/>
      <c r="E26" s="36"/>
      <c r="F26" s="379" t="s">
        <v>109</v>
      </c>
      <c r="G26" s="380"/>
      <c r="H26" s="94" t="str">
        <f>'Report Sign-Off Block'!D18</f>
        <v>[MM/DD/YYYY]</v>
      </c>
      <c r="I26" s="95" t="str">
        <f>IF('Report Sign-Off Block'!E18&lt;&gt;0,'Report Sign-Off Block'!E18,"")</f>
        <v>[Test Lab Name]</v>
      </c>
      <c r="J26" s="35"/>
      <c r="K26" s="38"/>
      <c r="L26" s="36"/>
    </row>
    <row r="27" spans="1:12" x14ac:dyDescent="0.3">
      <c r="A27" s="35"/>
      <c r="B27" s="197" t="s">
        <v>112</v>
      </c>
      <c r="C27" s="176"/>
      <c r="D27" s="196"/>
      <c r="E27" s="36"/>
      <c r="F27" s="37"/>
      <c r="G27" s="37"/>
      <c r="H27" s="37"/>
      <c r="I27" s="37"/>
      <c r="J27" s="35"/>
      <c r="K27" s="38"/>
      <c r="L27" s="36"/>
    </row>
    <row r="28" spans="1:12" x14ac:dyDescent="0.3">
      <c r="A28" s="35"/>
      <c r="B28" s="197" t="s">
        <v>114</v>
      </c>
      <c r="C28" s="176"/>
      <c r="D28" s="196" t="s">
        <v>83</v>
      </c>
      <c r="E28" s="36"/>
      <c r="J28" s="35"/>
      <c r="K28" s="38"/>
      <c r="L28" s="36"/>
    </row>
    <row r="29" spans="1:12" x14ac:dyDescent="0.3">
      <c r="A29" s="35"/>
      <c r="B29" s="198" t="s">
        <v>115</v>
      </c>
      <c r="C29" s="176"/>
      <c r="D29" s="196" t="s">
        <v>87</v>
      </c>
      <c r="E29" s="36"/>
      <c r="J29" s="35"/>
      <c r="K29" s="38"/>
      <c r="L29" s="36"/>
    </row>
    <row r="30" spans="1:12" x14ac:dyDescent="0.3">
      <c r="A30" s="35"/>
      <c r="B30" s="199"/>
      <c r="C30" s="69"/>
      <c r="D30" s="200"/>
      <c r="E30" s="36"/>
      <c r="J30" s="35"/>
      <c r="K30" s="38"/>
      <c r="L30" s="36"/>
    </row>
    <row r="31" spans="1:12" ht="17.25" x14ac:dyDescent="0.35">
      <c r="A31" s="35"/>
      <c r="B31" s="193" t="s">
        <v>95</v>
      </c>
      <c r="C31" s="355" t="s">
        <v>116</v>
      </c>
      <c r="D31" s="194"/>
      <c r="E31" s="36"/>
      <c r="J31" s="35"/>
      <c r="K31" s="38"/>
      <c r="L31" s="36"/>
    </row>
    <row r="32" spans="1:12" x14ac:dyDescent="0.3">
      <c r="A32" s="35"/>
      <c r="B32" s="195" t="s">
        <v>117</v>
      </c>
      <c r="C32" s="176"/>
      <c r="D32" s="196"/>
      <c r="E32" s="36"/>
      <c r="J32" s="35"/>
      <c r="K32" s="38"/>
      <c r="L32" s="36"/>
    </row>
    <row r="33" spans="1:12" x14ac:dyDescent="0.3">
      <c r="A33" s="35"/>
      <c r="B33" s="197" t="s">
        <v>118</v>
      </c>
      <c r="C33" s="176"/>
      <c r="D33" s="196"/>
      <c r="E33" s="36"/>
      <c r="J33" s="35"/>
      <c r="K33" s="38"/>
      <c r="L33" s="36"/>
    </row>
    <row r="34" spans="1:12" x14ac:dyDescent="0.3">
      <c r="A34" s="35"/>
      <c r="B34" s="197" t="s">
        <v>119</v>
      </c>
      <c r="C34" s="176"/>
      <c r="D34" s="196"/>
      <c r="E34" s="36"/>
      <c r="J34" s="35"/>
      <c r="K34" s="38"/>
      <c r="L34" s="36"/>
    </row>
    <row r="35" spans="1:12" x14ac:dyDescent="0.3">
      <c r="A35" s="35"/>
      <c r="B35" s="197" t="s">
        <v>120</v>
      </c>
      <c r="C35" s="176"/>
      <c r="D35" s="196"/>
      <c r="E35" s="36"/>
      <c r="J35" s="35"/>
      <c r="K35" s="38"/>
      <c r="L35" s="36"/>
    </row>
    <row r="36" spans="1:12" x14ac:dyDescent="0.3">
      <c r="A36" s="35"/>
      <c r="B36" s="197" t="s">
        <v>121</v>
      </c>
      <c r="C36" s="176"/>
      <c r="D36" s="196"/>
      <c r="E36" s="36"/>
      <c r="J36" s="35"/>
      <c r="K36" s="38"/>
      <c r="L36" s="36"/>
    </row>
    <row r="37" spans="1:12" x14ac:dyDescent="0.3">
      <c r="A37" s="35"/>
      <c r="B37" s="198" t="s">
        <v>122</v>
      </c>
      <c r="C37" s="176"/>
      <c r="D37" s="196"/>
      <c r="E37" s="36"/>
      <c r="J37" s="35"/>
      <c r="K37" s="38"/>
      <c r="L37" s="36"/>
    </row>
    <row r="38" spans="1:12" x14ac:dyDescent="0.3">
      <c r="A38" s="35"/>
      <c r="B38" s="199"/>
      <c r="C38" s="69"/>
      <c r="D38" s="200"/>
      <c r="E38" s="36"/>
      <c r="J38" s="35"/>
      <c r="K38" s="38"/>
      <c r="L38" s="36"/>
    </row>
    <row r="39" spans="1:12" ht="17.25" x14ac:dyDescent="0.35">
      <c r="A39" s="35"/>
      <c r="B39" s="193" t="s">
        <v>123</v>
      </c>
      <c r="C39" s="355" t="s">
        <v>124</v>
      </c>
      <c r="D39" s="194"/>
      <c r="E39" s="36"/>
      <c r="J39" s="35"/>
      <c r="K39" s="38"/>
      <c r="L39" s="36"/>
    </row>
    <row r="40" spans="1:12" x14ac:dyDescent="0.3">
      <c r="A40" s="35"/>
      <c r="B40" s="195" t="s">
        <v>117</v>
      </c>
      <c r="C40" s="176"/>
      <c r="D40" s="196"/>
      <c r="E40" s="36"/>
      <c r="J40" s="35"/>
      <c r="K40" s="38"/>
      <c r="L40" s="36"/>
    </row>
    <row r="41" spans="1:12" x14ac:dyDescent="0.3">
      <c r="A41" s="35"/>
      <c r="B41" s="197" t="s">
        <v>118</v>
      </c>
      <c r="C41" s="176"/>
      <c r="D41" s="196"/>
      <c r="E41" s="36"/>
      <c r="J41" s="35"/>
      <c r="K41" s="38"/>
      <c r="L41" s="36"/>
    </row>
    <row r="42" spans="1:12" x14ac:dyDescent="0.3">
      <c r="A42" s="35"/>
      <c r="B42" s="197" t="s">
        <v>119</v>
      </c>
      <c r="C42" s="176"/>
      <c r="D42" s="196"/>
      <c r="E42" s="36"/>
      <c r="J42" s="35"/>
      <c r="K42" s="38"/>
      <c r="L42" s="36"/>
    </row>
    <row r="43" spans="1:12" x14ac:dyDescent="0.3">
      <c r="A43" s="35"/>
      <c r="B43" s="197" t="s">
        <v>120</v>
      </c>
      <c r="C43" s="176"/>
      <c r="D43" s="196"/>
      <c r="E43" s="36"/>
      <c r="J43" s="35"/>
      <c r="K43" s="38"/>
      <c r="L43" s="36"/>
    </row>
    <row r="44" spans="1:12" x14ac:dyDescent="0.3">
      <c r="A44" s="35"/>
      <c r="B44" s="197" t="s">
        <v>121</v>
      </c>
      <c r="C44" s="176"/>
      <c r="D44" s="196"/>
      <c r="E44" s="36"/>
      <c r="J44" s="35"/>
      <c r="K44" s="38"/>
      <c r="L44" s="36"/>
    </row>
    <row r="45" spans="1:12" x14ac:dyDescent="0.3">
      <c r="A45" s="35"/>
      <c r="B45" s="198" t="s">
        <v>122</v>
      </c>
      <c r="C45" s="176"/>
      <c r="D45" s="196"/>
      <c r="E45" s="36"/>
      <c r="J45" s="35"/>
      <c r="K45" s="38"/>
      <c r="L45" s="36"/>
    </row>
    <row r="46" spans="1:12" x14ac:dyDescent="0.3">
      <c r="A46" s="35"/>
      <c r="B46" s="199"/>
      <c r="C46" s="69"/>
      <c r="D46" s="200"/>
      <c r="E46" s="36"/>
      <c r="J46" s="35"/>
      <c r="K46" s="38"/>
      <c r="L46" s="36"/>
    </row>
    <row r="47" spans="1:12" ht="17.25" x14ac:dyDescent="0.35">
      <c r="A47" s="35"/>
      <c r="B47" s="193" t="s">
        <v>125</v>
      </c>
      <c r="C47" s="40"/>
      <c r="D47" s="201"/>
      <c r="E47" s="36"/>
      <c r="J47" s="35"/>
      <c r="K47" s="38"/>
      <c r="L47" s="36"/>
    </row>
    <row r="48" spans="1:12" x14ac:dyDescent="0.3">
      <c r="A48" s="35"/>
      <c r="B48" s="202" t="s">
        <v>126</v>
      </c>
      <c r="C48" s="189" t="s">
        <v>127</v>
      </c>
      <c r="D48" s="201"/>
      <c r="E48" s="36"/>
      <c r="J48" s="35"/>
      <c r="K48" s="38"/>
      <c r="L48" s="36"/>
    </row>
    <row r="49" spans="1:12" x14ac:dyDescent="0.3">
      <c r="A49" s="35"/>
      <c r="B49" s="203"/>
      <c r="C49" s="188"/>
      <c r="D49" s="201"/>
      <c r="E49" s="36"/>
      <c r="J49" s="35"/>
      <c r="K49" s="38"/>
      <c r="L49" s="36"/>
    </row>
    <row r="50" spans="1:12" x14ac:dyDescent="0.3">
      <c r="A50" s="35"/>
      <c r="B50" s="204"/>
      <c r="C50" s="176"/>
      <c r="D50" s="201"/>
      <c r="E50" s="36"/>
      <c r="J50" s="35"/>
      <c r="K50" s="38"/>
      <c r="L50" s="36"/>
    </row>
    <row r="51" spans="1:12" x14ac:dyDescent="0.3">
      <c r="A51" s="35"/>
      <c r="B51" s="204"/>
      <c r="C51" s="176"/>
      <c r="D51" s="201"/>
      <c r="E51" s="36"/>
      <c r="J51" s="35"/>
      <c r="K51" s="38"/>
      <c r="L51" s="36"/>
    </row>
    <row r="52" spans="1:12" x14ac:dyDescent="0.3">
      <c r="A52" s="35"/>
      <c r="B52" s="204"/>
      <c r="C52" s="176"/>
      <c r="D52" s="201"/>
      <c r="E52" s="36"/>
      <c r="J52" s="35"/>
      <c r="K52" s="38"/>
      <c r="L52" s="36"/>
    </row>
    <row r="53" spans="1:12" x14ac:dyDescent="0.3">
      <c r="A53" s="35"/>
      <c r="B53" s="204"/>
      <c r="C53" s="176"/>
      <c r="D53" s="201"/>
      <c r="E53" s="36"/>
      <c r="J53" s="35"/>
      <c r="K53" s="38"/>
      <c r="L53" s="36"/>
    </row>
    <row r="54" spans="1:12" x14ac:dyDescent="0.3">
      <c r="A54" s="35"/>
      <c r="B54" s="204"/>
      <c r="C54" s="176"/>
      <c r="D54" s="201"/>
      <c r="E54" s="36"/>
      <c r="J54" s="35"/>
      <c r="K54" s="38"/>
      <c r="L54" s="36"/>
    </row>
    <row r="55" spans="1:12" x14ac:dyDescent="0.3">
      <c r="A55" s="35"/>
      <c r="B55" s="204"/>
      <c r="C55" s="176"/>
      <c r="D55" s="201"/>
      <c r="E55" s="36"/>
      <c r="J55" s="35"/>
      <c r="K55" s="38"/>
      <c r="L55" s="36"/>
    </row>
    <row r="56" spans="1:12" x14ac:dyDescent="0.3">
      <c r="A56" s="35"/>
      <c r="B56" s="204"/>
      <c r="C56" s="176"/>
      <c r="D56" s="201"/>
      <c r="E56" s="36"/>
      <c r="J56" s="35"/>
      <c r="K56" s="38"/>
      <c r="L56" s="36"/>
    </row>
    <row r="57" spans="1:12" ht="17.25" thickBot="1" x14ac:dyDescent="0.35">
      <c r="A57" s="35"/>
      <c r="B57" s="205"/>
      <c r="C57" s="206"/>
      <c r="D57" s="207"/>
      <c r="E57" s="36"/>
      <c r="J57" s="35"/>
      <c r="K57" s="38"/>
      <c r="L57" s="36"/>
    </row>
    <row r="58" spans="1:12" x14ac:dyDescent="0.3">
      <c r="A58" s="39"/>
      <c r="B58" s="63"/>
      <c r="C58" s="63"/>
      <c r="D58" s="63"/>
      <c r="E58" s="39"/>
      <c r="J58" s="40"/>
      <c r="K58" s="38"/>
      <c r="L58" s="36"/>
    </row>
    <row r="59" spans="1:12" x14ac:dyDescent="0.3">
      <c r="A59" s="38"/>
      <c r="B59" s="38"/>
      <c r="C59" s="38"/>
      <c r="D59" s="38"/>
      <c r="E59" s="38"/>
      <c r="F59" s="38"/>
      <c r="G59" s="38"/>
      <c r="H59" s="38"/>
      <c r="I59" s="38"/>
      <c r="J59" s="38"/>
      <c r="K59" s="38"/>
      <c r="L59" s="36"/>
    </row>
    <row r="60" spans="1:12" x14ac:dyDescent="0.3">
      <c r="A60" s="37"/>
      <c r="B60" s="37"/>
      <c r="C60" s="37"/>
      <c r="D60" s="37"/>
      <c r="E60" s="37"/>
      <c r="J60" s="37"/>
      <c r="K60" s="37"/>
    </row>
  </sheetData>
  <sheetProtection algorithmName="SHA-512" hashValue="Tb3oQwBifMERLEVBZTJugv03l3e+eXSlHswYuCCm/DCUNVlnU5FVeltLgf1ywZ8ASTQAIJo3CCMXQKPLYbcmoA==" saltValue="JNwCgvL+zfpt7KqCtgYTIw==" spinCount="100000" sheet="1" insertHyperlinks="0" selectLockedCells="1"/>
  <mergeCells count="9">
    <mergeCell ref="F24:G24"/>
    <mergeCell ref="F25:G25"/>
    <mergeCell ref="F26:G26"/>
    <mergeCell ref="F9:H9"/>
    <mergeCell ref="B2:C2"/>
    <mergeCell ref="F18:I18"/>
    <mergeCell ref="F19:I21"/>
    <mergeCell ref="F22:G22"/>
    <mergeCell ref="F23:G23"/>
  </mergeCells>
  <conditionalFormatting sqref="C40:C45">
    <cfRule type="expression" dxfId="100" priority="7">
      <formula>$C$21="Condensing Unit"</formula>
    </cfRule>
  </conditionalFormatting>
  <conditionalFormatting sqref="C26">
    <cfRule type="expression" dxfId="99" priority="4">
      <formula>$C$22 &lt;&gt; "Low Temperature"</formula>
    </cfRule>
  </conditionalFormatting>
  <conditionalFormatting sqref="C32:C37">
    <cfRule type="expression" dxfId="98" priority="1">
      <formula>$C$21="Unit Cooler"</formula>
    </cfRule>
  </conditionalFormatting>
  <hyperlinks>
    <hyperlink ref="E2" location="Instructions!A1" display="Back to Instructions tab" xr:uid="{1C8F17FB-09FE-4C8B-9C71-E1F704B57978}"/>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8">
        <x14:dataValidation type="list" allowBlank="1" showInputMessage="1" showErrorMessage="1" xr:uid="{B225FC2F-AE6F-45F5-9FD3-059D93E89F5C}">
          <x14:formula1>
            <xm:f>'Drop Downs'!$B$17:$B$18</xm:f>
          </x14:formula1>
          <xm:sqref>C22</xm:sqref>
        </x14:dataValidation>
        <x14:dataValidation type="list" allowBlank="1" showInputMessage="1" showErrorMessage="1" xr:uid="{E13EE850-8927-4D6B-A30B-54832E11268B}">
          <x14:formula1>
            <xm:f>'Drop Downs'!$B$25:$B$27</xm:f>
          </x14:formula1>
          <xm:sqref>C24</xm:sqref>
        </x14:dataValidation>
        <x14:dataValidation type="list" allowBlank="1" showInputMessage="1" showErrorMessage="1" xr:uid="{B28632AB-61BC-49C5-AB98-B26E4AACF08D}">
          <x14:formula1>
            <xm:f>'Drop Downs'!$D$12:$D$13</xm:f>
          </x14:formula1>
          <xm:sqref>C25</xm:sqref>
        </x14:dataValidation>
        <x14:dataValidation type="list" allowBlank="1" showInputMessage="1" showErrorMessage="1" xr:uid="{CBAA713E-73C9-4593-A6FE-373BACE090CC}">
          <x14:formula1>
            <xm:f>'Drop Downs'!$B$21:$B$22</xm:f>
          </x14:formula1>
          <xm:sqref>C23</xm:sqref>
        </x14:dataValidation>
        <x14:dataValidation type="list" allowBlank="1" showInputMessage="1" showErrorMessage="1" xr:uid="{66B3F1D5-6B5E-444D-9A53-1E14CBF7AEF1}">
          <x14:formula1>
            <xm:f>'Drop Downs'!$B$12:$B$14</xm:f>
          </x14:formula1>
          <xm:sqref>C21</xm:sqref>
        </x14:dataValidation>
        <x14:dataValidation type="list" allowBlank="1" showInputMessage="1" showErrorMessage="1" xr:uid="{A78CDF13-0FCF-4776-A563-F9266A947F38}">
          <x14:formula1>
            <xm:f>'Drop Downs'!$D$24:$D$27</xm:f>
          </x14:formula1>
          <xm:sqref>C26</xm:sqref>
        </x14:dataValidation>
        <x14:dataValidation type="list" allowBlank="1" showInputMessage="1" showErrorMessage="1" xr:uid="{F2D6D0C1-47D5-4336-8BCA-0F6F89B1791D}">
          <x14:formula1>
            <xm:f>'Drop Downs'!$B$30:$B$50</xm:f>
          </x14:formula1>
          <xm:sqref>C27</xm:sqref>
        </x14:dataValidation>
        <x14:dataValidation type="list" allowBlank="1" showInputMessage="1" showErrorMessage="1" xr:uid="{96E8F788-C3E4-4EF4-9159-F6C74CDDC5E0}">
          <x14:formula1>
            <xm:f>'Drop Downs'!$D$42:$D$43</xm:f>
          </x14:formula1>
          <xm:sqref>C14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2CF40-01AB-4921-B095-4845F3058A44}">
  <sheetPr codeName="Sheet4">
    <tabColor rgb="FF0070C0"/>
    <pageSetUpPr autoPageBreaks="0"/>
  </sheetPr>
  <dimension ref="A1:K67"/>
  <sheetViews>
    <sheetView zoomScale="80" zoomScaleNormal="80" workbookViewId="0">
      <selection activeCell="C13" sqref="C13"/>
    </sheetView>
  </sheetViews>
  <sheetFormatPr defaultColWidth="8.7109375" defaultRowHeight="15" x14ac:dyDescent="0.25"/>
  <cols>
    <col min="1" max="1" width="4.7109375" style="25" customWidth="1"/>
    <col min="2" max="2" width="38.5703125" style="25" customWidth="1"/>
    <col min="3" max="3" width="47.140625" style="25" customWidth="1"/>
    <col min="4" max="4" width="41.85546875" style="25" customWidth="1"/>
    <col min="5" max="5" width="43" style="25" customWidth="1"/>
    <col min="6" max="6" width="64.85546875" style="25" customWidth="1"/>
    <col min="7" max="7" width="25.42578125" style="25" customWidth="1"/>
    <col min="8" max="8" width="31.7109375" style="25" customWidth="1"/>
    <col min="9" max="9" width="1.85546875" style="25" customWidth="1"/>
    <col min="10" max="10" width="2.5703125" style="25" customWidth="1"/>
    <col min="11" max="16384" width="8.7109375" style="25"/>
  </cols>
  <sheetData>
    <row r="1" spans="1:11" ht="15.75" thickBot="1" x14ac:dyDescent="0.3">
      <c r="I1" s="57"/>
      <c r="J1" s="60"/>
      <c r="K1" s="58"/>
    </row>
    <row r="2" spans="1:11" ht="18" thickBot="1" x14ac:dyDescent="0.35">
      <c r="B2" s="393" t="s">
        <v>0</v>
      </c>
      <c r="C2" s="394"/>
      <c r="D2" s="34"/>
      <c r="E2" s="173" t="s">
        <v>75</v>
      </c>
      <c r="I2" s="57"/>
      <c r="J2" s="60"/>
      <c r="K2" s="58"/>
    </row>
    <row r="3" spans="1:11" ht="16.5" x14ac:dyDescent="0.3">
      <c r="B3" s="41" t="s">
        <v>1</v>
      </c>
      <c r="C3" s="42" t="str">
        <f>Version_Control!C3</f>
        <v>Walk-In Refrigeration Systems</v>
      </c>
      <c r="I3" s="57"/>
      <c r="J3" s="60"/>
      <c r="K3" s="58"/>
    </row>
    <row r="4" spans="1:11" ht="16.5" x14ac:dyDescent="0.3">
      <c r="B4" s="43" t="s">
        <v>2</v>
      </c>
      <c r="C4" s="42" t="str">
        <f>Version_Control!C4</f>
        <v>v1.5</v>
      </c>
      <c r="I4" s="57"/>
      <c r="J4" s="60"/>
      <c r="K4" s="58"/>
    </row>
    <row r="5" spans="1:11" ht="16.5" x14ac:dyDescent="0.3">
      <c r="B5" s="43" t="s">
        <v>3</v>
      </c>
      <c r="C5" s="83">
        <f>Version_Control!C5</f>
        <v>45434</v>
      </c>
      <c r="I5" s="57"/>
      <c r="J5" s="60"/>
      <c r="K5" s="58"/>
    </row>
    <row r="6" spans="1:11" ht="16.5" x14ac:dyDescent="0.3">
      <c r="B6" s="43" t="s">
        <v>4</v>
      </c>
      <c r="C6" s="46" t="str">
        <f ca="1">MID(CELL("filename",A1), FIND("]", CELL("filename", A1))+ 1, 255)</f>
        <v>Instrumentation &amp; setup</v>
      </c>
      <c r="I6" s="57"/>
      <c r="J6" s="60"/>
      <c r="K6" s="58"/>
    </row>
    <row r="7" spans="1:11" ht="16.5" x14ac:dyDescent="0.25">
      <c r="B7" s="47" t="s">
        <v>5</v>
      </c>
      <c r="C7" s="48" t="str">
        <f ca="1">Version_Control!C7</f>
        <v>Walk-In Refrigeration Systems - v1.5.xlsx</v>
      </c>
      <c r="I7" s="57"/>
      <c r="J7" s="60"/>
      <c r="K7" s="58"/>
    </row>
    <row r="8" spans="1:11" ht="16.5" x14ac:dyDescent="0.25">
      <c r="B8" s="47" t="s">
        <v>128</v>
      </c>
      <c r="C8" s="321" t="str">
        <f>'General Info and Results'!C15</f>
        <v>[MM/DD/YYYY]</v>
      </c>
      <c r="I8" s="57"/>
      <c r="J8" s="60"/>
      <c r="K8" s="58"/>
    </row>
    <row r="9" spans="1:11" ht="17.25" thickBot="1" x14ac:dyDescent="0.35">
      <c r="B9" s="49" t="s">
        <v>129</v>
      </c>
      <c r="C9" s="50" t="str">
        <f>Version_Control!C8</f>
        <v>[MM/DD/YYYY]</v>
      </c>
      <c r="I9" s="57"/>
      <c r="J9" s="60"/>
      <c r="K9" s="58"/>
    </row>
    <row r="10" spans="1:11" x14ac:dyDescent="0.25">
      <c r="I10" s="57"/>
      <c r="J10" s="60"/>
      <c r="K10" s="58"/>
    </row>
    <row r="11" spans="1:11" ht="15.75" thickBot="1" x14ac:dyDescent="0.3">
      <c r="B11" s="61"/>
      <c r="C11" s="61"/>
      <c r="D11" s="61"/>
      <c r="E11" s="61"/>
      <c r="F11" s="61"/>
      <c r="G11" s="61"/>
      <c r="I11" s="57"/>
      <c r="J11" s="60"/>
      <c r="K11" s="58"/>
    </row>
    <row r="12" spans="1:11" ht="18" thickBot="1" x14ac:dyDescent="0.4">
      <c r="A12" s="57"/>
      <c r="B12" s="216" t="s">
        <v>130</v>
      </c>
      <c r="C12" s="217"/>
      <c r="D12" s="217"/>
      <c r="E12" s="218"/>
      <c r="F12" s="58"/>
      <c r="H12" s="58"/>
      <c r="I12" s="57"/>
      <c r="J12" s="60"/>
      <c r="K12" s="58"/>
    </row>
    <row r="13" spans="1:11" ht="89.1" customHeight="1" thickBot="1" x14ac:dyDescent="0.35">
      <c r="A13" s="57"/>
      <c r="B13" s="213" t="s">
        <v>131</v>
      </c>
      <c r="C13" s="214"/>
      <c r="D13" s="215" t="s">
        <v>132</v>
      </c>
      <c r="E13" s="220"/>
      <c r="F13" s="58"/>
      <c r="H13" s="58"/>
      <c r="I13" s="57"/>
      <c r="J13" s="60"/>
      <c r="K13" s="58"/>
    </row>
    <row r="14" spans="1:11" x14ac:dyDescent="0.25">
      <c r="A14" s="57"/>
      <c r="B14" s="59"/>
      <c r="C14" s="59"/>
      <c r="D14" s="59"/>
      <c r="E14" s="212"/>
      <c r="I14" s="57"/>
      <c r="J14" s="60"/>
      <c r="K14" s="58"/>
    </row>
    <row r="15" spans="1:11" ht="15.75" thickBot="1" x14ac:dyDescent="0.3">
      <c r="A15" s="57"/>
      <c r="B15" s="219"/>
      <c r="C15" s="219"/>
      <c r="D15" s="219"/>
      <c r="E15" s="243"/>
      <c r="I15" s="57"/>
      <c r="J15" s="60"/>
      <c r="K15" s="58"/>
    </row>
    <row r="16" spans="1:11" ht="18" thickBot="1" x14ac:dyDescent="0.4">
      <c r="A16" s="57"/>
      <c r="B16" s="216" t="s">
        <v>133</v>
      </c>
      <c r="C16" s="217"/>
      <c r="D16" s="217"/>
      <c r="E16" s="218"/>
      <c r="I16" s="57"/>
      <c r="J16" s="60"/>
      <c r="K16" s="58"/>
    </row>
    <row r="17" spans="1:11" ht="87.75" customHeight="1" thickBot="1" x14ac:dyDescent="0.35">
      <c r="A17" s="57"/>
      <c r="B17" s="213" t="s">
        <v>134</v>
      </c>
      <c r="C17" s="398"/>
      <c r="D17" s="399"/>
      <c r="E17" s="400"/>
      <c r="I17" s="57"/>
      <c r="J17" s="60"/>
      <c r="K17" s="58"/>
    </row>
    <row r="18" spans="1:11" x14ac:dyDescent="0.25">
      <c r="B18" s="61"/>
      <c r="C18" s="61"/>
      <c r="D18" s="61"/>
      <c r="E18" s="61"/>
      <c r="I18" s="57"/>
      <c r="J18" s="60"/>
      <c r="K18" s="58"/>
    </row>
    <row r="19" spans="1:11" ht="15.75" thickBot="1" x14ac:dyDescent="0.3">
      <c r="A19" s="58"/>
      <c r="B19" s="58"/>
      <c r="C19" s="58"/>
      <c r="D19" s="58"/>
      <c r="E19" s="58"/>
      <c r="F19" s="58"/>
      <c r="H19" s="58"/>
      <c r="I19" s="57"/>
      <c r="J19" s="60"/>
      <c r="K19" s="58"/>
    </row>
    <row r="20" spans="1:11" ht="18" thickBot="1" x14ac:dyDescent="0.4">
      <c r="A20" s="57"/>
      <c r="B20" s="216" t="s">
        <v>135</v>
      </c>
      <c r="C20" s="217"/>
      <c r="D20" s="217"/>
      <c r="E20" s="218"/>
      <c r="F20" s="58"/>
      <c r="H20" s="58"/>
      <c r="I20" s="57"/>
      <c r="J20" s="60"/>
      <c r="K20" s="58"/>
    </row>
    <row r="21" spans="1:11" ht="103.5" customHeight="1" thickBot="1" x14ac:dyDescent="0.35">
      <c r="A21" s="57"/>
      <c r="B21" s="213" t="s">
        <v>136</v>
      </c>
      <c r="C21" s="214"/>
      <c r="D21" s="215" t="s">
        <v>137</v>
      </c>
      <c r="E21" s="220"/>
      <c r="F21" s="58"/>
      <c r="H21" s="58"/>
      <c r="I21" s="57"/>
      <c r="J21" s="60"/>
      <c r="K21" s="58"/>
    </row>
    <row r="22" spans="1:11" x14ac:dyDescent="0.25">
      <c r="A22" s="57"/>
      <c r="B22" s="59"/>
      <c r="C22" s="59"/>
      <c r="D22" s="59"/>
      <c r="E22" s="212"/>
      <c r="I22" s="57"/>
      <c r="J22" s="60"/>
      <c r="K22" s="58"/>
    </row>
    <row r="23" spans="1:11" ht="15.75" thickBot="1" x14ac:dyDescent="0.3">
      <c r="B23" s="219"/>
      <c r="C23" s="219"/>
      <c r="D23" s="219"/>
      <c r="E23" s="61"/>
      <c r="I23" s="57"/>
      <c r="J23" s="60"/>
      <c r="K23" s="58"/>
    </row>
    <row r="24" spans="1:11" ht="18" thickBot="1" x14ac:dyDescent="0.4">
      <c r="A24" s="57"/>
      <c r="B24" s="216" t="s">
        <v>138</v>
      </c>
      <c r="C24" s="217"/>
      <c r="D24" s="217"/>
      <c r="E24" s="218"/>
      <c r="F24" s="58"/>
      <c r="I24" s="57"/>
      <c r="J24" s="60"/>
      <c r="K24" s="58"/>
    </row>
    <row r="25" spans="1:11" ht="103.5" customHeight="1" thickBot="1" x14ac:dyDescent="0.35">
      <c r="A25" s="57"/>
      <c r="B25" s="213" t="s">
        <v>139</v>
      </c>
      <c r="C25" s="214"/>
      <c r="D25" s="215" t="s">
        <v>140</v>
      </c>
      <c r="E25" s="220"/>
      <c r="F25" s="58"/>
      <c r="H25" s="58"/>
      <c r="I25" s="57"/>
      <c r="J25" s="60"/>
      <c r="K25" s="58"/>
    </row>
    <row r="26" spans="1:11" x14ac:dyDescent="0.25">
      <c r="A26" s="57"/>
      <c r="B26" s="59"/>
      <c r="C26" s="59"/>
      <c r="D26" s="59"/>
      <c r="E26" s="212"/>
      <c r="F26" s="59"/>
      <c r="G26" s="59"/>
      <c r="I26" s="57"/>
      <c r="J26" s="60"/>
      <c r="K26" s="58"/>
    </row>
    <row r="27" spans="1:11" ht="15.75" thickBot="1" x14ac:dyDescent="0.3">
      <c r="B27" s="59"/>
      <c r="C27" s="59"/>
      <c r="D27" s="59"/>
      <c r="I27" s="57"/>
      <c r="J27" s="60"/>
      <c r="K27" s="58"/>
    </row>
    <row r="28" spans="1:11" ht="18" thickBot="1" x14ac:dyDescent="0.3">
      <c r="B28" s="395" t="s">
        <v>141</v>
      </c>
      <c r="C28" s="396"/>
      <c r="D28" s="396"/>
      <c r="E28" s="396"/>
      <c r="F28" s="396"/>
      <c r="G28" s="396"/>
      <c r="H28" s="397"/>
      <c r="I28" s="57"/>
      <c r="J28" s="60"/>
      <c r="K28" s="58"/>
    </row>
    <row r="29" spans="1:11" ht="17.25" x14ac:dyDescent="0.25">
      <c r="B29" s="322" t="s">
        <v>142</v>
      </c>
      <c r="C29" s="323" t="s">
        <v>118</v>
      </c>
      <c r="D29" s="323" t="s">
        <v>143</v>
      </c>
      <c r="E29" s="323" t="s">
        <v>144</v>
      </c>
      <c r="F29" s="323" t="s">
        <v>145</v>
      </c>
      <c r="G29" s="323" t="s">
        <v>146</v>
      </c>
      <c r="H29" s="324" t="s">
        <v>147</v>
      </c>
      <c r="I29" s="57"/>
      <c r="J29" s="60"/>
      <c r="K29" s="58"/>
    </row>
    <row r="30" spans="1:11" ht="16.5" x14ac:dyDescent="0.25">
      <c r="B30" s="97"/>
      <c r="C30" s="325"/>
      <c r="D30" s="325"/>
      <c r="E30" s="325"/>
      <c r="F30" s="325"/>
      <c r="G30" s="326" t="s">
        <v>85</v>
      </c>
      <c r="H30" s="320" t="s">
        <v>85</v>
      </c>
      <c r="I30" s="57"/>
      <c r="J30" s="60"/>
      <c r="K30" s="58"/>
    </row>
    <row r="31" spans="1:11" ht="16.5" x14ac:dyDescent="0.25">
      <c r="B31" s="97"/>
      <c r="C31" s="325"/>
      <c r="D31" s="325"/>
      <c r="E31" s="325"/>
      <c r="F31" s="325"/>
      <c r="G31" s="326" t="s">
        <v>85</v>
      </c>
      <c r="H31" s="320" t="s">
        <v>85</v>
      </c>
      <c r="I31" s="57"/>
      <c r="J31" s="60"/>
      <c r="K31" s="58"/>
    </row>
    <row r="32" spans="1:11" ht="16.5" x14ac:dyDescent="0.25">
      <c r="B32" s="97"/>
      <c r="C32" s="325"/>
      <c r="D32" s="325"/>
      <c r="E32" s="325"/>
      <c r="F32" s="325"/>
      <c r="G32" s="326" t="s">
        <v>85</v>
      </c>
      <c r="H32" s="320" t="s">
        <v>85</v>
      </c>
      <c r="I32" s="57"/>
      <c r="J32" s="60"/>
      <c r="K32" s="58"/>
    </row>
    <row r="33" spans="2:11" ht="16.5" x14ac:dyDescent="0.25">
      <c r="B33" s="97"/>
      <c r="C33" s="325"/>
      <c r="D33" s="325"/>
      <c r="E33" s="325"/>
      <c r="F33" s="325"/>
      <c r="G33" s="326" t="s">
        <v>85</v>
      </c>
      <c r="H33" s="320" t="s">
        <v>85</v>
      </c>
      <c r="I33" s="57"/>
      <c r="J33" s="60"/>
      <c r="K33" s="58"/>
    </row>
    <row r="34" spans="2:11" ht="16.5" x14ac:dyDescent="0.25">
      <c r="B34" s="97"/>
      <c r="C34" s="325"/>
      <c r="D34" s="325"/>
      <c r="E34" s="325"/>
      <c r="F34" s="325"/>
      <c r="G34" s="326" t="s">
        <v>85</v>
      </c>
      <c r="H34" s="320" t="s">
        <v>85</v>
      </c>
      <c r="I34" s="57"/>
      <c r="J34" s="60"/>
      <c r="K34" s="58"/>
    </row>
    <row r="35" spans="2:11" ht="16.5" x14ac:dyDescent="0.25">
      <c r="B35" s="97"/>
      <c r="C35" s="325"/>
      <c r="D35" s="325"/>
      <c r="E35" s="325"/>
      <c r="F35" s="325"/>
      <c r="G35" s="326" t="s">
        <v>85</v>
      </c>
      <c r="H35" s="320" t="s">
        <v>85</v>
      </c>
      <c r="I35" s="57"/>
      <c r="J35" s="60"/>
      <c r="K35" s="58"/>
    </row>
    <row r="36" spans="2:11" ht="16.5" x14ac:dyDescent="0.25">
      <c r="B36" s="97"/>
      <c r="C36" s="325"/>
      <c r="D36" s="325"/>
      <c r="E36" s="325"/>
      <c r="F36" s="325"/>
      <c r="G36" s="326" t="s">
        <v>85</v>
      </c>
      <c r="H36" s="320" t="s">
        <v>85</v>
      </c>
      <c r="I36" s="57"/>
      <c r="J36" s="60"/>
      <c r="K36" s="58"/>
    </row>
    <row r="37" spans="2:11" ht="16.5" x14ac:dyDescent="0.25">
      <c r="B37" s="97"/>
      <c r="C37" s="325"/>
      <c r="D37" s="325"/>
      <c r="E37" s="325"/>
      <c r="F37" s="325"/>
      <c r="G37" s="326" t="s">
        <v>85</v>
      </c>
      <c r="H37" s="320" t="s">
        <v>85</v>
      </c>
      <c r="I37" s="57"/>
      <c r="J37" s="60"/>
      <c r="K37" s="58"/>
    </row>
    <row r="38" spans="2:11" ht="16.5" x14ac:dyDescent="0.25">
      <c r="B38" s="97"/>
      <c r="C38" s="325"/>
      <c r="D38" s="325"/>
      <c r="E38" s="325"/>
      <c r="F38" s="325"/>
      <c r="G38" s="326" t="s">
        <v>85</v>
      </c>
      <c r="H38" s="320" t="s">
        <v>85</v>
      </c>
      <c r="I38" s="57"/>
      <c r="J38" s="60"/>
      <c r="K38" s="58"/>
    </row>
    <row r="39" spans="2:11" ht="16.5" x14ac:dyDescent="0.25">
      <c r="B39" s="97"/>
      <c r="C39" s="325"/>
      <c r="D39" s="325"/>
      <c r="E39" s="325"/>
      <c r="F39" s="325"/>
      <c r="G39" s="326" t="s">
        <v>85</v>
      </c>
      <c r="H39" s="320" t="s">
        <v>85</v>
      </c>
      <c r="I39" s="57"/>
      <c r="J39" s="60"/>
      <c r="K39" s="58"/>
    </row>
    <row r="40" spans="2:11" ht="16.5" x14ac:dyDescent="0.25">
      <c r="B40" s="97"/>
      <c r="C40" s="325"/>
      <c r="D40" s="325"/>
      <c r="E40" s="325"/>
      <c r="F40" s="325"/>
      <c r="G40" s="326" t="s">
        <v>85</v>
      </c>
      <c r="H40" s="320" t="s">
        <v>85</v>
      </c>
      <c r="I40" s="57"/>
      <c r="J40" s="60"/>
      <c r="K40" s="58"/>
    </row>
    <row r="41" spans="2:11" ht="16.5" x14ac:dyDescent="0.25">
      <c r="B41" s="97"/>
      <c r="C41" s="325"/>
      <c r="D41" s="325"/>
      <c r="E41" s="325"/>
      <c r="F41" s="325"/>
      <c r="G41" s="326" t="s">
        <v>85</v>
      </c>
      <c r="H41" s="320" t="s">
        <v>85</v>
      </c>
      <c r="I41" s="57"/>
      <c r="J41" s="60"/>
      <c r="K41" s="58"/>
    </row>
    <row r="42" spans="2:11" ht="16.5" x14ac:dyDescent="0.25">
      <c r="B42" s="97"/>
      <c r="C42" s="325"/>
      <c r="D42" s="325"/>
      <c r="E42" s="325"/>
      <c r="F42" s="325"/>
      <c r="G42" s="326" t="s">
        <v>85</v>
      </c>
      <c r="H42" s="320" t="s">
        <v>85</v>
      </c>
      <c r="I42" s="57"/>
      <c r="J42" s="60"/>
      <c r="K42" s="58"/>
    </row>
    <row r="43" spans="2:11" ht="16.5" x14ac:dyDescent="0.25">
      <c r="B43" s="97"/>
      <c r="C43" s="325"/>
      <c r="D43" s="325"/>
      <c r="E43" s="325"/>
      <c r="F43" s="325"/>
      <c r="G43" s="326" t="s">
        <v>85</v>
      </c>
      <c r="H43" s="320" t="s">
        <v>85</v>
      </c>
      <c r="I43" s="57"/>
      <c r="J43" s="60"/>
      <c r="K43" s="58"/>
    </row>
    <row r="44" spans="2:11" ht="16.5" x14ac:dyDescent="0.25">
      <c r="B44" s="97"/>
      <c r="C44" s="325"/>
      <c r="D44" s="325"/>
      <c r="E44" s="325"/>
      <c r="F44" s="325"/>
      <c r="G44" s="326" t="s">
        <v>85</v>
      </c>
      <c r="H44" s="320" t="s">
        <v>85</v>
      </c>
      <c r="I44" s="57"/>
      <c r="J44" s="60"/>
      <c r="K44" s="58"/>
    </row>
    <row r="45" spans="2:11" ht="16.5" x14ac:dyDescent="0.25">
      <c r="B45" s="97"/>
      <c r="C45" s="325"/>
      <c r="D45" s="325"/>
      <c r="E45" s="325"/>
      <c r="F45" s="325"/>
      <c r="G45" s="326" t="s">
        <v>85</v>
      </c>
      <c r="H45" s="320" t="s">
        <v>85</v>
      </c>
      <c r="I45" s="57"/>
      <c r="J45" s="60"/>
      <c r="K45" s="58"/>
    </row>
    <row r="46" spans="2:11" ht="16.5" x14ac:dyDescent="0.25">
      <c r="B46" s="97"/>
      <c r="C46" s="325"/>
      <c r="D46" s="325"/>
      <c r="E46" s="325"/>
      <c r="F46" s="325"/>
      <c r="G46" s="326" t="s">
        <v>85</v>
      </c>
      <c r="H46" s="320" t="s">
        <v>85</v>
      </c>
      <c r="I46" s="57"/>
      <c r="J46" s="60"/>
      <c r="K46" s="58"/>
    </row>
    <row r="47" spans="2:11" ht="16.5" x14ac:dyDescent="0.25">
      <c r="B47" s="97"/>
      <c r="C47" s="325"/>
      <c r="D47" s="325"/>
      <c r="E47" s="325"/>
      <c r="F47" s="325"/>
      <c r="G47" s="326" t="s">
        <v>85</v>
      </c>
      <c r="H47" s="320" t="s">
        <v>85</v>
      </c>
      <c r="I47" s="57"/>
      <c r="J47" s="60"/>
      <c r="K47" s="58"/>
    </row>
    <row r="48" spans="2:11" ht="16.5" x14ac:dyDescent="0.25">
      <c r="B48" s="97"/>
      <c r="C48" s="325"/>
      <c r="D48" s="325"/>
      <c r="E48" s="325"/>
      <c r="F48" s="325"/>
      <c r="G48" s="326" t="s">
        <v>85</v>
      </c>
      <c r="H48" s="320" t="s">
        <v>85</v>
      </c>
      <c r="I48" s="57"/>
      <c r="J48" s="60"/>
      <c r="K48" s="58"/>
    </row>
    <row r="49" spans="2:11" ht="16.5" x14ac:dyDescent="0.25">
      <c r="B49" s="97"/>
      <c r="C49" s="325"/>
      <c r="D49" s="325"/>
      <c r="E49" s="325"/>
      <c r="F49" s="325"/>
      <c r="G49" s="326" t="s">
        <v>85</v>
      </c>
      <c r="H49" s="320" t="s">
        <v>85</v>
      </c>
      <c r="I49" s="57"/>
      <c r="J49" s="60"/>
      <c r="K49" s="58"/>
    </row>
    <row r="50" spans="2:11" ht="16.5" x14ac:dyDescent="0.25">
      <c r="B50" s="97"/>
      <c r="C50" s="325"/>
      <c r="D50" s="325"/>
      <c r="E50" s="325"/>
      <c r="F50" s="325"/>
      <c r="G50" s="326" t="s">
        <v>85</v>
      </c>
      <c r="H50" s="320" t="s">
        <v>85</v>
      </c>
      <c r="I50" s="57"/>
      <c r="J50" s="60"/>
      <c r="K50" s="58"/>
    </row>
    <row r="51" spans="2:11" ht="16.5" x14ac:dyDescent="0.25">
      <c r="B51" s="97"/>
      <c r="C51" s="325"/>
      <c r="D51" s="325"/>
      <c r="E51" s="325"/>
      <c r="F51" s="325"/>
      <c r="G51" s="326" t="s">
        <v>85</v>
      </c>
      <c r="H51" s="320" t="s">
        <v>85</v>
      </c>
      <c r="I51" s="57"/>
      <c r="J51" s="60"/>
      <c r="K51" s="58"/>
    </row>
    <row r="52" spans="2:11" ht="16.5" x14ac:dyDescent="0.25">
      <c r="B52" s="97"/>
      <c r="C52" s="325"/>
      <c r="D52" s="325"/>
      <c r="E52" s="325"/>
      <c r="F52" s="325"/>
      <c r="G52" s="326" t="s">
        <v>85</v>
      </c>
      <c r="H52" s="320" t="s">
        <v>85</v>
      </c>
      <c r="I52" s="57"/>
      <c r="J52" s="60"/>
      <c r="K52" s="58"/>
    </row>
    <row r="53" spans="2:11" ht="16.5" x14ac:dyDescent="0.25">
      <c r="B53" s="97"/>
      <c r="C53" s="325"/>
      <c r="D53" s="325"/>
      <c r="E53" s="325"/>
      <c r="F53" s="325"/>
      <c r="G53" s="326" t="s">
        <v>85</v>
      </c>
      <c r="H53" s="320" t="s">
        <v>85</v>
      </c>
      <c r="I53" s="57"/>
      <c r="J53" s="60"/>
      <c r="K53" s="58"/>
    </row>
    <row r="54" spans="2:11" ht="16.5" x14ac:dyDescent="0.25">
      <c r="B54" s="97"/>
      <c r="C54" s="325"/>
      <c r="D54" s="325"/>
      <c r="E54" s="325"/>
      <c r="F54" s="325"/>
      <c r="G54" s="326" t="s">
        <v>85</v>
      </c>
      <c r="H54" s="320" t="s">
        <v>85</v>
      </c>
      <c r="I54" s="57"/>
      <c r="J54" s="60"/>
      <c r="K54" s="58"/>
    </row>
    <row r="55" spans="2:11" ht="16.5" x14ac:dyDescent="0.25">
      <c r="B55" s="97"/>
      <c r="C55" s="325"/>
      <c r="D55" s="325"/>
      <c r="E55" s="325"/>
      <c r="F55" s="325"/>
      <c r="G55" s="326" t="s">
        <v>85</v>
      </c>
      <c r="H55" s="320" t="s">
        <v>85</v>
      </c>
      <c r="I55" s="57"/>
      <c r="J55" s="60"/>
      <c r="K55" s="58"/>
    </row>
    <row r="56" spans="2:11" ht="16.5" x14ac:dyDescent="0.25">
      <c r="B56" s="97"/>
      <c r="C56" s="325"/>
      <c r="D56" s="325"/>
      <c r="E56" s="325"/>
      <c r="F56" s="325"/>
      <c r="G56" s="326" t="s">
        <v>85</v>
      </c>
      <c r="H56" s="320" t="s">
        <v>85</v>
      </c>
      <c r="I56" s="57"/>
      <c r="J56" s="60"/>
      <c r="K56" s="58"/>
    </row>
    <row r="57" spans="2:11" ht="16.5" x14ac:dyDescent="0.25">
      <c r="B57" s="97"/>
      <c r="C57" s="325"/>
      <c r="D57" s="325"/>
      <c r="E57" s="325"/>
      <c r="F57" s="325"/>
      <c r="G57" s="326" t="s">
        <v>85</v>
      </c>
      <c r="H57" s="320" t="s">
        <v>85</v>
      </c>
      <c r="I57" s="57"/>
      <c r="J57" s="60"/>
      <c r="K57" s="58"/>
    </row>
    <row r="58" spans="2:11" ht="16.5" x14ac:dyDescent="0.25">
      <c r="B58" s="97"/>
      <c r="C58" s="325"/>
      <c r="D58" s="325"/>
      <c r="E58" s="325"/>
      <c r="F58" s="325"/>
      <c r="G58" s="326" t="s">
        <v>85</v>
      </c>
      <c r="H58" s="320" t="s">
        <v>85</v>
      </c>
      <c r="I58" s="57"/>
      <c r="J58" s="60"/>
      <c r="K58" s="58"/>
    </row>
    <row r="59" spans="2:11" ht="16.5" x14ac:dyDescent="0.25">
      <c r="B59" s="97"/>
      <c r="C59" s="325"/>
      <c r="D59" s="325"/>
      <c r="E59" s="325"/>
      <c r="F59" s="327"/>
      <c r="G59" s="326" t="s">
        <v>85</v>
      </c>
      <c r="H59" s="320" t="s">
        <v>85</v>
      </c>
      <c r="I59" s="57"/>
      <c r="J59" s="60"/>
      <c r="K59" s="58"/>
    </row>
    <row r="60" spans="2:11" ht="16.5" x14ac:dyDescent="0.25">
      <c r="B60" s="97"/>
      <c r="C60" s="325"/>
      <c r="D60" s="325"/>
      <c r="E60" s="325"/>
      <c r="F60" s="327"/>
      <c r="G60" s="326" t="s">
        <v>85</v>
      </c>
      <c r="H60" s="320" t="s">
        <v>85</v>
      </c>
      <c r="I60" s="57"/>
      <c r="J60" s="60"/>
      <c r="K60" s="58"/>
    </row>
    <row r="61" spans="2:11" ht="16.5" x14ac:dyDescent="0.25">
      <c r="B61" s="97"/>
      <c r="C61" s="325"/>
      <c r="D61" s="325"/>
      <c r="E61" s="325"/>
      <c r="F61" s="325"/>
      <c r="G61" s="326" t="s">
        <v>85</v>
      </c>
      <c r="H61" s="320" t="s">
        <v>85</v>
      </c>
      <c r="I61" s="57"/>
      <c r="J61" s="60"/>
      <c r="K61" s="58"/>
    </row>
    <row r="62" spans="2:11" ht="16.5" x14ac:dyDescent="0.25">
      <c r="B62" s="97"/>
      <c r="C62" s="325"/>
      <c r="D62" s="325"/>
      <c r="E62" s="325"/>
      <c r="F62" s="325"/>
      <c r="G62" s="326" t="s">
        <v>85</v>
      </c>
      <c r="H62" s="320" t="s">
        <v>85</v>
      </c>
      <c r="I62" s="57"/>
      <c r="J62" s="60"/>
      <c r="K62" s="58"/>
    </row>
    <row r="63" spans="2:11" ht="16.5" x14ac:dyDescent="0.25">
      <c r="B63" s="97"/>
      <c r="C63" s="325"/>
      <c r="D63" s="325"/>
      <c r="E63" s="325"/>
      <c r="F63" s="325"/>
      <c r="G63" s="326" t="s">
        <v>85</v>
      </c>
      <c r="H63" s="320" t="s">
        <v>85</v>
      </c>
      <c r="I63" s="57"/>
      <c r="J63" s="60"/>
      <c r="K63" s="58"/>
    </row>
    <row r="64" spans="2:11" ht="17.25" thickBot="1" x14ac:dyDescent="0.3">
      <c r="B64" s="98"/>
      <c r="C64" s="99"/>
      <c r="D64" s="99"/>
      <c r="E64" s="99"/>
      <c r="F64" s="99"/>
      <c r="G64" s="328" t="s">
        <v>85</v>
      </c>
      <c r="H64" s="329" t="s">
        <v>85</v>
      </c>
      <c r="I64" s="57"/>
      <c r="J64" s="60"/>
      <c r="K64" s="58"/>
    </row>
    <row r="65" spans="1:11" x14ac:dyDescent="0.25">
      <c r="A65" s="61"/>
      <c r="B65" s="219"/>
      <c r="C65" s="219"/>
      <c r="D65" s="219"/>
      <c r="E65" s="219"/>
      <c r="F65" s="219"/>
      <c r="G65" s="219"/>
      <c r="H65" s="219"/>
      <c r="I65" s="62"/>
      <c r="J65" s="60"/>
      <c r="K65" s="58"/>
    </row>
    <row r="66" spans="1:11" x14ac:dyDescent="0.25">
      <c r="A66" s="60"/>
      <c r="B66" s="60"/>
      <c r="C66" s="60"/>
      <c r="D66" s="60"/>
      <c r="E66" s="60"/>
      <c r="F66" s="60"/>
      <c r="G66" s="60"/>
      <c r="H66" s="60"/>
      <c r="I66" s="60"/>
      <c r="J66" s="60"/>
      <c r="K66" s="58"/>
    </row>
    <row r="67" spans="1:11" x14ac:dyDescent="0.25">
      <c r="A67" s="59"/>
      <c r="B67" s="59"/>
      <c r="C67" s="59"/>
      <c r="D67" s="59"/>
      <c r="E67" s="59"/>
      <c r="F67" s="59"/>
      <c r="G67" s="59"/>
      <c r="H67" s="59"/>
      <c r="I67" s="59"/>
      <c r="J67" s="59"/>
    </row>
  </sheetData>
  <sheetProtection algorithmName="SHA-512" hashValue="/03L0b3mDKm0v66bEpv8YlFivCIgH3KRkWN3pLkXhWpVD9d/hCVNvQQ7oZ5BARaF5cYN/ayg7VCL/6nlUqhUEA==" saltValue="z7j28wI5Wq6YI/eXB00FDw==" spinCount="100000" sheet="1" insertHyperlinks="0" selectLockedCells="1"/>
  <protectedRanges>
    <protectedRange sqref="B30:H64" name="Range1"/>
  </protectedRanges>
  <mergeCells count="3">
    <mergeCell ref="B2:C2"/>
    <mergeCell ref="B28:H28"/>
    <mergeCell ref="C17:E17"/>
  </mergeCells>
  <conditionalFormatting sqref="G30">
    <cfRule type="expression" dxfId="97" priority="71">
      <formula>$G30&gt;$C$8</formula>
    </cfRule>
  </conditionalFormatting>
  <conditionalFormatting sqref="G31">
    <cfRule type="expression" dxfId="96" priority="70">
      <formula>$G31&gt;$C$8</formula>
    </cfRule>
  </conditionalFormatting>
  <conditionalFormatting sqref="G32">
    <cfRule type="expression" dxfId="95" priority="69">
      <formula>$G32&gt;$C$8</formula>
    </cfRule>
  </conditionalFormatting>
  <conditionalFormatting sqref="G33">
    <cfRule type="expression" dxfId="94" priority="68">
      <formula>$G33&gt;$C$8</formula>
    </cfRule>
  </conditionalFormatting>
  <conditionalFormatting sqref="G34">
    <cfRule type="expression" dxfId="93" priority="67">
      <formula>$G34&gt;$C$8</formula>
    </cfRule>
  </conditionalFormatting>
  <conditionalFormatting sqref="H30">
    <cfRule type="expression" dxfId="92" priority="66">
      <formula>$H30&lt;$C$9</formula>
    </cfRule>
  </conditionalFormatting>
  <conditionalFormatting sqref="H31">
    <cfRule type="expression" dxfId="91" priority="65">
      <formula>$H31&lt;$C$9</formula>
    </cfRule>
  </conditionalFormatting>
  <conditionalFormatting sqref="H32">
    <cfRule type="expression" dxfId="90" priority="64">
      <formula>$H32&lt;$C$9</formula>
    </cfRule>
  </conditionalFormatting>
  <conditionalFormatting sqref="H33">
    <cfRule type="expression" dxfId="89" priority="63">
      <formula>$H33&lt;$C$9</formula>
    </cfRule>
  </conditionalFormatting>
  <conditionalFormatting sqref="H34">
    <cfRule type="expression" dxfId="88" priority="62">
      <formula>$H34&lt;$C$9</formula>
    </cfRule>
  </conditionalFormatting>
  <conditionalFormatting sqref="G35">
    <cfRule type="expression" dxfId="87" priority="61">
      <formula>$G35&gt;$C$8</formula>
    </cfRule>
  </conditionalFormatting>
  <conditionalFormatting sqref="G36">
    <cfRule type="expression" dxfId="86" priority="60">
      <formula>$G36&gt;$C$8</formula>
    </cfRule>
  </conditionalFormatting>
  <conditionalFormatting sqref="G37">
    <cfRule type="expression" dxfId="85" priority="59">
      <formula>$G37&gt;$C$8</formula>
    </cfRule>
  </conditionalFormatting>
  <conditionalFormatting sqref="G38">
    <cfRule type="expression" dxfId="84" priority="58">
      <formula>$G38&gt;$C$8</formula>
    </cfRule>
  </conditionalFormatting>
  <conditionalFormatting sqref="G39">
    <cfRule type="expression" dxfId="83" priority="57">
      <formula>$G39&gt;$C$8</formula>
    </cfRule>
  </conditionalFormatting>
  <conditionalFormatting sqref="G40">
    <cfRule type="expression" dxfId="82" priority="56">
      <formula>$G40&gt;$C$8</formula>
    </cfRule>
  </conditionalFormatting>
  <conditionalFormatting sqref="G41">
    <cfRule type="expression" dxfId="81" priority="55">
      <formula>$G41&gt;$C$8</formula>
    </cfRule>
  </conditionalFormatting>
  <conditionalFormatting sqref="G42">
    <cfRule type="expression" dxfId="80" priority="54">
      <formula>$G42&gt;$C$8</formula>
    </cfRule>
  </conditionalFormatting>
  <conditionalFormatting sqref="G43">
    <cfRule type="expression" dxfId="79" priority="53">
      <formula>$G43&gt;$C$8</formula>
    </cfRule>
  </conditionalFormatting>
  <conditionalFormatting sqref="G44">
    <cfRule type="expression" dxfId="78" priority="52">
      <formula>$G44&gt;$C$8</formula>
    </cfRule>
  </conditionalFormatting>
  <conditionalFormatting sqref="G45">
    <cfRule type="expression" dxfId="77" priority="51">
      <formula>$G45&gt;$C$8</formula>
    </cfRule>
  </conditionalFormatting>
  <conditionalFormatting sqref="G46">
    <cfRule type="expression" dxfId="76" priority="50">
      <formula>$G46&gt;$C$8</formula>
    </cfRule>
  </conditionalFormatting>
  <conditionalFormatting sqref="G47">
    <cfRule type="expression" dxfId="75" priority="49">
      <formula>$G47&gt;$C$8</formula>
    </cfRule>
  </conditionalFormatting>
  <conditionalFormatting sqref="G48">
    <cfRule type="expression" dxfId="74" priority="48">
      <formula>$G48&gt;$C$8</formula>
    </cfRule>
  </conditionalFormatting>
  <conditionalFormatting sqref="G49">
    <cfRule type="expression" dxfId="73" priority="47">
      <formula>$G49&gt;$C$8</formula>
    </cfRule>
  </conditionalFormatting>
  <conditionalFormatting sqref="G50">
    <cfRule type="expression" dxfId="72" priority="46">
      <formula>$G50&gt;$C$8</formula>
    </cfRule>
  </conditionalFormatting>
  <conditionalFormatting sqref="G51">
    <cfRule type="expression" dxfId="71" priority="45">
      <formula>$G51&gt;$C$8</formula>
    </cfRule>
  </conditionalFormatting>
  <conditionalFormatting sqref="G52">
    <cfRule type="expression" dxfId="70" priority="44">
      <formula>$G52&gt;$C$8</formula>
    </cfRule>
  </conditionalFormatting>
  <conditionalFormatting sqref="G53">
    <cfRule type="expression" dxfId="69" priority="43">
      <formula>$G53&gt;$C$8</formula>
    </cfRule>
  </conditionalFormatting>
  <conditionalFormatting sqref="G54">
    <cfRule type="expression" dxfId="68" priority="42">
      <formula>$G54&gt;$C$8</formula>
    </cfRule>
  </conditionalFormatting>
  <conditionalFormatting sqref="G55">
    <cfRule type="expression" dxfId="67" priority="41">
      <formula>$G55&gt;$C$8</formula>
    </cfRule>
  </conditionalFormatting>
  <conditionalFormatting sqref="G56">
    <cfRule type="expression" dxfId="66" priority="40">
      <formula>$G56&gt;$C$8</formula>
    </cfRule>
  </conditionalFormatting>
  <conditionalFormatting sqref="G57">
    <cfRule type="expression" dxfId="65" priority="39">
      <formula>$G57&gt;$C$8</formula>
    </cfRule>
  </conditionalFormatting>
  <conditionalFormatting sqref="G58">
    <cfRule type="expression" dxfId="64" priority="38">
      <formula>$G58&gt;$C$8</formula>
    </cfRule>
  </conditionalFormatting>
  <conditionalFormatting sqref="G59">
    <cfRule type="expression" dxfId="63" priority="37">
      <formula>$G59&gt;$C$8</formula>
    </cfRule>
  </conditionalFormatting>
  <conditionalFormatting sqref="G60">
    <cfRule type="expression" dxfId="62" priority="36">
      <formula>$G60&gt;$C$8</formula>
    </cfRule>
  </conditionalFormatting>
  <conditionalFormatting sqref="G61">
    <cfRule type="expression" dxfId="61" priority="35">
      <formula>$G61&gt;$C$8</formula>
    </cfRule>
  </conditionalFormatting>
  <conditionalFormatting sqref="G62">
    <cfRule type="expression" dxfId="60" priority="34">
      <formula>$G62&gt;$C$8</formula>
    </cfRule>
  </conditionalFormatting>
  <conditionalFormatting sqref="G63">
    <cfRule type="expression" dxfId="59" priority="33">
      <formula>$G63&gt;$C$8</formula>
    </cfRule>
  </conditionalFormatting>
  <conditionalFormatting sqref="G64">
    <cfRule type="expression" dxfId="58" priority="32">
      <formula>$G64&gt;$C$8</formula>
    </cfRule>
  </conditionalFormatting>
  <conditionalFormatting sqref="H35">
    <cfRule type="expression" dxfId="57" priority="31">
      <formula>$H35&lt;$C$9</formula>
    </cfRule>
  </conditionalFormatting>
  <conditionalFormatting sqref="H36">
    <cfRule type="expression" dxfId="56" priority="30">
      <formula>$H36&lt;$C$9</formula>
    </cfRule>
  </conditionalFormatting>
  <conditionalFormatting sqref="H37">
    <cfRule type="expression" dxfId="55" priority="29">
      <formula>$H37&lt;$C$9</formula>
    </cfRule>
  </conditionalFormatting>
  <conditionalFormatting sqref="H38">
    <cfRule type="expression" dxfId="54" priority="28">
      <formula>$H38&lt;$C$9</formula>
    </cfRule>
  </conditionalFormatting>
  <conditionalFormatting sqref="H39">
    <cfRule type="expression" dxfId="53" priority="27">
      <formula>$H39&lt;$C$9</formula>
    </cfRule>
  </conditionalFormatting>
  <conditionalFormatting sqref="H40">
    <cfRule type="expression" dxfId="52" priority="26">
      <formula>$H40&lt;$C$9</formula>
    </cfRule>
  </conditionalFormatting>
  <conditionalFormatting sqref="H41">
    <cfRule type="expression" dxfId="51" priority="25">
      <formula>$H41&lt;$C$9</formula>
    </cfRule>
  </conditionalFormatting>
  <conditionalFormatting sqref="H42">
    <cfRule type="expression" dxfId="50" priority="24">
      <formula>$H42&lt;$C$9</formula>
    </cfRule>
  </conditionalFormatting>
  <conditionalFormatting sqref="H43">
    <cfRule type="expression" dxfId="49" priority="22">
      <formula>$H43&lt;$C$9</formula>
    </cfRule>
  </conditionalFormatting>
  <conditionalFormatting sqref="H44">
    <cfRule type="expression" dxfId="48" priority="21">
      <formula>$H44&lt;$C$9</formula>
    </cfRule>
  </conditionalFormatting>
  <conditionalFormatting sqref="H45">
    <cfRule type="expression" dxfId="47" priority="20">
      <formula>$H45&lt;$C$9</formula>
    </cfRule>
  </conditionalFormatting>
  <conditionalFormatting sqref="H46">
    <cfRule type="expression" dxfId="46" priority="19">
      <formula>$H46&lt;$C$9</formula>
    </cfRule>
  </conditionalFormatting>
  <conditionalFormatting sqref="H47">
    <cfRule type="expression" dxfId="45" priority="18">
      <formula>$H47&lt;$C$9</formula>
    </cfRule>
  </conditionalFormatting>
  <conditionalFormatting sqref="H48">
    <cfRule type="expression" dxfId="44" priority="17">
      <formula>$H48&lt;$C$9</formula>
    </cfRule>
  </conditionalFormatting>
  <conditionalFormatting sqref="H49">
    <cfRule type="expression" dxfId="43" priority="16">
      <formula>$H49&lt;$C$9</formula>
    </cfRule>
  </conditionalFormatting>
  <conditionalFormatting sqref="H50">
    <cfRule type="expression" dxfId="42" priority="15">
      <formula>$H50&lt;$C$9</formula>
    </cfRule>
  </conditionalFormatting>
  <conditionalFormatting sqref="H51">
    <cfRule type="expression" dxfId="41" priority="14">
      <formula>$H51&lt;$C$9</formula>
    </cfRule>
  </conditionalFormatting>
  <conditionalFormatting sqref="H52">
    <cfRule type="expression" dxfId="40" priority="13">
      <formula>$H52&lt;$C$9</formula>
    </cfRule>
  </conditionalFormatting>
  <conditionalFormatting sqref="H53">
    <cfRule type="expression" dxfId="39" priority="12">
      <formula>$H53&lt;$C$9</formula>
    </cfRule>
  </conditionalFormatting>
  <conditionalFormatting sqref="H54">
    <cfRule type="expression" dxfId="38" priority="11">
      <formula>$H54&lt;$C$9</formula>
    </cfRule>
  </conditionalFormatting>
  <conditionalFormatting sqref="H55">
    <cfRule type="expression" dxfId="37" priority="10">
      <formula>$H55&lt;$C$9</formula>
    </cfRule>
  </conditionalFormatting>
  <conditionalFormatting sqref="H56">
    <cfRule type="expression" dxfId="36" priority="9">
      <formula>$H56&lt;$C$9</formula>
    </cfRule>
  </conditionalFormatting>
  <conditionalFormatting sqref="H57">
    <cfRule type="expression" dxfId="35" priority="8">
      <formula>$H57&lt;$C$9</formula>
    </cfRule>
  </conditionalFormatting>
  <conditionalFormatting sqref="H58">
    <cfRule type="expression" dxfId="34" priority="7">
      <formula>$H58&lt;$C$9</formula>
    </cfRule>
  </conditionalFormatting>
  <conditionalFormatting sqref="H59">
    <cfRule type="expression" dxfId="33" priority="6">
      <formula>$H59&lt;$C$9</formula>
    </cfRule>
  </conditionalFormatting>
  <conditionalFormatting sqref="H60">
    <cfRule type="expression" dxfId="32" priority="5">
      <formula>$H60&lt;$C$9</formula>
    </cfRule>
  </conditionalFormatting>
  <conditionalFormatting sqref="H61">
    <cfRule type="expression" dxfId="31" priority="4">
      <formula>$H61&lt;$C$9</formula>
    </cfRule>
  </conditionalFormatting>
  <conditionalFormatting sqref="H62">
    <cfRule type="expression" dxfId="30" priority="3">
      <formula>$H62&lt;$C$9</formula>
    </cfRule>
  </conditionalFormatting>
  <conditionalFormatting sqref="H63">
    <cfRule type="expression" dxfId="29" priority="2">
      <formula>$H63&lt;$C$9</formula>
    </cfRule>
  </conditionalFormatting>
  <conditionalFormatting sqref="H64">
    <cfRule type="expression" dxfId="28" priority="1">
      <formula>$H64&lt;$C$9</formula>
    </cfRule>
  </conditionalFormatting>
  <hyperlinks>
    <hyperlink ref="E2" location="Instructions!A1" display="Back to Instructions tab" xr:uid="{59FEE666-8306-4B8F-98F9-08A811218F14}"/>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74" id="{45228C71-A325-414A-97CA-685A2267591A}">
            <xm:f>'General Info and Results'!$C$21="Condensing Unit"</xm:f>
            <x14:dxf>
              <fill>
                <patternFill patternType="darkUp">
                  <fgColor theme="0" tint="-0.499984740745262"/>
                  <bgColor theme="0" tint="-0.14996795556505021"/>
                </patternFill>
              </fill>
            </x14:dxf>
          </x14:cfRule>
          <xm:sqref>C21 E21</xm:sqref>
        </x14:conditionalFormatting>
        <x14:conditionalFormatting xmlns:xm="http://schemas.microsoft.com/office/excel/2006/main">
          <x14:cfRule type="expression" priority="73" id="{22F554E2-F994-4DDE-8299-540CEA2FC657}">
            <xm:f>'General Info and Results'!$C$21 &lt;&gt; "Condensing Unit"</xm:f>
            <x14:dxf>
              <fill>
                <patternFill patternType="darkUp">
                  <fgColor theme="0" tint="-0.499984740745262"/>
                  <bgColor theme="0" tint="-0.14996795556505021"/>
                </patternFill>
              </fill>
            </x14:dxf>
          </x14:cfRule>
          <xm:sqref>C25 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1758E449-4CF8-4F18-A2FA-51371E3D2EC7}">
          <x14:formula1>
            <xm:f>'Drop Downs'!$D$30:$D$31</xm:f>
          </x14:formula1>
          <xm:sqref>C13 C21 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B083-D2DF-435D-B2E8-0FEA182605CD}">
  <sheetPr codeName="Sheet6">
    <tabColor rgb="FF0070C0"/>
  </sheetPr>
  <dimension ref="A1:AD166"/>
  <sheetViews>
    <sheetView zoomScale="80" zoomScaleNormal="80" workbookViewId="0">
      <selection activeCell="B11" sqref="B11:AA31"/>
    </sheetView>
  </sheetViews>
  <sheetFormatPr defaultColWidth="8.85546875" defaultRowHeight="16.5" x14ac:dyDescent="0.3"/>
  <cols>
    <col min="1" max="1" width="4.7109375" style="100" customWidth="1"/>
    <col min="2" max="2" width="30.7109375" style="100" customWidth="1"/>
    <col min="3" max="3" width="53.28515625" style="100" customWidth="1"/>
    <col min="4" max="7" width="8.85546875" style="100"/>
    <col min="8" max="8" width="53.140625" style="100" customWidth="1"/>
    <col min="9" max="26" width="8.85546875" style="100"/>
    <col min="27" max="27" width="8.42578125" style="100" customWidth="1"/>
    <col min="28" max="28" width="8.85546875" style="100" customWidth="1"/>
    <col min="29" max="29" width="4.7109375" style="100" customWidth="1"/>
    <col min="30" max="16384" width="8.85546875" style="100"/>
  </cols>
  <sheetData>
    <row r="1" spans="1:30" ht="17.25" thickBot="1" x14ac:dyDescent="0.35">
      <c r="B1" s="104"/>
      <c r="C1" s="104"/>
      <c r="AB1" s="102"/>
      <c r="AC1" s="38"/>
      <c r="AD1" s="103"/>
    </row>
    <row r="2" spans="1:30" ht="18" thickBot="1" x14ac:dyDescent="0.35">
      <c r="A2" s="102"/>
      <c r="B2" s="393" t="s">
        <v>0</v>
      </c>
      <c r="C2" s="394"/>
      <c r="D2" s="34"/>
      <c r="E2" s="173" t="s">
        <v>75</v>
      </c>
      <c r="AB2" s="102"/>
      <c r="AC2" s="38"/>
      <c r="AD2" s="103"/>
    </row>
    <row r="3" spans="1:30" x14ac:dyDescent="0.3">
      <c r="A3" s="102"/>
      <c r="B3" s="107" t="s">
        <v>1</v>
      </c>
      <c r="C3" s="108" t="str">
        <f>Version_Control!C3</f>
        <v>Walk-In Refrigeration Systems</v>
      </c>
      <c r="D3" s="103"/>
      <c r="AB3" s="102"/>
      <c r="AC3" s="38"/>
      <c r="AD3" s="103"/>
    </row>
    <row r="4" spans="1:30" x14ac:dyDescent="0.3">
      <c r="A4" s="102"/>
      <c r="B4" s="107" t="s">
        <v>2</v>
      </c>
      <c r="C4" s="108" t="str">
        <f>Version_Control!C4</f>
        <v>v1.5</v>
      </c>
      <c r="D4" s="103"/>
      <c r="AB4" s="102"/>
      <c r="AC4" s="38"/>
      <c r="AD4" s="103"/>
    </row>
    <row r="5" spans="1:30" x14ac:dyDescent="0.3">
      <c r="A5" s="102"/>
      <c r="B5" s="107" t="s">
        <v>3</v>
      </c>
      <c r="C5" s="109">
        <f>Version_Control!C5</f>
        <v>45434</v>
      </c>
      <c r="D5" s="103"/>
      <c r="AB5" s="102"/>
      <c r="AC5" s="38"/>
      <c r="AD5" s="103"/>
    </row>
    <row r="6" spans="1:30" x14ac:dyDescent="0.3">
      <c r="A6" s="102"/>
      <c r="B6" s="107" t="s">
        <v>4</v>
      </c>
      <c r="C6" s="108" t="str">
        <f ca="1">MID(CELL("filename",A1), FIND("]", CELL("filename", A1))+ 1, 255)</f>
        <v>Photos</v>
      </c>
      <c r="D6" s="103"/>
      <c r="AB6" s="102"/>
      <c r="AC6" s="38"/>
      <c r="AD6" s="103"/>
    </row>
    <row r="7" spans="1:30" x14ac:dyDescent="0.3">
      <c r="A7" s="102"/>
      <c r="B7" s="110" t="s">
        <v>5</v>
      </c>
      <c r="C7" s="111" t="str">
        <f ca="1">Version_Control!C7</f>
        <v>Walk-In Refrigeration Systems - v1.5.xlsx</v>
      </c>
      <c r="D7" s="103"/>
      <c r="AB7" s="102"/>
      <c r="AC7" s="38"/>
      <c r="AD7" s="103"/>
    </row>
    <row r="8" spans="1:30" ht="17.25" thickBot="1" x14ac:dyDescent="0.35">
      <c r="A8" s="102"/>
      <c r="B8" s="112" t="s">
        <v>129</v>
      </c>
      <c r="C8" s="113" t="str">
        <f>Version_Control!C8</f>
        <v>[MM/DD/YYYY]</v>
      </c>
      <c r="D8" s="103"/>
      <c r="AB8" s="102"/>
      <c r="AC8" s="38"/>
      <c r="AD8" s="103"/>
    </row>
    <row r="9" spans="1:30" ht="17.25" thickBot="1" x14ac:dyDescent="0.35">
      <c r="B9" s="114"/>
      <c r="C9" s="114"/>
      <c r="D9" s="104"/>
      <c r="E9" s="104"/>
      <c r="F9" s="104"/>
      <c r="G9" s="104"/>
      <c r="H9" s="104"/>
      <c r="I9" s="104"/>
      <c r="J9" s="104"/>
      <c r="K9" s="104"/>
      <c r="L9" s="104"/>
      <c r="M9" s="104"/>
      <c r="N9" s="104"/>
      <c r="O9" s="104"/>
      <c r="P9" s="104"/>
      <c r="Q9" s="104"/>
      <c r="R9" s="104"/>
      <c r="S9" s="104"/>
      <c r="T9" s="104"/>
      <c r="U9" s="104"/>
      <c r="V9" s="104"/>
      <c r="W9" s="104"/>
      <c r="X9" s="104"/>
      <c r="Y9" s="104"/>
      <c r="Z9" s="104"/>
      <c r="AA9" s="104"/>
      <c r="AB9" s="102"/>
      <c r="AC9" s="38"/>
      <c r="AD9" s="103"/>
    </row>
    <row r="10" spans="1:30" ht="18" thickBot="1" x14ac:dyDescent="0.35">
      <c r="A10" s="102"/>
      <c r="B10" s="404" t="s">
        <v>148</v>
      </c>
      <c r="C10" s="405"/>
      <c r="D10" s="405"/>
      <c r="E10" s="405"/>
      <c r="F10" s="405"/>
      <c r="G10" s="405"/>
      <c r="H10" s="405"/>
      <c r="I10" s="405"/>
      <c r="J10" s="405"/>
      <c r="K10" s="405"/>
      <c r="L10" s="405"/>
      <c r="M10" s="405"/>
      <c r="N10" s="405"/>
      <c r="O10" s="405"/>
      <c r="P10" s="405"/>
      <c r="Q10" s="405"/>
      <c r="R10" s="405"/>
      <c r="S10" s="405"/>
      <c r="T10" s="405"/>
      <c r="U10" s="405"/>
      <c r="V10" s="405"/>
      <c r="W10" s="405"/>
      <c r="X10" s="405"/>
      <c r="Y10" s="405"/>
      <c r="Z10" s="405"/>
      <c r="AA10" s="406"/>
      <c r="AB10" s="121"/>
      <c r="AC10" s="38"/>
      <c r="AD10" s="103"/>
    </row>
    <row r="11" spans="1:30" x14ac:dyDescent="0.3">
      <c r="A11" s="102"/>
      <c r="B11" s="419"/>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1"/>
      <c r="AB11" s="121"/>
      <c r="AC11" s="38"/>
      <c r="AD11" s="103"/>
    </row>
    <row r="12" spans="1:30" x14ac:dyDescent="0.3">
      <c r="A12" s="102"/>
      <c r="B12" s="422"/>
      <c r="C12" s="423"/>
      <c r="D12" s="423"/>
      <c r="E12" s="423"/>
      <c r="F12" s="423"/>
      <c r="G12" s="423"/>
      <c r="H12" s="423"/>
      <c r="I12" s="423"/>
      <c r="J12" s="423"/>
      <c r="K12" s="423"/>
      <c r="L12" s="423"/>
      <c r="M12" s="423"/>
      <c r="N12" s="423"/>
      <c r="O12" s="423"/>
      <c r="P12" s="423"/>
      <c r="Q12" s="423"/>
      <c r="R12" s="423"/>
      <c r="S12" s="423"/>
      <c r="T12" s="423"/>
      <c r="U12" s="423"/>
      <c r="V12" s="423"/>
      <c r="W12" s="423"/>
      <c r="X12" s="423"/>
      <c r="Y12" s="423"/>
      <c r="Z12" s="423"/>
      <c r="AA12" s="424"/>
      <c r="AB12" s="121"/>
      <c r="AC12" s="38"/>
      <c r="AD12" s="103"/>
    </row>
    <row r="13" spans="1:30" x14ac:dyDescent="0.3">
      <c r="A13" s="102"/>
      <c r="B13" s="422"/>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4"/>
      <c r="AB13" s="121"/>
      <c r="AC13" s="38"/>
      <c r="AD13" s="103"/>
    </row>
    <row r="14" spans="1:30" x14ac:dyDescent="0.3">
      <c r="A14" s="102"/>
      <c r="B14" s="422"/>
      <c r="C14" s="423"/>
      <c r="D14" s="423"/>
      <c r="E14" s="423"/>
      <c r="F14" s="423"/>
      <c r="G14" s="423"/>
      <c r="H14" s="423"/>
      <c r="I14" s="423"/>
      <c r="J14" s="423"/>
      <c r="K14" s="423"/>
      <c r="L14" s="423"/>
      <c r="M14" s="423"/>
      <c r="N14" s="423"/>
      <c r="O14" s="423"/>
      <c r="P14" s="423"/>
      <c r="Q14" s="423"/>
      <c r="R14" s="423"/>
      <c r="S14" s="423"/>
      <c r="T14" s="423"/>
      <c r="U14" s="423"/>
      <c r="V14" s="423"/>
      <c r="W14" s="423"/>
      <c r="X14" s="423"/>
      <c r="Y14" s="423"/>
      <c r="Z14" s="423"/>
      <c r="AA14" s="424"/>
      <c r="AB14" s="121"/>
      <c r="AC14" s="38"/>
      <c r="AD14" s="103"/>
    </row>
    <row r="15" spans="1:30" x14ac:dyDescent="0.3">
      <c r="A15" s="102"/>
      <c r="B15" s="422"/>
      <c r="C15" s="423"/>
      <c r="D15" s="423"/>
      <c r="E15" s="423"/>
      <c r="F15" s="423"/>
      <c r="G15" s="423"/>
      <c r="H15" s="423"/>
      <c r="I15" s="423"/>
      <c r="J15" s="423"/>
      <c r="K15" s="423"/>
      <c r="L15" s="423"/>
      <c r="M15" s="423"/>
      <c r="N15" s="423"/>
      <c r="O15" s="423"/>
      <c r="P15" s="423"/>
      <c r="Q15" s="423"/>
      <c r="R15" s="423"/>
      <c r="S15" s="423"/>
      <c r="T15" s="423"/>
      <c r="U15" s="423"/>
      <c r="V15" s="423"/>
      <c r="W15" s="423"/>
      <c r="X15" s="423"/>
      <c r="Y15" s="423"/>
      <c r="Z15" s="423"/>
      <c r="AA15" s="424"/>
      <c r="AB15" s="121"/>
      <c r="AC15" s="38"/>
      <c r="AD15" s="103"/>
    </row>
    <row r="16" spans="1:30" x14ac:dyDescent="0.3">
      <c r="A16" s="102"/>
      <c r="B16" s="422"/>
      <c r="C16" s="423"/>
      <c r="D16" s="423"/>
      <c r="E16" s="423"/>
      <c r="F16" s="423"/>
      <c r="G16" s="423"/>
      <c r="H16" s="423"/>
      <c r="I16" s="423"/>
      <c r="J16" s="423"/>
      <c r="K16" s="423"/>
      <c r="L16" s="423"/>
      <c r="M16" s="423"/>
      <c r="N16" s="423"/>
      <c r="O16" s="423"/>
      <c r="P16" s="423"/>
      <c r="Q16" s="423"/>
      <c r="R16" s="423"/>
      <c r="S16" s="423"/>
      <c r="T16" s="423"/>
      <c r="U16" s="423"/>
      <c r="V16" s="423"/>
      <c r="W16" s="423"/>
      <c r="X16" s="423"/>
      <c r="Y16" s="423"/>
      <c r="Z16" s="423"/>
      <c r="AA16" s="424"/>
      <c r="AB16" s="121"/>
      <c r="AC16" s="38"/>
      <c r="AD16" s="103"/>
    </row>
    <row r="17" spans="1:30" x14ac:dyDescent="0.3">
      <c r="A17" s="102"/>
      <c r="B17" s="422"/>
      <c r="C17" s="423"/>
      <c r="D17" s="423"/>
      <c r="E17" s="423"/>
      <c r="F17" s="423"/>
      <c r="G17" s="423"/>
      <c r="H17" s="423"/>
      <c r="I17" s="423"/>
      <c r="J17" s="423"/>
      <c r="K17" s="423"/>
      <c r="L17" s="423"/>
      <c r="M17" s="423"/>
      <c r="N17" s="423"/>
      <c r="O17" s="423"/>
      <c r="P17" s="423"/>
      <c r="Q17" s="423"/>
      <c r="R17" s="423"/>
      <c r="S17" s="423"/>
      <c r="T17" s="423"/>
      <c r="U17" s="423"/>
      <c r="V17" s="423"/>
      <c r="W17" s="423"/>
      <c r="X17" s="423"/>
      <c r="Y17" s="423"/>
      <c r="Z17" s="423"/>
      <c r="AA17" s="424"/>
      <c r="AB17" s="121"/>
      <c r="AC17" s="38"/>
      <c r="AD17" s="103"/>
    </row>
    <row r="18" spans="1:30" x14ac:dyDescent="0.3">
      <c r="A18" s="102"/>
      <c r="B18" s="422"/>
      <c r="C18" s="423"/>
      <c r="D18" s="423"/>
      <c r="E18" s="423"/>
      <c r="F18" s="423"/>
      <c r="G18" s="423"/>
      <c r="H18" s="423"/>
      <c r="I18" s="423"/>
      <c r="J18" s="423"/>
      <c r="K18" s="423"/>
      <c r="L18" s="423"/>
      <c r="M18" s="423"/>
      <c r="N18" s="423"/>
      <c r="O18" s="423"/>
      <c r="P18" s="423"/>
      <c r="Q18" s="423"/>
      <c r="R18" s="423"/>
      <c r="S18" s="423"/>
      <c r="T18" s="423"/>
      <c r="U18" s="423"/>
      <c r="V18" s="423"/>
      <c r="W18" s="423"/>
      <c r="X18" s="423"/>
      <c r="Y18" s="423"/>
      <c r="Z18" s="423"/>
      <c r="AA18" s="424"/>
      <c r="AB18" s="121"/>
      <c r="AC18" s="38"/>
      <c r="AD18" s="103"/>
    </row>
    <row r="19" spans="1:30" x14ac:dyDescent="0.3">
      <c r="A19" s="102"/>
      <c r="B19" s="422"/>
      <c r="C19" s="423"/>
      <c r="D19" s="423"/>
      <c r="E19" s="423"/>
      <c r="F19" s="423"/>
      <c r="G19" s="423"/>
      <c r="H19" s="423"/>
      <c r="I19" s="423"/>
      <c r="J19" s="423"/>
      <c r="K19" s="423"/>
      <c r="L19" s="423"/>
      <c r="M19" s="423"/>
      <c r="N19" s="423"/>
      <c r="O19" s="423"/>
      <c r="P19" s="423"/>
      <c r="Q19" s="423"/>
      <c r="R19" s="423"/>
      <c r="S19" s="423"/>
      <c r="T19" s="423"/>
      <c r="U19" s="423"/>
      <c r="V19" s="423"/>
      <c r="W19" s="423"/>
      <c r="X19" s="423"/>
      <c r="Y19" s="423"/>
      <c r="Z19" s="423"/>
      <c r="AA19" s="424"/>
      <c r="AB19" s="121"/>
      <c r="AC19" s="38"/>
      <c r="AD19" s="103"/>
    </row>
    <row r="20" spans="1:30" x14ac:dyDescent="0.3">
      <c r="A20" s="102"/>
      <c r="B20" s="422"/>
      <c r="C20" s="423"/>
      <c r="D20" s="423"/>
      <c r="E20" s="423"/>
      <c r="F20" s="423"/>
      <c r="G20" s="423"/>
      <c r="H20" s="423"/>
      <c r="I20" s="423"/>
      <c r="J20" s="423"/>
      <c r="K20" s="423"/>
      <c r="L20" s="423"/>
      <c r="M20" s="423"/>
      <c r="N20" s="423"/>
      <c r="O20" s="423"/>
      <c r="P20" s="423"/>
      <c r="Q20" s="423"/>
      <c r="R20" s="423"/>
      <c r="S20" s="423"/>
      <c r="T20" s="423"/>
      <c r="U20" s="423"/>
      <c r="V20" s="423"/>
      <c r="W20" s="423"/>
      <c r="X20" s="423"/>
      <c r="Y20" s="423"/>
      <c r="Z20" s="423"/>
      <c r="AA20" s="424"/>
      <c r="AB20" s="121"/>
      <c r="AC20" s="38"/>
      <c r="AD20" s="103"/>
    </row>
    <row r="21" spans="1:30" x14ac:dyDescent="0.3">
      <c r="A21" s="102"/>
      <c r="B21" s="422"/>
      <c r="C21" s="423"/>
      <c r="D21" s="423"/>
      <c r="E21" s="423"/>
      <c r="F21" s="423"/>
      <c r="G21" s="423"/>
      <c r="H21" s="423"/>
      <c r="I21" s="423"/>
      <c r="J21" s="423"/>
      <c r="K21" s="423"/>
      <c r="L21" s="423"/>
      <c r="M21" s="423"/>
      <c r="N21" s="423"/>
      <c r="O21" s="423"/>
      <c r="P21" s="423"/>
      <c r="Q21" s="423"/>
      <c r="R21" s="423"/>
      <c r="S21" s="423"/>
      <c r="T21" s="423"/>
      <c r="U21" s="423"/>
      <c r="V21" s="423"/>
      <c r="W21" s="423"/>
      <c r="X21" s="423"/>
      <c r="Y21" s="423"/>
      <c r="Z21" s="423"/>
      <c r="AA21" s="424"/>
      <c r="AB21" s="121"/>
      <c r="AC21" s="38"/>
      <c r="AD21" s="103"/>
    </row>
    <row r="22" spans="1:30" x14ac:dyDescent="0.3">
      <c r="A22" s="102"/>
      <c r="B22" s="422"/>
      <c r="C22" s="423"/>
      <c r="D22" s="423"/>
      <c r="E22" s="423"/>
      <c r="F22" s="423"/>
      <c r="G22" s="423"/>
      <c r="H22" s="423"/>
      <c r="I22" s="423"/>
      <c r="J22" s="423"/>
      <c r="K22" s="423"/>
      <c r="L22" s="423"/>
      <c r="M22" s="423"/>
      <c r="N22" s="423"/>
      <c r="O22" s="423"/>
      <c r="P22" s="423"/>
      <c r="Q22" s="423"/>
      <c r="R22" s="423"/>
      <c r="S22" s="423"/>
      <c r="T22" s="423"/>
      <c r="U22" s="423"/>
      <c r="V22" s="423"/>
      <c r="W22" s="423"/>
      <c r="X22" s="423"/>
      <c r="Y22" s="423"/>
      <c r="Z22" s="423"/>
      <c r="AA22" s="424"/>
      <c r="AB22" s="121"/>
      <c r="AC22" s="38"/>
      <c r="AD22" s="103"/>
    </row>
    <row r="23" spans="1:30" x14ac:dyDescent="0.3">
      <c r="A23" s="102"/>
      <c r="B23" s="422"/>
      <c r="C23" s="423"/>
      <c r="D23" s="423"/>
      <c r="E23" s="423"/>
      <c r="F23" s="423"/>
      <c r="G23" s="423"/>
      <c r="H23" s="423"/>
      <c r="I23" s="423"/>
      <c r="J23" s="423"/>
      <c r="K23" s="423"/>
      <c r="L23" s="423"/>
      <c r="M23" s="423"/>
      <c r="N23" s="423"/>
      <c r="O23" s="423"/>
      <c r="P23" s="423"/>
      <c r="Q23" s="423"/>
      <c r="R23" s="423"/>
      <c r="S23" s="423"/>
      <c r="T23" s="423"/>
      <c r="U23" s="423"/>
      <c r="V23" s="423"/>
      <c r="W23" s="423"/>
      <c r="X23" s="423"/>
      <c r="Y23" s="423"/>
      <c r="Z23" s="423"/>
      <c r="AA23" s="424"/>
      <c r="AB23" s="121"/>
      <c r="AC23" s="38"/>
      <c r="AD23" s="103"/>
    </row>
    <row r="24" spans="1:30" x14ac:dyDescent="0.3">
      <c r="A24" s="102"/>
      <c r="B24" s="422"/>
      <c r="C24" s="423"/>
      <c r="D24" s="423"/>
      <c r="E24" s="423"/>
      <c r="F24" s="423"/>
      <c r="G24" s="423"/>
      <c r="H24" s="423"/>
      <c r="I24" s="423"/>
      <c r="J24" s="423"/>
      <c r="K24" s="423"/>
      <c r="L24" s="423"/>
      <c r="M24" s="423"/>
      <c r="N24" s="423"/>
      <c r="O24" s="423"/>
      <c r="P24" s="423"/>
      <c r="Q24" s="423"/>
      <c r="R24" s="423"/>
      <c r="S24" s="423"/>
      <c r="T24" s="423"/>
      <c r="U24" s="423"/>
      <c r="V24" s="423"/>
      <c r="W24" s="423"/>
      <c r="X24" s="423"/>
      <c r="Y24" s="423"/>
      <c r="Z24" s="423"/>
      <c r="AA24" s="424"/>
      <c r="AB24" s="121"/>
      <c r="AC24" s="38"/>
      <c r="AD24" s="103"/>
    </row>
    <row r="25" spans="1:30" x14ac:dyDescent="0.3">
      <c r="A25" s="102"/>
      <c r="B25" s="422"/>
      <c r="C25" s="423"/>
      <c r="D25" s="423"/>
      <c r="E25" s="423"/>
      <c r="F25" s="423"/>
      <c r="G25" s="423"/>
      <c r="H25" s="423"/>
      <c r="I25" s="423"/>
      <c r="J25" s="423"/>
      <c r="K25" s="423"/>
      <c r="L25" s="423"/>
      <c r="M25" s="423"/>
      <c r="N25" s="423"/>
      <c r="O25" s="423"/>
      <c r="P25" s="423"/>
      <c r="Q25" s="423"/>
      <c r="R25" s="423"/>
      <c r="S25" s="423"/>
      <c r="T25" s="423"/>
      <c r="U25" s="423"/>
      <c r="V25" s="423"/>
      <c r="W25" s="423"/>
      <c r="X25" s="423"/>
      <c r="Y25" s="423"/>
      <c r="Z25" s="423"/>
      <c r="AA25" s="424"/>
      <c r="AB25" s="121"/>
      <c r="AC25" s="38"/>
      <c r="AD25" s="103"/>
    </row>
    <row r="26" spans="1:30" x14ac:dyDescent="0.3">
      <c r="A26" s="102"/>
      <c r="B26" s="422"/>
      <c r="C26" s="423"/>
      <c r="D26" s="423"/>
      <c r="E26" s="423"/>
      <c r="F26" s="423"/>
      <c r="G26" s="423"/>
      <c r="H26" s="423"/>
      <c r="I26" s="423"/>
      <c r="J26" s="423"/>
      <c r="K26" s="423"/>
      <c r="L26" s="423"/>
      <c r="M26" s="423"/>
      <c r="N26" s="423"/>
      <c r="O26" s="423"/>
      <c r="P26" s="423"/>
      <c r="Q26" s="423"/>
      <c r="R26" s="423"/>
      <c r="S26" s="423"/>
      <c r="T26" s="423"/>
      <c r="U26" s="423"/>
      <c r="V26" s="423"/>
      <c r="W26" s="423"/>
      <c r="X26" s="423"/>
      <c r="Y26" s="423"/>
      <c r="Z26" s="423"/>
      <c r="AA26" s="424"/>
      <c r="AB26" s="121"/>
      <c r="AC26" s="38"/>
      <c r="AD26" s="103"/>
    </row>
    <row r="27" spans="1:30" x14ac:dyDescent="0.3">
      <c r="A27" s="102"/>
      <c r="B27" s="422"/>
      <c r="C27" s="423"/>
      <c r="D27" s="423"/>
      <c r="E27" s="423"/>
      <c r="F27" s="423"/>
      <c r="G27" s="423"/>
      <c r="H27" s="423"/>
      <c r="I27" s="423"/>
      <c r="J27" s="423"/>
      <c r="K27" s="423"/>
      <c r="L27" s="423"/>
      <c r="M27" s="423"/>
      <c r="N27" s="423"/>
      <c r="O27" s="423"/>
      <c r="P27" s="423"/>
      <c r="Q27" s="423"/>
      <c r="R27" s="423"/>
      <c r="S27" s="423"/>
      <c r="T27" s="423"/>
      <c r="U27" s="423"/>
      <c r="V27" s="423"/>
      <c r="W27" s="423"/>
      <c r="X27" s="423"/>
      <c r="Y27" s="423"/>
      <c r="Z27" s="423"/>
      <c r="AA27" s="424"/>
      <c r="AB27" s="121"/>
      <c r="AC27" s="38"/>
      <c r="AD27" s="103"/>
    </row>
    <row r="28" spans="1:30" x14ac:dyDescent="0.3">
      <c r="A28" s="102"/>
      <c r="B28" s="422"/>
      <c r="C28" s="423"/>
      <c r="D28" s="423"/>
      <c r="E28" s="423"/>
      <c r="F28" s="423"/>
      <c r="G28" s="423"/>
      <c r="H28" s="423"/>
      <c r="I28" s="423"/>
      <c r="J28" s="423"/>
      <c r="K28" s="423"/>
      <c r="L28" s="423"/>
      <c r="M28" s="423"/>
      <c r="N28" s="423"/>
      <c r="O28" s="423"/>
      <c r="P28" s="423"/>
      <c r="Q28" s="423"/>
      <c r="R28" s="423"/>
      <c r="S28" s="423"/>
      <c r="T28" s="423"/>
      <c r="U28" s="423"/>
      <c r="V28" s="423"/>
      <c r="W28" s="423"/>
      <c r="X28" s="423"/>
      <c r="Y28" s="423"/>
      <c r="Z28" s="423"/>
      <c r="AA28" s="424"/>
      <c r="AB28" s="121"/>
      <c r="AC28" s="38"/>
      <c r="AD28" s="103"/>
    </row>
    <row r="29" spans="1:30" x14ac:dyDescent="0.3">
      <c r="A29" s="102"/>
      <c r="B29" s="422"/>
      <c r="C29" s="423"/>
      <c r="D29" s="423"/>
      <c r="E29" s="423"/>
      <c r="F29" s="423"/>
      <c r="G29" s="423"/>
      <c r="H29" s="423"/>
      <c r="I29" s="423"/>
      <c r="J29" s="423"/>
      <c r="K29" s="423"/>
      <c r="L29" s="423"/>
      <c r="M29" s="423"/>
      <c r="N29" s="423"/>
      <c r="O29" s="423"/>
      <c r="P29" s="423"/>
      <c r="Q29" s="423"/>
      <c r="R29" s="423"/>
      <c r="S29" s="423"/>
      <c r="T29" s="423"/>
      <c r="U29" s="423"/>
      <c r="V29" s="423"/>
      <c r="W29" s="423"/>
      <c r="X29" s="423"/>
      <c r="Y29" s="423"/>
      <c r="Z29" s="423"/>
      <c r="AA29" s="424"/>
      <c r="AB29" s="121"/>
      <c r="AC29" s="38"/>
      <c r="AD29" s="103"/>
    </row>
    <row r="30" spans="1:30" x14ac:dyDescent="0.3">
      <c r="A30" s="102"/>
      <c r="B30" s="422"/>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4"/>
      <c r="AB30" s="121"/>
      <c r="AC30" s="38"/>
      <c r="AD30" s="103"/>
    </row>
    <row r="31" spans="1:30" ht="17.25" thickBot="1" x14ac:dyDescent="0.35">
      <c r="A31" s="102"/>
      <c r="B31" s="425"/>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7"/>
      <c r="AB31" s="121"/>
      <c r="AC31" s="38"/>
      <c r="AD31" s="103"/>
    </row>
    <row r="32" spans="1:30" ht="17.25" thickBot="1" x14ac:dyDescent="0.35">
      <c r="B32" s="116"/>
      <c r="C32" s="116"/>
      <c r="D32" s="116"/>
      <c r="E32" s="116"/>
      <c r="F32" s="116"/>
      <c r="G32" s="116"/>
      <c r="H32" s="116"/>
      <c r="I32" s="115"/>
      <c r="J32" s="116"/>
      <c r="K32" s="116"/>
      <c r="L32" s="116"/>
      <c r="M32" s="116"/>
      <c r="N32" s="116"/>
      <c r="O32" s="116"/>
      <c r="P32" s="116"/>
      <c r="Q32" s="116"/>
      <c r="R32" s="116"/>
      <c r="S32" s="116"/>
      <c r="T32" s="116"/>
      <c r="U32" s="116"/>
      <c r="V32" s="116"/>
      <c r="W32" s="116"/>
      <c r="X32" s="116"/>
      <c r="Y32" s="116"/>
      <c r="Z32" s="116"/>
      <c r="AA32" s="116"/>
      <c r="AB32" s="102"/>
      <c r="AC32" s="38"/>
      <c r="AD32" s="103"/>
    </row>
    <row r="33" spans="1:30" ht="18" thickBot="1" x14ac:dyDescent="0.35">
      <c r="A33" s="102"/>
      <c r="B33" s="404" t="s">
        <v>149</v>
      </c>
      <c r="C33" s="405"/>
      <c r="D33" s="405"/>
      <c r="E33" s="405"/>
      <c r="F33" s="405"/>
      <c r="G33" s="405"/>
      <c r="H33" s="406"/>
      <c r="I33" s="117"/>
      <c r="J33" s="443" t="s">
        <v>150</v>
      </c>
      <c r="K33" s="444"/>
      <c r="L33" s="444"/>
      <c r="M33" s="444"/>
      <c r="N33" s="444"/>
      <c r="O33" s="444"/>
      <c r="P33" s="444"/>
      <c r="Q33" s="444"/>
      <c r="R33" s="444"/>
      <c r="S33" s="444"/>
      <c r="T33" s="444"/>
      <c r="U33" s="444"/>
      <c r="V33" s="444"/>
      <c r="W33" s="444"/>
      <c r="X33" s="444"/>
      <c r="Y33" s="444"/>
      <c r="Z33" s="444"/>
      <c r="AA33" s="445"/>
      <c r="AB33" s="121"/>
      <c r="AC33" s="38"/>
      <c r="AD33" s="103"/>
    </row>
    <row r="34" spans="1:30" x14ac:dyDescent="0.3">
      <c r="A34" s="102"/>
      <c r="B34" s="446"/>
      <c r="C34" s="447"/>
      <c r="D34" s="447"/>
      <c r="E34" s="447"/>
      <c r="F34" s="447"/>
      <c r="G34" s="447"/>
      <c r="H34" s="448"/>
      <c r="I34" s="118"/>
      <c r="J34" s="431"/>
      <c r="K34" s="432"/>
      <c r="L34" s="432"/>
      <c r="M34" s="432"/>
      <c r="N34" s="432"/>
      <c r="O34" s="432"/>
      <c r="P34" s="432"/>
      <c r="Q34" s="432"/>
      <c r="R34" s="432"/>
      <c r="S34" s="432"/>
      <c r="T34" s="432"/>
      <c r="U34" s="432"/>
      <c r="V34" s="432"/>
      <c r="W34" s="432"/>
      <c r="X34" s="432"/>
      <c r="Y34" s="432"/>
      <c r="Z34" s="432"/>
      <c r="AA34" s="433"/>
      <c r="AB34" s="121"/>
      <c r="AC34" s="38"/>
      <c r="AD34" s="103"/>
    </row>
    <row r="35" spans="1:30" x14ac:dyDescent="0.3">
      <c r="A35" s="102"/>
      <c r="B35" s="449"/>
      <c r="C35" s="450"/>
      <c r="D35" s="450"/>
      <c r="E35" s="450"/>
      <c r="F35" s="450"/>
      <c r="G35" s="450"/>
      <c r="H35" s="451"/>
      <c r="I35" s="118"/>
      <c r="J35" s="422"/>
      <c r="K35" s="423"/>
      <c r="L35" s="423"/>
      <c r="M35" s="423"/>
      <c r="N35" s="423"/>
      <c r="O35" s="423"/>
      <c r="P35" s="423"/>
      <c r="Q35" s="423"/>
      <c r="R35" s="423"/>
      <c r="S35" s="423"/>
      <c r="T35" s="423"/>
      <c r="U35" s="423"/>
      <c r="V35" s="423"/>
      <c r="W35" s="423"/>
      <c r="X35" s="423"/>
      <c r="Y35" s="423"/>
      <c r="Z35" s="423"/>
      <c r="AA35" s="424"/>
      <c r="AB35" s="121"/>
      <c r="AC35" s="38"/>
      <c r="AD35" s="103"/>
    </row>
    <row r="36" spans="1:30" x14ac:dyDescent="0.3">
      <c r="A36" s="102"/>
      <c r="B36" s="449"/>
      <c r="C36" s="450"/>
      <c r="D36" s="450"/>
      <c r="E36" s="450"/>
      <c r="F36" s="450"/>
      <c r="G36" s="450"/>
      <c r="H36" s="451"/>
      <c r="I36" s="118"/>
      <c r="J36" s="422"/>
      <c r="K36" s="423"/>
      <c r="L36" s="423"/>
      <c r="M36" s="423"/>
      <c r="N36" s="423"/>
      <c r="O36" s="423"/>
      <c r="P36" s="423"/>
      <c r="Q36" s="423"/>
      <c r="R36" s="423"/>
      <c r="S36" s="423"/>
      <c r="T36" s="423"/>
      <c r="U36" s="423"/>
      <c r="V36" s="423"/>
      <c r="W36" s="423"/>
      <c r="X36" s="423"/>
      <c r="Y36" s="423"/>
      <c r="Z36" s="423"/>
      <c r="AA36" s="424"/>
      <c r="AB36" s="121"/>
      <c r="AC36" s="38"/>
      <c r="AD36" s="103"/>
    </row>
    <row r="37" spans="1:30" x14ac:dyDescent="0.3">
      <c r="A37" s="102"/>
      <c r="B37" s="449"/>
      <c r="C37" s="450"/>
      <c r="D37" s="450"/>
      <c r="E37" s="450"/>
      <c r="F37" s="450"/>
      <c r="G37" s="450"/>
      <c r="H37" s="451"/>
      <c r="I37" s="118"/>
      <c r="J37" s="422"/>
      <c r="K37" s="423"/>
      <c r="L37" s="423"/>
      <c r="M37" s="423"/>
      <c r="N37" s="423"/>
      <c r="O37" s="423"/>
      <c r="P37" s="423"/>
      <c r="Q37" s="423"/>
      <c r="R37" s="423"/>
      <c r="S37" s="423"/>
      <c r="T37" s="423"/>
      <c r="U37" s="423"/>
      <c r="V37" s="423"/>
      <c r="W37" s="423"/>
      <c r="X37" s="423"/>
      <c r="Y37" s="423"/>
      <c r="Z37" s="423"/>
      <c r="AA37" s="424"/>
      <c r="AB37" s="121"/>
      <c r="AC37" s="38"/>
      <c r="AD37" s="103"/>
    </row>
    <row r="38" spans="1:30" x14ac:dyDescent="0.3">
      <c r="A38" s="102"/>
      <c r="B38" s="449"/>
      <c r="C38" s="450"/>
      <c r="D38" s="450"/>
      <c r="E38" s="450"/>
      <c r="F38" s="450"/>
      <c r="G38" s="450"/>
      <c r="H38" s="451"/>
      <c r="I38" s="118"/>
      <c r="J38" s="422"/>
      <c r="K38" s="423"/>
      <c r="L38" s="423"/>
      <c r="M38" s="423"/>
      <c r="N38" s="423"/>
      <c r="O38" s="423"/>
      <c r="P38" s="423"/>
      <c r="Q38" s="423"/>
      <c r="R38" s="423"/>
      <c r="S38" s="423"/>
      <c r="T38" s="423"/>
      <c r="U38" s="423"/>
      <c r="V38" s="423"/>
      <c r="W38" s="423"/>
      <c r="X38" s="423"/>
      <c r="Y38" s="423"/>
      <c r="Z38" s="423"/>
      <c r="AA38" s="424"/>
      <c r="AB38" s="121"/>
      <c r="AC38" s="38"/>
      <c r="AD38" s="103"/>
    </row>
    <row r="39" spans="1:30" x14ac:dyDescent="0.3">
      <c r="A39" s="102"/>
      <c r="B39" s="449"/>
      <c r="C39" s="450"/>
      <c r="D39" s="450"/>
      <c r="E39" s="450"/>
      <c r="F39" s="450"/>
      <c r="G39" s="450"/>
      <c r="H39" s="451"/>
      <c r="I39" s="118"/>
      <c r="J39" s="422"/>
      <c r="K39" s="423"/>
      <c r="L39" s="423"/>
      <c r="M39" s="423"/>
      <c r="N39" s="423"/>
      <c r="O39" s="423"/>
      <c r="P39" s="423"/>
      <c r="Q39" s="423"/>
      <c r="R39" s="423"/>
      <c r="S39" s="423"/>
      <c r="T39" s="423"/>
      <c r="U39" s="423"/>
      <c r="V39" s="423"/>
      <c r="W39" s="423"/>
      <c r="X39" s="423"/>
      <c r="Y39" s="423"/>
      <c r="Z39" s="423"/>
      <c r="AA39" s="424"/>
      <c r="AB39" s="121"/>
      <c r="AC39" s="38"/>
      <c r="AD39" s="103"/>
    </row>
    <row r="40" spans="1:30" x14ac:dyDescent="0.3">
      <c r="A40" s="102"/>
      <c r="B40" s="449"/>
      <c r="C40" s="450"/>
      <c r="D40" s="450"/>
      <c r="E40" s="450"/>
      <c r="F40" s="450"/>
      <c r="G40" s="450"/>
      <c r="H40" s="451"/>
      <c r="I40" s="118"/>
      <c r="J40" s="422"/>
      <c r="K40" s="423"/>
      <c r="L40" s="423"/>
      <c r="M40" s="423"/>
      <c r="N40" s="423"/>
      <c r="O40" s="423"/>
      <c r="P40" s="423"/>
      <c r="Q40" s="423"/>
      <c r="R40" s="423"/>
      <c r="S40" s="423"/>
      <c r="T40" s="423"/>
      <c r="U40" s="423"/>
      <c r="V40" s="423"/>
      <c r="W40" s="423"/>
      <c r="X40" s="423"/>
      <c r="Y40" s="423"/>
      <c r="Z40" s="423"/>
      <c r="AA40" s="424"/>
      <c r="AB40" s="121"/>
      <c r="AC40" s="38"/>
      <c r="AD40" s="103"/>
    </row>
    <row r="41" spans="1:30" x14ac:dyDescent="0.3">
      <c r="A41" s="102"/>
      <c r="B41" s="449"/>
      <c r="C41" s="450"/>
      <c r="D41" s="450"/>
      <c r="E41" s="450"/>
      <c r="F41" s="450"/>
      <c r="G41" s="450"/>
      <c r="H41" s="451"/>
      <c r="I41" s="118"/>
      <c r="J41" s="422"/>
      <c r="K41" s="423"/>
      <c r="L41" s="423"/>
      <c r="M41" s="423"/>
      <c r="N41" s="423"/>
      <c r="O41" s="423"/>
      <c r="P41" s="423"/>
      <c r="Q41" s="423"/>
      <c r="R41" s="423"/>
      <c r="S41" s="423"/>
      <c r="T41" s="423"/>
      <c r="U41" s="423"/>
      <c r="V41" s="423"/>
      <c r="W41" s="423"/>
      <c r="X41" s="423"/>
      <c r="Y41" s="423"/>
      <c r="Z41" s="423"/>
      <c r="AA41" s="424"/>
      <c r="AB41" s="121"/>
      <c r="AC41" s="38"/>
      <c r="AD41" s="103"/>
    </row>
    <row r="42" spans="1:30" x14ac:dyDescent="0.3">
      <c r="A42" s="102"/>
      <c r="B42" s="449"/>
      <c r="C42" s="450"/>
      <c r="D42" s="450"/>
      <c r="E42" s="450"/>
      <c r="F42" s="450"/>
      <c r="G42" s="450"/>
      <c r="H42" s="451"/>
      <c r="I42" s="118"/>
      <c r="J42" s="422"/>
      <c r="K42" s="423"/>
      <c r="L42" s="423"/>
      <c r="M42" s="423"/>
      <c r="N42" s="423"/>
      <c r="O42" s="423"/>
      <c r="P42" s="423"/>
      <c r="Q42" s="423"/>
      <c r="R42" s="423"/>
      <c r="S42" s="423"/>
      <c r="T42" s="423"/>
      <c r="U42" s="423"/>
      <c r="V42" s="423"/>
      <c r="W42" s="423"/>
      <c r="X42" s="423"/>
      <c r="Y42" s="423"/>
      <c r="Z42" s="423"/>
      <c r="AA42" s="424"/>
      <c r="AB42" s="121"/>
      <c r="AC42" s="38"/>
      <c r="AD42" s="103"/>
    </row>
    <row r="43" spans="1:30" x14ac:dyDescent="0.3">
      <c r="A43" s="102"/>
      <c r="B43" s="449"/>
      <c r="C43" s="450"/>
      <c r="D43" s="450"/>
      <c r="E43" s="450"/>
      <c r="F43" s="450"/>
      <c r="G43" s="450"/>
      <c r="H43" s="451"/>
      <c r="I43" s="118"/>
      <c r="J43" s="422"/>
      <c r="K43" s="423"/>
      <c r="L43" s="423"/>
      <c r="M43" s="423"/>
      <c r="N43" s="423"/>
      <c r="O43" s="423"/>
      <c r="P43" s="423"/>
      <c r="Q43" s="423"/>
      <c r="R43" s="423"/>
      <c r="S43" s="423"/>
      <c r="T43" s="423"/>
      <c r="U43" s="423"/>
      <c r="V43" s="423"/>
      <c r="W43" s="423"/>
      <c r="X43" s="423"/>
      <c r="Y43" s="423"/>
      <c r="Z43" s="423"/>
      <c r="AA43" s="424"/>
      <c r="AB43" s="121"/>
      <c r="AC43" s="38"/>
      <c r="AD43" s="103"/>
    </row>
    <row r="44" spans="1:30" x14ac:dyDescent="0.3">
      <c r="A44" s="102"/>
      <c r="B44" s="449"/>
      <c r="C44" s="450"/>
      <c r="D44" s="450"/>
      <c r="E44" s="450"/>
      <c r="F44" s="450"/>
      <c r="G44" s="450"/>
      <c r="H44" s="451"/>
      <c r="I44" s="118"/>
      <c r="J44" s="422"/>
      <c r="K44" s="423"/>
      <c r="L44" s="423"/>
      <c r="M44" s="423"/>
      <c r="N44" s="423"/>
      <c r="O44" s="423"/>
      <c r="P44" s="423"/>
      <c r="Q44" s="423"/>
      <c r="R44" s="423"/>
      <c r="S44" s="423"/>
      <c r="T44" s="423"/>
      <c r="U44" s="423"/>
      <c r="V44" s="423"/>
      <c r="W44" s="423"/>
      <c r="X44" s="423"/>
      <c r="Y44" s="423"/>
      <c r="Z44" s="423"/>
      <c r="AA44" s="424"/>
      <c r="AB44" s="121"/>
      <c r="AC44" s="38"/>
      <c r="AD44" s="103"/>
    </row>
    <row r="45" spans="1:30" x14ac:dyDescent="0.3">
      <c r="A45" s="102"/>
      <c r="B45" s="449"/>
      <c r="C45" s="450"/>
      <c r="D45" s="450"/>
      <c r="E45" s="450"/>
      <c r="F45" s="450"/>
      <c r="G45" s="450"/>
      <c r="H45" s="451"/>
      <c r="I45" s="118"/>
      <c r="J45" s="422"/>
      <c r="K45" s="423"/>
      <c r="L45" s="423"/>
      <c r="M45" s="423"/>
      <c r="N45" s="423"/>
      <c r="O45" s="423"/>
      <c r="P45" s="423"/>
      <c r="Q45" s="423"/>
      <c r="R45" s="423"/>
      <c r="S45" s="423"/>
      <c r="T45" s="423"/>
      <c r="U45" s="423"/>
      <c r="V45" s="423"/>
      <c r="W45" s="423"/>
      <c r="X45" s="423"/>
      <c r="Y45" s="423"/>
      <c r="Z45" s="423"/>
      <c r="AA45" s="424"/>
      <c r="AB45" s="121"/>
      <c r="AC45" s="38"/>
      <c r="AD45" s="103"/>
    </row>
    <row r="46" spans="1:30" x14ac:dyDescent="0.3">
      <c r="A46" s="102"/>
      <c r="B46" s="449"/>
      <c r="C46" s="450"/>
      <c r="D46" s="450"/>
      <c r="E46" s="450"/>
      <c r="F46" s="450"/>
      <c r="G46" s="450"/>
      <c r="H46" s="451"/>
      <c r="I46" s="118"/>
      <c r="J46" s="422"/>
      <c r="K46" s="423"/>
      <c r="L46" s="423"/>
      <c r="M46" s="423"/>
      <c r="N46" s="423"/>
      <c r="O46" s="423"/>
      <c r="P46" s="423"/>
      <c r="Q46" s="423"/>
      <c r="R46" s="423"/>
      <c r="S46" s="423"/>
      <c r="T46" s="423"/>
      <c r="U46" s="423"/>
      <c r="V46" s="423"/>
      <c r="W46" s="423"/>
      <c r="X46" s="423"/>
      <c r="Y46" s="423"/>
      <c r="Z46" s="423"/>
      <c r="AA46" s="424"/>
      <c r="AB46" s="121"/>
      <c r="AC46" s="38"/>
      <c r="AD46" s="103"/>
    </row>
    <row r="47" spans="1:30" x14ac:dyDescent="0.3">
      <c r="A47" s="102"/>
      <c r="B47" s="449"/>
      <c r="C47" s="450"/>
      <c r="D47" s="450"/>
      <c r="E47" s="450"/>
      <c r="F47" s="450"/>
      <c r="G47" s="450"/>
      <c r="H47" s="451"/>
      <c r="I47" s="118"/>
      <c r="J47" s="422"/>
      <c r="K47" s="423"/>
      <c r="L47" s="423"/>
      <c r="M47" s="423"/>
      <c r="N47" s="423"/>
      <c r="O47" s="423"/>
      <c r="P47" s="423"/>
      <c r="Q47" s="423"/>
      <c r="R47" s="423"/>
      <c r="S47" s="423"/>
      <c r="T47" s="423"/>
      <c r="U47" s="423"/>
      <c r="V47" s="423"/>
      <c r="W47" s="423"/>
      <c r="X47" s="423"/>
      <c r="Y47" s="423"/>
      <c r="Z47" s="423"/>
      <c r="AA47" s="424"/>
      <c r="AB47" s="121"/>
      <c r="AC47" s="38"/>
      <c r="AD47" s="103"/>
    </row>
    <row r="48" spans="1:30" x14ac:dyDescent="0.3">
      <c r="A48" s="102"/>
      <c r="B48" s="449"/>
      <c r="C48" s="450"/>
      <c r="D48" s="450"/>
      <c r="E48" s="450"/>
      <c r="F48" s="450"/>
      <c r="G48" s="450"/>
      <c r="H48" s="451"/>
      <c r="I48" s="118"/>
      <c r="J48" s="422"/>
      <c r="K48" s="423"/>
      <c r="L48" s="423"/>
      <c r="M48" s="423"/>
      <c r="N48" s="423"/>
      <c r="O48" s="423"/>
      <c r="P48" s="423"/>
      <c r="Q48" s="423"/>
      <c r="R48" s="423"/>
      <c r="S48" s="423"/>
      <c r="T48" s="423"/>
      <c r="U48" s="423"/>
      <c r="V48" s="423"/>
      <c r="W48" s="423"/>
      <c r="X48" s="423"/>
      <c r="Y48" s="423"/>
      <c r="Z48" s="423"/>
      <c r="AA48" s="424"/>
      <c r="AB48" s="121"/>
      <c r="AC48" s="38"/>
      <c r="AD48" s="103"/>
    </row>
    <row r="49" spans="1:30" x14ac:dyDescent="0.3">
      <c r="A49" s="102"/>
      <c r="B49" s="449"/>
      <c r="C49" s="450"/>
      <c r="D49" s="450"/>
      <c r="E49" s="450"/>
      <c r="F49" s="450"/>
      <c r="G49" s="450"/>
      <c r="H49" s="451"/>
      <c r="I49" s="118"/>
      <c r="J49" s="422"/>
      <c r="K49" s="423"/>
      <c r="L49" s="423"/>
      <c r="M49" s="423"/>
      <c r="N49" s="423"/>
      <c r="O49" s="423"/>
      <c r="P49" s="423"/>
      <c r="Q49" s="423"/>
      <c r="R49" s="423"/>
      <c r="S49" s="423"/>
      <c r="T49" s="423"/>
      <c r="U49" s="423"/>
      <c r="V49" s="423"/>
      <c r="W49" s="423"/>
      <c r="X49" s="423"/>
      <c r="Y49" s="423"/>
      <c r="Z49" s="423"/>
      <c r="AA49" s="424"/>
      <c r="AB49" s="121"/>
      <c r="AC49" s="38"/>
      <c r="AD49" s="103"/>
    </row>
    <row r="50" spans="1:30" x14ac:dyDescent="0.3">
      <c r="A50" s="102"/>
      <c r="B50" s="449"/>
      <c r="C50" s="450"/>
      <c r="D50" s="450"/>
      <c r="E50" s="450"/>
      <c r="F50" s="450"/>
      <c r="G50" s="450"/>
      <c r="H50" s="451"/>
      <c r="I50" s="118"/>
      <c r="J50" s="422"/>
      <c r="K50" s="423"/>
      <c r="L50" s="423"/>
      <c r="M50" s="423"/>
      <c r="N50" s="423"/>
      <c r="O50" s="423"/>
      <c r="P50" s="423"/>
      <c r="Q50" s="423"/>
      <c r="R50" s="423"/>
      <c r="S50" s="423"/>
      <c r="T50" s="423"/>
      <c r="U50" s="423"/>
      <c r="V50" s="423"/>
      <c r="W50" s="423"/>
      <c r="X50" s="423"/>
      <c r="Y50" s="423"/>
      <c r="Z50" s="423"/>
      <c r="AA50" s="424"/>
      <c r="AB50" s="121"/>
      <c r="AC50" s="38"/>
      <c r="AD50" s="103"/>
    </row>
    <row r="51" spans="1:30" x14ac:dyDescent="0.3">
      <c r="A51" s="102"/>
      <c r="B51" s="449"/>
      <c r="C51" s="450"/>
      <c r="D51" s="450"/>
      <c r="E51" s="450"/>
      <c r="F51" s="450"/>
      <c r="G51" s="450"/>
      <c r="H51" s="451"/>
      <c r="I51" s="118"/>
      <c r="J51" s="422"/>
      <c r="K51" s="423"/>
      <c r="L51" s="423"/>
      <c r="M51" s="423"/>
      <c r="N51" s="423"/>
      <c r="O51" s="423"/>
      <c r="P51" s="423"/>
      <c r="Q51" s="423"/>
      <c r="R51" s="423"/>
      <c r="S51" s="423"/>
      <c r="T51" s="423"/>
      <c r="U51" s="423"/>
      <c r="V51" s="423"/>
      <c r="W51" s="423"/>
      <c r="X51" s="423"/>
      <c r="Y51" s="423"/>
      <c r="Z51" s="423"/>
      <c r="AA51" s="424"/>
      <c r="AB51" s="121"/>
      <c r="AC51" s="38"/>
      <c r="AD51" s="103"/>
    </row>
    <row r="52" spans="1:30" x14ac:dyDescent="0.3">
      <c r="A52" s="102"/>
      <c r="B52" s="449"/>
      <c r="C52" s="450"/>
      <c r="D52" s="450"/>
      <c r="E52" s="450"/>
      <c r="F52" s="450"/>
      <c r="G52" s="450"/>
      <c r="H52" s="451"/>
      <c r="I52" s="118"/>
      <c r="J52" s="422"/>
      <c r="K52" s="423"/>
      <c r="L52" s="423"/>
      <c r="M52" s="423"/>
      <c r="N52" s="423"/>
      <c r="O52" s="423"/>
      <c r="P52" s="423"/>
      <c r="Q52" s="423"/>
      <c r="R52" s="423"/>
      <c r="S52" s="423"/>
      <c r="T52" s="423"/>
      <c r="U52" s="423"/>
      <c r="V52" s="423"/>
      <c r="W52" s="423"/>
      <c r="X52" s="423"/>
      <c r="Y52" s="423"/>
      <c r="Z52" s="423"/>
      <c r="AA52" s="424"/>
      <c r="AB52" s="121"/>
      <c r="AC52" s="38"/>
      <c r="AD52" s="103"/>
    </row>
    <row r="53" spans="1:30" x14ac:dyDescent="0.3">
      <c r="A53" s="102"/>
      <c r="B53" s="449"/>
      <c r="C53" s="450"/>
      <c r="D53" s="450"/>
      <c r="E53" s="450"/>
      <c r="F53" s="450"/>
      <c r="G53" s="450"/>
      <c r="H53" s="451"/>
      <c r="I53" s="118"/>
      <c r="J53" s="422"/>
      <c r="K53" s="423"/>
      <c r="L53" s="423"/>
      <c r="M53" s="423"/>
      <c r="N53" s="423"/>
      <c r="O53" s="423"/>
      <c r="P53" s="423"/>
      <c r="Q53" s="423"/>
      <c r="R53" s="423"/>
      <c r="S53" s="423"/>
      <c r="T53" s="423"/>
      <c r="U53" s="423"/>
      <c r="V53" s="423"/>
      <c r="W53" s="423"/>
      <c r="X53" s="423"/>
      <c r="Y53" s="423"/>
      <c r="Z53" s="423"/>
      <c r="AA53" s="424"/>
      <c r="AB53" s="121"/>
      <c r="AC53" s="38"/>
      <c r="AD53" s="103"/>
    </row>
    <row r="54" spans="1:30" ht="17.25" thickBot="1" x14ac:dyDescent="0.35">
      <c r="A54" s="102"/>
      <c r="B54" s="452"/>
      <c r="C54" s="453"/>
      <c r="D54" s="453"/>
      <c r="E54" s="453"/>
      <c r="F54" s="453"/>
      <c r="G54" s="453"/>
      <c r="H54" s="454"/>
      <c r="I54" s="118"/>
      <c r="J54" s="425"/>
      <c r="K54" s="426"/>
      <c r="L54" s="426"/>
      <c r="M54" s="426"/>
      <c r="N54" s="426"/>
      <c r="O54" s="426"/>
      <c r="P54" s="426"/>
      <c r="Q54" s="426"/>
      <c r="R54" s="426"/>
      <c r="S54" s="426"/>
      <c r="T54" s="426"/>
      <c r="U54" s="426"/>
      <c r="V54" s="426"/>
      <c r="W54" s="426"/>
      <c r="X54" s="426"/>
      <c r="Y54" s="426"/>
      <c r="Z54" s="426"/>
      <c r="AA54" s="427"/>
      <c r="AB54" s="121"/>
      <c r="AC54" s="38"/>
      <c r="AD54" s="103"/>
    </row>
    <row r="55" spans="1:30" ht="17.25" thickBot="1" x14ac:dyDescent="0.35">
      <c r="B55" s="116"/>
      <c r="C55" s="116"/>
      <c r="D55" s="116"/>
      <c r="E55" s="116"/>
      <c r="F55" s="116"/>
      <c r="G55" s="116"/>
      <c r="H55" s="116"/>
      <c r="I55" s="101"/>
      <c r="J55" s="116"/>
      <c r="K55" s="116"/>
      <c r="L55" s="116"/>
      <c r="M55" s="116"/>
      <c r="N55" s="116"/>
      <c r="O55" s="116"/>
      <c r="P55" s="116"/>
      <c r="Q55" s="116"/>
      <c r="R55" s="116"/>
      <c r="S55" s="116"/>
      <c r="T55" s="116"/>
      <c r="U55" s="116"/>
      <c r="V55" s="116"/>
      <c r="W55" s="116"/>
      <c r="X55" s="116"/>
      <c r="Y55" s="116"/>
      <c r="Z55" s="116"/>
      <c r="AA55" s="116"/>
      <c r="AB55" s="102"/>
      <c r="AC55" s="38"/>
      <c r="AD55" s="103"/>
    </row>
    <row r="56" spans="1:30" ht="33.6" customHeight="1" thickBot="1" x14ac:dyDescent="0.35">
      <c r="A56" s="102"/>
      <c r="B56" s="404" t="s">
        <v>151</v>
      </c>
      <c r="C56" s="405"/>
      <c r="D56" s="405"/>
      <c r="E56" s="405"/>
      <c r="F56" s="405"/>
      <c r="G56" s="405"/>
      <c r="H56" s="406"/>
      <c r="I56" s="119"/>
      <c r="J56" s="428" t="s">
        <v>152</v>
      </c>
      <c r="K56" s="429"/>
      <c r="L56" s="429"/>
      <c r="M56" s="429"/>
      <c r="N56" s="429"/>
      <c r="O56" s="429"/>
      <c r="P56" s="429"/>
      <c r="Q56" s="429"/>
      <c r="R56" s="429"/>
      <c r="S56" s="429"/>
      <c r="T56" s="429"/>
      <c r="U56" s="429"/>
      <c r="V56" s="429"/>
      <c r="W56" s="429"/>
      <c r="X56" s="429"/>
      <c r="Y56" s="429"/>
      <c r="Z56" s="429"/>
      <c r="AA56" s="430"/>
      <c r="AB56" s="121"/>
      <c r="AC56" s="38"/>
      <c r="AD56" s="103"/>
    </row>
    <row r="57" spans="1:30" x14ac:dyDescent="0.3">
      <c r="A57" s="102"/>
      <c r="B57" s="410"/>
      <c r="C57" s="411"/>
      <c r="D57" s="411"/>
      <c r="E57" s="411"/>
      <c r="F57" s="411"/>
      <c r="G57" s="411"/>
      <c r="H57" s="412"/>
      <c r="I57" s="118"/>
      <c r="J57" s="431"/>
      <c r="K57" s="432"/>
      <c r="L57" s="432"/>
      <c r="M57" s="432"/>
      <c r="N57" s="432"/>
      <c r="O57" s="432"/>
      <c r="P57" s="432"/>
      <c r="Q57" s="432"/>
      <c r="R57" s="432"/>
      <c r="S57" s="432"/>
      <c r="T57" s="432"/>
      <c r="U57" s="432"/>
      <c r="V57" s="432"/>
      <c r="W57" s="432"/>
      <c r="X57" s="432"/>
      <c r="Y57" s="432"/>
      <c r="Z57" s="432"/>
      <c r="AA57" s="433"/>
      <c r="AB57" s="121"/>
      <c r="AC57" s="38"/>
      <c r="AD57" s="103"/>
    </row>
    <row r="58" spans="1:30" x14ac:dyDescent="0.3">
      <c r="A58" s="102"/>
      <c r="B58" s="413"/>
      <c r="C58" s="414"/>
      <c r="D58" s="414"/>
      <c r="E58" s="414"/>
      <c r="F58" s="414"/>
      <c r="G58" s="414"/>
      <c r="H58" s="415"/>
      <c r="I58" s="118"/>
      <c r="J58" s="422"/>
      <c r="K58" s="423"/>
      <c r="L58" s="423"/>
      <c r="M58" s="423"/>
      <c r="N58" s="423"/>
      <c r="O58" s="423"/>
      <c r="P58" s="423"/>
      <c r="Q58" s="423"/>
      <c r="R58" s="423"/>
      <c r="S58" s="423"/>
      <c r="T58" s="423"/>
      <c r="U58" s="423"/>
      <c r="V58" s="423"/>
      <c r="W58" s="423"/>
      <c r="X58" s="423"/>
      <c r="Y58" s="423"/>
      <c r="Z58" s="423"/>
      <c r="AA58" s="424"/>
      <c r="AB58" s="121"/>
      <c r="AC58" s="38"/>
      <c r="AD58" s="103"/>
    </row>
    <row r="59" spans="1:30" x14ac:dyDescent="0.3">
      <c r="A59" s="102"/>
      <c r="B59" s="413"/>
      <c r="C59" s="414"/>
      <c r="D59" s="414"/>
      <c r="E59" s="414"/>
      <c r="F59" s="414"/>
      <c r="G59" s="414"/>
      <c r="H59" s="415"/>
      <c r="I59" s="118"/>
      <c r="J59" s="422"/>
      <c r="K59" s="423"/>
      <c r="L59" s="423"/>
      <c r="M59" s="423"/>
      <c r="N59" s="423"/>
      <c r="O59" s="423"/>
      <c r="P59" s="423"/>
      <c r="Q59" s="423"/>
      <c r="R59" s="423"/>
      <c r="S59" s="423"/>
      <c r="T59" s="423"/>
      <c r="U59" s="423"/>
      <c r="V59" s="423"/>
      <c r="W59" s="423"/>
      <c r="X59" s="423"/>
      <c r="Y59" s="423"/>
      <c r="Z59" s="423"/>
      <c r="AA59" s="424"/>
      <c r="AB59" s="121"/>
      <c r="AC59" s="38"/>
      <c r="AD59" s="103"/>
    </row>
    <row r="60" spans="1:30" x14ac:dyDescent="0.3">
      <c r="A60" s="102"/>
      <c r="B60" s="413"/>
      <c r="C60" s="414"/>
      <c r="D60" s="414"/>
      <c r="E60" s="414"/>
      <c r="F60" s="414"/>
      <c r="G60" s="414"/>
      <c r="H60" s="415"/>
      <c r="I60" s="118"/>
      <c r="J60" s="422"/>
      <c r="K60" s="423"/>
      <c r="L60" s="423"/>
      <c r="M60" s="423"/>
      <c r="N60" s="423"/>
      <c r="O60" s="423"/>
      <c r="P60" s="423"/>
      <c r="Q60" s="423"/>
      <c r="R60" s="423"/>
      <c r="S60" s="423"/>
      <c r="T60" s="423"/>
      <c r="U60" s="423"/>
      <c r="V60" s="423"/>
      <c r="W60" s="423"/>
      <c r="X60" s="423"/>
      <c r="Y60" s="423"/>
      <c r="Z60" s="423"/>
      <c r="AA60" s="424"/>
      <c r="AB60" s="121"/>
      <c r="AC60" s="38"/>
      <c r="AD60" s="103"/>
    </row>
    <row r="61" spans="1:30" x14ac:dyDescent="0.3">
      <c r="A61" s="102"/>
      <c r="B61" s="413"/>
      <c r="C61" s="414"/>
      <c r="D61" s="414"/>
      <c r="E61" s="414"/>
      <c r="F61" s="414"/>
      <c r="G61" s="414"/>
      <c r="H61" s="415"/>
      <c r="I61" s="118"/>
      <c r="J61" s="422"/>
      <c r="K61" s="423"/>
      <c r="L61" s="423"/>
      <c r="M61" s="423"/>
      <c r="N61" s="423"/>
      <c r="O61" s="423"/>
      <c r="P61" s="423"/>
      <c r="Q61" s="423"/>
      <c r="R61" s="423"/>
      <c r="S61" s="423"/>
      <c r="T61" s="423"/>
      <c r="U61" s="423"/>
      <c r="V61" s="423"/>
      <c r="W61" s="423"/>
      <c r="X61" s="423"/>
      <c r="Y61" s="423"/>
      <c r="Z61" s="423"/>
      <c r="AA61" s="424"/>
      <c r="AB61" s="121"/>
      <c r="AC61" s="38"/>
      <c r="AD61" s="103"/>
    </row>
    <row r="62" spans="1:30" x14ac:dyDescent="0.3">
      <c r="A62" s="102"/>
      <c r="B62" s="413"/>
      <c r="C62" s="414"/>
      <c r="D62" s="414"/>
      <c r="E62" s="414"/>
      <c r="F62" s="414"/>
      <c r="G62" s="414"/>
      <c r="H62" s="415"/>
      <c r="I62" s="118"/>
      <c r="J62" s="422"/>
      <c r="K62" s="423"/>
      <c r="L62" s="423"/>
      <c r="M62" s="423"/>
      <c r="N62" s="423"/>
      <c r="O62" s="423"/>
      <c r="P62" s="423"/>
      <c r="Q62" s="423"/>
      <c r="R62" s="423"/>
      <c r="S62" s="423"/>
      <c r="T62" s="423"/>
      <c r="U62" s="423"/>
      <c r="V62" s="423"/>
      <c r="W62" s="423"/>
      <c r="X62" s="423"/>
      <c r="Y62" s="423"/>
      <c r="Z62" s="423"/>
      <c r="AA62" s="424"/>
      <c r="AB62" s="121"/>
      <c r="AC62" s="38"/>
      <c r="AD62" s="103"/>
    </row>
    <row r="63" spans="1:30" x14ac:dyDescent="0.3">
      <c r="A63" s="102"/>
      <c r="B63" s="413"/>
      <c r="C63" s="414"/>
      <c r="D63" s="414"/>
      <c r="E63" s="414"/>
      <c r="F63" s="414"/>
      <c r="G63" s="414"/>
      <c r="H63" s="415"/>
      <c r="I63" s="118"/>
      <c r="J63" s="422"/>
      <c r="K63" s="423"/>
      <c r="L63" s="423"/>
      <c r="M63" s="423"/>
      <c r="N63" s="423"/>
      <c r="O63" s="423"/>
      <c r="P63" s="423"/>
      <c r="Q63" s="423"/>
      <c r="R63" s="423"/>
      <c r="S63" s="423"/>
      <c r="T63" s="423"/>
      <c r="U63" s="423"/>
      <c r="V63" s="423"/>
      <c r="W63" s="423"/>
      <c r="X63" s="423"/>
      <c r="Y63" s="423"/>
      <c r="Z63" s="423"/>
      <c r="AA63" s="424"/>
      <c r="AB63" s="121"/>
      <c r="AC63" s="38"/>
      <c r="AD63" s="103"/>
    </row>
    <row r="64" spans="1:30" x14ac:dyDescent="0.3">
      <c r="A64" s="102"/>
      <c r="B64" s="413"/>
      <c r="C64" s="414"/>
      <c r="D64" s="414"/>
      <c r="E64" s="414"/>
      <c r="F64" s="414"/>
      <c r="G64" s="414"/>
      <c r="H64" s="415"/>
      <c r="I64" s="118"/>
      <c r="J64" s="422"/>
      <c r="K64" s="423"/>
      <c r="L64" s="423"/>
      <c r="M64" s="423"/>
      <c r="N64" s="423"/>
      <c r="O64" s="423"/>
      <c r="P64" s="423"/>
      <c r="Q64" s="423"/>
      <c r="R64" s="423"/>
      <c r="S64" s="423"/>
      <c r="T64" s="423"/>
      <c r="U64" s="423"/>
      <c r="V64" s="423"/>
      <c r="W64" s="423"/>
      <c r="X64" s="423"/>
      <c r="Y64" s="423"/>
      <c r="Z64" s="423"/>
      <c r="AA64" s="424"/>
      <c r="AB64" s="121"/>
      <c r="AC64" s="38"/>
      <c r="AD64" s="103"/>
    </row>
    <row r="65" spans="1:30" x14ac:dyDescent="0.3">
      <c r="A65" s="102"/>
      <c r="B65" s="413"/>
      <c r="C65" s="414"/>
      <c r="D65" s="414"/>
      <c r="E65" s="414"/>
      <c r="F65" s="414"/>
      <c r="G65" s="414"/>
      <c r="H65" s="415"/>
      <c r="I65" s="118"/>
      <c r="J65" s="422"/>
      <c r="K65" s="423"/>
      <c r="L65" s="423"/>
      <c r="M65" s="423"/>
      <c r="N65" s="423"/>
      <c r="O65" s="423"/>
      <c r="P65" s="423"/>
      <c r="Q65" s="423"/>
      <c r="R65" s="423"/>
      <c r="S65" s="423"/>
      <c r="T65" s="423"/>
      <c r="U65" s="423"/>
      <c r="V65" s="423"/>
      <c r="W65" s="423"/>
      <c r="X65" s="423"/>
      <c r="Y65" s="423"/>
      <c r="Z65" s="423"/>
      <c r="AA65" s="424"/>
      <c r="AB65" s="121"/>
      <c r="AC65" s="38"/>
      <c r="AD65" s="103"/>
    </row>
    <row r="66" spans="1:30" x14ac:dyDescent="0.3">
      <c r="A66" s="102"/>
      <c r="B66" s="413"/>
      <c r="C66" s="414"/>
      <c r="D66" s="414"/>
      <c r="E66" s="414"/>
      <c r="F66" s="414"/>
      <c r="G66" s="414"/>
      <c r="H66" s="415"/>
      <c r="I66" s="118"/>
      <c r="J66" s="422"/>
      <c r="K66" s="423"/>
      <c r="L66" s="423"/>
      <c r="M66" s="423"/>
      <c r="N66" s="423"/>
      <c r="O66" s="423"/>
      <c r="P66" s="423"/>
      <c r="Q66" s="423"/>
      <c r="R66" s="423"/>
      <c r="S66" s="423"/>
      <c r="T66" s="423"/>
      <c r="U66" s="423"/>
      <c r="V66" s="423"/>
      <c r="W66" s="423"/>
      <c r="X66" s="423"/>
      <c r="Y66" s="423"/>
      <c r="Z66" s="423"/>
      <c r="AA66" s="424"/>
      <c r="AB66" s="121"/>
      <c r="AC66" s="38"/>
      <c r="AD66" s="103"/>
    </row>
    <row r="67" spans="1:30" x14ac:dyDescent="0.3">
      <c r="A67" s="102"/>
      <c r="B67" s="413"/>
      <c r="C67" s="414"/>
      <c r="D67" s="414"/>
      <c r="E67" s="414"/>
      <c r="F67" s="414"/>
      <c r="G67" s="414"/>
      <c r="H67" s="415"/>
      <c r="I67" s="118"/>
      <c r="J67" s="422"/>
      <c r="K67" s="423"/>
      <c r="L67" s="423"/>
      <c r="M67" s="423"/>
      <c r="N67" s="423"/>
      <c r="O67" s="423"/>
      <c r="P67" s="423"/>
      <c r="Q67" s="423"/>
      <c r="R67" s="423"/>
      <c r="S67" s="423"/>
      <c r="T67" s="423"/>
      <c r="U67" s="423"/>
      <c r="V67" s="423"/>
      <c r="W67" s="423"/>
      <c r="X67" s="423"/>
      <c r="Y67" s="423"/>
      <c r="Z67" s="423"/>
      <c r="AA67" s="424"/>
      <c r="AB67" s="121"/>
      <c r="AC67" s="38"/>
      <c r="AD67" s="103"/>
    </row>
    <row r="68" spans="1:30" x14ac:dyDescent="0.3">
      <c r="A68" s="102"/>
      <c r="B68" s="413"/>
      <c r="C68" s="414"/>
      <c r="D68" s="414"/>
      <c r="E68" s="414"/>
      <c r="F68" s="414"/>
      <c r="G68" s="414"/>
      <c r="H68" s="415"/>
      <c r="I68" s="118"/>
      <c r="J68" s="422"/>
      <c r="K68" s="423"/>
      <c r="L68" s="423"/>
      <c r="M68" s="423"/>
      <c r="N68" s="423"/>
      <c r="O68" s="423"/>
      <c r="P68" s="423"/>
      <c r="Q68" s="423"/>
      <c r="R68" s="423"/>
      <c r="S68" s="423"/>
      <c r="T68" s="423"/>
      <c r="U68" s="423"/>
      <c r="V68" s="423"/>
      <c r="W68" s="423"/>
      <c r="X68" s="423"/>
      <c r="Y68" s="423"/>
      <c r="Z68" s="423"/>
      <c r="AA68" s="424"/>
      <c r="AB68" s="121"/>
      <c r="AC68" s="38"/>
      <c r="AD68" s="103"/>
    </row>
    <row r="69" spans="1:30" x14ac:dyDescent="0.3">
      <c r="A69" s="102"/>
      <c r="B69" s="413"/>
      <c r="C69" s="414"/>
      <c r="D69" s="414"/>
      <c r="E69" s="414"/>
      <c r="F69" s="414"/>
      <c r="G69" s="414"/>
      <c r="H69" s="415"/>
      <c r="I69" s="118"/>
      <c r="J69" s="422"/>
      <c r="K69" s="423"/>
      <c r="L69" s="423"/>
      <c r="M69" s="423"/>
      <c r="N69" s="423"/>
      <c r="O69" s="423"/>
      <c r="P69" s="423"/>
      <c r="Q69" s="423"/>
      <c r="R69" s="423"/>
      <c r="S69" s="423"/>
      <c r="T69" s="423"/>
      <c r="U69" s="423"/>
      <c r="V69" s="423"/>
      <c r="W69" s="423"/>
      <c r="X69" s="423"/>
      <c r="Y69" s="423"/>
      <c r="Z69" s="423"/>
      <c r="AA69" s="424"/>
      <c r="AB69" s="121"/>
      <c r="AC69" s="38"/>
      <c r="AD69" s="103"/>
    </row>
    <row r="70" spans="1:30" x14ac:dyDescent="0.3">
      <c r="A70" s="102"/>
      <c r="B70" s="413"/>
      <c r="C70" s="414"/>
      <c r="D70" s="414"/>
      <c r="E70" s="414"/>
      <c r="F70" s="414"/>
      <c r="G70" s="414"/>
      <c r="H70" s="415"/>
      <c r="I70" s="118"/>
      <c r="J70" s="422"/>
      <c r="K70" s="423"/>
      <c r="L70" s="423"/>
      <c r="M70" s="423"/>
      <c r="N70" s="423"/>
      <c r="O70" s="423"/>
      <c r="P70" s="423"/>
      <c r="Q70" s="423"/>
      <c r="R70" s="423"/>
      <c r="S70" s="423"/>
      <c r="T70" s="423"/>
      <c r="U70" s="423"/>
      <c r="V70" s="423"/>
      <c r="W70" s="423"/>
      <c r="X70" s="423"/>
      <c r="Y70" s="423"/>
      <c r="Z70" s="423"/>
      <c r="AA70" s="424"/>
      <c r="AB70" s="121"/>
      <c r="AC70" s="38"/>
      <c r="AD70" s="103"/>
    </row>
    <row r="71" spans="1:30" x14ac:dyDescent="0.3">
      <c r="A71" s="102"/>
      <c r="B71" s="413"/>
      <c r="C71" s="414"/>
      <c r="D71" s="414"/>
      <c r="E71" s="414"/>
      <c r="F71" s="414"/>
      <c r="G71" s="414"/>
      <c r="H71" s="415"/>
      <c r="I71" s="118"/>
      <c r="J71" s="422"/>
      <c r="K71" s="423"/>
      <c r="L71" s="423"/>
      <c r="M71" s="423"/>
      <c r="N71" s="423"/>
      <c r="O71" s="423"/>
      <c r="P71" s="423"/>
      <c r="Q71" s="423"/>
      <c r="R71" s="423"/>
      <c r="S71" s="423"/>
      <c r="T71" s="423"/>
      <c r="U71" s="423"/>
      <c r="V71" s="423"/>
      <c r="W71" s="423"/>
      <c r="X71" s="423"/>
      <c r="Y71" s="423"/>
      <c r="Z71" s="423"/>
      <c r="AA71" s="424"/>
      <c r="AB71" s="121"/>
      <c r="AC71" s="38"/>
      <c r="AD71" s="103"/>
    </row>
    <row r="72" spans="1:30" x14ac:dyDescent="0.3">
      <c r="A72" s="102"/>
      <c r="B72" s="413"/>
      <c r="C72" s="414"/>
      <c r="D72" s="414"/>
      <c r="E72" s="414"/>
      <c r="F72" s="414"/>
      <c r="G72" s="414"/>
      <c r="H72" s="415"/>
      <c r="I72" s="118"/>
      <c r="J72" s="422"/>
      <c r="K72" s="423"/>
      <c r="L72" s="423"/>
      <c r="M72" s="423"/>
      <c r="N72" s="423"/>
      <c r="O72" s="423"/>
      <c r="P72" s="423"/>
      <c r="Q72" s="423"/>
      <c r="R72" s="423"/>
      <c r="S72" s="423"/>
      <c r="T72" s="423"/>
      <c r="U72" s="423"/>
      <c r="V72" s="423"/>
      <c r="W72" s="423"/>
      <c r="X72" s="423"/>
      <c r="Y72" s="423"/>
      <c r="Z72" s="423"/>
      <c r="AA72" s="424"/>
      <c r="AB72" s="121"/>
      <c r="AC72" s="38"/>
      <c r="AD72" s="103"/>
    </row>
    <row r="73" spans="1:30" x14ac:dyDescent="0.3">
      <c r="A73" s="102"/>
      <c r="B73" s="413"/>
      <c r="C73" s="414"/>
      <c r="D73" s="414"/>
      <c r="E73" s="414"/>
      <c r="F73" s="414"/>
      <c r="G73" s="414"/>
      <c r="H73" s="415"/>
      <c r="I73" s="118"/>
      <c r="J73" s="422"/>
      <c r="K73" s="423"/>
      <c r="L73" s="423"/>
      <c r="M73" s="423"/>
      <c r="N73" s="423"/>
      <c r="O73" s="423"/>
      <c r="P73" s="423"/>
      <c r="Q73" s="423"/>
      <c r="R73" s="423"/>
      <c r="S73" s="423"/>
      <c r="T73" s="423"/>
      <c r="U73" s="423"/>
      <c r="V73" s="423"/>
      <c r="W73" s="423"/>
      <c r="X73" s="423"/>
      <c r="Y73" s="423"/>
      <c r="Z73" s="423"/>
      <c r="AA73" s="424"/>
      <c r="AB73" s="121"/>
      <c r="AC73" s="38"/>
      <c r="AD73" s="103"/>
    </row>
    <row r="74" spans="1:30" x14ac:dyDescent="0.3">
      <c r="A74" s="102"/>
      <c r="B74" s="413"/>
      <c r="C74" s="414"/>
      <c r="D74" s="414"/>
      <c r="E74" s="414"/>
      <c r="F74" s="414"/>
      <c r="G74" s="414"/>
      <c r="H74" s="415"/>
      <c r="I74" s="118"/>
      <c r="J74" s="422"/>
      <c r="K74" s="423"/>
      <c r="L74" s="423"/>
      <c r="M74" s="423"/>
      <c r="N74" s="423"/>
      <c r="O74" s="423"/>
      <c r="P74" s="423"/>
      <c r="Q74" s="423"/>
      <c r="R74" s="423"/>
      <c r="S74" s="423"/>
      <c r="T74" s="423"/>
      <c r="U74" s="423"/>
      <c r="V74" s="423"/>
      <c r="W74" s="423"/>
      <c r="X74" s="423"/>
      <c r="Y74" s="423"/>
      <c r="Z74" s="423"/>
      <c r="AA74" s="424"/>
      <c r="AB74" s="121"/>
      <c r="AC74" s="38"/>
      <c r="AD74" s="103"/>
    </row>
    <row r="75" spans="1:30" x14ac:dyDescent="0.3">
      <c r="A75" s="102"/>
      <c r="B75" s="413"/>
      <c r="C75" s="414"/>
      <c r="D75" s="414"/>
      <c r="E75" s="414"/>
      <c r="F75" s="414"/>
      <c r="G75" s="414"/>
      <c r="H75" s="415"/>
      <c r="I75" s="118"/>
      <c r="J75" s="422"/>
      <c r="K75" s="423"/>
      <c r="L75" s="423"/>
      <c r="M75" s="423"/>
      <c r="N75" s="423"/>
      <c r="O75" s="423"/>
      <c r="P75" s="423"/>
      <c r="Q75" s="423"/>
      <c r="R75" s="423"/>
      <c r="S75" s="423"/>
      <c r="T75" s="423"/>
      <c r="U75" s="423"/>
      <c r="V75" s="423"/>
      <c r="W75" s="423"/>
      <c r="X75" s="423"/>
      <c r="Y75" s="423"/>
      <c r="Z75" s="423"/>
      <c r="AA75" s="424"/>
      <c r="AB75" s="121"/>
      <c r="AC75" s="38"/>
      <c r="AD75" s="103"/>
    </row>
    <row r="76" spans="1:30" x14ac:dyDescent="0.3">
      <c r="A76" s="102"/>
      <c r="B76" s="413"/>
      <c r="C76" s="414"/>
      <c r="D76" s="414"/>
      <c r="E76" s="414"/>
      <c r="F76" s="414"/>
      <c r="G76" s="414"/>
      <c r="H76" s="415"/>
      <c r="I76" s="118"/>
      <c r="J76" s="422"/>
      <c r="K76" s="423"/>
      <c r="L76" s="423"/>
      <c r="M76" s="423"/>
      <c r="N76" s="423"/>
      <c r="O76" s="423"/>
      <c r="P76" s="423"/>
      <c r="Q76" s="423"/>
      <c r="R76" s="423"/>
      <c r="S76" s="423"/>
      <c r="T76" s="423"/>
      <c r="U76" s="423"/>
      <c r="V76" s="423"/>
      <c r="W76" s="423"/>
      <c r="X76" s="423"/>
      <c r="Y76" s="423"/>
      <c r="Z76" s="423"/>
      <c r="AA76" s="424"/>
      <c r="AB76" s="121"/>
      <c r="AC76" s="38"/>
      <c r="AD76" s="103"/>
    </row>
    <row r="77" spans="1:30" ht="17.25" thickBot="1" x14ac:dyDescent="0.35">
      <c r="A77" s="102"/>
      <c r="B77" s="413"/>
      <c r="C77" s="414"/>
      <c r="D77" s="414"/>
      <c r="E77" s="414"/>
      <c r="F77" s="414"/>
      <c r="G77" s="414"/>
      <c r="H77" s="415"/>
      <c r="I77" s="118"/>
      <c r="J77" s="425"/>
      <c r="K77" s="426"/>
      <c r="L77" s="426"/>
      <c r="M77" s="426"/>
      <c r="N77" s="426"/>
      <c r="O77" s="426"/>
      <c r="P77" s="426"/>
      <c r="Q77" s="426"/>
      <c r="R77" s="426"/>
      <c r="S77" s="426"/>
      <c r="T77" s="426"/>
      <c r="U77" s="426"/>
      <c r="V77" s="426"/>
      <c r="W77" s="426"/>
      <c r="X77" s="426"/>
      <c r="Y77" s="426"/>
      <c r="Z77" s="426"/>
      <c r="AA77" s="427"/>
      <c r="AB77" s="121"/>
      <c r="AC77" s="38"/>
      <c r="AD77" s="103"/>
    </row>
    <row r="78" spans="1:30" ht="17.25" thickBot="1" x14ac:dyDescent="0.35">
      <c r="A78" s="102"/>
      <c r="B78" s="416"/>
      <c r="C78" s="417"/>
      <c r="D78" s="417"/>
      <c r="E78" s="417"/>
      <c r="F78" s="417"/>
      <c r="G78" s="417"/>
      <c r="H78" s="418"/>
      <c r="I78" s="118"/>
      <c r="AB78" s="121"/>
      <c r="AC78" s="38"/>
      <c r="AD78" s="103"/>
    </row>
    <row r="79" spans="1:30" ht="17.25" thickBot="1" x14ac:dyDescent="0.35">
      <c r="B79" s="116"/>
      <c r="C79" s="116"/>
      <c r="D79" s="116"/>
      <c r="E79" s="116"/>
      <c r="F79" s="116"/>
      <c r="G79" s="116"/>
      <c r="H79" s="116"/>
      <c r="I79" s="101"/>
      <c r="J79" s="116"/>
      <c r="K79" s="116"/>
      <c r="L79" s="116"/>
      <c r="M79" s="116"/>
      <c r="N79" s="116"/>
      <c r="O79" s="116"/>
      <c r="P79" s="116"/>
      <c r="Q79" s="116"/>
      <c r="R79" s="116"/>
      <c r="S79" s="116"/>
      <c r="T79" s="116"/>
      <c r="U79" s="116"/>
      <c r="V79" s="116"/>
      <c r="W79" s="116"/>
      <c r="X79" s="116"/>
      <c r="Y79" s="116"/>
      <c r="Z79" s="116"/>
      <c r="AA79" s="116"/>
      <c r="AB79" s="102"/>
      <c r="AC79" s="38"/>
      <c r="AD79" s="103"/>
    </row>
    <row r="80" spans="1:30" ht="33.950000000000003" customHeight="1" thickBot="1" x14ac:dyDescent="0.35">
      <c r="A80" s="102"/>
      <c r="B80" s="404" t="s">
        <v>153</v>
      </c>
      <c r="C80" s="405"/>
      <c r="D80" s="405"/>
      <c r="E80" s="405"/>
      <c r="F80" s="405"/>
      <c r="G80" s="405"/>
      <c r="H80" s="406"/>
      <c r="I80" s="117"/>
      <c r="J80" s="407" t="s">
        <v>154</v>
      </c>
      <c r="K80" s="408"/>
      <c r="L80" s="408"/>
      <c r="M80" s="408"/>
      <c r="N80" s="408"/>
      <c r="O80" s="408"/>
      <c r="P80" s="408"/>
      <c r="Q80" s="408"/>
      <c r="R80" s="408"/>
      <c r="S80" s="408"/>
      <c r="T80" s="408"/>
      <c r="U80" s="408"/>
      <c r="V80" s="408"/>
      <c r="W80" s="408"/>
      <c r="X80" s="408"/>
      <c r="Y80" s="408"/>
      <c r="Z80" s="408"/>
      <c r="AA80" s="409"/>
      <c r="AB80" s="121"/>
      <c r="AC80" s="38"/>
      <c r="AD80" s="103"/>
    </row>
    <row r="81" spans="1:30" x14ac:dyDescent="0.3">
      <c r="A81" s="102"/>
      <c r="B81" s="410"/>
      <c r="C81" s="411"/>
      <c r="D81" s="411"/>
      <c r="E81" s="411"/>
      <c r="F81" s="411"/>
      <c r="G81" s="411"/>
      <c r="H81" s="412"/>
      <c r="I81" s="118"/>
      <c r="J81" s="410"/>
      <c r="K81" s="411"/>
      <c r="L81" s="411"/>
      <c r="M81" s="411"/>
      <c r="N81" s="411"/>
      <c r="O81" s="411"/>
      <c r="P81" s="411"/>
      <c r="Q81" s="411"/>
      <c r="R81" s="411"/>
      <c r="S81" s="411"/>
      <c r="T81" s="411"/>
      <c r="U81" s="411"/>
      <c r="V81" s="411"/>
      <c r="W81" s="411"/>
      <c r="X81" s="411"/>
      <c r="Y81" s="411"/>
      <c r="Z81" s="411"/>
      <c r="AA81" s="412"/>
      <c r="AB81" s="121"/>
      <c r="AC81" s="38"/>
      <c r="AD81" s="103"/>
    </row>
    <row r="82" spans="1:30" x14ac:dyDescent="0.3">
      <c r="A82" s="102"/>
      <c r="B82" s="413"/>
      <c r="C82" s="414"/>
      <c r="D82" s="414"/>
      <c r="E82" s="414"/>
      <c r="F82" s="414"/>
      <c r="G82" s="414"/>
      <c r="H82" s="415"/>
      <c r="I82" s="118"/>
      <c r="J82" s="413"/>
      <c r="K82" s="414"/>
      <c r="L82" s="414"/>
      <c r="M82" s="414"/>
      <c r="N82" s="414"/>
      <c r="O82" s="414"/>
      <c r="P82" s="414"/>
      <c r="Q82" s="414"/>
      <c r="R82" s="414"/>
      <c r="S82" s="414"/>
      <c r="T82" s="414"/>
      <c r="U82" s="414"/>
      <c r="V82" s="414"/>
      <c r="W82" s="414"/>
      <c r="X82" s="414"/>
      <c r="Y82" s="414"/>
      <c r="Z82" s="414"/>
      <c r="AA82" s="415"/>
      <c r="AB82" s="121"/>
      <c r="AC82" s="38"/>
      <c r="AD82" s="103"/>
    </row>
    <row r="83" spans="1:30" x14ac:dyDescent="0.3">
      <c r="A83" s="102"/>
      <c r="B83" s="413"/>
      <c r="C83" s="414"/>
      <c r="D83" s="414"/>
      <c r="E83" s="414"/>
      <c r="F83" s="414"/>
      <c r="G83" s="414"/>
      <c r="H83" s="415"/>
      <c r="I83" s="118"/>
      <c r="J83" s="413"/>
      <c r="K83" s="414"/>
      <c r="L83" s="414"/>
      <c r="M83" s="414"/>
      <c r="N83" s="414"/>
      <c r="O83" s="414"/>
      <c r="P83" s="414"/>
      <c r="Q83" s="414"/>
      <c r="R83" s="414"/>
      <c r="S83" s="414"/>
      <c r="T83" s="414"/>
      <c r="U83" s="414"/>
      <c r="V83" s="414"/>
      <c r="W83" s="414"/>
      <c r="X83" s="414"/>
      <c r="Y83" s="414"/>
      <c r="Z83" s="414"/>
      <c r="AA83" s="415"/>
      <c r="AB83" s="121"/>
      <c r="AC83" s="38"/>
      <c r="AD83" s="103"/>
    </row>
    <row r="84" spans="1:30" x14ac:dyDescent="0.3">
      <c r="A84" s="102"/>
      <c r="B84" s="413"/>
      <c r="C84" s="414"/>
      <c r="D84" s="414"/>
      <c r="E84" s="414"/>
      <c r="F84" s="414"/>
      <c r="G84" s="414"/>
      <c r="H84" s="415"/>
      <c r="I84" s="118"/>
      <c r="J84" s="413"/>
      <c r="K84" s="414"/>
      <c r="L84" s="414"/>
      <c r="M84" s="414"/>
      <c r="N84" s="414"/>
      <c r="O84" s="414"/>
      <c r="P84" s="414"/>
      <c r="Q84" s="414"/>
      <c r="R84" s="414"/>
      <c r="S84" s="414"/>
      <c r="T84" s="414"/>
      <c r="U84" s="414"/>
      <c r="V84" s="414"/>
      <c r="W84" s="414"/>
      <c r="X84" s="414"/>
      <c r="Y84" s="414"/>
      <c r="Z84" s="414"/>
      <c r="AA84" s="415"/>
      <c r="AB84" s="121"/>
      <c r="AC84" s="38"/>
      <c r="AD84" s="103"/>
    </row>
    <row r="85" spans="1:30" x14ac:dyDescent="0.3">
      <c r="A85" s="102"/>
      <c r="B85" s="413"/>
      <c r="C85" s="414"/>
      <c r="D85" s="414"/>
      <c r="E85" s="414"/>
      <c r="F85" s="414"/>
      <c r="G85" s="414"/>
      <c r="H85" s="415"/>
      <c r="I85" s="118"/>
      <c r="J85" s="413"/>
      <c r="K85" s="414"/>
      <c r="L85" s="414"/>
      <c r="M85" s="414"/>
      <c r="N85" s="414"/>
      <c r="O85" s="414"/>
      <c r="P85" s="414"/>
      <c r="Q85" s="414"/>
      <c r="R85" s="414"/>
      <c r="S85" s="414"/>
      <c r="T85" s="414"/>
      <c r="U85" s="414"/>
      <c r="V85" s="414"/>
      <c r="W85" s="414"/>
      <c r="X85" s="414"/>
      <c r="Y85" s="414"/>
      <c r="Z85" s="414"/>
      <c r="AA85" s="415"/>
      <c r="AB85" s="121"/>
      <c r="AC85" s="38"/>
      <c r="AD85" s="103"/>
    </row>
    <row r="86" spans="1:30" x14ac:dyDescent="0.3">
      <c r="A86" s="102"/>
      <c r="B86" s="413"/>
      <c r="C86" s="414"/>
      <c r="D86" s="414"/>
      <c r="E86" s="414"/>
      <c r="F86" s="414"/>
      <c r="G86" s="414"/>
      <c r="H86" s="415"/>
      <c r="I86" s="118"/>
      <c r="J86" s="413"/>
      <c r="K86" s="414"/>
      <c r="L86" s="414"/>
      <c r="M86" s="414"/>
      <c r="N86" s="414"/>
      <c r="O86" s="414"/>
      <c r="P86" s="414"/>
      <c r="Q86" s="414"/>
      <c r="R86" s="414"/>
      <c r="S86" s="414"/>
      <c r="T86" s="414"/>
      <c r="U86" s="414"/>
      <c r="V86" s="414"/>
      <c r="W86" s="414"/>
      <c r="X86" s="414"/>
      <c r="Y86" s="414"/>
      <c r="Z86" s="414"/>
      <c r="AA86" s="415"/>
      <c r="AB86" s="121"/>
      <c r="AC86" s="38"/>
      <c r="AD86" s="103"/>
    </row>
    <row r="87" spans="1:30" x14ac:dyDescent="0.3">
      <c r="A87" s="102"/>
      <c r="B87" s="413"/>
      <c r="C87" s="414"/>
      <c r="D87" s="414"/>
      <c r="E87" s="414"/>
      <c r="F87" s="414"/>
      <c r="G87" s="414"/>
      <c r="H87" s="415"/>
      <c r="I87" s="118"/>
      <c r="J87" s="413"/>
      <c r="K87" s="414"/>
      <c r="L87" s="414"/>
      <c r="M87" s="414"/>
      <c r="N87" s="414"/>
      <c r="O87" s="414"/>
      <c r="P87" s="414"/>
      <c r="Q87" s="414"/>
      <c r="R87" s="414"/>
      <c r="S87" s="414"/>
      <c r="T87" s="414"/>
      <c r="U87" s="414"/>
      <c r="V87" s="414"/>
      <c r="W87" s="414"/>
      <c r="X87" s="414"/>
      <c r="Y87" s="414"/>
      <c r="Z87" s="414"/>
      <c r="AA87" s="415"/>
      <c r="AB87" s="121"/>
      <c r="AC87" s="38"/>
      <c r="AD87" s="103"/>
    </row>
    <row r="88" spans="1:30" x14ac:dyDescent="0.3">
      <c r="A88" s="102"/>
      <c r="B88" s="413"/>
      <c r="C88" s="414"/>
      <c r="D88" s="414"/>
      <c r="E88" s="414"/>
      <c r="F88" s="414"/>
      <c r="G88" s="414"/>
      <c r="H88" s="415"/>
      <c r="I88" s="118"/>
      <c r="J88" s="413"/>
      <c r="K88" s="414"/>
      <c r="L88" s="414"/>
      <c r="M88" s="414"/>
      <c r="N88" s="414"/>
      <c r="O88" s="414"/>
      <c r="P88" s="414"/>
      <c r="Q88" s="414"/>
      <c r="R88" s="414"/>
      <c r="S88" s="414"/>
      <c r="T88" s="414"/>
      <c r="U88" s="414"/>
      <c r="V88" s="414"/>
      <c r="W88" s="414"/>
      <c r="X88" s="414"/>
      <c r="Y88" s="414"/>
      <c r="Z88" s="414"/>
      <c r="AA88" s="415"/>
      <c r="AB88" s="121"/>
      <c r="AC88" s="38"/>
      <c r="AD88" s="103"/>
    </row>
    <row r="89" spans="1:30" x14ac:dyDescent="0.3">
      <c r="A89" s="102"/>
      <c r="B89" s="413"/>
      <c r="C89" s="414"/>
      <c r="D89" s="414"/>
      <c r="E89" s="414"/>
      <c r="F89" s="414"/>
      <c r="G89" s="414"/>
      <c r="H89" s="415"/>
      <c r="I89" s="118"/>
      <c r="J89" s="413"/>
      <c r="K89" s="414"/>
      <c r="L89" s="414"/>
      <c r="M89" s="414"/>
      <c r="N89" s="414"/>
      <c r="O89" s="414"/>
      <c r="P89" s="414"/>
      <c r="Q89" s="414"/>
      <c r="R89" s="414"/>
      <c r="S89" s="414"/>
      <c r="T89" s="414"/>
      <c r="U89" s="414"/>
      <c r="V89" s="414"/>
      <c r="W89" s="414"/>
      <c r="X89" s="414"/>
      <c r="Y89" s="414"/>
      <c r="Z89" s="414"/>
      <c r="AA89" s="415"/>
      <c r="AB89" s="121"/>
      <c r="AC89" s="38"/>
      <c r="AD89" s="103"/>
    </row>
    <row r="90" spans="1:30" x14ac:dyDescent="0.3">
      <c r="A90" s="102"/>
      <c r="B90" s="413"/>
      <c r="C90" s="414"/>
      <c r="D90" s="414"/>
      <c r="E90" s="414"/>
      <c r="F90" s="414"/>
      <c r="G90" s="414"/>
      <c r="H90" s="415"/>
      <c r="I90" s="118"/>
      <c r="J90" s="413"/>
      <c r="K90" s="414"/>
      <c r="L90" s="414"/>
      <c r="M90" s="414"/>
      <c r="N90" s="414"/>
      <c r="O90" s="414"/>
      <c r="P90" s="414"/>
      <c r="Q90" s="414"/>
      <c r="R90" s="414"/>
      <c r="S90" s="414"/>
      <c r="T90" s="414"/>
      <c r="U90" s="414"/>
      <c r="V90" s="414"/>
      <c r="W90" s="414"/>
      <c r="X90" s="414"/>
      <c r="Y90" s="414"/>
      <c r="Z90" s="414"/>
      <c r="AA90" s="415"/>
      <c r="AB90" s="121"/>
      <c r="AC90" s="38"/>
      <c r="AD90" s="103"/>
    </row>
    <row r="91" spans="1:30" x14ac:dyDescent="0.3">
      <c r="A91" s="102"/>
      <c r="B91" s="413"/>
      <c r="C91" s="414"/>
      <c r="D91" s="414"/>
      <c r="E91" s="414"/>
      <c r="F91" s="414"/>
      <c r="G91" s="414"/>
      <c r="H91" s="415"/>
      <c r="I91" s="118"/>
      <c r="J91" s="413"/>
      <c r="K91" s="414"/>
      <c r="L91" s="414"/>
      <c r="M91" s="414"/>
      <c r="N91" s="414"/>
      <c r="O91" s="414"/>
      <c r="P91" s="414"/>
      <c r="Q91" s="414"/>
      <c r="R91" s="414"/>
      <c r="S91" s="414"/>
      <c r="T91" s="414"/>
      <c r="U91" s="414"/>
      <c r="V91" s="414"/>
      <c r="W91" s="414"/>
      <c r="X91" s="414"/>
      <c r="Y91" s="414"/>
      <c r="Z91" s="414"/>
      <c r="AA91" s="415"/>
      <c r="AB91" s="121"/>
      <c r="AC91" s="38"/>
      <c r="AD91" s="103"/>
    </row>
    <row r="92" spans="1:30" x14ac:dyDescent="0.3">
      <c r="A92" s="102"/>
      <c r="B92" s="413"/>
      <c r="C92" s="414"/>
      <c r="D92" s="414"/>
      <c r="E92" s="414"/>
      <c r="F92" s="414"/>
      <c r="G92" s="414"/>
      <c r="H92" s="415"/>
      <c r="I92" s="118"/>
      <c r="J92" s="413"/>
      <c r="K92" s="414"/>
      <c r="L92" s="414"/>
      <c r="M92" s="414"/>
      <c r="N92" s="414"/>
      <c r="O92" s="414"/>
      <c r="P92" s="414"/>
      <c r="Q92" s="414"/>
      <c r="R92" s="414"/>
      <c r="S92" s="414"/>
      <c r="T92" s="414"/>
      <c r="U92" s="414"/>
      <c r="V92" s="414"/>
      <c r="W92" s="414"/>
      <c r="X92" s="414"/>
      <c r="Y92" s="414"/>
      <c r="Z92" s="414"/>
      <c r="AA92" s="415"/>
      <c r="AB92" s="121"/>
      <c r="AC92" s="38"/>
      <c r="AD92" s="103"/>
    </row>
    <row r="93" spans="1:30" x14ac:dyDescent="0.3">
      <c r="A93" s="102"/>
      <c r="B93" s="413"/>
      <c r="C93" s="414"/>
      <c r="D93" s="414"/>
      <c r="E93" s="414"/>
      <c r="F93" s="414"/>
      <c r="G93" s="414"/>
      <c r="H93" s="415"/>
      <c r="I93" s="118"/>
      <c r="J93" s="413"/>
      <c r="K93" s="414"/>
      <c r="L93" s="414"/>
      <c r="M93" s="414"/>
      <c r="N93" s="414"/>
      <c r="O93" s="414"/>
      <c r="P93" s="414"/>
      <c r="Q93" s="414"/>
      <c r="R93" s="414"/>
      <c r="S93" s="414"/>
      <c r="T93" s="414"/>
      <c r="U93" s="414"/>
      <c r="V93" s="414"/>
      <c r="W93" s="414"/>
      <c r="X93" s="414"/>
      <c r="Y93" s="414"/>
      <c r="Z93" s="414"/>
      <c r="AA93" s="415"/>
      <c r="AB93" s="121"/>
      <c r="AC93" s="38"/>
      <c r="AD93" s="103"/>
    </row>
    <row r="94" spans="1:30" x14ac:dyDescent="0.3">
      <c r="A94" s="102"/>
      <c r="B94" s="413"/>
      <c r="C94" s="414"/>
      <c r="D94" s="414"/>
      <c r="E94" s="414"/>
      <c r="F94" s="414"/>
      <c r="G94" s="414"/>
      <c r="H94" s="415"/>
      <c r="I94" s="118"/>
      <c r="J94" s="413"/>
      <c r="K94" s="414"/>
      <c r="L94" s="414"/>
      <c r="M94" s="414"/>
      <c r="N94" s="414"/>
      <c r="O94" s="414"/>
      <c r="P94" s="414"/>
      <c r="Q94" s="414"/>
      <c r="R94" s="414"/>
      <c r="S94" s="414"/>
      <c r="T94" s="414"/>
      <c r="U94" s="414"/>
      <c r="V94" s="414"/>
      <c r="W94" s="414"/>
      <c r="X94" s="414"/>
      <c r="Y94" s="414"/>
      <c r="Z94" s="414"/>
      <c r="AA94" s="415"/>
      <c r="AB94" s="121"/>
      <c r="AC94" s="38"/>
      <c r="AD94" s="103"/>
    </row>
    <row r="95" spans="1:30" x14ac:dyDescent="0.3">
      <c r="A95" s="102"/>
      <c r="B95" s="413"/>
      <c r="C95" s="414"/>
      <c r="D95" s="414"/>
      <c r="E95" s="414"/>
      <c r="F95" s="414"/>
      <c r="G95" s="414"/>
      <c r="H95" s="415"/>
      <c r="I95" s="118"/>
      <c r="J95" s="413"/>
      <c r="K95" s="414"/>
      <c r="L95" s="414"/>
      <c r="M95" s="414"/>
      <c r="N95" s="414"/>
      <c r="O95" s="414"/>
      <c r="P95" s="414"/>
      <c r="Q95" s="414"/>
      <c r="R95" s="414"/>
      <c r="S95" s="414"/>
      <c r="T95" s="414"/>
      <c r="U95" s="414"/>
      <c r="V95" s="414"/>
      <c r="W95" s="414"/>
      <c r="X95" s="414"/>
      <c r="Y95" s="414"/>
      <c r="Z95" s="414"/>
      <c r="AA95" s="415"/>
      <c r="AB95" s="121"/>
      <c r="AC95" s="38"/>
      <c r="AD95" s="103"/>
    </row>
    <row r="96" spans="1:30" x14ac:dyDescent="0.3">
      <c r="A96" s="102"/>
      <c r="B96" s="413"/>
      <c r="C96" s="414"/>
      <c r="D96" s="414"/>
      <c r="E96" s="414"/>
      <c r="F96" s="414"/>
      <c r="G96" s="414"/>
      <c r="H96" s="415"/>
      <c r="I96" s="118"/>
      <c r="J96" s="413"/>
      <c r="K96" s="414"/>
      <c r="L96" s="414"/>
      <c r="M96" s="414"/>
      <c r="N96" s="414"/>
      <c r="O96" s="414"/>
      <c r="P96" s="414"/>
      <c r="Q96" s="414"/>
      <c r="R96" s="414"/>
      <c r="S96" s="414"/>
      <c r="T96" s="414"/>
      <c r="U96" s="414"/>
      <c r="V96" s="414"/>
      <c r="W96" s="414"/>
      <c r="X96" s="414"/>
      <c r="Y96" s="414"/>
      <c r="Z96" s="414"/>
      <c r="AA96" s="415"/>
      <c r="AB96" s="121"/>
      <c r="AC96" s="38"/>
      <c r="AD96" s="103"/>
    </row>
    <row r="97" spans="1:30" x14ac:dyDescent="0.3">
      <c r="A97" s="102"/>
      <c r="B97" s="413"/>
      <c r="C97" s="414"/>
      <c r="D97" s="414"/>
      <c r="E97" s="414"/>
      <c r="F97" s="414"/>
      <c r="G97" s="414"/>
      <c r="H97" s="415"/>
      <c r="I97" s="118"/>
      <c r="J97" s="413"/>
      <c r="K97" s="414"/>
      <c r="L97" s="414"/>
      <c r="M97" s="414"/>
      <c r="N97" s="414"/>
      <c r="O97" s="414"/>
      <c r="P97" s="414"/>
      <c r="Q97" s="414"/>
      <c r="R97" s="414"/>
      <c r="S97" s="414"/>
      <c r="T97" s="414"/>
      <c r="U97" s="414"/>
      <c r="V97" s="414"/>
      <c r="W97" s="414"/>
      <c r="X97" s="414"/>
      <c r="Y97" s="414"/>
      <c r="Z97" s="414"/>
      <c r="AA97" s="415"/>
      <c r="AB97" s="121"/>
      <c r="AC97" s="38"/>
      <c r="AD97" s="103"/>
    </row>
    <row r="98" spans="1:30" x14ac:dyDescent="0.3">
      <c r="A98" s="102"/>
      <c r="B98" s="413"/>
      <c r="C98" s="414"/>
      <c r="D98" s="414"/>
      <c r="E98" s="414"/>
      <c r="F98" s="414"/>
      <c r="G98" s="414"/>
      <c r="H98" s="415"/>
      <c r="I98" s="118"/>
      <c r="J98" s="413"/>
      <c r="K98" s="414"/>
      <c r="L98" s="414"/>
      <c r="M98" s="414"/>
      <c r="N98" s="414"/>
      <c r="O98" s="414"/>
      <c r="P98" s="414"/>
      <c r="Q98" s="414"/>
      <c r="R98" s="414"/>
      <c r="S98" s="414"/>
      <c r="T98" s="414"/>
      <c r="U98" s="414"/>
      <c r="V98" s="414"/>
      <c r="W98" s="414"/>
      <c r="X98" s="414"/>
      <c r="Y98" s="414"/>
      <c r="Z98" s="414"/>
      <c r="AA98" s="415"/>
      <c r="AB98" s="121"/>
      <c r="AC98" s="38"/>
      <c r="AD98" s="103"/>
    </row>
    <row r="99" spans="1:30" x14ac:dyDescent="0.3">
      <c r="A99" s="102"/>
      <c r="B99" s="413"/>
      <c r="C99" s="414"/>
      <c r="D99" s="414"/>
      <c r="E99" s="414"/>
      <c r="F99" s="414"/>
      <c r="G99" s="414"/>
      <c r="H99" s="415"/>
      <c r="I99" s="118"/>
      <c r="J99" s="413"/>
      <c r="K99" s="414"/>
      <c r="L99" s="414"/>
      <c r="M99" s="414"/>
      <c r="N99" s="414"/>
      <c r="O99" s="414"/>
      <c r="P99" s="414"/>
      <c r="Q99" s="414"/>
      <c r="R99" s="414"/>
      <c r="S99" s="414"/>
      <c r="T99" s="414"/>
      <c r="U99" s="414"/>
      <c r="V99" s="414"/>
      <c r="W99" s="414"/>
      <c r="X99" s="414"/>
      <c r="Y99" s="414"/>
      <c r="Z99" s="414"/>
      <c r="AA99" s="415"/>
      <c r="AB99" s="121"/>
      <c r="AC99" s="38"/>
      <c r="AD99" s="103"/>
    </row>
    <row r="100" spans="1:30" x14ac:dyDescent="0.3">
      <c r="A100" s="102"/>
      <c r="B100" s="413"/>
      <c r="C100" s="414"/>
      <c r="D100" s="414"/>
      <c r="E100" s="414"/>
      <c r="F100" s="414"/>
      <c r="G100" s="414"/>
      <c r="H100" s="415"/>
      <c r="I100" s="118"/>
      <c r="J100" s="413"/>
      <c r="K100" s="414"/>
      <c r="L100" s="414"/>
      <c r="M100" s="414"/>
      <c r="N100" s="414"/>
      <c r="O100" s="414"/>
      <c r="P100" s="414"/>
      <c r="Q100" s="414"/>
      <c r="R100" s="414"/>
      <c r="S100" s="414"/>
      <c r="T100" s="414"/>
      <c r="U100" s="414"/>
      <c r="V100" s="414"/>
      <c r="W100" s="414"/>
      <c r="X100" s="414"/>
      <c r="Y100" s="414"/>
      <c r="Z100" s="414"/>
      <c r="AA100" s="415"/>
      <c r="AB100" s="121"/>
      <c r="AC100" s="38"/>
      <c r="AD100" s="103"/>
    </row>
    <row r="101" spans="1:30" x14ac:dyDescent="0.3">
      <c r="A101" s="102"/>
      <c r="B101" s="413"/>
      <c r="C101" s="414"/>
      <c r="D101" s="414"/>
      <c r="E101" s="414"/>
      <c r="F101" s="414"/>
      <c r="G101" s="414"/>
      <c r="H101" s="415"/>
      <c r="I101" s="118"/>
      <c r="J101" s="413"/>
      <c r="K101" s="414"/>
      <c r="L101" s="414"/>
      <c r="M101" s="414"/>
      <c r="N101" s="414"/>
      <c r="O101" s="414"/>
      <c r="P101" s="414"/>
      <c r="Q101" s="414"/>
      <c r="R101" s="414"/>
      <c r="S101" s="414"/>
      <c r="T101" s="414"/>
      <c r="U101" s="414"/>
      <c r="V101" s="414"/>
      <c r="W101" s="414"/>
      <c r="X101" s="414"/>
      <c r="Y101" s="414"/>
      <c r="Z101" s="414"/>
      <c r="AA101" s="415"/>
      <c r="AB101" s="121"/>
      <c r="AC101" s="38"/>
      <c r="AD101" s="103"/>
    </row>
    <row r="102" spans="1:30" ht="17.25" thickBot="1" x14ac:dyDescent="0.35">
      <c r="A102" s="102"/>
      <c r="B102" s="416"/>
      <c r="C102" s="417"/>
      <c r="D102" s="417"/>
      <c r="E102" s="417"/>
      <c r="F102" s="417"/>
      <c r="G102" s="417"/>
      <c r="H102" s="418"/>
      <c r="I102" s="118"/>
      <c r="J102" s="416"/>
      <c r="K102" s="417"/>
      <c r="L102" s="417"/>
      <c r="M102" s="417"/>
      <c r="N102" s="417"/>
      <c r="O102" s="417"/>
      <c r="P102" s="417"/>
      <c r="Q102" s="417"/>
      <c r="R102" s="417"/>
      <c r="S102" s="417"/>
      <c r="T102" s="417"/>
      <c r="U102" s="417"/>
      <c r="V102" s="417"/>
      <c r="W102" s="417"/>
      <c r="X102" s="417"/>
      <c r="Y102" s="417"/>
      <c r="Z102" s="417"/>
      <c r="AA102" s="418"/>
      <c r="AB102" s="121"/>
      <c r="AC102" s="38"/>
      <c r="AD102" s="103"/>
    </row>
    <row r="103" spans="1:30" ht="17.25" thickBot="1" x14ac:dyDescent="0.35">
      <c r="B103" s="116"/>
      <c r="C103" s="116"/>
      <c r="D103" s="116"/>
      <c r="E103" s="116"/>
      <c r="F103" s="116"/>
      <c r="G103" s="116"/>
      <c r="H103" s="116"/>
      <c r="I103" s="101"/>
      <c r="J103" s="116"/>
      <c r="K103" s="116"/>
      <c r="L103" s="116"/>
      <c r="M103" s="116"/>
      <c r="N103" s="116"/>
      <c r="O103" s="116"/>
      <c r="P103" s="116"/>
      <c r="Q103" s="116"/>
      <c r="R103" s="116"/>
      <c r="S103" s="116"/>
      <c r="T103" s="116"/>
      <c r="U103" s="116"/>
      <c r="V103" s="116"/>
      <c r="W103" s="116"/>
      <c r="X103" s="116"/>
      <c r="Y103" s="116"/>
      <c r="Z103" s="116"/>
      <c r="AA103" s="116"/>
      <c r="AB103" s="102"/>
      <c r="AC103" s="38"/>
      <c r="AD103" s="103"/>
    </row>
    <row r="104" spans="1:30" ht="18" thickBot="1" x14ac:dyDescent="0.35">
      <c r="A104" s="102"/>
      <c r="B104" s="401" t="s">
        <v>155</v>
      </c>
      <c r="C104" s="402"/>
      <c r="D104" s="402"/>
      <c r="E104" s="402"/>
      <c r="F104" s="402"/>
      <c r="G104" s="402"/>
      <c r="H104" s="403"/>
      <c r="I104" s="118"/>
      <c r="J104" s="404" t="s">
        <v>156</v>
      </c>
      <c r="K104" s="405"/>
      <c r="L104" s="405"/>
      <c r="M104" s="405"/>
      <c r="N104" s="405"/>
      <c r="O104" s="405"/>
      <c r="P104" s="405"/>
      <c r="Q104" s="405"/>
      <c r="R104" s="405"/>
      <c r="S104" s="405"/>
      <c r="T104" s="405"/>
      <c r="U104" s="405"/>
      <c r="V104" s="405"/>
      <c r="W104" s="405"/>
      <c r="X104" s="405"/>
      <c r="Y104" s="405"/>
      <c r="Z104" s="405"/>
      <c r="AA104" s="406"/>
      <c r="AB104" s="121"/>
      <c r="AC104" s="38"/>
      <c r="AD104" s="103"/>
    </row>
    <row r="105" spans="1:30" x14ac:dyDescent="0.3">
      <c r="A105" s="102"/>
      <c r="B105" s="410"/>
      <c r="C105" s="411"/>
      <c r="D105" s="411"/>
      <c r="E105" s="411"/>
      <c r="F105" s="411"/>
      <c r="G105" s="411"/>
      <c r="H105" s="412"/>
      <c r="I105" s="118"/>
      <c r="J105" s="446"/>
      <c r="K105" s="447"/>
      <c r="L105" s="447"/>
      <c r="M105" s="447"/>
      <c r="N105" s="447"/>
      <c r="O105" s="447"/>
      <c r="P105" s="447"/>
      <c r="Q105" s="447"/>
      <c r="R105" s="447"/>
      <c r="S105" s="447"/>
      <c r="T105" s="447"/>
      <c r="U105" s="447"/>
      <c r="V105" s="447"/>
      <c r="W105" s="447"/>
      <c r="X105" s="447"/>
      <c r="Y105" s="447"/>
      <c r="Z105" s="447"/>
      <c r="AA105" s="448"/>
      <c r="AB105" s="121"/>
      <c r="AC105" s="38"/>
      <c r="AD105" s="103"/>
    </row>
    <row r="106" spans="1:30" x14ac:dyDescent="0.3">
      <c r="A106" s="102"/>
      <c r="B106" s="413"/>
      <c r="C106" s="414"/>
      <c r="D106" s="414"/>
      <c r="E106" s="414"/>
      <c r="F106" s="414"/>
      <c r="G106" s="414"/>
      <c r="H106" s="415"/>
      <c r="I106" s="118"/>
      <c r="J106" s="449"/>
      <c r="K106" s="450"/>
      <c r="L106" s="450"/>
      <c r="M106" s="450"/>
      <c r="N106" s="450"/>
      <c r="O106" s="450"/>
      <c r="P106" s="450"/>
      <c r="Q106" s="450"/>
      <c r="R106" s="450"/>
      <c r="S106" s="450"/>
      <c r="T106" s="450"/>
      <c r="U106" s="450"/>
      <c r="V106" s="450"/>
      <c r="W106" s="450"/>
      <c r="X106" s="450"/>
      <c r="Y106" s="450"/>
      <c r="Z106" s="450"/>
      <c r="AA106" s="451"/>
      <c r="AB106" s="121"/>
      <c r="AC106" s="38"/>
      <c r="AD106" s="103"/>
    </row>
    <row r="107" spans="1:30" x14ac:dyDescent="0.3">
      <c r="A107" s="102"/>
      <c r="B107" s="413"/>
      <c r="C107" s="414"/>
      <c r="D107" s="414"/>
      <c r="E107" s="414"/>
      <c r="F107" s="414"/>
      <c r="G107" s="414"/>
      <c r="H107" s="415"/>
      <c r="I107" s="118"/>
      <c r="J107" s="449"/>
      <c r="K107" s="450"/>
      <c r="L107" s="450"/>
      <c r="M107" s="450"/>
      <c r="N107" s="450"/>
      <c r="O107" s="450"/>
      <c r="P107" s="450"/>
      <c r="Q107" s="450"/>
      <c r="R107" s="450"/>
      <c r="S107" s="450"/>
      <c r="T107" s="450"/>
      <c r="U107" s="450"/>
      <c r="V107" s="450"/>
      <c r="W107" s="450"/>
      <c r="X107" s="450"/>
      <c r="Y107" s="450"/>
      <c r="Z107" s="450"/>
      <c r="AA107" s="451"/>
      <c r="AB107" s="121"/>
      <c r="AC107" s="38"/>
      <c r="AD107" s="103"/>
    </row>
    <row r="108" spans="1:30" x14ac:dyDescent="0.3">
      <c r="A108" s="102"/>
      <c r="B108" s="413"/>
      <c r="C108" s="414"/>
      <c r="D108" s="414"/>
      <c r="E108" s="414"/>
      <c r="F108" s="414"/>
      <c r="G108" s="414"/>
      <c r="H108" s="415"/>
      <c r="I108" s="118"/>
      <c r="J108" s="449"/>
      <c r="K108" s="450"/>
      <c r="L108" s="450"/>
      <c r="M108" s="450"/>
      <c r="N108" s="450"/>
      <c r="O108" s="450"/>
      <c r="P108" s="450"/>
      <c r="Q108" s="450"/>
      <c r="R108" s="450"/>
      <c r="S108" s="450"/>
      <c r="T108" s="450"/>
      <c r="U108" s="450"/>
      <c r="V108" s="450"/>
      <c r="W108" s="450"/>
      <c r="X108" s="450"/>
      <c r="Y108" s="450"/>
      <c r="Z108" s="450"/>
      <c r="AA108" s="451"/>
      <c r="AB108" s="121"/>
      <c r="AC108" s="38"/>
      <c r="AD108" s="103"/>
    </row>
    <row r="109" spans="1:30" x14ac:dyDescent="0.3">
      <c r="A109" s="102"/>
      <c r="B109" s="413"/>
      <c r="C109" s="414"/>
      <c r="D109" s="414"/>
      <c r="E109" s="414"/>
      <c r="F109" s="414"/>
      <c r="G109" s="414"/>
      <c r="H109" s="415"/>
      <c r="I109" s="118"/>
      <c r="J109" s="449"/>
      <c r="K109" s="450"/>
      <c r="L109" s="450"/>
      <c r="M109" s="450"/>
      <c r="N109" s="450"/>
      <c r="O109" s="450"/>
      <c r="P109" s="450"/>
      <c r="Q109" s="450"/>
      <c r="R109" s="450"/>
      <c r="S109" s="450"/>
      <c r="T109" s="450"/>
      <c r="U109" s="450"/>
      <c r="V109" s="450"/>
      <c r="W109" s="450"/>
      <c r="X109" s="450"/>
      <c r="Y109" s="450"/>
      <c r="Z109" s="450"/>
      <c r="AA109" s="451"/>
      <c r="AB109" s="121"/>
      <c r="AC109" s="38"/>
      <c r="AD109" s="103"/>
    </row>
    <row r="110" spans="1:30" x14ac:dyDescent="0.3">
      <c r="A110" s="102"/>
      <c r="B110" s="413"/>
      <c r="C110" s="414"/>
      <c r="D110" s="414"/>
      <c r="E110" s="414"/>
      <c r="F110" s="414"/>
      <c r="G110" s="414"/>
      <c r="H110" s="415"/>
      <c r="I110" s="118"/>
      <c r="J110" s="449"/>
      <c r="K110" s="450"/>
      <c r="L110" s="450"/>
      <c r="M110" s="450"/>
      <c r="N110" s="450"/>
      <c r="O110" s="450"/>
      <c r="P110" s="450"/>
      <c r="Q110" s="450"/>
      <c r="R110" s="450"/>
      <c r="S110" s="450"/>
      <c r="T110" s="450"/>
      <c r="U110" s="450"/>
      <c r="V110" s="450"/>
      <c r="W110" s="450"/>
      <c r="X110" s="450"/>
      <c r="Y110" s="450"/>
      <c r="Z110" s="450"/>
      <c r="AA110" s="451"/>
      <c r="AB110" s="121"/>
      <c r="AC110" s="38"/>
      <c r="AD110" s="103"/>
    </row>
    <row r="111" spans="1:30" x14ac:dyDescent="0.3">
      <c r="A111" s="102"/>
      <c r="B111" s="413"/>
      <c r="C111" s="414"/>
      <c r="D111" s="414"/>
      <c r="E111" s="414"/>
      <c r="F111" s="414"/>
      <c r="G111" s="414"/>
      <c r="H111" s="415"/>
      <c r="I111" s="118"/>
      <c r="J111" s="449"/>
      <c r="K111" s="450"/>
      <c r="L111" s="450"/>
      <c r="M111" s="450"/>
      <c r="N111" s="450"/>
      <c r="O111" s="450"/>
      <c r="P111" s="450"/>
      <c r="Q111" s="450"/>
      <c r="R111" s="450"/>
      <c r="S111" s="450"/>
      <c r="T111" s="450"/>
      <c r="U111" s="450"/>
      <c r="V111" s="450"/>
      <c r="W111" s="450"/>
      <c r="X111" s="450"/>
      <c r="Y111" s="450"/>
      <c r="Z111" s="450"/>
      <c r="AA111" s="451"/>
      <c r="AB111" s="121"/>
      <c r="AC111" s="38"/>
      <c r="AD111" s="103"/>
    </row>
    <row r="112" spans="1:30" x14ac:dyDescent="0.3">
      <c r="A112" s="102"/>
      <c r="B112" s="413"/>
      <c r="C112" s="414"/>
      <c r="D112" s="414"/>
      <c r="E112" s="414"/>
      <c r="F112" s="414"/>
      <c r="G112" s="414"/>
      <c r="H112" s="415"/>
      <c r="I112" s="118"/>
      <c r="J112" s="449"/>
      <c r="K112" s="450"/>
      <c r="L112" s="450"/>
      <c r="M112" s="450"/>
      <c r="N112" s="450"/>
      <c r="O112" s="450"/>
      <c r="P112" s="450"/>
      <c r="Q112" s="450"/>
      <c r="R112" s="450"/>
      <c r="S112" s="450"/>
      <c r="T112" s="450"/>
      <c r="U112" s="450"/>
      <c r="V112" s="450"/>
      <c r="W112" s="450"/>
      <c r="X112" s="450"/>
      <c r="Y112" s="450"/>
      <c r="Z112" s="450"/>
      <c r="AA112" s="451"/>
      <c r="AB112" s="121"/>
      <c r="AC112" s="38"/>
      <c r="AD112" s="103"/>
    </row>
    <row r="113" spans="1:30" x14ac:dyDescent="0.3">
      <c r="A113" s="102"/>
      <c r="B113" s="413"/>
      <c r="C113" s="414"/>
      <c r="D113" s="414"/>
      <c r="E113" s="414"/>
      <c r="F113" s="414"/>
      <c r="G113" s="414"/>
      <c r="H113" s="415"/>
      <c r="I113" s="118"/>
      <c r="J113" s="449"/>
      <c r="K113" s="450"/>
      <c r="L113" s="450"/>
      <c r="M113" s="450"/>
      <c r="N113" s="450"/>
      <c r="O113" s="450"/>
      <c r="P113" s="450"/>
      <c r="Q113" s="450"/>
      <c r="R113" s="450"/>
      <c r="S113" s="450"/>
      <c r="T113" s="450"/>
      <c r="U113" s="450"/>
      <c r="V113" s="450"/>
      <c r="W113" s="450"/>
      <c r="X113" s="450"/>
      <c r="Y113" s="450"/>
      <c r="Z113" s="450"/>
      <c r="AA113" s="451"/>
      <c r="AB113" s="121"/>
      <c r="AC113" s="38"/>
      <c r="AD113" s="103"/>
    </row>
    <row r="114" spans="1:30" x14ac:dyDescent="0.3">
      <c r="A114" s="102"/>
      <c r="B114" s="413"/>
      <c r="C114" s="414"/>
      <c r="D114" s="414"/>
      <c r="E114" s="414"/>
      <c r="F114" s="414"/>
      <c r="G114" s="414"/>
      <c r="H114" s="415"/>
      <c r="I114" s="118"/>
      <c r="J114" s="449"/>
      <c r="K114" s="450"/>
      <c r="L114" s="450"/>
      <c r="M114" s="450"/>
      <c r="N114" s="450"/>
      <c r="O114" s="450"/>
      <c r="P114" s="450"/>
      <c r="Q114" s="450"/>
      <c r="R114" s="450"/>
      <c r="S114" s="450"/>
      <c r="T114" s="450"/>
      <c r="U114" s="450"/>
      <c r="V114" s="450"/>
      <c r="W114" s="450"/>
      <c r="X114" s="450"/>
      <c r="Y114" s="450"/>
      <c r="Z114" s="450"/>
      <c r="AA114" s="451"/>
      <c r="AB114" s="121"/>
      <c r="AC114" s="38"/>
      <c r="AD114" s="103"/>
    </row>
    <row r="115" spans="1:30" x14ac:dyDescent="0.3">
      <c r="A115" s="102"/>
      <c r="B115" s="413"/>
      <c r="C115" s="414"/>
      <c r="D115" s="414"/>
      <c r="E115" s="414"/>
      <c r="F115" s="414"/>
      <c r="G115" s="414"/>
      <c r="H115" s="415"/>
      <c r="I115" s="118"/>
      <c r="J115" s="449"/>
      <c r="K115" s="450"/>
      <c r="L115" s="450"/>
      <c r="M115" s="450"/>
      <c r="N115" s="450"/>
      <c r="O115" s="450"/>
      <c r="P115" s="450"/>
      <c r="Q115" s="450"/>
      <c r="R115" s="450"/>
      <c r="S115" s="450"/>
      <c r="T115" s="450"/>
      <c r="U115" s="450"/>
      <c r="V115" s="450"/>
      <c r="W115" s="450"/>
      <c r="X115" s="450"/>
      <c r="Y115" s="450"/>
      <c r="Z115" s="450"/>
      <c r="AA115" s="451"/>
      <c r="AB115" s="121"/>
      <c r="AC115" s="38"/>
      <c r="AD115" s="103"/>
    </row>
    <row r="116" spans="1:30" x14ac:dyDescent="0.3">
      <c r="A116" s="102"/>
      <c r="B116" s="413"/>
      <c r="C116" s="414"/>
      <c r="D116" s="414"/>
      <c r="E116" s="414"/>
      <c r="F116" s="414"/>
      <c r="G116" s="414"/>
      <c r="H116" s="415"/>
      <c r="I116" s="118"/>
      <c r="J116" s="449"/>
      <c r="K116" s="450"/>
      <c r="L116" s="450"/>
      <c r="M116" s="450"/>
      <c r="N116" s="450"/>
      <c r="O116" s="450"/>
      <c r="P116" s="450"/>
      <c r="Q116" s="450"/>
      <c r="R116" s="450"/>
      <c r="S116" s="450"/>
      <c r="T116" s="450"/>
      <c r="U116" s="450"/>
      <c r="V116" s="450"/>
      <c r="W116" s="450"/>
      <c r="X116" s="450"/>
      <c r="Y116" s="450"/>
      <c r="Z116" s="450"/>
      <c r="AA116" s="451"/>
      <c r="AB116" s="121"/>
      <c r="AC116" s="38"/>
      <c r="AD116" s="103"/>
    </row>
    <row r="117" spans="1:30" x14ac:dyDescent="0.3">
      <c r="A117" s="102"/>
      <c r="B117" s="413"/>
      <c r="C117" s="414"/>
      <c r="D117" s="414"/>
      <c r="E117" s="414"/>
      <c r="F117" s="414"/>
      <c r="G117" s="414"/>
      <c r="H117" s="415"/>
      <c r="I117" s="118"/>
      <c r="J117" s="449"/>
      <c r="K117" s="450"/>
      <c r="L117" s="450"/>
      <c r="M117" s="450"/>
      <c r="N117" s="450"/>
      <c r="O117" s="450"/>
      <c r="P117" s="450"/>
      <c r="Q117" s="450"/>
      <c r="R117" s="450"/>
      <c r="S117" s="450"/>
      <c r="T117" s="450"/>
      <c r="U117" s="450"/>
      <c r="V117" s="450"/>
      <c r="W117" s="450"/>
      <c r="X117" s="450"/>
      <c r="Y117" s="450"/>
      <c r="Z117" s="450"/>
      <c r="AA117" s="451"/>
      <c r="AB117" s="121"/>
      <c r="AC117" s="38"/>
      <c r="AD117" s="103"/>
    </row>
    <row r="118" spans="1:30" x14ac:dyDescent="0.3">
      <c r="A118" s="102"/>
      <c r="B118" s="413"/>
      <c r="C118" s="414"/>
      <c r="D118" s="414"/>
      <c r="E118" s="414"/>
      <c r="F118" s="414"/>
      <c r="G118" s="414"/>
      <c r="H118" s="415"/>
      <c r="I118" s="118"/>
      <c r="J118" s="449"/>
      <c r="K118" s="450"/>
      <c r="L118" s="450"/>
      <c r="M118" s="450"/>
      <c r="N118" s="450"/>
      <c r="O118" s="450"/>
      <c r="P118" s="450"/>
      <c r="Q118" s="450"/>
      <c r="R118" s="450"/>
      <c r="S118" s="450"/>
      <c r="T118" s="450"/>
      <c r="U118" s="450"/>
      <c r="V118" s="450"/>
      <c r="W118" s="450"/>
      <c r="X118" s="450"/>
      <c r="Y118" s="450"/>
      <c r="Z118" s="450"/>
      <c r="AA118" s="451"/>
      <c r="AB118" s="121"/>
      <c r="AC118" s="38"/>
      <c r="AD118" s="103"/>
    </row>
    <row r="119" spans="1:30" x14ac:dyDescent="0.3">
      <c r="A119" s="102"/>
      <c r="B119" s="413"/>
      <c r="C119" s="414"/>
      <c r="D119" s="414"/>
      <c r="E119" s="414"/>
      <c r="F119" s="414"/>
      <c r="G119" s="414"/>
      <c r="H119" s="415"/>
      <c r="I119" s="118"/>
      <c r="J119" s="449"/>
      <c r="K119" s="450"/>
      <c r="L119" s="450"/>
      <c r="M119" s="450"/>
      <c r="N119" s="450"/>
      <c r="O119" s="450"/>
      <c r="P119" s="450"/>
      <c r="Q119" s="450"/>
      <c r="R119" s="450"/>
      <c r="S119" s="450"/>
      <c r="T119" s="450"/>
      <c r="U119" s="450"/>
      <c r="V119" s="450"/>
      <c r="W119" s="450"/>
      <c r="X119" s="450"/>
      <c r="Y119" s="450"/>
      <c r="Z119" s="450"/>
      <c r="AA119" s="451"/>
      <c r="AB119" s="121"/>
      <c r="AC119" s="38"/>
      <c r="AD119" s="103"/>
    </row>
    <row r="120" spans="1:30" x14ac:dyDescent="0.3">
      <c r="A120" s="102"/>
      <c r="B120" s="413"/>
      <c r="C120" s="414"/>
      <c r="D120" s="414"/>
      <c r="E120" s="414"/>
      <c r="F120" s="414"/>
      <c r="G120" s="414"/>
      <c r="H120" s="415"/>
      <c r="I120" s="118"/>
      <c r="J120" s="449"/>
      <c r="K120" s="450"/>
      <c r="L120" s="450"/>
      <c r="M120" s="450"/>
      <c r="N120" s="450"/>
      <c r="O120" s="450"/>
      <c r="P120" s="450"/>
      <c r="Q120" s="450"/>
      <c r="R120" s="450"/>
      <c r="S120" s="450"/>
      <c r="T120" s="450"/>
      <c r="U120" s="450"/>
      <c r="V120" s="450"/>
      <c r="W120" s="450"/>
      <c r="X120" s="450"/>
      <c r="Y120" s="450"/>
      <c r="Z120" s="450"/>
      <c r="AA120" s="451"/>
      <c r="AB120" s="121"/>
      <c r="AC120" s="38"/>
      <c r="AD120" s="103"/>
    </row>
    <row r="121" spans="1:30" x14ac:dyDescent="0.3">
      <c r="A121" s="102"/>
      <c r="B121" s="413"/>
      <c r="C121" s="414"/>
      <c r="D121" s="414"/>
      <c r="E121" s="414"/>
      <c r="F121" s="414"/>
      <c r="G121" s="414"/>
      <c r="H121" s="415"/>
      <c r="I121" s="118"/>
      <c r="J121" s="449"/>
      <c r="K121" s="450"/>
      <c r="L121" s="450"/>
      <c r="M121" s="450"/>
      <c r="N121" s="450"/>
      <c r="O121" s="450"/>
      <c r="P121" s="450"/>
      <c r="Q121" s="450"/>
      <c r="R121" s="450"/>
      <c r="S121" s="450"/>
      <c r="T121" s="450"/>
      <c r="U121" s="450"/>
      <c r="V121" s="450"/>
      <c r="W121" s="450"/>
      <c r="X121" s="450"/>
      <c r="Y121" s="450"/>
      <c r="Z121" s="450"/>
      <c r="AA121" s="451"/>
      <c r="AB121" s="121"/>
      <c r="AC121" s="38"/>
      <c r="AD121" s="103"/>
    </row>
    <row r="122" spans="1:30" x14ac:dyDescent="0.3">
      <c r="A122" s="102"/>
      <c r="B122" s="413"/>
      <c r="C122" s="414"/>
      <c r="D122" s="414"/>
      <c r="E122" s="414"/>
      <c r="F122" s="414"/>
      <c r="G122" s="414"/>
      <c r="H122" s="415"/>
      <c r="I122" s="118"/>
      <c r="J122" s="449"/>
      <c r="K122" s="450"/>
      <c r="L122" s="450"/>
      <c r="M122" s="450"/>
      <c r="N122" s="450"/>
      <c r="O122" s="450"/>
      <c r="P122" s="450"/>
      <c r="Q122" s="450"/>
      <c r="R122" s="450"/>
      <c r="S122" s="450"/>
      <c r="T122" s="450"/>
      <c r="U122" s="450"/>
      <c r="V122" s="450"/>
      <c r="W122" s="450"/>
      <c r="X122" s="450"/>
      <c r="Y122" s="450"/>
      <c r="Z122" s="450"/>
      <c r="AA122" s="451"/>
      <c r="AB122" s="121"/>
      <c r="AC122" s="38"/>
      <c r="AD122" s="103"/>
    </row>
    <row r="123" spans="1:30" x14ac:dyDescent="0.3">
      <c r="A123" s="102"/>
      <c r="B123" s="413"/>
      <c r="C123" s="414"/>
      <c r="D123" s="414"/>
      <c r="E123" s="414"/>
      <c r="F123" s="414"/>
      <c r="G123" s="414"/>
      <c r="H123" s="415"/>
      <c r="I123" s="118"/>
      <c r="J123" s="449"/>
      <c r="K123" s="450"/>
      <c r="L123" s="450"/>
      <c r="M123" s="450"/>
      <c r="N123" s="450"/>
      <c r="O123" s="450"/>
      <c r="P123" s="450"/>
      <c r="Q123" s="450"/>
      <c r="R123" s="450"/>
      <c r="S123" s="450"/>
      <c r="T123" s="450"/>
      <c r="U123" s="450"/>
      <c r="V123" s="450"/>
      <c r="W123" s="450"/>
      <c r="X123" s="450"/>
      <c r="Y123" s="450"/>
      <c r="Z123" s="450"/>
      <c r="AA123" s="451"/>
      <c r="AB123" s="121"/>
      <c r="AC123" s="38"/>
      <c r="AD123" s="103"/>
    </row>
    <row r="124" spans="1:30" x14ac:dyDescent="0.3">
      <c r="A124" s="102"/>
      <c r="B124" s="413"/>
      <c r="C124" s="414"/>
      <c r="D124" s="414"/>
      <c r="E124" s="414"/>
      <c r="F124" s="414"/>
      <c r="G124" s="414"/>
      <c r="H124" s="415"/>
      <c r="I124" s="118"/>
      <c r="J124" s="449"/>
      <c r="K124" s="450"/>
      <c r="L124" s="450"/>
      <c r="M124" s="450"/>
      <c r="N124" s="450"/>
      <c r="O124" s="450"/>
      <c r="P124" s="450"/>
      <c r="Q124" s="450"/>
      <c r="R124" s="450"/>
      <c r="S124" s="450"/>
      <c r="T124" s="450"/>
      <c r="U124" s="450"/>
      <c r="V124" s="450"/>
      <c r="W124" s="450"/>
      <c r="X124" s="450"/>
      <c r="Y124" s="450"/>
      <c r="Z124" s="450"/>
      <c r="AA124" s="451"/>
      <c r="AB124" s="121"/>
      <c r="AC124" s="38"/>
      <c r="AD124" s="103"/>
    </row>
    <row r="125" spans="1:30" x14ac:dyDescent="0.3">
      <c r="A125" s="102"/>
      <c r="B125" s="413"/>
      <c r="C125" s="414"/>
      <c r="D125" s="414"/>
      <c r="E125" s="414"/>
      <c r="F125" s="414"/>
      <c r="G125" s="414"/>
      <c r="H125" s="415"/>
      <c r="I125" s="118"/>
      <c r="J125" s="449"/>
      <c r="K125" s="450"/>
      <c r="L125" s="450"/>
      <c r="M125" s="450"/>
      <c r="N125" s="450"/>
      <c r="O125" s="450"/>
      <c r="P125" s="450"/>
      <c r="Q125" s="450"/>
      <c r="R125" s="450"/>
      <c r="S125" s="450"/>
      <c r="T125" s="450"/>
      <c r="U125" s="450"/>
      <c r="V125" s="450"/>
      <c r="W125" s="450"/>
      <c r="X125" s="450"/>
      <c r="Y125" s="450"/>
      <c r="Z125" s="450"/>
      <c r="AA125" s="451"/>
      <c r="AB125" s="121"/>
      <c r="AC125" s="38"/>
      <c r="AD125" s="103"/>
    </row>
    <row r="126" spans="1:30" ht="17.25" thickBot="1" x14ac:dyDescent="0.35">
      <c r="A126" s="102"/>
      <c r="B126" s="416"/>
      <c r="C126" s="417"/>
      <c r="D126" s="417"/>
      <c r="E126" s="417"/>
      <c r="F126" s="417"/>
      <c r="G126" s="417"/>
      <c r="H126" s="418"/>
      <c r="I126" s="118"/>
      <c r="J126" s="452"/>
      <c r="K126" s="453"/>
      <c r="L126" s="453"/>
      <c r="M126" s="453"/>
      <c r="N126" s="453"/>
      <c r="O126" s="453"/>
      <c r="P126" s="453"/>
      <c r="Q126" s="453"/>
      <c r="R126" s="453"/>
      <c r="S126" s="453"/>
      <c r="T126" s="453"/>
      <c r="U126" s="453"/>
      <c r="V126" s="453"/>
      <c r="W126" s="453"/>
      <c r="X126" s="453"/>
      <c r="Y126" s="453"/>
      <c r="Z126" s="453"/>
      <c r="AA126" s="454"/>
      <c r="AB126" s="121"/>
      <c r="AC126" s="38"/>
      <c r="AD126" s="103"/>
    </row>
    <row r="127" spans="1:30" ht="17.25" thickBot="1" x14ac:dyDescent="0.35">
      <c r="A127" s="104"/>
      <c r="B127" s="116"/>
      <c r="C127" s="116"/>
      <c r="D127" s="116"/>
      <c r="E127" s="116"/>
      <c r="F127" s="116"/>
      <c r="G127" s="116"/>
      <c r="H127" s="116"/>
      <c r="I127" s="120"/>
      <c r="J127" s="116"/>
      <c r="K127" s="116"/>
      <c r="L127" s="116"/>
      <c r="M127" s="116"/>
      <c r="N127" s="116"/>
      <c r="O127" s="116"/>
      <c r="P127" s="116"/>
      <c r="Q127" s="116"/>
      <c r="R127" s="116"/>
      <c r="S127" s="116"/>
      <c r="T127" s="116"/>
      <c r="U127" s="116"/>
      <c r="V127" s="116"/>
      <c r="W127" s="116"/>
      <c r="X127" s="116"/>
      <c r="Y127" s="116"/>
      <c r="Z127" s="116"/>
      <c r="AA127" s="116"/>
      <c r="AB127" s="122"/>
      <c r="AC127" s="38"/>
      <c r="AD127" s="103"/>
    </row>
    <row r="128" spans="1:30" ht="15.95" customHeight="1" thickBot="1" x14ac:dyDescent="0.35">
      <c r="A128" s="102"/>
      <c r="B128" s="434" t="s">
        <v>157</v>
      </c>
      <c r="C128" s="435"/>
      <c r="D128" s="435"/>
      <c r="E128" s="435"/>
      <c r="F128" s="435"/>
      <c r="G128" s="435"/>
      <c r="H128" s="435"/>
      <c r="I128" s="435"/>
      <c r="J128" s="435"/>
      <c r="K128" s="435"/>
      <c r="L128" s="435"/>
      <c r="M128" s="435"/>
      <c r="N128" s="435"/>
      <c r="O128" s="435"/>
      <c r="P128" s="435"/>
      <c r="Q128" s="435"/>
      <c r="R128" s="435"/>
      <c r="S128" s="435"/>
      <c r="T128" s="435"/>
      <c r="U128" s="435"/>
      <c r="V128" s="435"/>
      <c r="W128" s="435"/>
      <c r="X128" s="435"/>
      <c r="Y128" s="435"/>
      <c r="Z128" s="435"/>
      <c r="AA128" s="436"/>
      <c r="AB128" s="103"/>
      <c r="AD128" s="103"/>
    </row>
    <row r="129" spans="1:29" x14ac:dyDescent="0.3">
      <c r="A129" s="229"/>
      <c r="B129" s="437"/>
      <c r="C129" s="438"/>
      <c r="D129" s="438"/>
      <c r="E129" s="438"/>
      <c r="F129" s="438"/>
      <c r="G129" s="438"/>
      <c r="H129" s="438"/>
      <c r="I129" s="438"/>
      <c r="J129" s="438"/>
      <c r="K129" s="438"/>
      <c r="L129" s="438"/>
      <c r="M129" s="438"/>
      <c r="N129" s="438"/>
      <c r="O129" s="438"/>
      <c r="P129" s="438"/>
      <c r="Q129" s="438"/>
      <c r="R129" s="438"/>
      <c r="S129" s="438"/>
      <c r="T129" s="438"/>
      <c r="U129" s="438"/>
      <c r="V129" s="438"/>
      <c r="W129" s="438"/>
      <c r="X129" s="438"/>
      <c r="Y129" s="438"/>
      <c r="Z129" s="438"/>
      <c r="AA129" s="439"/>
      <c r="AB129" s="230"/>
      <c r="AC129" s="105"/>
    </row>
    <row r="130" spans="1:29" x14ac:dyDescent="0.3">
      <c r="A130" s="102"/>
      <c r="B130" s="437"/>
      <c r="C130" s="438"/>
      <c r="D130" s="438"/>
      <c r="E130" s="438"/>
      <c r="F130" s="438"/>
      <c r="G130" s="438"/>
      <c r="H130" s="438"/>
      <c r="I130" s="438"/>
      <c r="J130" s="438"/>
      <c r="K130" s="438"/>
      <c r="L130" s="438"/>
      <c r="M130" s="438"/>
      <c r="N130" s="438"/>
      <c r="O130" s="438"/>
      <c r="P130" s="438"/>
      <c r="Q130" s="438"/>
      <c r="R130" s="438"/>
      <c r="S130" s="438"/>
      <c r="T130" s="438"/>
      <c r="U130" s="438"/>
      <c r="V130" s="438"/>
      <c r="W130" s="438"/>
      <c r="X130" s="438"/>
      <c r="Y130" s="438"/>
      <c r="Z130" s="438"/>
      <c r="AA130" s="439"/>
      <c r="AB130" s="103"/>
    </row>
    <row r="131" spans="1:29" x14ac:dyDescent="0.3">
      <c r="A131" s="102"/>
      <c r="B131" s="437"/>
      <c r="C131" s="438"/>
      <c r="D131" s="438"/>
      <c r="E131" s="438"/>
      <c r="F131" s="438"/>
      <c r="G131" s="438"/>
      <c r="H131" s="438"/>
      <c r="I131" s="438"/>
      <c r="J131" s="438"/>
      <c r="K131" s="438"/>
      <c r="L131" s="438"/>
      <c r="M131" s="438"/>
      <c r="N131" s="438"/>
      <c r="O131" s="438"/>
      <c r="P131" s="438"/>
      <c r="Q131" s="438"/>
      <c r="R131" s="438"/>
      <c r="S131" s="438"/>
      <c r="T131" s="438"/>
      <c r="U131" s="438"/>
      <c r="V131" s="438"/>
      <c r="W131" s="438"/>
      <c r="X131" s="438"/>
      <c r="Y131" s="438"/>
      <c r="Z131" s="438"/>
      <c r="AA131" s="439"/>
      <c r="AB131" s="103"/>
    </row>
    <row r="132" spans="1:29" x14ac:dyDescent="0.3">
      <c r="A132" s="102"/>
      <c r="B132" s="437"/>
      <c r="C132" s="438"/>
      <c r="D132" s="438"/>
      <c r="E132" s="438"/>
      <c r="F132" s="438"/>
      <c r="G132" s="438"/>
      <c r="H132" s="438"/>
      <c r="I132" s="438"/>
      <c r="J132" s="438"/>
      <c r="K132" s="438"/>
      <c r="L132" s="438"/>
      <c r="M132" s="438"/>
      <c r="N132" s="438"/>
      <c r="O132" s="438"/>
      <c r="P132" s="438"/>
      <c r="Q132" s="438"/>
      <c r="R132" s="438"/>
      <c r="S132" s="438"/>
      <c r="T132" s="438"/>
      <c r="U132" s="438"/>
      <c r="V132" s="438"/>
      <c r="W132" s="438"/>
      <c r="X132" s="438"/>
      <c r="Y132" s="438"/>
      <c r="Z132" s="438"/>
      <c r="AA132" s="439"/>
      <c r="AB132" s="103"/>
    </row>
    <row r="133" spans="1:29" x14ac:dyDescent="0.3">
      <c r="A133" s="102"/>
      <c r="B133" s="437"/>
      <c r="C133" s="438"/>
      <c r="D133" s="438"/>
      <c r="E133" s="438"/>
      <c r="F133" s="438"/>
      <c r="G133" s="438"/>
      <c r="H133" s="438"/>
      <c r="I133" s="438"/>
      <c r="J133" s="438"/>
      <c r="K133" s="438"/>
      <c r="L133" s="438"/>
      <c r="M133" s="438"/>
      <c r="N133" s="438"/>
      <c r="O133" s="438"/>
      <c r="P133" s="438"/>
      <c r="Q133" s="438"/>
      <c r="R133" s="438"/>
      <c r="S133" s="438"/>
      <c r="T133" s="438"/>
      <c r="U133" s="438"/>
      <c r="V133" s="438"/>
      <c r="W133" s="438"/>
      <c r="X133" s="438"/>
      <c r="Y133" s="438"/>
      <c r="Z133" s="438"/>
      <c r="AA133" s="439"/>
      <c r="AB133" s="103"/>
    </row>
    <row r="134" spans="1:29" x14ac:dyDescent="0.3">
      <c r="A134" s="102"/>
      <c r="B134" s="437"/>
      <c r="C134" s="438"/>
      <c r="D134" s="438"/>
      <c r="E134" s="438"/>
      <c r="F134" s="438"/>
      <c r="G134" s="438"/>
      <c r="H134" s="438"/>
      <c r="I134" s="438"/>
      <c r="J134" s="438"/>
      <c r="K134" s="438"/>
      <c r="L134" s="438"/>
      <c r="M134" s="438"/>
      <c r="N134" s="438"/>
      <c r="O134" s="438"/>
      <c r="P134" s="438"/>
      <c r="Q134" s="438"/>
      <c r="R134" s="438"/>
      <c r="S134" s="438"/>
      <c r="T134" s="438"/>
      <c r="U134" s="438"/>
      <c r="V134" s="438"/>
      <c r="W134" s="438"/>
      <c r="X134" s="438"/>
      <c r="Y134" s="438"/>
      <c r="Z134" s="438"/>
      <c r="AA134" s="439"/>
      <c r="AB134" s="103"/>
    </row>
    <row r="135" spans="1:29" x14ac:dyDescent="0.3">
      <c r="A135" s="102"/>
      <c r="B135" s="437"/>
      <c r="C135" s="438"/>
      <c r="D135" s="438"/>
      <c r="E135" s="438"/>
      <c r="F135" s="438"/>
      <c r="G135" s="438"/>
      <c r="H135" s="438"/>
      <c r="I135" s="438"/>
      <c r="J135" s="438"/>
      <c r="K135" s="438"/>
      <c r="L135" s="438"/>
      <c r="M135" s="438"/>
      <c r="N135" s="438"/>
      <c r="O135" s="438"/>
      <c r="P135" s="438"/>
      <c r="Q135" s="438"/>
      <c r="R135" s="438"/>
      <c r="S135" s="438"/>
      <c r="T135" s="438"/>
      <c r="U135" s="438"/>
      <c r="V135" s="438"/>
      <c r="W135" s="438"/>
      <c r="X135" s="438"/>
      <c r="Y135" s="438"/>
      <c r="Z135" s="438"/>
      <c r="AA135" s="439"/>
      <c r="AB135" s="103"/>
    </row>
    <row r="136" spans="1:29" x14ac:dyDescent="0.3">
      <c r="A136" s="102"/>
      <c r="B136" s="437"/>
      <c r="C136" s="438"/>
      <c r="D136" s="438"/>
      <c r="E136" s="438"/>
      <c r="F136" s="438"/>
      <c r="G136" s="438"/>
      <c r="H136" s="438"/>
      <c r="I136" s="438"/>
      <c r="J136" s="438"/>
      <c r="K136" s="438"/>
      <c r="L136" s="438"/>
      <c r="M136" s="438"/>
      <c r="N136" s="438"/>
      <c r="O136" s="438"/>
      <c r="P136" s="438"/>
      <c r="Q136" s="438"/>
      <c r="R136" s="438"/>
      <c r="S136" s="438"/>
      <c r="T136" s="438"/>
      <c r="U136" s="438"/>
      <c r="V136" s="438"/>
      <c r="W136" s="438"/>
      <c r="X136" s="438"/>
      <c r="Y136" s="438"/>
      <c r="Z136" s="438"/>
      <c r="AA136" s="439"/>
      <c r="AB136" s="103"/>
    </row>
    <row r="137" spans="1:29" x14ac:dyDescent="0.3">
      <c r="A137" s="102"/>
      <c r="B137" s="437"/>
      <c r="C137" s="438"/>
      <c r="D137" s="438"/>
      <c r="E137" s="438"/>
      <c r="F137" s="438"/>
      <c r="G137" s="438"/>
      <c r="H137" s="438"/>
      <c r="I137" s="438"/>
      <c r="J137" s="438"/>
      <c r="K137" s="438"/>
      <c r="L137" s="438"/>
      <c r="M137" s="438"/>
      <c r="N137" s="438"/>
      <c r="O137" s="438"/>
      <c r="P137" s="438"/>
      <c r="Q137" s="438"/>
      <c r="R137" s="438"/>
      <c r="S137" s="438"/>
      <c r="T137" s="438"/>
      <c r="U137" s="438"/>
      <c r="V137" s="438"/>
      <c r="W137" s="438"/>
      <c r="X137" s="438"/>
      <c r="Y137" s="438"/>
      <c r="Z137" s="438"/>
      <c r="AA137" s="439"/>
      <c r="AB137" s="103"/>
    </row>
    <row r="138" spans="1:29" x14ac:dyDescent="0.3">
      <c r="A138" s="102"/>
      <c r="B138" s="437"/>
      <c r="C138" s="438"/>
      <c r="D138" s="438"/>
      <c r="E138" s="438"/>
      <c r="F138" s="438"/>
      <c r="G138" s="438"/>
      <c r="H138" s="438"/>
      <c r="I138" s="438"/>
      <c r="J138" s="438"/>
      <c r="K138" s="438"/>
      <c r="L138" s="438"/>
      <c r="M138" s="438"/>
      <c r="N138" s="438"/>
      <c r="O138" s="438"/>
      <c r="P138" s="438"/>
      <c r="Q138" s="438"/>
      <c r="R138" s="438"/>
      <c r="S138" s="438"/>
      <c r="T138" s="438"/>
      <c r="U138" s="438"/>
      <c r="V138" s="438"/>
      <c r="W138" s="438"/>
      <c r="X138" s="438"/>
      <c r="Y138" s="438"/>
      <c r="Z138" s="438"/>
      <c r="AA138" s="439"/>
      <c r="AB138" s="103"/>
    </row>
    <row r="139" spans="1:29" x14ac:dyDescent="0.3">
      <c r="A139" s="102"/>
      <c r="B139" s="437"/>
      <c r="C139" s="438"/>
      <c r="D139" s="438"/>
      <c r="E139" s="438"/>
      <c r="F139" s="438"/>
      <c r="G139" s="438"/>
      <c r="H139" s="438"/>
      <c r="I139" s="438"/>
      <c r="J139" s="438"/>
      <c r="K139" s="438"/>
      <c r="L139" s="438"/>
      <c r="M139" s="438"/>
      <c r="N139" s="438"/>
      <c r="O139" s="438"/>
      <c r="P139" s="438"/>
      <c r="Q139" s="438"/>
      <c r="R139" s="438"/>
      <c r="S139" s="438"/>
      <c r="T139" s="438"/>
      <c r="U139" s="438"/>
      <c r="V139" s="438"/>
      <c r="W139" s="438"/>
      <c r="X139" s="438"/>
      <c r="Y139" s="438"/>
      <c r="Z139" s="438"/>
      <c r="AA139" s="439"/>
      <c r="AB139" s="103"/>
    </row>
    <row r="140" spans="1:29" x14ac:dyDescent="0.3">
      <c r="A140" s="102"/>
      <c r="B140" s="437"/>
      <c r="C140" s="438"/>
      <c r="D140" s="438"/>
      <c r="E140" s="438"/>
      <c r="F140" s="438"/>
      <c r="G140" s="438"/>
      <c r="H140" s="438"/>
      <c r="I140" s="438"/>
      <c r="J140" s="438"/>
      <c r="K140" s="438"/>
      <c r="L140" s="438"/>
      <c r="M140" s="438"/>
      <c r="N140" s="438"/>
      <c r="O140" s="438"/>
      <c r="P140" s="438"/>
      <c r="Q140" s="438"/>
      <c r="R140" s="438"/>
      <c r="S140" s="438"/>
      <c r="T140" s="438"/>
      <c r="U140" s="438"/>
      <c r="V140" s="438"/>
      <c r="W140" s="438"/>
      <c r="X140" s="438"/>
      <c r="Y140" s="438"/>
      <c r="Z140" s="438"/>
      <c r="AA140" s="439"/>
      <c r="AB140" s="103"/>
    </row>
    <row r="141" spans="1:29" x14ac:dyDescent="0.3">
      <c r="A141" s="102"/>
      <c r="B141" s="437"/>
      <c r="C141" s="438"/>
      <c r="D141" s="438"/>
      <c r="E141" s="438"/>
      <c r="F141" s="438"/>
      <c r="G141" s="438"/>
      <c r="H141" s="438"/>
      <c r="I141" s="438"/>
      <c r="J141" s="438"/>
      <c r="K141" s="438"/>
      <c r="L141" s="438"/>
      <c r="M141" s="438"/>
      <c r="N141" s="438"/>
      <c r="O141" s="438"/>
      <c r="P141" s="438"/>
      <c r="Q141" s="438"/>
      <c r="R141" s="438"/>
      <c r="S141" s="438"/>
      <c r="T141" s="438"/>
      <c r="U141" s="438"/>
      <c r="V141" s="438"/>
      <c r="W141" s="438"/>
      <c r="X141" s="438"/>
      <c r="Y141" s="438"/>
      <c r="Z141" s="438"/>
      <c r="AA141" s="439"/>
      <c r="AB141" s="103"/>
    </row>
    <row r="142" spans="1:29" x14ac:dyDescent="0.3">
      <c r="A142" s="102"/>
      <c r="B142" s="437"/>
      <c r="C142" s="438"/>
      <c r="D142" s="438"/>
      <c r="E142" s="438"/>
      <c r="F142" s="438"/>
      <c r="G142" s="438"/>
      <c r="H142" s="438"/>
      <c r="I142" s="438"/>
      <c r="J142" s="438"/>
      <c r="K142" s="438"/>
      <c r="L142" s="438"/>
      <c r="M142" s="438"/>
      <c r="N142" s="438"/>
      <c r="O142" s="438"/>
      <c r="P142" s="438"/>
      <c r="Q142" s="438"/>
      <c r="R142" s="438"/>
      <c r="S142" s="438"/>
      <c r="T142" s="438"/>
      <c r="U142" s="438"/>
      <c r="V142" s="438"/>
      <c r="W142" s="438"/>
      <c r="X142" s="438"/>
      <c r="Y142" s="438"/>
      <c r="Z142" s="438"/>
      <c r="AA142" s="439"/>
      <c r="AB142" s="103"/>
    </row>
    <row r="143" spans="1:29" x14ac:dyDescent="0.3">
      <c r="A143" s="102"/>
      <c r="B143" s="437"/>
      <c r="C143" s="438"/>
      <c r="D143" s="438"/>
      <c r="E143" s="438"/>
      <c r="F143" s="438"/>
      <c r="G143" s="438"/>
      <c r="H143" s="438"/>
      <c r="I143" s="438"/>
      <c r="J143" s="438"/>
      <c r="K143" s="438"/>
      <c r="L143" s="438"/>
      <c r="M143" s="438"/>
      <c r="N143" s="438"/>
      <c r="O143" s="438"/>
      <c r="P143" s="438"/>
      <c r="Q143" s="438"/>
      <c r="R143" s="438"/>
      <c r="S143" s="438"/>
      <c r="T143" s="438"/>
      <c r="U143" s="438"/>
      <c r="V143" s="438"/>
      <c r="W143" s="438"/>
      <c r="X143" s="438"/>
      <c r="Y143" s="438"/>
      <c r="Z143" s="438"/>
      <c r="AA143" s="439"/>
      <c r="AB143" s="103"/>
    </row>
    <row r="144" spans="1:29" x14ac:dyDescent="0.3">
      <c r="A144" s="102"/>
      <c r="B144" s="437"/>
      <c r="C144" s="438"/>
      <c r="D144" s="438"/>
      <c r="E144" s="438"/>
      <c r="F144" s="438"/>
      <c r="G144" s="438"/>
      <c r="H144" s="438"/>
      <c r="I144" s="438"/>
      <c r="J144" s="438"/>
      <c r="K144" s="438"/>
      <c r="L144" s="438"/>
      <c r="M144" s="438"/>
      <c r="N144" s="438"/>
      <c r="O144" s="438"/>
      <c r="P144" s="438"/>
      <c r="Q144" s="438"/>
      <c r="R144" s="438"/>
      <c r="S144" s="438"/>
      <c r="T144" s="438"/>
      <c r="U144" s="438"/>
      <c r="V144" s="438"/>
      <c r="W144" s="438"/>
      <c r="X144" s="438"/>
      <c r="Y144" s="438"/>
      <c r="Z144" s="438"/>
      <c r="AA144" s="439"/>
      <c r="AB144" s="103"/>
    </row>
    <row r="145" spans="1:28" x14ac:dyDescent="0.3">
      <c r="A145" s="102"/>
      <c r="B145" s="437"/>
      <c r="C145" s="438"/>
      <c r="D145" s="438"/>
      <c r="E145" s="438"/>
      <c r="F145" s="438"/>
      <c r="G145" s="438"/>
      <c r="H145" s="438"/>
      <c r="I145" s="438"/>
      <c r="J145" s="438"/>
      <c r="K145" s="438"/>
      <c r="L145" s="438"/>
      <c r="M145" s="438"/>
      <c r="N145" s="438"/>
      <c r="O145" s="438"/>
      <c r="P145" s="438"/>
      <c r="Q145" s="438"/>
      <c r="R145" s="438"/>
      <c r="S145" s="438"/>
      <c r="T145" s="438"/>
      <c r="U145" s="438"/>
      <c r="V145" s="438"/>
      <c r="W145" s="438"/>
      <c r="X145" s="438"/>
      <c r="Y145" s="438"/>
      <c r="Z145" s="438"/>
      <c r="AA145" s="439"/>
      <c r="AB145" s="103"/>
    </row>
    <row r="146" spans="1:28" x14ac:dyDescent="0.3">
      <c r="A146" s="102"/>
      <c r="B146" s="437"/>
      <c r="C146" s="438"/>
      <c r="D146" s="438"/>
      <c r="E146" s="438"/>
      <c r="F146" s="438"/>
      <c r="G146" s="438"/>
      <c r="H146" s="438"/>
      <c r="I146" s="438"/>
      <c r="J146" s="438"/>
      <c r="K146" s="438"/>
      <c r="L146" s="438"/>
      <c r="M146" s="438"/>
      <c r="N146" s="438"/>
      <c r="O146" s="438"/>
      <c r="P146" s="438"/>
      <c r="Q146" s="438"/>
      <c r="R146" s="438"/>
      <c r="S146" s="438"/>
      <c r="T146" s="438"/>
      <c r="U146" s="438"/>
      <c r="V146" s="438"/>
      <c r="W146" s="438"/>
      <c r="X146" s="438"/>
      <c r="Y146" s="438"/>
      <c r="Z146" s="438"/>
      <c r="AA146" s="439"/>
      <c r="AB146" s="103"/>
    </row>
    <row r="147" spans="1:28" x14ac:dyDescent="0.3">
      <c r="A147" s="102"/>
      <c r="B147" s="437"/>
      <c r="C147" s="438"/>
      <c r="D147" s="438"/>
      <c r="E147" s="438"/>
      <c r="F147" s="438"/>
      <c r="G147" s="438"/>
      <c r="H147" s="438"/>
      <c r="I147" s="438"/>
      <c r="J147" s="438"/>
      <c r="K147" s="438"/>
      <c r="L147" s="438"/>
      <c r="M147" s="438"/>
      <c r="N147" s="438"/>
      <c r="O147" s="438"/>
      <c r="P147" s="438"/>
      <c r="Q147" s="438"/>
      <c r="R147" s="438"/>
      <c r="S147" s="438"/>
      <c r="T147" s="438"/>
      <c r="U147" s="438"/>
      <c r="V147" s="438"/>
      <c r="W147" s="438"/>
      <c r="X147" s="438"/>
      <c r="Y147" s="438"/>
      <c r="Z147" s="438"/>
      <c r="AA147" s="439"/>
      <c r="AB147" s="103"/>
    </row>
    <row r="148" spans="1:28" x14ac:dyDescent="0.3">
      <c r="A148" s="102"/>
      <c r="B148" s="437"/>
      <c r="C148" s="438"/>
      <c r="D148" s="438"/>
      <c r="E148" s="438"/>
      <c r="F148" s="438"/>
      <c r="G148" s="438"/>
      <c r="H148" s="438"/>
      <c r="I148" s="438"/>
      <c r="J148" s="438"/>
      <c r="K148" s="438"/>
      <c r="L148" s="438"/>
      <c r="M148" s="438"/>
      <c r="N148" s="438"/>
      <c r="O148" s="438"/>
      <c r="P148" s="438"/>
      <c r="Q148" s="438"/>
      <c r="R148" s="438"/>
      <c r="S148" s="438"/>
      <c r="T148" s="438"/>
      <c r="U148" s="438"/>
      <c r="V148" s="438"/>
      <c r="W148" s="438"/>
      <c r="X148" s="438"/>
      <c r="Y148" s="438"/>
      <c r="Z148" s="438"/>
      <c r="AA148" s="439"/>
      <c r="AB148" s="103"/>
    </row>
    <row r="149" spans="1:28" x14ac:dyDescent="0.3">
      <c r="A149" s="102"/>
      <c r="B149" s="437"/>
      <c r="C149" s="438"/>
      <c r="D149" s="438"/>
      <c r="E149" s="438"/>
      <c r="F149" s="438"/>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103"/>
    </row>
    <row r="150" spans="1:28" ht="17.25" thickBot="1" x14ac:dyDescent="0.35">
      <c r="A150" s="102"/>
      <c r="B150" s="440"/>
      <c r="C150" s="441"/>
      <c r="D150" s="441"/>
      <c r="E150" s="441"/>
      <c r="F150" s="441"/>
      <c r="G150" s="441"/>
      <c r="H150" s="441"/>
      <c r="I150" s="441"/>
      <c r="J150" s="441"/>
      <c r="K150" s="441"/>
      <c r="L150" s="441"/>
      <c r="M150" s="441"/>
      <c r="N150" s="441"/>
      <c r="O150" s="441"/>
      <c r="P150" s="441"/>
      <c r="Q150" s="441"/>
      <c r="R150" s="441"/>
      <c r="S150" s="441"/>
      <c r="T150" s="441"/>
      <c r="U150" s="441"/>
      <c r="V150" s="441"/>
      <c r="W150" s="441"/>
      <c r="X150" s="441"/>
      <c r="Y150" s="441"/>
      <c r="Z150" s="441"/>
      <c r="AA150" s="442"/>
      <c r="AB150" s="103"/>
    </row>
    <row r="151" spans="1:28" x14ac:dyDescent="0.3">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row>
    <row r="166" spans="1:29" x14ac:dyDescent="0.3">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c r="AA166" s="38"/>
      <c r="AB166" s="38"/>
      <c r="AC166" s="38"/>
    </row>
  </sheetData>
  <sheetProtection algorithmName="SHA-512" hashValue="XmzdKMuNvUFMlxyCMmN/RkFzYjpjBRfzoyxAoZmM9iiDorRgUJfm4ujOTzJY1mgEHiiqb0qpLIP65iKgKKIrVw==" saltValue="N0/jGxE0bTE6lt0OuUPjFg==" spinCount="100000" sheet="1" selectLockedCells="1"/>
  <mergeCells count="21">
    <mergeCell ref="B128:AA128"/>
    <mergeCell ref="B129:AA150"/>
    <mergeCell ref="J33:AA33"/>
    <mergeCell ref="B34:H54"/>
    <mergeCell ref="J34:AA54"/>
    <mergeCell ref="B105:H126"/>
    <mergeCell ref="B80:H80"/>
    <mergeCell ref="J104:AA104"/>
    <mergeCell ref="B81:H102"/>
    <mergeCell ref="J105:AA126"/>
    <mergeCell ref="B2:C2"/>
    <mergeCell ref="B104:H104"/>
    <mergeCell ref="B56:H56"/>
    <mergeCell ref="J80:AA80"/>
    <mergeCell ref="B57:H78"/>
    <mergeCell ref="J81:AA102"/>
    <mergeCell ref="B10:AA10"/>
    <mergeCell ref="B11:AA31"/>
    <mergeCell ref="B33:H33"/>
    <mergeCell ref="J56:AA56"/>
    <mergeCell ref="J57:AA77"/>
  </mergeCells>
  <hyperlinks>
    <hyperlink ref="E2" location="Instructions!A1" display="Back to Instructions tab" xr:uid="{68AF644F-0F8D-4073-B2DF-EF272380803A}"/>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D64F3-F2D5-4B8B-B302-5485713AF3F1}">
  <sheetPr>
    <tabColor rgb="FF0070C0"/>
  </sheetPr>
  <dimension ref="A1:CK151"/>
  <sheetViews>
    <sheetView zoomScale="80" zoomScaleNormal="80" workbookViewId="0">
      <selection activeCell="C11" sqref="C11"/>
    </sheetView>
  </sheetViews>
  <sheetFormatPr defaultRowHeight="15" x14ac:dyDescent="0.25"/>
  <cols>
    <col min="2" max="2" width="29.5703125" customWidth="1"/>
    <col min="3" max="3" width="53.85546875" bestFit="1" customWidth="1"/>
    <col min="4" max="4" width="9" customWidth="1"/>
    <col min="5" max="5" width="24.7109375" customWidth="1"/>
    <col min="6" max="6" width="22.140625" bestFit="1" customWidth="1"/>
    <col min="7" max="7" width="27.28515625" bestFit="1" customWidth="1"/>
    <col min="8" max="8" width="24" bestFit="1" customWidth="1"/>
    <col min="9" max="12" width="21.140625" bestFit="1" customWidth="1"/>
    <col min="13" max="13" width="13.28515625" customWidth="1"/>
    <col min="14" max="14" width="26.28515625" customWidth="1"/>
    <col min="16" max="16" width="9.28515625" customWidth="1"/>
    <col min="17" max="17" width="35.42578125" bestFit="1" customWidth="1"/>
    <col min="18" max="18" width="8" customWidth="1"/>
    <col min="19" max="19" width="4.85546875" customWidth="1"/>
    <col min="21" max="21" width="31.42578125" customWidth="1"/>
  </cols>
  <sheetData>
    <row r="1" spans="1:89" ht="17.25" thickBot="1" x14ac:dyDescent="0.35">
      <c r="A1" s="34"/>
      <c r="B1" s="34"/>
      <c r="C1" s="34"/>
      <c r="D1" s="34"/>
      <c r="E1" s="34"/>
      <c r="F1" s="244"/>
      <c r="G1" s="244"/>
      <c r="H1" s="244"/>
      <c r="I1" s="244"/>
      <c r="J1" s="244"/>
      <c r="K1" s="244"/>
      <c r="L1" s="244"/>
      <c r="M1" s="244"/>
      <c r="N1" s="244"/>
      <c r="O1" s="244"/>
      <c r="P1" s="244"/>
      <c r="Q1" s="244"/>
      <c r="R1" s="244"/>
      <c r="S1" s="60"/>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row>
    <row r="2" spans="1:89" ht="18" thickBot="1" x14ac:dyDescent="0.35">
      <c r="A2" s="34"/>
      <c r="B2" s="382" t="e" cm="1">
        <f t="array" ref="B2">Version [1]Control!$B$2</f>
        <v>#NAME?</v>
      </c>
      <c r="C2" s="383"/>
      <c r="D2" s="34"/>
      <c r="E2" s="173" t="s">
        <v>75</v>
      </c>
      <c r="F2" s="244"/>
      <c r="G2" s="244"/>
      <c r="H2" s="244"/>
      <c r="I2" s="244"/>
      <c r="J2" s="244"/>
      <c r="K2" s="244"/>
      <c r="L2" s="244"/>
      <c r="M2" s="244"/>
      <c r="N2" s="244"/>
      <c r="O2" s="244"/>
      <c r="P2" s="244"/>
      <c r="Q2" s="244"/>
      <c r="R2" s="244"/>
      <c r="S2" s="60"/>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244"/>
      <c r="BD2" s="244"/>
      <c r="BE2" s="244"/>
      <c r="BF2" s="244"/>
      <c r="BG2" s="244"/>
      <c r="BH2" s="244"/>
      <c r="BI2" s="244"/>
      <c r="BJ2" s="244"/>
      <c r="BK2" s="244"/>
      <c r="BL2" s="244"/>
      <c r="BM2" s="244"/>
      <c r="BN2" s="244"/>
      <c r="BO2" s="244"/>
      <c r="BP2" s="244"/>
      <c r="BQ2" s="244"/>
      <c r="BR2" s="244"/>
      <c r="BS2" s="244"/>
      <c r="BT2" s="244"/>
      <c r="BU2" s="244"/>
      <c r="BV2" s="244"/>
      <c r="BW2" s="244"/>
      <c r="BX2" s="244"/>
      <c r="BY2" s="244"/>
      <c r="BZ2" s="244"/>
      <c r="CA2" s="244"/>
      <c r="CB2" s="244"/>
      <c r="CC2" s="244"/>
      <c r="CD2" s="244"/>
      <c r="CE2" s="244"/>
      <c r="CF2" s="244"/>
      <c r="CG2" s="244"/>
      <c r="CH2" s="244"/>
      <c r="CI2" s="244"/>
      <c r="CJ2" s="244"/>
      <c r="CK2" s="244"/>
    </row>
    <row r="3" spans="1:89" ht="16.5" x14ac:dyDescent="0.3">
      <c r="A3" s="34"/>
      <c r="B3" s="26" t="s">
        <v>1</v>
      </c>
      <c r="C3" s="27" t="str">
        <f>Version_Control!C3</f>
        <v>Walk-In Refrigeration Systems</v>
      </c>
      <c r="D3" s="34"/>
      <c r="E3" s="34"/>
      <c r="F3" s="244"/>
      <c r="G3" s="244"/>
      <c r="H3" s="244"/>
      <c r="I3" s="244"/>
      <c r="J3" s="244"/>
      <c r="K3" s="244"/>
      <c r="L3" s="244"/>
      <c r="M3" s="244"/>
      <c r="N3" s="244"/>
      <c r="O3" s="244"/>
      <c r="P3" s="244"/>
      <c r="Q3" s="244"/>
      <c r="R3" s="244"/>
      <c r="S3" s="60"/>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row>
    <row r="4" spans="1:89" ht="16.5" x14ac:dyDescent="0.3">
      <c r="A4" s="34"/>
      <c r="B4" s="28" t="s">
        <v>2</v>
      </c>
      <c r="C4" s="29" t="str">
        <f>Version_Control!C4</f>
        <v>v1.5</v>
      </c>
      <c r="D4" s="34"/>
      <c r="E4" s="34"/>
      <c r="F4" s="244"/>
      <c r="G4" s="244"/>
      <c r="H4" s="244"/>
      <c r="I4" s="244"/>
      <c r="J4" s="244"/>
      <c r="K4" s="244"/>
      <c r="L4" s="244"/>
      <c r="M4" s="244"/>
      <c r="N4" s="244"/>
      <c r="O4" s="244"/>
      <c r="P4" s="244"/>
      <c r="Q4" s="244"/>
      <c r="R4" s="244"/>
      <c r="S4" s="60"/>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row>
    <row r="5" spans="1:89" ht="16.5" x14ac:dyDescent="0.3">
      <c r="A5" s="34"/>
      <c r="B5" s="28" t="s">
        <v>3</v>
      </c>
      <c r="C5" s="30">
        <f>Version_Control!C5</f>
        <v>45434</v>
      </c>
      <c r="D5" s="34"/>
      <c r="E5" s="34"/>
      <c r="F5" s="244"/>
      <c r="G5" s="244"/>
      <c r="H5" s="244"/>
      <c r="I5" s="244"/>
      <c r="J5" s="244"/>
      <c r="K5" s="244"/>
      <c r="L5" s="244"/>
      <c r="M5" s="244"/>
      <c r="N5" s="244"/>
      <c r="O5" s="244"/>
      <c r="P5" s="244"/>
      <c r="Q5" s="244"/>
      <c r="R5" s="244"/>
      <c r="S5" s="60"/>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row>
    <row r="6" spans="1:89" ht="16.5" x14ac:dyDescent="0.3">
      <c r="A6" s="34"/>
      <c r="B6" s="28" t="s">
        <v>4</v>
      </c>
      <c r="C6" s="31" t="str">
        <f ca="1">MID(CELL("filename",A1), FIND("]", CELL("filename", A1))+ 1, 255)</f>
        <v>AWEF Calculation</v>
      </c>
      <c r="D6" s="34"/>
      <c r="E6" s="34"/>
      <c r="F6" s="244"/>
      <c r="G6" s="244"/>
      <c r="H6" s="244"/>
      <c r="I6" s="244"/>
      <c r="J6" s="244"/>
      <c r="K6" s="244"/>
      <c r="L6" s="244"/>
      <c r="M6" s="244"/>
      <c r="N6" s="244"/>
      <c r="O6" s="244"/>
      <c r="P6" s="244"/>
      <c r="Q6" s="244"/>
      <c r="R6" s="244"/>
      <c r="S6" s="60"/>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row>
    <row r="7" spans="1:89" ht="17.25" thickBot="1" x14ac:dyDescent="0.35">
      <c r="A7" s="34"/>
      <c r="B7" s="32" t="s">
        <v>5</v>
      </c>
      <c r="C7" s="33" t="str">
        <f ca="1">Version_Control!C7</f>
        <v>Walk-In Refrigeration Systems - v1.5.xlsx</v>
      </c>
      <c r="D7" s="34"/>
      <c r="E7" s="310"/>
      <c r="F7" s="244"/>
      <c r="G7" s="244"/>
      <c r="H7" s="244"/>
      <c r="I7" s="244"/>
      <c r="J7" s="244"/>
      <c r="K7" s="244"/>
      <c r="L7" s="244"/>
      <c r="M7" s="244"/>
      <c r="N7" s="244"/>
      <c r="O7" s="244"/>
      <c r="P7" s="244"/>
      <c r="Q7" s="244"/>
      <c r="R7" s="244"/>
      <c r="S7" s="60"/>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row>
    <row r="8" spans="1:89" s="244" customFormat="1" x14ac:dyDescent="0.25">
      <c r="S8" s="60"/>
    </row>
    <row r="9" spans="1:89" s="244" customFormat="1" ht="15.75" thickBot="1" x14ac:dyDescent="0.3">
      <c r="N9" s="354"/>
      <c r="S9" s="60"/>
    </row>
    <row r="10" spans="1:89" s="244" customFormat="1" ht="15.75" thickBot="1" x14ac:dyDescent="0.3">
      <c r="B10" s="283" t="s">
        <v>158</v>
      </c>
      <c r="C10" s="284"/>
      <c r="D10" s="307" t="s">
        <v>159</v>
      </c>
      <c r="E10" s="309" t="s">
        <v>160</v>
      </c>
      <c r="G10" s="283" t="s">
        <v>161</v>
      </c>
      <c r="H10" s="284"/>
      <c r="I10" s="307" t="s">
        <v>159</v>
      </c>
      <c r="J10" s="461" t="s">
        <v>160</v>
      </c>
      <c r="K10" s="461"/>
      <c r="L10" s="462"/>
      <c r="S10" s="60"/>
    </row>
    <row r="11" spans="1:89" s="244" customFormat="1" x14ac:dyDescent="0.25">
      <c r="B11" s="285" t="s">
        <v>162</v>
      </c>
      <c r="C11" s="271" t="e">
        <f>$O$13</f>
        <v>#VALUE!</v>
      </c>
      <c r="D11" s="247" t="s">
        <v>163</v>
      </c>
      <c r="E11" s="286"/>
      <c r="G11" s="285" t="s">
        <v>164</v>
      </c>
      <c r="H11" s="267" t="str">
        <f xml:space="preserve"> IF('General Info and Results'!$C$21 = "Unit Cooler", 'A Test'!$D$17, IF('General Info and Results'!C21="Condensing Unit",IF('General Info and Results'!$C$22 = "Low Temperature", 0.016*O12, 0.013*O12), "-"))</f>
        <v>-</v>
      </c>
      <c r="I11" s="247" t="s">
        <v>165</v>
      </c>
      <c r="J11" s="463" t="s">
        <v>166</v>
      </c>
      <c r="K11" s="463"/>
      <c r="L11" s="464"/>
      <c r="N11" s="306" t="s">
        <v>19</v>
      </c>
      <c r="O11" s="293"/>
      <c r="P11" s="305" t="s">
        <v>159</v>
      </c>
      <c r="Q11" s="294" t="s">
        <v>167</v>
      </c>
      <c r="S11" s="60"/>
    </row>
    <row r="12" spans="1:89" s="244" customFormat="1" x14ac:dyDescent="0.25">
      <c r="B12" s="287" t="s">
        <v>168</v>
      </c>
      <c r="C12" s="269" t="e">
        <f>IF('General Info and Results'!C21="Matched Pair",'A Test'!D20,'A Test'!$D$16+$H$11)</f>
        <v>#VALUE!</v>
      </c>
      <c r="D12" s="248" t="s">
        <v>165</v>
      </c>
      <c r="E12" s="288"/>
      <c r="G12" s="285" t="s">
        <v>169</v>
      </c>
      <c r="H12" s="267" t="e">
        <f xml:space="preserve"> IF(OR('General Info and Results'!$C$21 = "Unit Cooler",'General Info and Results'!$C$21 = "Matched Pair"), 'Off Cycle Test'!$D$15, 0.2*H11)</f>
        <v>#VALUE!</v>
      </c>
      <c r="I12" s="247" t="s">
        <v>165</v>
      </c>
      <c r="J12" s="463" t="s">
        <v>170</v>
      </c>
      <c r="K12" s="463"/>
      <c r="L12" s="464"/>
      <c r="N12" s="295" t="s">
        <v>171</v>
      </c>
      <c r="O12" s="282">
        <f>IF('General Info and Results'!$C$21 = "Matched Pair",'A Test'!D70, IF('General Info and Results'!$C$21 = "Unit Cooler",'A Test'!D81,'A Test'!D100))</f>
        <v>0</v>
      </c>
      <c r="P12" s="249" t="s">
        <v>163</v>
      </c>
      <c r="Q12" s="298" t="s">
        <v>172</v>
      </c>
      <c r="S12" s="60"/>
    </row>
    <row r="13" spans="1:89" s="244" customFormat="1" x14ac:dyDescent="0.25">
      <c r="B13" s="352" t="s">
        <v>173</v>
      </c>
      <c r="C13" s="271" t="e">
        <f>$O$17</f>
        <v>#VALUE!</v>
      </c>
      <c r="D13" s="247" t="s">
        <v>163</v>
      </c>
      <c r="E13" s="286"/>
      <c r="G13" s="287" t="s">
        <v>174</v>
      </c>
      <c r="H13" s="268">
        <v>4</v>
      </c>
      <c r="I13" s="248"/>
      <c r="J13" s="463" t="s">
        <v>175</v>
      </c>
      <c r="K13" s="463"/>
      <c r="L13" s="464"/>
      <c r="N13" s="296" t="s">
        <v>176</v>
      </c>
      <c r="O13" s="282" t="e">
        <f>IF('General Info and Results'!C21="Matched Pair", O12-3.412*'A Test'!D17,O12-3.412*$H$11)</f>
        <v>#VALUE!</v>
      </c>
      <c r="P13" s="249" t="s">
        <v>163</v>
      </c>
      <c r="Q13" s="298" t="s">
        <v>177</v>
      </c>
      <c r="S13" s="60"/>
    </row>
    <row r="14" spans="1:89" s="244" customFormat="1" x14ac:dyDescent="0.25">
      <c r="B14" s="353" t="s">
        <v>178</v>
      </c>
      <c r="C14" s="269" t="e">
        <f>IF('General Info and Results'!C21="Matched Pair",'B Test'!D20,'B Test'!$D$16+$H$11)</f>
        <v>#VALUE!</v>
      </c>
      <c r="D14" s="248" t="s">
        <v>165</v>
      </c>
      <c r="E14" s="288"/>
      <c r="G14" s="287" t="s">
        <v>179</v>
      </c>
      <c r="H14" s="269">
        <f>IF('General Info and Results'!$C$22 = "Low Temperature", IF(OR('General Info and Results'!$C$21 = "Unit Cooler",'General Info and Results'!$C$21 = "Matched Pair"), 0.95*3.412*(2.05*'Defrost Test'!D16)/2*H13, 0.95*H16*3.412), 0)</f>
        <v>0</v>
      </c>
      <c r="I14" s="247" t="s">
        <v>180</v>
      </c>
      <c r="J14" s="463" t="s">
        <v>181</v>
      </c>
      <c r="K14" s="463"/>
      <c r="L14" s="464"/>
      <c r="N14" s="287" t="s">
        <v>182</v>
      </c>
      <c r="O14" s="270">
        <f>'A Test'!D33</f>
        <v>0</v>
      </c>
      <c r="P14" s="247" t="s">
        <v>183</v>
      </c>
      <c r="Q14" s="298"/>
      <c r="S14" s="60"/>
    </row>
    <row r="15" spans="1:89" s="244" customFormat="1" x14ac:dyDescent="0.25">
      <c r="B15" s="352" t="s">
        <v>184</v>
      </c>
      <c r="C15" s="271" t="e">
        <f>$O$21</f>
        <v>#VALUE!</v>
      </c>
      <c r="D15" s="247" t="s">
        <v>163</v>
      </c>
      <c r="E15" s="286"/>
      <c r="G15" s="285" t="s">
        <v>185</v>
      </c>
      <c r="H15" s="270">
        <f>IF('General Info and Results'!$C$22 = "Low Temperature", IF('General Info and Results'!C26 = "Hot Gas", $O$43, H14/24),0)</f>
        <v>0</v>
      </c>
      <c r="I15" s="248" t="s">
        <v>163</v>
      </c>
      <c r="J15" s="465"/>
      <c r="K15" s="465"/>
      <c r="L15" s="466"/>
      <c r="M15" s="354"/>
      <c r="N15" s="469" t="s">
        <v>21</v>
      </c>
      <c r="O15" s="470"/>
      <c r="P15" s="470"/>
      <c r="Q15" s="471"/>
      <c r="S15" s="60"/>
    </row>
    <row r="16" spans="1:89" s="244" customFormat="1" x14ac:dyDescent="0.25">
      <c r="B16" s="353" t="s">
        <v>186</v>
      </c>
      <c r="C16" s="269" t="e">
        <f>IF('General Info and Results'!C21="Matched Pair",'C Test'!D20,'C Test'!$D$16+$H$11)</f>
        <v>#VALUE!</v>
      </c>
      <c r="D16" s="248" t="s">
        <v>165</v>
      </c>
      <c r="E16" s="288"/>
      <c r="G16" s="287" t="s">
        <v>187</v>
      </c>
      <c r="H16" s="269">
        <f>IF('General Info and Results'!$C$22 = "Low Temperature", IF(OR('General Info and Results'!$C$21 = "Unit Cooler",'General Info and Results'!$C$21 = "Matched Pair"), ('Defrost Test'!D16 + (1.05*'Defrost Test'!D16))/2*H13, 0.0085*$O$12^1.27*H13), 0)</f>
        <v>0</v>
      </c>
      <c r="I16" s="247" t="s">
        <v>188</v>
      </c>
      <c r="J16" s="467" t="s">
        <v>189</v>
      </c>
      <c r="K16" s="467"/>
      <c r="L16" s="468"/>
      <c r="N16" s="295" t="s">
        <v>171</v>
      </c>
      <c r="O16" s="282">
        <f>IF('General Info and Results'!$C$21 = "Matched Pair",'B Test'!D70, IF('General Info and Results'!$C$21 = "Condensing Unit",'B Test'!D81,0))</f>
        <v>0</v>
      </c>
      <c r="P16" s="249" t="s">
        <v>163</v>
      </c>
      <c r="Q16" s="298" t="s">
        <v>172</v>
      </c>
      <c r="S16" s="60"/>
    </row>
    <row r="17" spans="2:19" s="244" customFormat="1" ht="15.75" thickBot="1" x14ac:dyDescent="0.3">
      <c r="B17" s="287"/>
      <c r="C17" s="248"/>
      <c r="D17" s="248"/>
      <c r="E17" s="288"/>
      <c r="G17" s="290" t="s">
        <v>190</v>
      </c>
      <c r="H17" s="291">
        <f>IF('General Info and Results'!$C$22 = "Low Temperature", IF('General Info and Results'!C26 = "Hot Gas", O44,H16/24),0)</f>
        <v>0</v>
      </c>
      <c r="I17" s="292" t="s">
        <v>188</v>
      </c>
      <c r="J17" s="472"/>
      <c r="K17" s="472"/>
      <c r="L17" s="473"/>
      <c r="N17" s="296" t="s">
        <v>176</v>
      </c>
      <c r="O17" s="282" t="e">
        <f>IF('General Info and Results'!C21="Matched Pair", O16-3.412*'B Test'!D17,O16-3.412*$H$11)</f>
        <v>#VALUE!</v>
      </c>
      <c r="P17" s="249" t="s">
        <v>163</v>
      </c>
      <c r="Q17" s="298" t="s">
        <v>177</v>
      </c>
      <c r="S17" s="60"/>
    </row>
    <row r="18" spans="2:19" s="244" customFormat="1" x14ac:dyDescent="0.25">
      <c r="B18" s="285" t="s">
        <v>191</v>
      </c>
      <c r="C18" s="272" t="e">
        <f>SUM(L25:L44)</f>
        <v>#VALUE!</v>
      </c>
      <c r="D18" s="247" t="s">
        <v>192</v>
      </c>
      <c r="E18" s="288"/>
      <c r="I18" s="301"/>
      <c r="J18" s="301"/>
      <c r="K18" s="301"/>
      <c r="L18" s="301"/>
      <c r="N18" s="287" t="s">
        <v>182</v>
      </c>
      <c r="O18" s="270">
        <f>'B Test'!$D$33</f>
        <v>0</v>
      </c>
      <c r="P18" s="248" t="s">
        <v>183</v>
      </c>
      <c r="Q18" s="298"/>
      <c r="S18" s="60"/>
    </row>
    <row r="19" spans="2:19" s="244" customFormat="1" x14ac:dyDescent="0.25">
      <c r="B19" s="287" t="s">
        <v>193</v>
      </c>
      <c r="C19" s="273" t="e">
        <f>SUM(K25:K44)</f>
        <v>#VALUE!</v>
      </c>
      <c r="D19" s="248" t="s">
        <v>194</v>
      </c>
      <c r="E19" s="288"/>
      <c r="I19" s="301"/>
      <c r="J19" s="301"/>
      <c r="K19" s="301"/>
      <c r="L19" s="301"/>
      <c r="N19" s="469" t="s">
        <v>23</v>
      </c>
      <c r="O19" s="470"/>
      <c r="P19" s="470"/>
      <c r="Q19" s="471"/>
      <c r="S19" s="60"/>
    </row>
    <row r="20" spans="2:19" s="244" customFormat="1" ht="15.75" thickBot="1" x14ac:dyDescent="0.3">
      <c r="B20" s="290" t="s">
        <v>195</v>
      </c>
      <c r="C20" s="289" t="e">
        <f>C19/C18</f>
        <v>#VALUE!</v>
      </c>
      <c r="D20" s="297" t="s">
        <v>196</v>
      </c>
      <c r="E20" s="308" t="s">
        <v>197</v>
      </c>
      <c r="I20" s="301"/>
      <c r="J20" s="301"/>
      <c r="K20" s="301"/>
      <c r="L20" s="301"/>
      <c r="N20" s="295" t="s">
        <v>171</v>
      </c>
      <c r="O20" s="282">
        <f>IF('General Info and Results'!$C$21 = "Matched Pair",'C Test'!D70, IF('General Info and Results'!$C$21 = "Condensing Unit",'C Test'!D81,0))</f>
        <v>0</v>
      </c>
      <c r="P20" s="249" t="s">
        <v>163</v>
      </c>
      <c r="Q20" s="298" t="s">
        <v>172</v>
      </c>
      <c r="S20" s="60"/>
    </row>
    <row r="21" spans="2:19" s="244" customFormat="1" x14ac:dyDescent="0.25">
      <c r="B21" s="246"/>
      <c r="C21" s="246"/>
      <c r="D21" s="246"/>
      <c r="E21" s="246"/>
      <c r="F21" s="246"/>
      <c r="G21" s="246"/>
      <c r="H21" s="246"/>
      <c r="I21" s="246"/>
      <c r="N21" s="296" t="s">
        <v>176</v>
      </c>
      <c r="O21" s="282" t="e">
        <f>IF('General Info and Results'!C21="Matched Pair", O20-3.412*'C Test'!D17,O20-3.412*$H$11)</f>
        <v>#VALUE!</v>
      </c>
      <c r="P21" s="249" t="s">
        <v>163</v>
      </c>
      <c r="Q21" s="298" t="s">
        <v>177</v>
      </c>
      <c r="S21" s="60"/>
    </row>
    <row r="22" spans="2:19" s="244" customFormat="1" ht="15.75" thickBot="1" x14ac:dyDescent="0.3">
      <c r="B22" s="245"/>
      <c r="N22" s="311" t="s">
        <v>182</v>
      </c>
      <c r="O22" s="291">
        <f>'C Test'!$D$33</f>
        <v>0</v>
      </c>
      <c r="P22" s="297" t="s">
        <v>183</v>
      </c>
      <c r="Q22" s="299"/>
      <c r="S22" s="60"/>
    </row>
    <row r="23" spans="2:19" s="244" customFormat="1" ht="15.75" thickBot="1" x14ac:dyDescent="0.3">
      <c r="B23" s="264" t="s">
        <v>198</v>
      </c>
      <c r="C23" s="265" t="s">
        <v>199</v>
      </c>
      <c r="D23" s="265" t="s">
        <v>200</v>
      </c>
      <c r="E23" s="265" t="s">
        <v>201</v>
      </c>
      <c r="F23" s="265" t="s">
        <v>202</v>
      </c>
      <c r="G23" s="265" t="s">
        <v>203</v>
      </c>
      <c r="H23" s="265" t="s">
        <v>204</v>
      </c>
      <c r="I23" s="265" t="s">
        <v>205</v>
      </c>
      <c r="J23" s="265" t="s">
        <v>206</v>
      </c>
      <c r="K23" s="265" t="s">
        <v>207</v>
      </c>
      <c r="L23" s="266" t="s">
        <v>208</v>
      </c>
      <c r="Q23" s="250"/>
      <c r="S23" s="60"/>
    </row>
    <row r="24" spans="2:19" s="244" customFormat="1" ht="15.75" thickBot="1" x14ac:dyDescent="0.3">
      <c r="B24" s="251" t="s">
        <v>209</v>
      </c>
      <c r="C24" s="252"/>
      <c r="D24" s="252"/>
      <c r="E24" s="252" t="s">
        <v>210</v>
      </c>
      <c r="F24" s="252" t="s">
        <v>211</v>
      </c>
      <c r="G24" s="252" t="s">
        <v>212</v>
      </c>
      <c r="H24" s="253" t="s">
        <v>213</v>
      </c>
      <c r="I24" s="252" t="s">
        <v>214</v>
      </c>
      <c r="J24" s="252" t="s">
        <v>215</v>
      </c>
      <c r="K24" s="252" t="s">
        <v>216</v>
      </c>
      <c r="L24" s="254" t="s">
        <v>217</v>
      </c>
      <c r="N24" s="458" t="s">
        <v>218</v>
      </c>
      <c r="O24" s="459"/>
      <c r="P24" s="459"/>
      <c r="Q24" s="460"/>
      <c r="S24" s="60"/>
    </row>
    <row r="25" spans="2:19" s="244" customFormat="1" x14ac:dyDescent="0.25">
      <c r="B25" s="255">
        <v>1</v>
      </c>
      <c r="C25" s="256">
        <v>100.4</v>
      </c>
      <c r="D25" s="246">
        <v>9</v>
      </c>
      <c r="E25" s="274" t="e">
        <f>IF('General Info and Results'!$C$22 = "Low Temperature", 0.55*$C$11+0.25*(($C$11*(C25+10))/105), 0.65*$C$11+0.05*(($C$11*(C25-35))/60))</f>
        <v>#VALUE!</v>
      </c>
      <c r="F25" s="274" t="e">
        <f>IF('General Info and Results'!$C$22 = "Low Temperature", 0.15*$C$11+0.25*(($C$11*(C25+10))/105),  0.03*$C$11+0.07*(($C$11*(C25-35))/60))</f>
        <v>#VALUE!</v>
      </c>
      <c r="G25" s="274" t="e">
        <f>IF(C25&gt;59,$C$13+(($C$11-$C$13)/(95-59))*(C25-59),$C$15+(($C$13-$C$15)/(59-35))*(C25-35))</f>
        <v>#VALUE!</v>
      </c>
      <c r="H25" s="275" t="e">
        <f>IF(C25&gt;59,$C$14+(($C$12-$C$14)/(95-59))*(C25-59),$C$16+(($C$14-$C$16)/(59-35))*(C25-35))</f>
        <v>#VALUE!</v>
      </c>
      <c r="I25" s="276" t="e">
        <f t="shared" ref="I25:I44" si="0">(E25+3.412*$H$12+$H$15)/(G25+3.412*$H$12)</f>
        <v>#VALUE!</v>
      </c>
      <c r="J25" s="276" t="e">
        <f t="shared" ref="J25:J44" si="1">(F25+3.412*$H$12+$H$15)/(G25+3.412*$H$12)</f>
        <v>#VALUE!</v>
      </c>
      <c r="K25" s="275" t="e">
        <f>(0.67*F25+0.33*E25)*D25</f>
        <v>#VALUE!</v>
      </c>
      <c r="L25" s="277" t="e">
        <f t="shared" ref="L25:L44" si="2">(0.33*(H25*I25+$H$12*(1-I25))+0.67*(H25*J25+$H$12*(1-J25))+$H$17)*D25</f>
        <v>#VALUE!</v>
      </c>
      <c r="N25" s="257" t="s">
        <v>219</v>
      </c>
      <c r="O25" s="282" t="e">
        <f>$O$13</f>
        <v>#VALUE!</v>
      </c>
      <c r="P25" s="249" t="s">
        <v>163</v>
      </c>
      <c r="Q25" s="298"/>
      <c r="S25" s="60"/>
    </row>
    <row r="26" spans="2:19" s="244" customFormat="1" x14ac:dyDescent="0.25">
      <c r="B26" s="255">
        <v>2</v>
      </c>
      <c r="C26" s="256">
        <v>95</v>
      </c>
      <c r="D26" s="246">
        <v>74</v>
      </c>
      <c r="E26" s="274" t="e">
        <f>IF('General Info and Results'!$C$22 = "Low Temperature", 0.55*$C$11+0.25*(($C$11*(C26+10))/105), 0.65*$C$11+0.05*(($C$11*(C26-35))/60))</f>
        <v>#VALUE!</v>
      </c>
      <c r="F26" s="274" t="e">
        <f>IF('General Info and Results'!$C$22 = "Low Temperature", 0.15*$C$11+0.25*(($C$11*(C26+10))/105),  0.03*$C$11+0.07*(($C$11*(C26-35))/60))</f>
        <v>#VALUE!</v>
      </c>
      <c r="G26" s="274" t="e">
        <f t="shared" ref="G26:G44" si="3">IF(C26&gt;59,$C$13+(($C$11-$C$13)/(95-59))*(C26-59),$C$15+(($C$13-$C$15)/(59-35))*(C26-35))</f>
        <v>#VALUE!</v>
      </c>
      <c r="H26" s="275" t="e">
        <f t="shared" ref="H26:H44" si="4">IF(C26&gt;59,$C$14+(($C$12-$C$14)/(95-59))*(C26-59),$C$16+(($C$14-$C$16)/(59-35))*(C26-35))</f>
        <v>#VALUE!</v>
      </c>
      <c r="I26" s="276" t="e">
        <f t="shared" si="0"/>
        <v>#VALUE!</v>
      </c>
      <c r="J26" s="276" t="e">
        <f t="shared" si="1"/>
        <v>#VALUE!</v>
      </c>
      <c r="K26" s="275" t="e">
        <f t="shared" ref="K26:K44" si="5">(0.67*F26+0.33*E26)*D26</f>
        <v>#VALUE!</v>
      </c>
      <c r="L26" s="277" t="e">
        <f t="shared" si="2"/>
        <v>#VALUE!</v>
      </c>
      <c r="N26" s="257" t="s">
        <v>220</v>
      </c>
      <c r="O26" s="269" t="e">
        <f>IF('General Info and Results'!C21="Matched Pair",'A Test'!D20,'A Test'!$D$16+$H$11)</f>
        <v>#VALUE!</v>
      </c>
      <c r="P26" s="249" t="s">
        <v>165</v>
      </c>
      <c r="Q26" s="312"/>
      <c r="S26" s="60"/>
    </row>
    <row r="27" spans="2:19" s="244" customFormat="1" x14ac:dyDescent="0.25">
      <c r="B27" s="255">
        <v>3</v>
      </c>
      <c r="C27" s="256">
        <v>89.6</v>
      </c>
      <c r="D27" s="246">
        <v>257</v>
      </c>
      <c r="E27" s="274" t="e">
        <f>IF('General Info and Results'!$C$22 = "Low Temperature", 0.55*$C$11+0.25*(($C$11*(C27+10))/105), 0.65*$C$11+0.05*(($C$11*(C27-35))/60))</f>
        <v>#VALUE!</v>
      </c>
      <c r="F27" s="274" t="e">
        <f>IF('General Info and Results'!$C$22 = "Low Temperature", 0.15*$C$11+0.25*(($C$11*(C27+10))/105),  0.03*$C$11+0.07*(($C$11*(C27-35))/60))</f>
        <v>#VALUE!</v>
      </c>
      <c r="G27" s="274" t="e">
        <f t="shared" si="3"/>
        <v>#VALUE!</v>
      </c>
      <c r="H27" s="275" t="e">
        <f t="shared" si="4"/>
        <v>#VALUE!</v>
      </c>
      <c r="I27" s="276" t="e">
        <f t="shared" si="0"/>
        <v>#VALUE!</v>
      </c>
      <c r="J27" s="276" t="e">
        <f t="shared" si="1"/>
        <v>#VALUE!</v>
      </c>
      <c r="K27" s="275" t="e">
        <f t="shared" si="5"/>
        <v>#VALUE!</v>
      </c>
      <c r="L27" s="277" t="e">
        <f t="shared" si="2"/>
        <v>#VALUE!</v>
      </c>
      <c r="N27" s="257" t="s">
        <v>201</v>
      </c>
      <c r="O27" s="282" t="e">
        <f>IF('General Info and Results'!$C$22 = "Low Temperature", 0.8*$O$25, 0.7*$O$25)</f>
        <v>#VALUE!</v>
      </c>
      <c r="P27" s="249"/>
      <c r="Q27" s="313" t="s">
        <v>221</v>
      </c>
      <c r="S27" s="60"/>
    </row>
    <row r="28" spans="2:19" s="244" customFormat="1" x14ac:dyDescent="0.25">
      <c r="B28" s="255">
        <v>4</v>
      </c>
      <c r="C28" s="256">
        <v>84.2</v>
      </c>
      <c r="D28" s="246">
        <v>416</v>
      </c>
      <c r="E28" s="274" t="e">
        <f>IF('General Info and Results'!$C$22 = "Low Temperature", 0.55*$C$11+0.25*(($C$11*(C28+10))/105), 0.65*$C$11+0.05*(($C$11*(C28-35))/60))</f>
        <v>#VALUE!</v>
      </c>
      <c r="F28" s="274" t="e">
        <f>IF('General Info and Results'!$C$22 = "Low Temperature", 0.15*$C$11+0.25*(($C$11*(C28+10))/105),  0.03*$C$11+0.07*(($C$11*(C28-35))/60))</f>
        <v>#VALUE!</v>
      </c>
      <c r="G28" s="274" t="e">
        <f t="shared" si="3"/>
        <v>#VALUE!</v>
      </c>
      <c r="H28" s="275" t="e">
        <f t="shared" si="4"/>
        <v>#VALUE!</v>
      </c>
      <c r="I28" s="276" t="e">
        <f t="shared" si="0"/>
        <v>#VALUE!</v>
      </c>
      <c r="J28" s="276" t="e">
        <f t="shared" si="1"/>
        <v>#VALUE!</v>
      </c>
      <c r="K28" s="275" t="e">
        <f t="shared" si="5"/>
        <v>#VALUE!</v>
      </c>
      <c r="L28" s="277" t="e">
        <f t="shared" si="2"/>
        <v>#VALUE!</v>
      </c>
      <c r="N28" s="257" t="s">
        <v>202</v>
      </c>
      <c r="O28" s="282" t="e">
        <f>IF('General Info and Results'!$C$22 = "Low Temperature", 0.4*$O$25, 0.1*$O$25)</f>
        <v>#VALUE!</v>
      </c>
      <c r="P28" s="249"/>
      <c r="Q28" s="313" t="s">
        <v>222</v>
      </c>
      <c r="S28" s="60"/>
    </row>
    <row r="29" spans="2:19" s="244" customFormat="1" x14ac:dyDescent="0.25">
      <c r="B29" s="255">
        <v>5</v>
      </c>
      <c r="C29" s="256">
        <v>78.8</v>
      </c>
      <c r="D29" s="246">
        <v>630</v>
      </c>
      <c r="E29" s="274" t="e">
        <f>IF('General Info and Results'!$C$22 = "Low Temperature", 0.55*$C$11+0.25*(($C$11*(C29+10))/105), 0.65*$C$11+0.05*(($C$11*(C29-35))/60))</f>
        <v>#VALUE!</v>
      </c>
      <c r="F29" s="274" t="e">
        <f>IF('General Info and Results'!$C$22 = "Low Temperature", 0.15*$C$11+0.25*(($C$11*(C29+10))/105),  0.03*$C$11+0.07*(($C$11*(C29-35))/60))</f>
        <v>#VALUE!</v>
      </c>
      <c r="G29" s="274" t="e">
        <f t="shared" si="3"/>
        <v>#VALUE!</v>
      </c>
      <c r="H29" s="275" t="e">
        <f t="shared" si="4"/>
        <v>#VALUE!</v>
      </c>
      <c r="I29" s="276" t="e">
        <f t="shared" si="0"/>
        <v>#VALUE!</v>
      </c>
      <c r="J29" s="276" t="e">
        <f t="shared" si="1"/>
        <v>#VALUE!</v>
      </c>
      <c r="K29" s="275" t="e">
        <f t="shared" si="5"/>
        <v>#VALUE!</v>
      </c>
      <c r="L29" s="277" t="e">
        <f t="shared" si="2"/>
        <v>#VALUE!</v>
      </c>
      <c r="N29" s="257" t="s">
        <v>223</v>
      </c>
      <c r="O29" s="302" t="e">
        <f>(O27+3.412*$H$12+$H$15)/(O25+3.412*$H$12)</f>
        <v>#VALUE!</v>
      </c>
      <c r="P29" s="249"/>
      <c r="Q29" s="312" t="s">
        <v>224</v>
      </c>
      <c r="S29" s="60"/>
    </row>
    <row r="30" spans="2:19" s="244" customFormat="1" x14ac:dyDescent="0.25">
      <c r="B30" s="255">
        <v>6</v>
      </c>
      <c r="C30" s="256">
        <v>73.400000000000006</v>
      </c>
      <c r="D30" s="246">
        <v>898</v>
      </c>
      <c r="E30" s="274" t="e">
        <f>IF('General Info and Results'!$C$22 = "Low Temperature", 0.55*$C$11+0.25*(($C$11*(C30+10))/105), 0.65*$C$11+0.05*(($C$11*(C30-35))/60))</f>
        <v>#VALUE!</v>
      </c>
      <c r="F30" s="274" t="e">
        <f>IF('General Info and Results'!$C$22 = "Low Temperature", 0.15*$C$11+0.25*(($C$11*(C30+10))/105),  0.03*$C$11+0.07*(($C$11*(C30-35))/60))</f>
        <v>#VALUE!</v>
      </c>
      <c r="G30" s="274" t="e">
        <f t="shared" si="3"/>
        <v>#VALUE!</v>
      </c>
      <c r="H30" s="275" t="e">
        <f t="shared" si="4"/>
        <v>#VALUE!</v>
      </c>
      <c r="I30" s="276" t="e">
        <f t="shared" si="0"/>
        <v>#VALUE!</v>
      </c>
      <c r="J30" s="276" t="e">
        <f t="shared" si="1"/>
        <v>#VALUE!</v>
      </c>
      <c r="K30" s="275" t="e">
        <f t="shared" si="5"/>
        <v>#VALUE!</v>
      </c>
      <c r="L30" s="277" t="e">
        <f t="shared" si="2"/>
        <v>#VALUE!</v>
      </c>
      <c r="N30" s="257" t="s">
        <v>225</v>
      </c>
      <c r="O30" s="302" t="e">
        <f>(O28+3.412*$H$12+$H$15)/(O25+3.412*$H$12)</f>
        <v>#VALUE!</v>
      </c>
      <c r="P30" s="249"/>
      <c r="Q30" s="312" t="s">
        <v>226</v>
      </c>
      <c r="S30" s="60"/>
    </row>
    <row r="31" spans="2:19" s="244" customFormat="1" ht="15.75" thickBot="1" x14ac:dyDescent="0.3">
      <c r="B31" s="255">
        <v>7</v>
      </c>
      <c r="C31" s="256">
        <v>68</v>
      </c>
      <c r="D31" s="246">
        <v>737</v>
      </c>
      <c r="E31" s="274" t="e">
        <f>IF('General Info and Results'!$C$22 = "Low Temperature", 0.55*$C$11+0.25*(($C$11*(C31+10))/105), 0.65*$C$11+0.05*(($C$11*(C31-35))/60))</f>
        <v>#VALUE!</v>
      </c>
      <c r="F31" s="274" t="e">
        <f>IF('General Info and Results'!$C$22 = "Low Temperature", 0.15*$C$11+0.25*(($C$11*(C31+10))/105),  0.03*$C$11+0.07*(($C$11*(C31-35))/60))</f>
        <v>#VALUE!</v>
      </c>
      <c r="G31" s="274" t="e">
        <f t="shared" si="3"/>
        <v>#VALUE!</v>
      </c>
      <c r="H31" s="275" t="e">
        <f t="shared" si="4"/>
        <v>#VALUE!</v>
      </c>
      <c r="I31" s="276" t="e">
        <f t="shared" si="0"/>
        <v>#VALUE!</v>
      </c>
      <c r="J31" s="276" t="e">
        <f t="shared" si="1"/>
        <v>#VALUE!</v>
      </c>
      <c r="K31" s="275" t="e">
        <f t="shared" si="5"/>
        <v>#VALUE!</v>
      </c>
      <c r="L31" s="277" t="e">
        <f t="shared" si="2"/>
        <v>#VALUE!</v>
      </c>
      <c r="N31" s="258" t="s">
        <v>86</v>
      </c>
      <c r="O31" s="303" t="e">
        <f>(0.67*O28+0.33*O27)/(0.33*(O26*O29+$H$12*(1-O29))+0.67*(O26*O30+$H$12*(1-O30))+$H$17)</f>
        <v>#VALUE!</v>
      </c>
      <c r="P31" s="300" t="s">
        <v>196</v>
      </c>
      <c r="Q31" s="314" t="s">
        <v>227</v>
      </c>
      <c r="S31" s="60"/>
    </row>
    <row r="32" spans="2:19" s="244" customFormat="1" ht="15.75" thickBot="1" x14ac:dyDescent="0.3">
      <c r="B32" s="255">
        <v>8</v>
      </c>
      <c r="C32" s="256">
        <v>62.6</v>
      </c>
      <c r="D32" s="246">
        <v>943</v>
      </c>
      <c r="E32" s="274" t="e">
        <f>IF('General Info and Results'!$C$22 = "Low Temperature", 0.55*$C$11+0.25*(($C$11*(C32+10))/105), 0.65*$C$11+0.05*(($C$11*(C32-35))/60))</f>
        <v>#VALUE!</v>
      </c>
      <c r="F32" s="274" t="e">
        <f>IF('General Info and Results'!$C$22 = "Low Temperature", 0.15*$C$11+0.25*(($C$11*(C32+10))/105),  0.03*$C$11+0.07*(($C$11*(C32-35))/60))</f>
        <v>#VALUE!</v>
      </c>
      <c r="G32" s="274" t="e">
        <f t="shared" si="3"/>
        <v>#VALUE!</v>
      </c>
      <c r="H32" s="275" t="e">
        <f t="shared" si="4"/>
        <v>#VALUE!</v>
      </c>
      <c r="I32" s="276" t="e">
        <f t="shared" si="0"/>
        <v>#VALUE!</v>
      </c>
      <c r="J32" s="276" t="e">
        <f t="shared" si="1"/>
        <v>#VALUE!</v>
      </c>
      <c r="K32" s="275" t="e">
        <f t="shared" si="5"/>
        <v>#VALUE!</v>
      </c>
      <c r="L32" s="277" t="e">
        <f t="shared" si="2"/>
        <v>#VALUE!</v>
      </c>
      <c r="S32" s="60"/>
    </row>
    <row r="33" spans="1:19" s="244" customFormat="1" x14ac:dyDescent="0.25">
      <c r="B33" s="255">
        <v>9</v>
      </c>
      <c r="C33" s="256">
        <v>57.2</v>
      </c>
      <c r="D33" s="246">
        <v>628</v>
      </c>
      <c r="E33" s="274" t="e">
        <f>IF('General Info and Results'!$C$22 = "Low Temperature", 0.55*$C$11+0.25*(($C$11*(C33+10))/105), 0.65*$C$11+0.05*(($C$11*(C33-35))/60))</f>
        <v>#VALUE!</v>
      </c>
      <c r="F33" s="274" t="e">
        <f>IF('General Info and Results'!$C$22 = "Low Temperature", 0.15*$C$11+0.25*(($C$11*(C33+10))/105),  0.03*$C$11+0.07*(($C$11*(C33-35))/60))</f>
        <v>#VALUE!</v>
      </c>
      <c r="G33" s="274" t="e">
        <f t="shared" si="3"/>
        <v>#VALUE!</v>
      </c>
      <c r="H33" s="275" t="e">
        <f t="shared" si="4"/>
        <v>#VALUE!</v>
      </c>
      <c r="I33" s="276" t="e">
        <f t="shared" si="0"/>
        <v>#VALUE!</v>
      </c>
      <c r="J33" s="276" t="e">
        <f t="shared" si="1"/>
        <v>#VALUE!</v>
      </c>
      <c r="K33" s="275" t="e">
        <f t="shared" si="5"/>
        <v>#VALUE!</v>
      </c>
      <c r="L33" s="277" t="e">
        <f t="shared" si="2"/>
        <v>#VALUE!</v>
      </c>
      <c r="N33" s="455" t="s">
        <v>228</v>
      </c>
      <c r="O33" s="456"/>
      <c r="P33" s="456"/>
      <c r="Q33" s="457"/>
      <c r="S33" s="60"/>
    </row>
    <row r="34" spans="1:19" s="244" customFormat="1" x14ac:dyDescent="0.25">
      <c r="B34" s="255">
        <v>10</v>
      </c>
      <c r="C34" s="256">
        <v>51.8</v>
      </c>
      <c r="D34" s="246">
        <v>590</v>
      </c>
      <c r="E34" s="274" t="e">
        <f>IF('General Info and Results'!$C$22 = "Low Temperature", 0.55*$C$11+0.25*(($C$11*(C34+10))/105), 0.65*$C$11+0.05*(($C$11*(C34-35))/60))</f>
        <v>#VALUE!</v>
      </c>
      <c r="F34" s="274" t="e">
        <f>IF('General Info and Results'!$C$22 = "Low Temperature", 0.15*$C$11+0.25*(($C$11*(C34+10))/105),  0.03*$C$11+0.07*(($C$11*(C34-35))/60))</f>
        <v>#VALUE!</v>
      </c>
      <c r="G34" s="274" t="e">
        <f t="shared" si="3"/>
        <v>#VALUE!</v>
      </c>
      <c r="H34" s="275" t="e">
        <f t="shared" si="4"/>
        <v>#VALUE!</v>
      </c>
      <c r="I34" s="276" t="e">
        <f t="shared" si="0"/>
        <v>#VALUE!</v>
      </c>
      <c r="J34" s="276" t="e">
        <f t="shared" si="1"/>
        <v>#VALUE!</v>
      </c>
      <c r="K34" s="275" t="e">
        <f t="shared" si="5"/>
        <v>#VALUE!</v>
      </c>
      <c r="L34" s="277" t="e">
        <f t="shared" si="2"/>
        <v>#VALUE!</v>
      </c>
      <c r="N34" s="257" t="s">
        <v>229</v>
      </c>
      <c r="O34" s="282" t="e">
        <f>$O$13</f>
        <v>#VALUE!</v>
      </c>
      <c r="P34" s="249" t="s">
        <v>163</v>
      </c>
      <c r="Q34" s="298"/>
      <c r="S34" s="60"/>
    </row>
    <row r="35" spans="1:19" s="244" customFormat="1" x14ac:dyDescent="0.25">
      <c r="B35" s="255">
        <v>11</v>
      </c>
      <c r="C35" s="256">
        <v>46.4</v>
      </c>
      <c r="D35" s="246">
        <v>677</v>
      </c>
      <c r="E35" s="274" t="e">
        <f>IF('General Info and Results'!$C$22 = "Low Temperature", 0.55*$C$11+0.25*(($C$11*(C35+10))/105), 0.65*$C$11+0.05*(($C$11*(C35-35))/60))</f>
        <v>#VALUE!</v>
      </c>
      <c r="F35" s="274" t="e">
        <f>IF('General Info and Results'!$C$22 = "Low Temperature", 0.15*$C$11+0.25*(($C$11*(C35+10))/105),  0.03*$C$11+0.07*(($C$11*(C35-35))/60))</f>
        <v>#VALUE!</v>
      </c>
      <c r="G35" s="274" t="e">
        <f t="shared" si="3"/>
        <v>#VALUE!</v>
      </c>
      <c r="H35" s="275" t="e">
        <f t="shared" si="4"/>
        <v>#VALUE!</v>
      </c>
      <c r="I35" s="276" t="e">
        <f t="shared" si="0"/>
        <v>#VALUE!</v>
      </c>
      <c r="J35" s="276" t="e">
        <f t="shared" si="1"/>
        <v>#VALUE!</v>
      </c>
      <c r="K35" s="275" t="e">
        <f t="shared" si="5"/>
        <v>#VALUE!</v>
      </c>
      <c r="L35" s="277" t="e">
        <f t="shared" si="2"/>
        <v>#VALUE!</v>
      </c>
      <c r="N35" s="257" t="s">
        <v>230</v>
      </c>
      <c r="O35" s="269" t="e">
        <f>($O$34+3.412*$H$11)/IF('General Info and Results'!$C$22="Low Temperature", 6.7, 13.27)+$H$11</f>
        <v>#VALUE!</v>
      </c>
      <c r="P35" s="249" t="s">
        <v>165</v>
      </c>
      <c r="Q35" s="313" t="s">
        <v>231</v>
      </c>
      <c r="S35" s="60"/>
    </row>
    <row r="36" spans="1:19" s="244" customFormat="1" x14ac:dyDescent="0.25">
      <c r="B36" s="255">
        <v>12</v>
      </c>
      <c r="C36" s="256">
        <v>41</v>
      </c>
      <c r="D36" s="246">
        <v>576</v>
      </c>
      <c r="E36" s="274" t="e">
        <f>IF('General Info and Results'!$C$22 = "Low Temperature", 0.55*$C$11+0.25*(($C$11*(C36+10))/105), 0.65*$C$11+0.05*(($C$11*(C36-35))/60))</f>
        <v>#VALUE!</v>
      </c>
      <c r="F36" s="274" t="e">
        <f>IF('General Info and Results'!$C$22 = "Low Temperature", 0.15*$C$11+0.25*(($C$11*(C36+10))/105),  0.03*$C$11+0.07*(($C$11*(C36-35))/60))</f>
        <v>#VALUE!</v>
      </c>
      <c r="G36" s="274" t="e">
        <f t="shared" si="3"/>
        <v>#VALUE!</v>
      </c>
      <c r="H36" s="275" t="e">
        <f t="shared" si="4"/>
        <v>#VALUE!</v>
      </c>
      <c r="I36" s="276" t="e">
        <f t="shared" si="0"/>
        <v>#VALUE!</v>
      </c>
      <c r="J36" s="276" t="e">
        <f t="shared" si="1"/>
        <v>#VALUE!</v>
      </c>
      <c r="K36" s="275" t="e">
        <f t="shared" si="5"/>
        <v>#VALUE!</v>
      </c>
      <c r="L36" s="277" t="e">
        <f t="shared" si="2"/>
        <v>#VALUE!</v>
      </c>
      <c r="N36" s="257" t="s">
        <v>201</v>
      </c>
      <c r="O36" s="282" t="e">
        <f>IF('General Info and Results'!$C$22 = "Low Temperature", 0.8*$O$34, 0.7*$O$34)</f>
        <v>#VALUE!</v>
      </c>
      <c r="P36" s="249"/>
      <c r="Q36" s="313" t="s">
        <v>232</v>
      </c>
      <c r="S36" s="60"/>
    </row>
    <row r="37" spans="1:19" s="244" customFormat="1" x14ac:dyDescent="0.25">
      <c r="B37" s="255">
        <v>13</v>
      </c>
      <c r="C37" s="256">
        <v>35.6</v>
      </c>
      <c r="D37" s="246">
        <v>646</v>
      </c>
      <c r="E37" s="274" t="e">
        <f>IF('General Info and Results'!$C$22 = "Low Temperature", 0.55*$C$11+0.25*(($C$11*(C37+10))/105), 0.65*$C$11+0.05*(($C$11*(C37-35))/60))</f>
        <v>#VALUE!</v>
      </c>
      <c r="F37" s="274" t="e">
        <f>IF('General Info and Results'!$C$22 = "Low Temperature", 0.15*$C$11+0.25*(($C$11*(C37+10))/105),  0.03*$C$11+0.07*(($C$11*(C37-35))/60))</f>
        <v>#VALUE!</v>
      </c>
      <c r="G37" s="274" t="e">
        <f t="shared" si="3"/>
        <v>#VALUE!</v>
      </c>
      <c r="H37" s="275" t="e">
        <f t="shared" si="4"/>
        <v>#VALUE!</v>
      </c>
      <c r="I37" s="276" t="e">
        <f t="shared" si="0"/>
        <v>#VALUE!</v>
      </c>
      <c r="J37" s="276" t="e">
        <f t="shared" si="1"/>
        <v>#VALUE!</v>
      </c>
      <c r="K37" s="275" t="e">
        <f t="shared" si="5"/>
        <v>#VALUE!</v>
      </c>
      <c r="L37" s="277" t="e">
        <f t="shared" si="2"/>
        <v>#VALUE!</v>
      </c>
      <c r="N37" s="257" t="s">
        <v>202</v>
      </c>
      <c r="O37" s="282" t="e">
        <f>IF('General Info and Results'!$C$22 = "Low Temperature", 0.4*$O$34, 0.1*$O$34)</f>
        <v>#VALUE!</v>
      </c>
      <c r="P37" s="249"/>
      <c r="Q37" s="313" t="s">
        <v>233</v>
      </c>
      <c r="S37" s="60"/>
    </row>
    <row r="38" spans="1:19" s="244" customFormat="1" x14ac:dyDescent="0.25">
      <c r="B38" s="255">
        <v>14</v>
      </c>
      <c r="C38" s="256">
        <v>30.2</v>
      </c>
      <c r="D38" s="246">
        <v>534</v>
      </c>
      <c r="E38" s="274" t="e">
        <f>IF('General Info and Results'!$C$22 = "Low Temperature", 0.55*$C$11+0.25*(($C$11*(C38+10))/105), 0.65*$C$11+0.05*(($C$11*(C38-35))/60))</f>
        <v>#VALUE!</v>
      </c>
      <c r="F38" s="274" t="e">
        <f>IF('General Info and Results'!$C$22 = "Low Temperature", 0.15*$C$11+0.25*(($C$11*(C38+10))/105),  0.03*$C$11+0.07*(($C$11*(C38-35))/60))</f>
        <v>#VALUE!</v>
      </c>
      <c r="G38" s="274" t="e">
        <f t="shared" si="3"/>
        <v>#VALUE!</v>
      </c>
      <c r="H38" s="275" t="e">
        <f t="shared" si="4"/>
        <v>#VALUE!</v>
      </c>
      <c r="I38" s="276" t="e">
        <f t="shared" si="0"/>
        <v>#VALUE!</v>
      </c>
      <c r="J38" s="276" t="e">
        <f t="shared" si="1"/>
        <v>#VALUE!</v>
      </c>
      <c r="K38" s="275" t="e">
        <f t="shared" si="5"/>
        <v>#VALUE!</v>
      </c>
      <c r="L38" s="277" t="e">
        <f t="shared" si="2"/>
        <v>#VALUE!</v>
      </c>
      <c r="N38" s="257" t="s">
        <v>223</v>
      </c>
      <c r="O38" s="302" t="e">
        <f>(O36+3.412*$H$12+$H$15)/(O34+3.412*$H$12)</f>
        <v>#VALUE!</v>
      </c>
      <c r="P38" s="249"/>
      <c r="Q38" s="313" t="s">
        <v>234</v>
      </c>
      <c r="S38" s="60"/>
    </row>
    <row r="39" spans="1:19" s="244" customFormat="1" x14ac:dyDescent="0.25">
      <c r="B39" s="255">
        <v>15</v>
      </c>
      <c r="C39" s="256">
        <v>24.8</v>
      </c>
      <c r="D39" s="246">
        <v>322</v>
      </c>
      <c r="E39" s="274" t="e">
        <f>IF('General Info and Results'!$C$22 = "Low Temperature", 0.55*$C$11+0.25*(($C$11*(C39+10))/105), 0.65*$C$11+0.05*(($C$11*(C39-35))/60))</f>
        <v>#VALUE!</v>
      </c>
      <c r="F39" s="274" t="e">
        <f>IF('General Info and Results'!$C$22 = "Low Temperature", 0.15*$C$11+0.25*(($C$11*(C39+10))/105),  0.03*$C$11+0.07*(($C$11*(C39-35))/60))</f>
        <v>#VALUE!</v>
      </c>
      <c r="G39" s="274" t="e">
        <f t="shared" si="3"/>
        <v>#VALUE!</v>
      </c>
      <c r="H39" s="275" t="e">
        <f t="shared" si="4"/>
        <v>#VALUE!</v>
      </c>
      <c r="I39" s="276" t="e">
        <f t="shared" si="0"/>
        <v>#VALUE!</v>
      </c>
      <c r="J39" s="276" t="e">
        <f t="shared" si="1"/>
        <v>#VALUE!</v>
      </c>
      <c r="K39" s="275" t="e">
        <f t="shared" si="5"/>
        <v>#VALUE!</v>
      </c>
      <c r="L39" s="277" t="e">
        <f t="shared" si="2"/>
        <v>#VALUE!</v>
      </c>
      <c r="N39" s="257" t="s">
        <v>225</v>
      </c>
      <c r="O39" s="302" t="e">
        <f>(O37+3.412*$H$12+$H$15)/(O34+3.412*$H$12)</f>
        <v>#VALUE!</v>
      </c>
      <c r="P39" s="249"/>
      <c r="Q39" s="313" t="s">
        <v>235</v>
      </c>
      <c r="S39" s="60"/>
    </row>
    <row r="40" spans="1:19" s="244" customFormat="1" ht="15.75" thickBot="1" x14ac:dyDescent="0.3">
      <c r="B40" s="255">
        <v>16</v>
      </c>
      <c r="C40" s="256">
        <v>19.399999999999999</v>
      </c>
      <c r="D40" s="246">
        <v>305</v>
      </c>
      <c r="E40" s="274" t="e">
        <f>IF('General Info and Results'!$C$22 = "Low Temperature", 0.55*$C$11+0.25*(($C$11*(C40+10))/105), 0.65*$C$11+0.05*(($C$11*(C40-35))/60))</f>
        <v>#VALUE!</v>
      </c>
      <c r="F40" s="274" t="e">
        <f>IF('General Info and Results'!$C$22 = "Low Temperature", 0.15*$C$11+0.25*(($C$11*(C40+10))/105),  0.03*$C$11+0.07*(($C$11*(C40-35))/60))</f>
        <v>#VALUE!</v>
      </c>
      <c r="G40" s="274" t="e">
        <f t="shared" si="3"/>
        <v>#VALUE!</v>
      </c>
      <c r="H40" s="275" t="e">
        <f t="shared" si="4"/>
        <v>#VALUE!</v>
      </c>
      <c r="I40" s="276" t="e">
        <f t="shared" si="0"/>
        <v>#VALUE!</v>
      </c>
      <c r="J40" s="276" t="e">
        <f t="shared" si="1"/>
        <v>#VALUE!</v>
      </c>
      <c r="K40" s="275" t="e">
        <f t="shared" si="5"/>
        <v>#VALUE!</v>
      </c>
      <c r="L40" s="277" t="e">
        <f t="shared" si="2"/>
        <v>#VALUE!</v>
      </c>
      <c r="N40" s="258" t="s">
        <v>86</v>
      </c>
      <c r="O40" s="303" t="e">
        <f>(0.67*O37+0.33*O36)/(0.33*(O35*O38+$H$12*(1-O38))+0.67*(O35*O39+$H$12*(1-O39))+$H$17)</f>
        <v>#VALUE!</v>
      </c>
      <c r="P40" s="300" t="s">
        <v>196</v>
      </c>
      <c r="Q40" s="315" t="s">
        <v>236</v>
      </c>
      <c r="S40" s="60"/>
    </row>
    <row r="41" spans="1:19" s="244" customFormat="1" ht="15.75" thickBot="1" x14ac:dyDescent="0.3">
      <c r="B41" s="255">
        <v>17</v>
      </c>
      <c r="C41" s="256">
        <v>14</v>
      </c>
      <c r="D41" s="246">
        <v>246</v>
      </c>
      <c r="E41" s="274" t="e">
        <f>IF('General Info and Results'!$C$22 = "Low Temperature", 0.55*$C$11+0.25*(($C$11*(C41+10))/105), 0.65*$C$11+0.05*(($C$11*(C41-35))/60))</f>
        <v>#VALUE!</v>
      </c>
      <c r="F41" s="274" t="e">
        <f>IF('General Info and Results'!$C$22 = "Low Temperature", 0.15*$C$11+0.25*(($C$11*(C41+10))/105),  0.03*$C$11+0.07*(($C$11*(C41-35))/60))</f>
        <v>#VALUE!</v>
      </c>
      <c r="G41" s="274" t="e">
        <f t="shared" si="3"/>
        <v>#VALUE!</v>
      </c>
      <c r="H41" s="275" t="e">
        <f t="shared" si="4"/>
        <v>#VALUE!</v>
      </c>
      <c r="I41" s="276" t="e">
        <f t="shared" si="0"/>
        <v>#VALUE!</v>
      </c>
      <c r="J41" s="276" t="e">
        <f t="shared" si="1"/>
        <v>#VALUE!</v>
      </c>
      <c r="K41" s="275" t="e">
        <f t="shared" si="5"/>
        <v>#VALUE!</v>
      </c>
      <c r="L41" s="277" t="e">
        <f t="shared" si="2"/>
        <v>#VALUE!</v>
      </c>
      <c r="S41" s="60"/>
    </row>
    <row r="42" spans="1:19" s="244" customFormat="1" x14ac:dyDescent="0.25">
      <c r="B42" s="255">
        <v>18</v>
      </c>
      <c r="C42" s="256">
        <v>8.6</v>
      </c>
      <c r="D42" s="246">
        <v>189</v>
      </c>
      <c r="E42" s="274" t="e">
        <f>IF('General Info and Results'!$C$22 = "Low Temperature", 0.55*$C$11+0.25*(($C$11*(C42+10))/105), 0.65*$C$11+0.05*(($C$11*(C42-35))/60))</f>
        <v>#VALUE!</v>
      </c>
      <c r="F42" s="274" t="e">
        <f>IF('General Info and Results'!$C$22 = "Low Temperature", 0.15*$C$11+0.25*(($C$11*(C42+10))/105),  0.03*$C$11+0.07*(($C$11*(C42-35))/60))</f>
        <v>#VALUE!</v>
      </c>
      <c r="G42" s="274" t="e">
        <f t="shared" si="3"/>
        <v>#VALUE!</v>
      </c>
      <c r="H42" s="275" t="e">
        <f t="shared" si="4"/>
        <v>#VALUE!</v>
      </c>
      <c r="I42" s="276" t="e">
        <f t="shared" si="0"/>
        <v>#VALUE!</v>
      </c>
      <c r="J42" s="276" t="e">
        <f t="shared" si="1"/>
        <v>#VALUE!</v>
      </c>
      <c r="K42" s="275" t="e">
        <f t="shared" si="5"/>
        <v>#VALUE!</v>
      </c>
      <c r="L42" s="277" t="e">
        <f t="shared" si="2"/>
        <v>#VALUE!</v>
      </c>
      <c r="N42" s="455" t="s">
        <v>237</v>
      </c>
      <c r="O42" s="456"/>
      <c r="P42" s="456"/>
      <c r="Q42" s="457"/>
      <c r="S42" s="60"/>
    </row>
    <row r="43" spans="1:19" s="244" customFormat="1" x14ac:dyDescent="0.25">
      <c r="B43" s="255">
        <v>19</v>
      </c>
      <c r="C43" s="256">
        <v>3.2</v>
      </c>
      <c r="D43" s="246">
        <v>78</v>
      </c>
      <c r="E43" s="274" t="e">
        <f>IF('General Info and Results'!$C$22 = "Low Temperature", 0.55*$C$11+0.25*(($C$11*(C43+10))/105), 0.65*$C$11+0.05*(($C$11*(C43-35))/60))</f>
        <v>#VALUE!</v>
      </c>
      <c r="F43" s="274" t="e">
        <f>IF('General Info and Results'!$C$22 = "Low Temperature", 0.15*$C$11+0.25*(($C$11*(C43+10))/105),  0.03*$C$11+0.07*(($C$11*(C43-35))/60))</f>
        <v>#VALUE!</v>
      </c>
      <c r="G43" s="274" t="e">
        <f t="shared" si="3"/>
        <v>#VALUE!</v>
      </c>
      <c r="H43" s="275" t="e">
        <f t="shared" si="4"/>
        <v>#VALUE!</v>
      </c>
      <c r="I43" s="276" t="e">
        <f t="shared" si="0"/>
        <v>#VALUE!</v>
      </c>
      <c r="J43" s="276" t="e">
        <f t="shared" si="1"/>
        <v>#VALUE!</v>
      </c>
      <c r="K43" s="275" t="e">
        <f t="shared" si="5"/>
        <v>#VALUE!</v>
      </c>
      <c r="L43" s="277" t="e">
        <f t="shared" si="2"/>
        <v>#VALUE!</v>
      </c>
      <c r="N43" s="257" t="s">
        <v>238</v>
      </c>
      <c r="O43" s="282">
        <f>IF(AVERAGE($O$12:$O$12)&lt;=25000,0.195*AVERAGE($O$12:$O$12)*$H$13/24,IF(AVERAGE(O12:O12)&lt;=75000,AVERAGE($O$12:$O$12)*(0.195-(0.049*AVERAGE($O$12:$O$12)-25000)/45000)*$H$13/24,0.146*AVERAGE($O$12:$O$12)*$H$13/24))</f>
        <v>0</v>
      </c>
      <c r="P43" s="249" t="s">
        <v>163</v>
      </c>
      <c r="Q43" s="298" t="s">
        <v>239</v>
      </c>
      <c r="S43" s="60"/>
    </row>
    <row r="44" spans="1:19" s="244" customFormat="1" ht="15.75" thickBot="1" x14ac:dyDescent="0.3">
      <c r="B44" s="259">
        <v>20</v>
      </c>
      <c r="C44" s="260">
        <v>-2.2000000000000002</v>
      </c>
      <c r="D44" s="261">
        <v>5</v>
      </c>
      <c r="E44" s="278" t="e">
        <f>IF('General Info and Results'!$C$22 = "Low Temperature", 0.55*$C$11+0.25*(($C$11*(C44+10))/105), 0.65*$C$11+0.05*(($C$11*(C44-35))/60))</f>
        <v>#VALUE!</v>
      </c>
      <c r="F44" s="278" t="e">
        <f>IF('General Info and Results'!$C$22 = "Low Temperature", 0.15*$C$11+0.25*(($C$11*(C44+10))/105),  0.03*$C$11+0.07*(($C$11*(C44-35))/60))</f>
        <v>#VALUE!</v>
      </c>
      <c r="G44" s="278" t="e">
        <f t="shared" si="3"/>
        <v>#VALUE!</v>
      </c>
      <c r="H44" s="279" t="e">
        <f t="shared" si="4"/>
        <v>#VALUE!</v>
      </c>
      <c r="I44" s="280" t="e">
        <f t="shared" si="0"/>
        <v>#VALUE!</v>
      </c>
      <c r="J44" s="280" t="e">
        <f t="shared" si="1"/>
        <v>#VALUE!</v>
      </c>
      <c r="K44" s="279" t="e">
        <f t="shared" si="5"/>
        <v>#VALUE!</v>
      </c>
      <c r="L44" s="281" t="e">
        <f t="shared" si="2"/>
        <v>#VALUE!</v>
      </c>
      <c r="N44" s="258" t="s">
        <v>190</v>
      </c>
      <c r="O44" s="304">
        <f>O43/(0.95*3.412)</f>
        <v>0</v>
      </c>
      <c r="P44" s="292" t="s">
        <v>188</v>
      </c>
      <c r="Q44" s="299" t="s">
        <v>239</v>
      </c>
      <c r="S44" s="60"/>
    </row>
    <row r="45" spans="1:19" s="244" customFormat="1" x14ac:dyDescent="0.25">
      <c r="S45" s="60"/>
    </row>
    <row r="46" spans="1:19" s="244" customFormat="1" ht="21" customHeight="1" x14ac:dyDescent="0.25">
      <c r="A46" s="60"/>
      <c r="B46" s="60"/>
      <c r="C46" s="60"/>
      <c r="D46" s="60"/>
      <c r="E46" s="60"/>
      <c r="F46" s="60"/>
      <c r="G46" s="60"/>
      <c r="H46" s="60"/>
      <c r="I46" s="60"/>
      <c r="J46" s="60"/>
      <c r="K46" s="60"/>
      <c r="L46" s="60"/>
      <c r="M46" s="60"/>
      <c r="N46" s="60"/>
      <c r="O46" s="60"/>
      <c r="P46" s="60"/>
      <c r="Q46" s="60"/>
      <c r="R46" s="60"/>
      <c r="S46" s="60"/>
    </row>
    <row r="47" spans="1:19" s="244" customFormat="1" x14ac:dyDescent="0.25"/>
    <row r="48" spans="1:19" s="244" customFormat="1" x14ac:dyDescent="0.25"/>
    <row r="49" spans="3:3" s="244" customFormat="1" x14ac:dyDescent="0.25"/>
    <row r="50" spans="3:3" s="244" customFormat="1" ht="15.6" customHeight="1" x14ac:dyDescent="0.25">
      <c r="C50" s="262"/>
    </row>
    <row r="51" spans="3:3" s="244" customFormat="1" ht="12.6" customHeight="1" x14ac:dyDescent="0.25">
      <c r="C51" s="263"/>
    </row>
    <row r="52" spans="3:3" s="244" customFormat="1" x14ac:dyDescent="0.25">
      <c r="C52" s="263"/>
    </row>
    <row r="53" spans="3:3" s="244" customFormat="1" ht="14.45" customHeight="1" x14ac:dyDescent="0.25"/>
    <row r="54" spans="3:3" s="244" customFormat="1" x14ac:dyDescent="0.25"/>
    <row r="55" spans="3:3" s="244" customFormat="1" x14ac:dyDescent="0.25"/>
    <row r="56" spans="3:3" s="244" customFormat="1" x14ac:dyDescent="0.25"/>
    <row r="57" spans="3:3" s="244" customFormat="1" x14ac:dyDescent="0.25"/>
    <row r="58" spans="3:3" s="244" customFormat="1" x14ac:dyDescent="0.25"/>
    <row r="59" spans="3:3" s="244" customFormat="1" x14ac:dyDescent="0.25"/>
    <row r="60" spans="3:3" s="244" customFormat="1" x14ac:dyDescent="0.25"/>
    <row r="61" spans="3:3" s="244" customFormat="1" x14ac:dyDescent="0.25"/>
    <row r="62" spans="3:3" s="244" customFormat="1" x14ac:dyDescent="0.25"/>
    <row r="63" spans="3:3" s="244" customFormat="1" x14ac:dyDescent="0.25"/>
    <row r="64" spans="3:3" s="244" customFormat="1" x14ac:dyDescent="0.25"/>
    <row r="65" s="244" customFormat="1" x14ac:dyDescent="0.25"/>
    <row r="66" s="244" customFormat="1" x14ac:dyDescent="0.25"/>
    <row r="67" s="244" customFormat="1" x14ac:dyDescent="0.25"/>
    <row r="68" s="244" customFormat="1" x14ac:dyDescent="0.25"/>
    <row r="69" s="244" customFormat="1" x14ac:dyDescent="0.25"/>
    <row r="70" s="244" customFormat="1" x14ac:dyDescent="0.25"/>
    <row r="71" s="244" customFormat="1" x14ac:dyDescent="0.25"/>
    <row r="72" s="244" customFormat="1" x14ac:dyDescent="0.25"/>
    <row r="73" s="244" customFormat="1" x14ac:dyDescent="0.25"/>
    <row r="74" s="244" customFormat="1" x14ac:dyDescent="0.25"/>
    <row r="75" s="244" customFormat="1" x14ac:dyDescent="0.25"/>
    <row r="76" s="244" customFormat="1" x14ac:dyDescent="0.25"/>
    <row r="77" s="244" customFormat="1" x14ac:dyDescent="0.25"/>
    <row r="78" s="244" customFormat="1" x14ac:dyDescent="0.25"/>
    <row r="79" s="244" customFormat="1" x14ac:dyDescent="0.25"/>
    <row r="80" s="244" customFormat="1" x14ac:dyDescent="0.25"/>
    <row r="81" s="244" customFormat="1" x14ac:dyDescent="0.25"/>
    <row r="82" s="244" customFormat="1" x14ac:dyDescent="0.25"/>
    <row r="83" s="244" customFormat="1" x14ac:dyDescent="0.25"/>
    <row r="84" s="244" customFormat="1" x14ac:dyDescent="0.25"/>
    <row r="85" s="244" customFormat="1" x14ac:dyDescent="0.25"/>
    <row r="86" s="244" customFormat="1" x14ac:dyDescent="0.25"/>
    <row r="87" s="244" customFormat="1" x14ac:dyDescent="0.25"/>
    <row r="88" s="244" customFormat="1" x14ac:dyDescent="0.25"/>
    <row r="89" s="244" customFormat="1" x14ac:dyDescent="0.25"/>
    <row r="90" s="244" customFormat="1" x14ac:dyDescent="0.25"/>
    <row r="91" s="244" customFormat="1" x14ac:dyDescent="0.25"/>
    <row r="92" s="244" customFormat="1" x14ac:dyDescent="0.25"/>
    <row r="93" s="244" customFormat="1" x14ac:dyDescent="0.25"/>
    <row r="94" s="244" customFormat="1" x14ac:dyDescent="0.25"/>
    <row r="95" s="244" customFormat="1" x14ac:dyDescent="0.25"/>
    <row r="96" s="244" customFormat="1" x14ac:dyDescent="0.25"/>
    <row r="97" s="244" customFormat="1" x14ac:dyDescent="0.25"/>
    <row r="98" s="244" customFormat="1" x14ac:dyDescent="0.25"/>
    <row r="99" s="244" customFormat="1" x14ac:dyDescent="0.25"/>
    <row r="100" s="244" customFormat="1" x14ac:dyDescent="0.25"/>
    <row r="101" s="244" customFormat="1" x14ac:dyDescent="0.25"/>
    <row r="102" s="244" customFormat="1" x14ac:dyDescent="0.25"/>
    <row r="103" s="244" customFormat="1" x14ac:dyDescent="0.25"/>
    <row r="104" s="244" customFormat="1" x14ac:dyDescent="0.25"/>
    <row r="105" s="244" customFormat="1" x14ac:dyDescent="0.25"/>
    <row r="106" s="244" customFormat="1" x14ac:dyDescent="0.25"/>
    <row r="107" s="244" customFormat="1" x14ac:dyDescent="0.25"/>
    <row r="108" s="244" customFormat="1" x14ac:dyDescent="0.25"/>
    <row r="109" s="244" customFormat="1" x14ac:dyDescent="0.25"/>
    <row r="110" s="244" customFormat="1" x14ac:dyDescent="0.25"/>
    <row r="111" s="244" customFormat="1" x14ac:dyDescent="0.25"/>
    <row r="112" s="244" customFormat="1" x14ac:dyDescent="0.25"/>
    <row r="113" s="244" customFormat="1" x14ac:dyDescent="0.25"/>
    <row r="114" s="244" customFormat="1" x14ac:dyDescent="0.25"/>
    <row r="115" s="244" customFormat="1" x14ac:dyDescent="0.25"/>
    <row r="116" s="244" customFormat="1" x14ac:dyDescent="0.25"/>
    <row r="117" s="244" customFormat="1" x14ac:dyDescent="0.25"/>
    <row r="118" s="244" customFormat="1" x14ac:dyDescent="0.25"/>
    <row r="119" s="244" customFormat="1" x14ac:dyDescent="0.25"/>
    <row r="120" s="244" customFormat="1" x14ac:dyDescent="0.25"/>
    <row r="121" s="244" customFormat="1" x14ac:dyDescent="0.25"/>
    <row r="122" s="244" customFormat="1" x14ac:dyDescent="0.25"/>
    <row r="123" s="244" customFormat="1" x14ac:dyDescent="0.25"/>
    <row r="124" s="244" customFormat="1" x14ac:dyDescent="0.25"/>
    <row r="125" s="244" customFormat="1" x14ac:dyDescent="0.25"/>
    <row r="126" s="244" customFormat="1" x14ac:dyDescent="0.25"/>
    <row r="127" s="244" customFormat="1" x14ac:dyDescent="0.25"/>
    <row r="128" s="244" customFormat="1" x14ac:dyDescent="0.25"/>
    <row r="129" s="244" customFormat="1" x14ac:dyDescent="0.25"/>
    <row r="130" s="244" customFormat="1" x14ac:dyDescent="0.25"/>
    <row r="131" s="244" customFormat="1" x14ac:dyDescent="0.25"/>
    <row r="132" s="244" customFormat="1" x14ac:dyDescent="0.25"/>
    <row r="133" s="244" customFormat="1" x14ac:dyDescent="0.25"/>
    <row r="134" s="244" customFormat="1" x14ac:dyDescent="0.25"/>
    <row r="135" s="244" customFormat="1" x14ac:dyDescent="0.25"/>
    <row r="136" s="244" customFormat="1" x14ac:dyDescent="0.25"/>
    <row r="137" s="244" customFormat="1" x14ac:dyDescent="0.25"/>
    <row r="138" s="244" customFormat="1" x14ac:dyDescent="0.25"/>
    <row r="139" s="244" customFormat="1" x14ac:dyDescent="0.25"/>
    <row r="140" s="244" customFormat="1" x14ac:dyDescent="0.25"/>
    <row r="141" s="244" customFormat="1" x14ac:dyDescent="0.25"/>
    <row r="142" s="244" customFormat="1" x14ac:dyDescent="0.25"/>
    <row r="143" s="244" customFormat="1" x14ac:dyDescent="0.25"/>
    <row r="144" s="244" customFormat="1" x14ac:dyDescent="0.25"/>
    <row r="145" s="244" customFormat="1" x14ac:dyDescent="0.25"/>
    <row r="146" s="244" customFormat="1" x14ac:dyDescent="0.25"/>
    <row r="147" s="244" customFormat="1" x14ac:dyDescent="0.25"/>
    <row r="148" s="244" customFormat="1" x14ac:dyDescent="0.25"/>
    <row r="149" s="244" customFormat="1" x14ac:dyDescent="0.25"/>
    <row r="150" s="244" customFormat="1" x14ac:dyDescent="0.25"/>
    <row r="151" s="244" customFormat="1" x14ac:dyDescent="0.25"/>
  </sheetData>
  <sheetProtection algorithmName="SHA-512" hashValue="PFgeuojRocw7atig9i3bMKccrrYSwJsT72VAW1DXikwBonYr15XhczAQ6wc89ZMJmWiWD3OS7T7M0Mdhl9s5CA==" saltValue="fZZ76Ywou4L+Dl4ZX3+cgQ==" spinCount="100000" sheet="1" objects="1" scenarios="1"/>
  <mergeCells count="14">
    <mergeCell ref="B2:C2"/>
    <mergeCell ref="N42:Q42"/>
    <mergeCell ref="N33:Q33"/>
    <mergeCell ref="N24:Q24"/>
    <mergeCell ref="J10:L10"/>
    <mergeCell ref="J11:L11"/>
    <mergeCell ref="J12:L12"/>
    <mergeCell ref="J13:L13"/>
    <mergeCell ref="J14:L14"/>
    <mergeCell ref="J15:L15"/>
    <mergeCell ref="J16:L16"/>
    <mergeCell ref="N15:Q15"/>
    <mergeCell ref="N19:Q19"/>
    <mergeCell ref="J17:L17"/>
  </mergeCells>
  <hyperlinks>
    <hyperlink ref="E2" location="Instructions!A1" display="Back to Instructions tab" xr:uid="{A2C76B30-9E2C-4F33-80D0-8AC4A059E3BD}"/>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F8656D74-B082-408C-9367-773026BDDC71}">
            <xm:f>'General Info and Results'!$C$21="Unit Cooler"</xm:f>
            <x14:dxf>
              <fill>
                <patternFill patternType="darkUp">
                  <fgColor theme="0" tint="-0.499984740745262"/>
                  <bgColor theme="0" tint="-0.14996795556505021"/>
                </patternFill>
              </fill>
            </x14:dxf>
          </x14:cfRule>
          <xm:sqref>N16:Q18 N20:Q22</xm:sqref>
        </x14:conditionalFormatting>
        <x14:conditionalFormatting xmlns:xm="http://schemas.microsoft.com/office/excel/2006/main">
          <x14:cfRule type="expression" priority="3" id="{738E3EE2-80D3-479A-8D84-83AEEFB59C77}">
            <xm:f>OR('General Info and Results'!$C$21="Unit Cooler", 'General Info and Results'!$C$23="Indoor")</xm:f>
            <x14:dxf>
              <fill>
                <patternFill patternType="darkUp">
                  <fgColor theme="0" tint="-0.499984740745262"/>
                  <bgColor theme="0" tint="-0.14996795556505021"/>
                </patternFill>
              </fill>
            </x14:dxf>
          </x14:cfRule>
          <xm:sqref>B11:E20</xm:sqref>
        </x14:conditionalFormatting>
        <x14:conditionalFormatting xmlns:xm="http://schemas.microsoft.com/office/excel/2006/main">
          <x14:cfRule type="expression" priority="2" id="{D7B24F4B-B376-47DE-9ED4-CA8E066B944D}">
            <xm:f>OR('General Info and Results'!$C$21="Unit Cooler",'General Info and Results'!$C$23="Outdoor")</xm:f>
            <x14:dxf>
              <fill>
                <patternFill patternType="darkUp">
                  <fgColor theme="0" tint="-0.499984740745262"/>
                  <bgColor theme="0" tint="-0.14996795556505021"/>
                </patternFill>
              </fill>
            </x14:dxf>
          </x14:cfRule>
          <xm:sqref>N25:Q31</xm:sqref>
        </x14:conditionalFormatting>
        <x14:conditionalFormatting xmlns:xm="http://schemas.microsoft.com/office/excel/2006/main">
          <x14:cfRule type="expression" priority="1" id="{95BBBD82-4480-461F-A594-B80198518B8A}">
            <xm:f>'General Info and Results'!$C$21&lt;&gt;"Unit cooler"</xm:f>
            <x14:dxf>
              <fill>
                <patternFill patternType="darkUp">
                  <fgColor theme="0" tint="-0.499984740745262"/>
                  <bgColor theme="0" tint="-0.14996795556505021"/>
                </patternFill>
              </fill>
            </x14:dxf>
          </x14:cfRule>
          <xm:sqref>N34:Q40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15E2-52C9-4181-BEE1-2F3C563A659A}">
  <sheetPr codeName="Sheet7">
    <tabColor rgb="FF0070C0"/>
  </sheetPr>
  <dimension ref="A1:I103"/>
  <sheetViews>
    <sheetView zoomScale="80" zoomScaleNormal="80" workbookViewId="0">
      <selection activeCell="C11" sqref="C11"/>
    </sheetView>
  </sheetViews>
  <sheetFormatPr defaultColWidth="8.85546875" defaultRowHeight="16.5" x14ac:dyDescent="0.3"/>
  <cols>
    <col min="1" max="1" width="8.85546875" style="34"/>
    <col min="2" max="2" width="30" style="34" customWidth="1"/>
    <col min="3" max="3" width="83.7109375" style="34" customWidth="1"/>
    <col min="4" max="6" width="10.7109375" style="34" customWidth="1"/>
    <col min="7" max="8" width="8.85546875" style="34"/>
    <col min="9" max="9" width="3.42578125" style="34" customWidth="1"/>
    <col min="10" max="16384" width="8.85546875" style="34"/>
  </cols>
  <sheetData>
    <row r="1" spans="1:9" ht="17.25" thickBot="1" x14ac:dyDescent="0.35">
      <c r="H1" s="35"/>
      <c r="I1" s="38"/>
    </row>
    <row r="2" spans="1:9" ht="18" thickBot="1" x14ac:dyDescent="0.35">
      <c r="B2" s="483" t="s">
        <v>0</v>
      </c>
      <c r="C2" s="484"/>
      <c r="E2" s="173" t="s">
        <v>75</v>
      </c>
      <c r="H2" s="35"/>
      <c r="I2" s="38"/>
    </row>
    <row r="3" spans="1:9" x14ac:dyDescent="0.3">
      <c r="B3" s="107" t="s">
        <v>1</v>
      </c>
      <c r="C3" s="108" t="str">
        <f>Version_Control!C3</f>
        <v>Walk-In Refrigeration Systems</v>
      </c>
      <c r="H3" s="35"/>
      <c r="I3" s="38"/>
    </row>
    <row r="4" spans="1:9" x14ac:dyDescent="0.3">
      <c r="B4" s="107" t="s">
        <v>2</v>
      </c>
      <c r="C4" s="108" t="str">
        <f>Version_Control!C4</f>
        <v>v1.5</v>
      </c>
      <c r="H4" s="35"/>
      <c r="I4" s="38"/>
    </row>
    <row r="5" spans="1:9" x14ac:dyDescent="0.3">
      <c r="B5" s="107" t="s">
        <v>3</v>
      </c>
      <c r="C5" s="109">
        <f>Version_Control!C5</f>
        <v>45434</v>
      </c>
      <c r="H5" s="35"/>
      <c r="I5" s="38"/>
    </row>
    <row r="6" spans="1:9" x14ac:dyDescent="0.3">
      <c r="B6" s="107" t="s">
        <v>4</v>
      </c>
      <c r="C6" s="108" t="str">
        <f ca="1">MID(CELL("filename",A1), FIND("]", CELL("filename", A1))+ 1, 255)</f>
        <v>A Test</v>
      </c>
      <c r="H6" s="35"/>
      <c r="I6" s="38"/>
    </row>
    <row r="7" spans="1:9" x14ac:dyDescent="0.3">
      <c r="B7" s="110" t="s">
        <v>5</v>
      </c>
      <c r="C7" s="111" t="str">
        <f ca="1">Version_Control!C7</f>
        <v>Walk-In Refrigeration Systems - v1.5.xlsx</v>
      </c>
      <c r="H7" s="35"/>
      <c r="I7" s="38"/>
    </row>
    <row r="8" spans="1:9" ht="17.25" thickBot="1" x14ac:dyDescent="0.35">
      <c r="B8" s="112" t="s">
        <v>129</v>
      </c>
      <c r="C8" s="113" t="str">
        <f>Version_Control!C8</f>
        <v>[MM/DD/YYYY]</v>
      </c>
      <c r="H8" s="35"/>
      <c r="I8" s="38"/>
    </row>
    <row r="9" spans="1:9" x14ac:dyDescent="0.3">
      <c r="B9" s="106"/>
      <c r="C9" s="132"/>
      <c r="H9" s="35"/>
      <c r="I9" s="38"/>
    </row>
    <row r="10" spans="1:9" ht="17.25" thickBot="1" x14ac:dyDescent="0.35">
      <c r="B10" s="39"/>
      <c r="C10" s="39"/>
      <c r="H10" s="35"/>
      <c r="I10" s="38"/>
    </row>
    <row r="11" spans="1:9" ht="17.25" thickBot="1" x14ac:dyDescent="0.35">
      <c r="A11" s="35"/>
      <c r="B11" s="228" t="s">
        <v>240</v>
      </c>
      <c r="C11" s="330"/>
      <c r="D11" s="36"/>
      <c r="H11" s="35"/>
      <c r="I11" s="38"/>
    </row>
    <row r="12" spans="1:9" ht="17.25" thickBot="1" x14ac:dyDescent="0.35">
      <c r="B12" s="37"/>
      <c r="C12" s="63"/>
      <c r="D12" s="39"/>
      <c r="E12" s="39"/>
      <c r="F12" s="39"/>
      <c r="G12" s="39"/>
      <c r="H12" s="35"/>
      <c r="I12" s="38"/>
    </row>
    <row r="13" spans="1:9" ht="18" thickBot="1" x14ac:dyDescent="0.4">
      <c r="B13" s="35"/>
      <c r="C13" s="64" t="s">
        <v>241</v>
      </c>
      <c r="D13" s="68"/>
      <c r="E13" s="68"/>
      <c r="F13" s="68"/>
      <c r="G13" s="65"/>
      <c r="H13" s="90"/>
      <c r="I13" s="38"/>
    </row>
    <row r="14" spans="1:9" x14ac:dyDescent="0.3">
      <c r="B14" s="35"/>
      <c r="C14" s="67"/>
      <c r="D14" s="124" t="s">
        <v>242</v>
      </c>
      <c r="E14" s="124"/>
      <c r="F14" s="124"/>
      <c r="G14" s="125"/>
      <c r="H14" s="90"/>
      <c r="I14" s="38"/>
    </row>
    <row r="15" spans="1:9" x14ac:dyDescent="0.3">
      <c r="B15" s="35"/>
      <c r="C15" s="67"/>
      <c r="D15" s="15" t="s">
        <v>243</v>
      </c>
      <c r="E15" s="15" t="s">
        <v>244</v>
      </c>
      <c r="F15" s="15" t="s">
        <v>245</v>
      </c>
      <c r="G15" s="126" t="s">
        <v>159</v>
      </c>
      <c r="H15" s="90"/>
      <c r="I15" s="38"/>
    </row>
    <row r="16" spans="1:9" x14ac:dyDescent="0.3">
      <c r="B16" s="35"/>
      <c r="C16" s="67" t="s">
        <v>246</v>
      </c>
      <c r="D16" s="183"/>
      <c r="E16" s="183"/>
      <c r="F16" s="183"/>
      <c r="G16" s="126" t="s">
        <v>165</v>
      </c>
      <c r="H16" s="90"/>
      <c r="I16" s="38"/>
    </row>
    <row r="17" spans="2:9" x14ac:dyDescent="0.3">
      <c r="B17" s="35"/>
      <c r="C17" s="67" t="s">
        <v>247</v>
      </c>
      <c r="D17" s="183"/>
      <c r="E17" s="183"/>
      <c r="F17" s="183"/>
      <c r="G17" s="126" t="s">
        <v>165</v>
      </c>
      <c r="H17" s="90"/>
      <c r="I17" s="38"/>
    </row>
    <row r="18" spans="2:9" x14ac:dyDescent="0.3">
      <c r="B18" s="35"/>
      <c r="C18" s="67" t="s">
        <v>248</v>
      </c>
      <c r="D18" s="177"/>
      <c r="E18" s="177"/>
      <c r="F18" s="177"/>
      <c r="G18" s="126" t="s">
        <v>249</v>
      </c>
      <c r="H18" s="90"/>
      <c r="I18" s="38"/>
    </row>
    <row r="19" spans="2:9" x14ac:dyDescent="0.3">
      <c r="B19" s="35"/>
      <c r="C19" s="67" t="s">
        <v>250</v>
      </c>
      <c r="D19" s="177"/>
      <c r="E19" s="177"/>
      <c r="F19" s="177"/>
      <c r="G19" s="126" t="s">
        <v>249</v>
      </c>
      <c r="H19" s="90"/>
      <c r="I19" s="38"/>
    </row>
    <row r="20" spans="2:9" x14ac:dyDescent="0.3">
      <c r="B20" s="35"/>
      <c r="C20" s="67" t="s">
        <v>251</v>
      </c>
      <c r="D20" s="183"/>
      <c r="E20" s="183"/>
      <c r="F20" s="183"/>
      <c r="G20" s="126" t="s">
        <v>165</v>
      </c>
      <c r="H20" s="90"/>
      <c r="I20" s="38"/>
    </row>
    <row r="21" spans="2:9" x14ac:dyDescent="0.3">
      <c r="B21" s="35"/>
      <c r="C21" s="67" t="s">
        <v>252</v>
      </c>
      <c r="D21" s="177"/>
      <c r="E21" s="177"/>
      <c r="F21" s="177"/>
      <c r="G21" s="126" t="s">
        <v>253</v>
      </c>
      <c r="H21" s="90"/>
      <c r="I21" s="38"/>
    </row>
    <row r="22" spans="2:9" ht="17.25" thickBot="1" x14ac:dyDescent="0.35">
      <c r="B22" s="35"/>
      <c r="C22" s="66" t="s">
        <v>254</v>
      </c>
      <c r="D22" s="178"/>
      <c r="E22" s="178"/>
      <c r="F22" s="178"/>
      <c r="G22" s="127" t="s">
        <v>255</v>
      </c>
      <c r="H22" s="90"/>
      <c r="I22" s="38"/>
    </row>
    <row r="23" spans="2:9" ht="17.25" thickBot="1" x14ac:dyDescent="0.35">
      <c r="C23" s="63"/>
      <c r="D23" s="63"/>
      <c r="E23" s="63"/>
      <c r="F23" s="63"/>
      <c r="G23" s="128"/>
      <c r="H23" s="35"/>
      <c r="I23" s="38"/>
    </row>
    <row r="24" spans="2:9" ht="18" thickBot="1" x14ac:dyDescent="0.4">
      <c r="B24" s="35"/>
      <c r="C24" s="64" t="s">
        <v>256</v>
      </c>
      <c r="D24" s="68"/>
      <c r="E24" s="68"/>
      <c r="F24" s="68"/>
      <c r="G24" s="129"/>
      <c r="H24" s="90"/>
      <c r="I24" s="38"/>
    </row>
    <row r="25" spans="2:9" x14ac:dyDescent="0.3">
      <c r="B25" s="35"/>
      <c r="C25" s="67"/>
      <c r="D25" s="124" t="s">
        <v>242</v>
      </c>
      <c r="E25" s="124"/>
      <c r="F25" s="124"/>
      <c r="G25" s="125"/>
      <c r="H25" s="90"/>
      <c r="I25" s="38"/>
    </row>
    <row r="26" spans="2:9" x14ac:dyDescent="0.3">
      <c r="B26" s="35"/>
      <c r="C26" s="67"/>
      <c r="D26" s="15" t="s">
        <v>243</v>
      </c>
      <c r="E26" s="15" t="s">
        <v>244</v>
      </c>
      <c r="F26" s="15" t="s">
        <v>245</v>
      </c>
      <c r="G26" s="126" t="s">
        <v>159</v>
      </c>
      <c r="H26" s="90"/>
      <c r="I26" s="38"/>
    </row>
    <row r="27" spans="2:9" x14ac:dyDescent="0.3">
      <c r="B27" s="35"/>
      <c r="C27" s="67" t="s">
        <v>257</v>
      </c>
      <c r="D27" s="176"/>
      <c r="E27" s="176"/>
      <c r="F27" s="176"/>
      <c r="G27" s="126" t="s">
        <v>258</v>
      </c>
      <c r="H27" s="90"/>
      <c r="I27" s="38"/>
    </row>
    <row r="28" spans="2:9" x14ac:dyDescent="0.3">
      <c r="B28" s="35"/>
      <c r="C28" s="67" t="s">
        <v>259</v>
      </c>
      <c r="D28" s="176"/>
      <c r="E28" s="176"/>
      <c r="F28" s="176"/>
      <c r="G28" s="126" t="s">
        <v>260</v>
      </c>
      <c r="H28" s="90"/>
      <c r="I28" s="38"/>
    </row>
    <row r="29" spans="2:9" x14ac:dyDescent="0.3">
      <c r="B29" s="35"/>
      <c r="C29" s="67" t="s">
        <v>261</v>
      </c>
      <c r="D29" s="184"/>
      <c r="E29" s="184"/>
      <c r="F29" s="184"/>
      <c r="G29" s="126" t="s">
        <v>262</v>
      </c>
      <c r="H29" s="90"/>
      <c r="I29" s="38"/>
    </row>
    <row r="30" spans="2:9" x14ac:dyDescent="0.3">
      <c r="B30" s="35"/>
      <c r="C30" s="67" t="s">
        <v>263</v>
      </c>
      <c r="D30" s="184"/>
      <c r="E30" s="184"/>
      <c r="F30" s="184"/>
      <c r="G30" s="126" t="s">
        <v>262</v>
      </c>
      <c r="H30" s="90"/>
      <c r="I30" s="38"/>
    </row>
    <row r="31" spans="2:9" x14ac:dyDescent="0.3">
      <c r="B31" s="35"/>
      <c r="C31" s="67" t="s">
        <v>264</v>
      </c>
      <c r="D31" s="184"/>
      <c r="E31" s="184"/>
      <c r="F31" s="184"/>
      <c r="G31" s="126" t="s">
        <v>262</v>
      </c>
      <c r="H31" s="90"/>
      <c r="I31" s="38"/>
    </row>
    <row r="32" spans="2:9" x14ac:dyDescent="0.3">
      <c r="B32" s="35"/>
      <c r="C32" s="67" t="s">
        <v>265</v>
      </c>
      <c r="D32" s="184"/>
      <c r="E32" s="184"/>
      <c r="F32" s="184"/>
      <c r="G32" s="126" t="s">
        <v>262</v>
      </c>
      <c r="H32" s="90"/>
      <c r="I32" s="38"/>
    </row>
    <row r="33" spans="2:9" x14ac:dyDescent="0.3">
      <c r="B33" s="35"/>
      <c r="C33" s="67" t="s">
        <v>266</v>
      </c>
      <c r="D33" s="184"/>
      <c r="E33" s="184"/>
      <c r="F33" s="184"/>
      <c r="G33" s="126" t="s">
        <v>262</v>
      </c>
      <c r="H33" s="90"/>
      <c r="I33" s="38"/>
    </row>
    <row r="34" spans="2:9" x14ac:dyDescent="0.3">
      <c r="B34" s="35"/>
      <c r="C34" s="67" t="s">
        <v>267</v>
      </c>
      <c r="D34" s="184"/>
      <c r="E34" s="184"/>
      <c r="F34" s="184"/>
      <c r="G34" s="126" t="s">
        <v>262</v>
      </c>
      <c r="H34" s="90"/>
      <c r="I34" s="38"/>
    </row>
    <row r="35" spans="2:9" x14ac:dyDescent="0.3">
      <c r="B35" s="35"/>
      <c r="C35" s="67" t="s">
        <v>268</v>
      </c>
      <c r="D35" s="184"/>
      <c r="E35" s="184"/>
      <c r="F35" s="184"/>
      <c r="G35" s="126" t="s">
        <v>262</v>
      </c>
      <c r="H35" s="90"/>
      <c r="I35" s="38"/>
    </row>
    <row r="36" spans="2:9" x14ac:dyDescent="0.3">
      <c r="B36" s="35"/>
      <c r="C36" s="67" t="s">
        <v>269</v>
      </c>
      <c r="D36" s="184"/>
      <c r="E36" s="184"/>
      <c r="F36" s="184"/>
      <c r="G36" s="126" t="s">
        <v>262</v>
      </c>
      <c r="H36" s="90"/>
      <c r="I36" s="38"/>
    </row>
    <row r="37" spans="2:9" x14ac:dyDescent="0.3">
      <c r="B37" s="35"/>
      <c r="C37" s="67" t="s">
        <v>270</v>
      </c>
      <c r="D37" s="184"/>
      <c r="E37" s="184"/>
      <c r="F37" s="184"/>
      <c r="G37" s="126" t="s">
        <v>262</v>
      </c>
      <c r="H37" s="90"/>
      <c r="I37" s="38"/>
    </row>
    <row r="38" spans="2:9" ht="17.25" thickBot="1" x14ac:dyDescent="0.35">
      <c r="B38" s="35"/>
      <c r="C38" s="66" t="s">
        <v>271</v>
      </c>
      <c r="D38" s="185"/>
      <c r="E38" s="185"/>
      <c r="F38" s="185"/>
      <c r="G38" s="127" t="s">
        <v>262</v>
      </c>
      <c r="H38" s="90"/>
      <c r="I38" s="38"/>
    </row>
    <row r="39" spans="2:9" ht="17.25" thickBot="1" x14ac:dyDescent="0.35">
      <c r="C39" s="63"/>
      <c r="D39" s="63"/>
      <c r="E39" s="63"/>
      <c r="F39" s="63"/>
      <c r="G39" s="128"/>
      <c r="H39" s="35"/>
      <c r="I39" s="38"/>
    </row>
    <row r="40" spans="2:9" ht="18" thickBot="1" x14ac:dyDescent="0.4">
      <c r="B40" s="35"/>
      <c r="C40" s="64" t="s">
        <v>272</v>
      </c>
      <c r="D40" s="130"/>
      <c r="E40" s="130"/>
      <c r="F40" s="130"/>
      <c r="G40" s="131"/>
      <c r="H40" s="90"/>
      <c r="I40" s="38"/>
    </row>
    <row r="41" spans="2:9" x14ac:dyDescent="0.3">
      <c r="B41" s="35"/>
      <c r="C41" s="67"/>
      <c r="D41" s="124" t="s">
        <v>242</v>
      </c>
      <c r="E41" s="124"/>
      <c r="F41" s="124"/>
      <c r="G41" s="125"/>
      <c r="H41" s="90"/>
      <c r="I41" s="38"/>
    </row>
    <row r="42" spans="2:9" x14ac:dyDescent="0.3">
      <c r="B42" s="35"/>
      <c r="C42" s="67"/>
      <c r="D42" s="15" t="s">
        <v>243</v>
      </c>
      <c r="E42" s="15" t="s">
        <v>244</v>
      </c>
      <c r="F42" s="15" t="s">
        <v>245</v>
      </c>
      <c r="G42" s="126" t="s">
        <v>159</v>
      </c>
      <c r="H42" s="90"/>
      <c r="I42" s="38"/>
    </row>
    <row r="43" spans="2:9" x14ac:dyDescent="0.3">
      <c r="B43" s="35"/>
      <c r="C43" s="67" t="s">
        <v>273</v>
      </c>
      <c r="D43" s="176"/>
      <c r="E43" s="176"/>
      <c r="F43" s="176"/>
      <c r="G43" s="126" t="s">
        <v>274</v>
      </c>
      <c r="H43" s="90"/>
      <c r="I43" s="38"/>
    </row>
    <row r="44" spans="2:9" x14ac:dyDescent="0.3">
      <c r="B44" s="35"/>
      <c r="C44" s="67" t="s">
        <v>275</v>
      </c>
      <c r="D44" s="176"/>
      <c r="E44" s="176"/>
      <c r="F44" s="176"/>
      <c r="G44" s="126" t="s">
        <v>274</v>
      </c>
      <c r="H44" s="90"/>
      <c r="I44" s="38"/>
    </row>
    <row r="45" spans="2:9" x14ac:dyDescent="0.3">
      <c r="B45" s="35"/>
      <c r="C45" s="67" t="s">
        <v>276</v>
      </c>
      <c r="D45" s="176"/>
      <c r="E45" s="176"/>
      <c r="F45" s="176"/>
      <c r="G45" s="126" t="s">
        <v>274</v>
      </c>
      <c r="H45" s="90"/>
      <c r="I45" s="38"/>
    </row>
    <row r="46" spans="2:9" x14ac:dyDescent="0.3">
      <c r="B46" s="35"/>
      <c r="C46" s="67" t="s">
        <v>277</v>
      </c>
      <c r="D46" s="176"/>
      <c r="E46" s="176"/>
      <c r="F46" s="176"/>
      <c r="G46" s="126" t="s">
        <v>274</v>
      </c>
      <c r="H46" s="90"/>
      <c r="I46" s="38"/>
    </row>
    <row r="47" spans="2:9" x14ac:dyDescent="0.3">
      <c r="B47" s="35"/>
      <c r="C47" s="67" t="s">
        <v>278</v>
      </c>
      <c r="D47" s="176"/>
      <c r="E47" s="176"/>
      <c r="F47" s="176"/>
      <c r="G47" s="126" t="s">
        <v>274</v>
      </c>
      <c r="H47" s="90"/>
      <c r="I47" s="38"/>
    </row>
    <row r="48" spans="2:9" x14ac:dyDescent="0.3">
      <c r="B48" s="35"/>
      <c r="C48" s="67" t="s">
        <v>279</v>
      </c>
      <c r="D48" s="176"/>
      <c r="E48" s="176"/>
      <c r="F48" s="176"/>
      <c r="G48" s="126" t="s">
        <v>274</v>
      </c>
      <c r="H48" s="90"/>
      <c r="I48" s="38"/>
    </row>
    <row r="49" spans="1:9" x14ac:dyDescent="0.3">
      <c r="B49" s="35"/>
      <c r="C49" s="67" t="s">
        <v>280</v>
      </c>
      <c r="D49" s="176"/>
      <c r="E49" s="176"/>
      <c r="F49" s="176"/>
      <c r="G49" s="126" t="s">
        <v>274</v>
      </c>
      <c r="H49" s="90"/>
      <c r="I49" s="38"/>
    </row>
    <row r="50" spans="1:9" x14ac:dyDescent="0.3">
      <c r="B50" s="35"/>
      <c r="C50" s="67" t="s">
        <v>281</v>
      </c>
      <c r="D50" s="176"/>
      <c r="E50" s="176"/>
      <c r="F50" s="176"/>
      <c r="G50" s="126" t="s">
        <v>274</v>
      </c>
      <c r="H50" s="90"/>
      <c r="I50" s="38"/>
    </row>
    <row r="51" spans="1:9" x14ac:dyDescent="0.3">
      <c r="B51" s="35"/>
      <c r="C51" s="67" t="s">
        <v>282</v>
      </c>
      <c r="D51" s="480"/>
      <c r="E51" s="481"/>
      <c r="F51" s="482"/>
      <c r="G51" s="126"/>
      <c r="H51" s="90"/>
      <c r="I51" s="38"/>
    </row>
    <row r="52" spans="1:9" x14ac:dyDescent="0.3">
      <c r="B52" s="35"/>
      <c r="C52" s="67" t="s">
        <v>283</v>
      </c>
      <c r="D52" s="184"/>
      <c r="E52" s="184"/>
      <c r="F52" s="184"/>
      <c r="G52" s="126" t="s">
        <v>262</v>
      </c>
      <c r="H52" s="90"/>
      <c r="I52" s="38"/>
    </row>
    <row r="53" spans="1:9" x14ac:dyDescent="0.3">
      <c r="B53" s="35"/>
      <c r="C53" s="67" t="s">
        <v>284</v>
      </c>
      <c r="D53" s="184"/>
      <c r="E53" s="184"/>
      <c r="F53" s="184"/>
      <c r="G53" s="126" t="s">
        <v>262</v>
      </c>
      <c r="H53" s="90"/>
      <c r="I53" s="38"/>
    </row>
    <row r="54" spans="1:9" x14ac:dyDescent="0.3">
      <c r="B54" s="35"/>
      <c r="C54" s="67" t="s">
        <v>285</v>
      </c>
      <c r="D54" s="184"/>
      <c r="E54" s="184"/>
      <c r="F54" s="184"/>
      <c r="G54" s="126" t="s">
        <v>262</v>
      </c>
      <c r="H54" s="90"/>
      <c r="I54" s="38"/>
    </row>
    <row r="55" spans="1:9" x14ac:dyDescent="0.3">
      <c r="B55" s="35"/>
      <c r="C55" s="67" t="s">
        <v>286</v>
      </c>
      <c r="D55" s="184"/>
      <c r="E55" s="184"/>
      <c r="F55" s="184"/>
      <c r="G55" s="126" t="s">
        <v>262</v>
      </c>
      <c r="H55" s="90"/>
      <c r="I55" s="38"/>
    </row>
    <row r="56" spans="1:9" x14ac:dyDescent="0.3">
      <c r="B56" s="35"/>
      <c r="C56" s="67" t="s">
        <v>287</v>
      </c>
      <c r="D56" s="176"/>
      <c r="E56" s="176"/>
      <c r="F56" s="176"/>
      <c r="G56" s="126" t="s">
        <v>288</v>
      </c>
      <c r="H56" s="90"/>
      <c r="I56" s="38"/>
    </row>
    <row r="57" spans="1:9" x14ac:dyDescent="0.3">
      <c r="B57" s="35"/>
      <c r="C57" s="67" t="s">
        <v>289</v>
      </c>
      <c r="D57" s="176"/>
      <c r="E57" s="176"/>
      <c r="F57" s="176"/>
      <c r="G57" s="126" t="s">
        <v>288</v>
      </c>
      <c r="H57" s="90"/>
      <c r="I57" s="38"/>
    </row>
    <row r="58" spans="1:9" x14ac:dyDescent="0.3">
      <c r="B58" s="35"/>
      <c r="C58" s="67" t="s">
        <v>290</v>
      </c>
      <c r="D58" s="176"/>
      <c r="E58" s="176"/>
      <c r="F58" s="176"/>
      <c r="G58" s="126" t="s">
        <v>288</v>
      </c>
      <c r="H58" s="90"/>
      <c r="I58" s="38"/>
    </row>
    <row r="59" spans="1:9" ht="17.25" thickBot="1" x14ac:dyDescent="0.35">
      <c r="B59" s="35"/>
      <c r="C59" s="66" t="s">
        <v>291</v>
      </c>
      <c r="D59" s="179"/>
      <c r="E59" s="179"/>
      <c r="F59" s="179"/>
      <c r="G59" s="127" t="s">
        <v>260</v>
      </c>
      <c r="H59" s="90"/>
      <c r="I59" s="38"/>
    </row>
    <row r="60" spans="1:9" ht="17.25" thickBot="1" x14ac:dyDescent="0.35">
      <c r="A60" s="347"/>
      <c r="C60" s="63"/>
      <c r="D60" s="63"/>
      <c r="E60" s="63"/>
      <c r="F60" s="63"/>
      <c r="G60" s="128"/>
      <c r="H60" s="35"/>
      <c r="I60" s="38"/>
    </row>
    <row r="61" spans="1:9" ht="18" thickBot="1" x14ac:dyDescent="0.4">
      <c r="B61" s="35"/>
      <c r="C61" s="64" t="s">
        <v>292</v>
      </c>
      <c r="D61" s="130"/>
      <c r="E61" s="130"/>
      <c r="F61" s="130"/>
      <c r="G61" s="131"/>
      <c r="H61" s="90"/>
      <c r="I61" s="38"/>
    </row>
    <row r="62" spans="1:9" x14ac:dyDescent="0.3">
      <c r="B62" s="35"/>
      <c r="C62" s="67"/>
      <c r="D62" s="477"/>
      <c r="E62" s="478"/>
      <c r="F62" s="479"/>
      <c r="G62" s="126" t="s">
        <v>159</v>
      </c>
      <c r="H62" s="90"/>
      <c r="I62" s="38"/>
    </row>
    <row r="63" spans="1:9" x14ac:dyDescent="0.3">
      <c r="B63" s="35"/>
      <c r="C63" s="67" t="s">
        <v>293</v>
      </c>
      <c r="D63" s="480"/>
      <c r="E63" s="481"/>
      <c r="F63" s="482"/>
      <c r="G63" s="126"/>
      <c r="H63" s="90"/>
      <c r="I63" s="38"/>
    </row>
    <row r="64" spans="1:9" x14ac:dyDescent="0.3">
      <c r="B64" s="35"/>
      <c r="C64" s="67" t="s">
        <v>294</v>
      </c>
      <c r="D64" s="480"/>
      <c r="E64" s="481"/>
      <c r="F64" s="482"/>
      <c r="G64" s="126"/>
      <c r="H64" s="90"/>
      <c r="I64" s="38"/>
    </row>
    <row r="65" spans="1:9" x14ac:dyDescent="0.3">
      <c r="B65" s="35"/>
      <c r="C65" s="67" t="s">
        <v>295</v>
      </c>
      <c r="D65" s="480"/>
      <c r="E65" s="481"/>
      <c r="F65" s="482"/>
      <c r="G65" s="126"/>
      <c r="H65" s="90"/>
      <c r="I65" s="38"/>
    </row>
    <row r="66" spans="1:9" x14ac:dyDescent="0.3">
      <c r="B66" s="35"/>
      <c r="C66" s="67" t="s">
        <v>296</v>
      </c>
      <c r="D66" s="480"/>
      <c r="E66" s="481"/>
      <c r="F66" s="482"/>
      <c r="G66" s="126"/>
      <c r="H66" s="90"/>
      <c r="I66" s="38"/>
    </row>
    <row r="67" spans="1:9" x14ac:dyDescent="0.3">
      <c r="B67" s="35"/>
      <c r="C67" s="67" t="s">
        <v>297</v>
      </c>
      <c r="D67" s="485">
        <f>(D65-D63)*D56</f>
        <v>0</v>
      </c>
      <c r="E67" s="486"/>
      <c r="F67" s="487"/>
      <c r="G67" s="126" t="s">
        <v>163</v>
      </c>
      <c r="H67" s="90"/>
      <c r="I67" s="38"/>
    </row>
    <row r="68" spans="1:9" x14ac:dyDescent="0.3">
      <c r="B68" s="35"/>
      <c r="C68" s="67" t="s">
        <v>298</v>
      </c>
      <c r="D68" s="485">
        <f>(D66-D64)*D57</f>
        <v>0</v>
      </c>
      <c r="E68" s="486"/>
      <c r="F68" s="487"/>
      <c r="G68" s="126" t="s">
        <v>163</v>
      </c>
      <c r="H68" s="90"/>
      <c r="I68" s="38"/>
    </row>
    <row r="69" spans="1:9" x14ac:dyDescent="0.3">
      <c r="B69" s="35"/>
      <c r="C69" s="67" t="s">
        <v>299</v>
      </c>
      <c r="D69" s="485" t="e">
        <f>0.05&gt;ABS((D67-D68)/AVERAGE(D67,D68))</f>
        <v>#DIV/0!</v>
      </c>
      <c r="E69" s="486"/>
      <c r="F69" s="487"/>
      <c r="G69" s="126"/>
      <c r="H69" s="90"/>
      <c r="I69" s="38"/>
    </row>
    <row r="70" spans="1:9" ht="17.25" thickBot="1" x14ac:dyDescent="0.35">
      <c r="B70" s="35"/>
      <c r="C70" s="66" t="s">
        <v>300</v>
      </c>
      <c r="D70" s="474">
        <f>AVERAGE(D67:D68)</f>
        <v>0</v>
      </c>
      <c r="E70" s="475"/>
      <c r="F70" s="476"/>
      <c r="G70" s="127" t="s">
        <v>163</v>
      </c>
      <c r="H70" s="90"/>
      <c r="I70" s="38"/>
    </row>
    <row r="71" spans="1:9" ht="17.25" thickBot="1" x14ac:dyDescent="0.35">
      <c r="A71" s="39"/>
      <c r="B71" s="40"/>
      <c r="C71" s="337"/>
      <c r="D71" s="344"/>
      <c r="E71" s="344"/>
      <c r="F71" s="344"/>
      <c r="G71" s="345"/>
      <c r="H71" s="168"/>
      <c r="I71" s="38"/>
    </row>
    <row r="72" spans="1:9" ht="18" thickBot="1" x14ac:dyDescent="0.4">
      <c r="A72" s="39"/>
      <c r="B72" s="40"/>
      <c r="C72" s="64" t="s">
        <v>301</v>
      </c>
      <c r="D72" s="130"/>
      <c r="E72" s="130"/>
      <c r="F72" s="130"/>
      <c r="G72" s="131"/>
      <c r="H72" s="168"/>
      <c r="I72" s="38"/>
    </row>
    <row r="73" spans="1:9" x14ac:dyDescent="0.3">
      <c r="A73" s="39"/>
      <c r="B73" s="40"/>
      <c r="C73" s="67"/>
      <c r="D73" s="477"/>
      <c r="E73" s="478"/>
      <c r="F73" s="479"/>
      <c r="G73" s="126" t="s">
        <v>159</v>
      </c>
      <c r="H73" s="168"/>
      <c r="I73" s="38"/>
    </row>
    <row r="74" spans="1:9" x14ac:dyDescent="0.3">
      <c r="A74" s="39"/>
      <c r="B74" s="40"/>
      <c r="C74" s="67" t="s">
        <v>293</v>
      </c>
      <c r="D74" s="480"/>
      <c r="E74" s="481"/>
      <c r="F74" s="482"/>
      <c r="G74" s="126"/>
      <c r="H74" s="168"/>
      <c r="I74" s="38"/>
    </row>
    <row r="75" spans="1:9" x14ac:dyDescent="0.3">
      <c r="A75" s="39"/>
      <c r="B75" s="40"/>
      <c r="C75" s="67" t="s">
        <v>294</v>
      </c>
      <c r="D75" s="480"/>
      <c r="E75" s="481"/>
      <c r="F75" s="482"/>
      <c r="G75" s="126"/>
      <c r="H75" s="168"/>
      <c r="I75" s="38"/>
    </row>
    <row r="76" spans="1:9" x14ac:dyDescent="0.3">
      <c r="A76" s="39"/>
      <c r="B76" s="40"/>
      <c r="C76" s="67" t="s">
        <v>295</v>
      </c>
      <c r="D76" s="480"/>
      <c r="E76" s="481"/>
      <c r="F76" s="482"/>
      <c r="G76" s="126"/>
      <c r="H76" s="168"/>
      <c r="I76" s="38"/>
    </row>
    <row r="77" spans="1:9" x14ac:dyDescent="0.3">
      <c r="A77" s="39"/>
      <c r="B77" s="40"/>
      <c r="C77" s="67" t="s">
        <v>296</v>
      </c>
      <c r="D77" s="480"/>
      <c r="E77" s="481"/>
      <c r="F77" s="482"/>
      <c r="G77" s="126"/>
      <c r="H77" s="168"/>
      <c r="I77" s="38"/>
    </row>
    <row r="78" spans="1:9" x14ac:dyDescent="0.3">
      <c r="A78" s="39"/>
      <c r="B78" s="40"/>
      <c r="C78" s="67" t="s">
        <v>297</v>
      </c>
      <c r="D78" s="485" t="e">
        <f>(D76-D74)*D56*D86</f>
        <v>#DIV/0!</v>
      </c>
      <c r="E78" s="486"/>
      <c r="F78" s="487"/>
      <c r="G78" s="126" t="s">
        <v>163</v>
      </c>
      <c r="H78" s="168"/>
      <c r="I78" s="38"/>
    </row>
    <row r="79" spans="1:9" x14ac:dyDescent="0.3">
      <c r="A79" s="39"/>
      <c r="B79" s="40"/>
      <c r="C79" s="67" t="s">
        <v>298</v>
      </c>
      <c r="D79" s="485" t="e">
        <f>(D77-D75)*D57*D86</f>
        <v>#DIV/0!</v>
      </c>
      <c r="E79" s="486"/>
      <c r="F79" s="487"/>
      <c r="G79" s="126" t="s">
        <v>163</v>
      </c>
      <c r="H79" s="168"/>
      <c r="I79" s="38"/>
    </row>
    <row r="80" spans="1:9" x14ac:dyDescent="0.3">
      <c r="A80" s="39"/>
      <c r="B80" s="40"/>
      <c r="C80" s="67" t="s">
        <v>299</v>
      </c>
      <c r="D80" s="485" t="e">
        <f>0.05&gt;ABS((D78-D79)/AVERAGE(D78,D79))</f>
        <v>#DIV/0!</v>
      </c>
      <c r="E80" s="486"/>
      <c r="F80" s="487"/>
      <c r="G80" s="126"/>
      <c r="H80" s="168"/>
      <c r="I80" s="38"/>
    </row>
    <row r="81" spans="1:9" ht="17.25" thickBot="1" x14ac:dyDescent="0.35">
      <c r="A81" s="39"/>
      <c r="B81" s="40"/>
      <c r="C81" s="66" t="s">
        <v>300</v>
      </c>
      <c r="D81" s="474" t="e">
        <f>AVERAGE(D78:D79)</f>
        <v>#DIV/0!</v>
      </c>
      <c r="E81" s="475"/>
      <c r="F81" s="476"/>
      <c r="G81" s="127" t="s">
        <v>163</v>
      </c>
      <c r="H81" s="168"/>
      <c r="I81" s="38"/>
    </row>
    <row r="82" spans="1:9" ht="17.25" thickBot="1" x14ac:dyDescent="0.35">
      <c r="A82" s="39"/>
      <c r="B82" s="39"/>
      <c r="C82" s="63"/>
      <c r="D82" s="63"/>
      <c r="E82" s="63"/>
      <c r="F82" s="63"/>
      <c r="G82" s="63"/>
      <c r="H82" s="40"/>
      <c r="I82" s="38"/>
    </row>
    <row r="83" spans="1:9" ht="18" thickBot="1" x14ac:dyDescent="0.4">
      <c r="A83" s="337"/>
      <c r="B83" s="337"/>
      <c r="C83" s="180" t="s">
        <v>302</v>
      </c>
      <c r="D83" s="182"/>
      <c r="E83" s="337"/>
      <c r="F83" s="337"/>
      <c r="G83" s="337"/>
      <c r="H83" s="337"/>
      <c r="I83" s="38"/>
    </row>
    <row r="84" spans="1:9" ht="18" x14ac:dyDescent="0.35">
      <c r="A84" s="338"/>
      <c r="B84" s="310"/>
      <c r="C84" s="317" t="s">
        <v>303</v>
      </c>
      <c r="D84" s="318"/>
      <c r="E84" s="339"/>
      <c r="F84" s="338"/>
      <c r="G84" s="338"/>
      <c r="H84" s="310"/>
      <c r="I84" s="38"/>
    </row>
    <row r="85" spans="1:9" ht="18" x14ac:dyDescent="0.35">
      <c r="B85" s="35"/>
      <c r="C85" s="67" t="s">
        <v>304</v>
      </c>
      <c r="D85" s="343"/>
      <c r="E85" s="36"/>
      <c r="H85" s="35"/>
      <c r="I85" s="38"/>
    </row>
    <row r="86" spans="1:9" ht="18" x14ac:dyDescent="0.35">
      <c r="B86" s="35"/>
      <c r="C86" s="67" t="s">
        <v>305</v>
      </c>
      <c r="D86" s="340" t="e">
        <f>D87/D88</f>
        <v>#DIV/0!</v>
      </c>
      <c r="E86" s="36"/>
      <c r="H86" s="35"/>
      <c r="I86" s="38"/>
    </row>
    <row r="87" spans="1:9" ht="18" x14ac:dyDescent="0.35">
      <c r="B87" s="35"/>
      <c r="C87" s="67" t="s">
        <v>306</v>
      </c>
      <c r="D87" s="340">
        <f>10</f>
        <v>10</v>
      </c>
      <c r="E87" s="36"/>
      <c r="H87" s="35"/>
      <c r="I87" s="38"/>
    </row>
    <row r="88" spans="1:9" ht="18" x14ac:dyDescent="0.35">
      <c r="B88" s="35"/>
      <c r="C88" s="67" t="s">
        <v>307</v>
      </c>
      <c r="D88" s="341">
        <f>D31-D89</f>
        <v>0</v>
      </c>
      <c r="E88" s="36"/>
      <c r="H88" s="35"/>
      <c r="I88" s="38"/>
    </row>
    <row r="89" spans="1:9" ht="18.75" thickBot="1" x14ac:dyDescent="0.4">
      <c r="B89" s="35"/>
      <c r="C89" s="66" t="s">
        <v>308</v>
      </c>
      <c r="D89" s="342">
        <f>(D84+D85)/2</f>
        <v>0</v>
      </c>
      <c r="E89" s="36"/>
      <c r="H89" s="35"/>
      <c r="I89" s="38"/>
    </row>
    <row r="90" spans="1:9" ht="17.25" thickBot="1" x14ac:dyDescent="0.35">
      <c r="C90" s="37"/>
      <c r="D90" s="37"/>
      <c r="H90" s="35"/>
      <c r="I90" s="38"/>
    </row>
    <row r="91" spans="1:9" ht="18" thickBot="1" x14ac:dyDescent="0.4">
      <c r="A91" s="39"/>
      <c r="B91" s="39"/>
      <c r="C91" s="64" t="s">
        <v>309</v>
      </c>
      <c r="D91" s="130"/>
      <c r="E91" s="130"/>
      <c r="F91" s="130"/>
      <c r="G91" s="131"/>
      <c r="H91" s="40"/>
      <c r="I91" s="38"/>
    </row>
    <row r="92" spans="1:9" x14ac:dyDescent="0.3">
      <c r="A92" s="39"/>
      <c r="B92" s="39"/>
      <c r="C92" s="67"/>
      <c r="D92" s="477"/>
      <c r="E92" s="478"/>
      <c r="F92" s="479"/>
      <c r="G92" s="126" t="s">
        <v>159</v>
      </c>
      <c r="H92" s="40"/>
      <c r="I92" s="38"/>
    </row>
    <row r="93" spans="1:9" x14ac:dyDescent="0.3">
      <c r="A93" s="39"/>
      <c r="B93" s="39"/>
      <c r="C93" s="67" t="s">
        <v>310</v>
      </c>
      <c r="D93" s="480"/>
      <c r="E93" s="481"/>
      <c r="F93" s="482"/>
      <c r="G93" s="126"/>
      <c r="H93" s="40"/>
      <c r="I93" s="38"/>
    </row>
    <row r="94" spans="1:9" x14ac:dyDescent="0.3">
      <c r="A94" s="39"/>
      <c r="B94" s="39"/>
      <c r="C94" s="67" t="s">
        <v>311</v>
      </c>
      <c r="D94" s="480"/>
      <c r="E94" s="481"/>
      <c r="F94" s="482"/>
      <c r="G94" s="126"/>
      <c r="H94" s="40"/>
      <c r="I94" s="38"/>
    </row>
    <row r="95" spans="1:9" ht="33" x14ac:dyDescent="0.3">
      <c r="A95" s="39"/>
      <c r="B95" s="491"/>
      <c r="C95" s="346" t="s">
        <v>312</v>
      </c>
      <c r="D95" s="488"/>
      <c r="E95" s="489"/>
      <c r="F95" s="490"/>
      <c r="G95" s="126"/>
      <c r="H95" s="40"/>
      <c r="I95" s="38"/>
    </row>
    <row r="96" spans="1:9" ht="33" x14ac:dyDescent="0.3">
      <c r="A96" s="39"/>
      <c r="B96" s="492"/>
      <c r="C96" s="346" t="s">
        <v>313</v>
      </c>
      <c r="D96" s="488"/>
      <c r="E96" s="489"/>
      <c r="F96" s="490"/>
      <c r="G96" s="126"/>
      <c r="H96" s="40"/>
      <c r="I96" s="38"/>
    </row>
    <row r="97" spans="1:9" x14ac:dyDescent="0.3">
      <c r="A97" s="39"/>
      <c r="B97" s="39"/>
      <c r="C97" s="67" t="s">
        <v>297</v>
      </c>
      <c r="D97" s="485">
        <f>(IF('General Info and Results'!C22="Medium Temperature",'A Test'!D95,'A Test'!D96)-D93)*D56</f>
        <v>0</v>
      </c>
      <c r="E97" s="486"/>
      <c r="F97" s="487"/>
      <c r="G97" s="126" t="s">
        <v>163</v>
      </c>
      <c r="H97" s="40"/>
      <c r="I97" s="38"/>
    </row>
    <row r="98" spans="1:9" x14ac:dyDescent="0.3">
      <c r="A98" s="39"/>
      <c r="B98" s="39"/>
      <c r="C98" s="67" t="s">
        <v>298</v>
      </c>
      <c r="D98" s="485">
        <f>(IF('General Info and Results'!C22="Medium Temperature",'A Test'!D95,'A Test'!D96)-D94)*D57</f>
        <v>0</v>
      </c>
      <c r="E98" s="486"/>
      <c r="F98" s="487"/>
      <c r="G98" s="126" t="s">
        <v>163</v>
      </c>
      <c r="H98" s="40"/>
      <c r="I98" s="38"/>
    </row>
    <row r="99" spans="1:9" x14ac:dyDescent="0.3">
      <c r="A99" s="39"/>
      <c r="B99" s="39"/>
      <c r="C99" s="67" t="s">
        <v>299</v>
      </c>
      <c r="D99" s="485" t="e">
        <f>0.05&gt;ABS((D97-D98)/AVERAGE(D97,D98))</f>
        <v>#DIV/0!</v>
      </c>
      <c r="E99" s="486"/>
      <c r="F99" s="487"/>
      <c r="G99" s="126"/>
      <c r="H99" s="40"/>
      <c r="I99" s="38"/>
    </row>
    <row r="100" spans="1:9" ht="17.25" thickBot="1" x14ac:dyDescent="0.35">
      <c r="A100" s="39"/>
      <c r="B100" s="39"/>
      <c r="C100" s="66" t="s">
        <v>300</v>
      </c>
      <c r="D100" s="474">
        <f>AVERAGE(D97:D98)</f>
        <v>0</v>
      </c>
      <c r="E100" s="475"/>
      <c r="F100" s="476"/>
      <c r="G100" s="127" t="s">
        <v>163</v>
      </c>
      <c r="H100" s="40"/>
      <c r="I100" s="38"/>
    </row>
    <row r="101" spans="1:9" x14ac:dyDescent="0.3">
      <c r="A101" s="39"/>
      <c r="B101" s="39"/>
      <c r="C101" s="63"/>
      <c r="D101" s="63"/>
      <c r="E101" s="39"/>
      <c r="F101" s="39"/>
      <c r="G101" s="39"/>
      <c r="H101" s="40"/>
      <c r="I101" s="38"/>
    </row>
    <row r="102" spans="1:9" x14ac:dyDescent="0.3">
      <c r="A102" s="39"/>
      <c r="B102" s="39"/>
      <c r="C102" s="39"/>
      <c r="D102" s="39"/>
      <c r="E102" s="39"/>
      <c r="F102" s="39"/>
      <c r="G102" s="39"/>
      <c r="H102" s="40"/>
      <c r="I102" s="38"/>
    </row>
    <row r="103" spans="1:9" x14ac:dyDescent="0.3">
      <c r="A103" s="38"/>
      <c r="B103" s="38"/>
      <c r="C103" s="38"/>
      <c r="D103" s="38"/>
      <c r="E103" s="38"/>
      <c r="F103" s="38"/>
      <c r="G103" s="38"/>
      <c r="H103" s="38"/>
      <c r="I103" s="38"/>
    </row>
  </sheetData>
  <sheetProtection algorithmName="SHA-512" hashValue="V/cpm4QjgU34FM+0NnPwq44vQe/NZ9WJXf6RRr0y/PhTgZ0H0ASIOLJcfFFHLkXMFUp4HeVVVdZ0IrGEHTTUnQ==" saltValue="BJIOhjrwUPajNdPTNtYg0A==" spinCount="100000" sheet="1" selectLockedCells="1"/>
  <mergeCells count="30">
    <mergeCell ref="D97:F97"/>
    <mergeCell ref="D98:F98"/>
    <mergeCell ref="D99:F99"/>
    <mergeCell ref="D100:F100"/>
    <mergeCell ref="B95:B96"/>
    <mergeCell ref="D92:F92"/>
    <mergeCell ref="D93:F93"/>
    <mergeCell ref="D94:F94"/>
    <mergeCell ref="D95:F95"/>
    <mergeCell ref="D96:F96"/>
    <mergeCell ref="D78:F78"/>
    <mergeCell ref="D79:F79"/>
    <mergeCell ref="D80:F80"/>
    <mergeCell ref="D81:F81"/>
    <mergeCell ref="D73:F73"/>
    <mergeCell ref="D74:F74"/>
    <mergeCell ref="D75:F75"/>
    <mergeCell ref="D76:F76"/>
    <mergeCell ref="D77:F77"/>
    <mergeCell ref="D70:F70"/>
    <mergeCell ref="D62:F62"/>
    <mergeCell ref="D65:F65"/>
    <mergeCell ref="B2:C2"/>
    <mergeCell ref="D51:F51"/>
    <mergeCell ref="D69:F69"/>
    <mergeCell ref="D63:F63"/>
    <mergeCell ref="D64:F64"/>
    <mergeCell ref="D66:F66"/>
    <mergeCell ref="D67:F67"/>
    <mergeCell ref="D68:F68"/>
  </mergeCells>
  <phoneticPr fontId="21" type="noConversion"/>
  <conditionalFormatting sqref="D20:F20 D29:F30">
    <cfRule type="expression" dxfId="21" priority="8">
      <formula>$C$11="Dual Instrumentation (AHRI 1250-2009 Section C8)"</formula>
    </cfRule>
  </conditionalFormatting>
  <conditionalFormatting sqref="D35:F38">
    <cfRule type="expression" dxfId="20" priority="7">
      <formula>$C$11="Calibrated Box (AHRI 1250-2009 Section C9)"</formula>
    </cfRule>
  </conditionalFormatting>
  <hyperlinks>
    <hyperlink ref="E2" location="Instructions!A1" display="Back to Instructions tab" xr:uid="{A4E26554-037E-4E62-BFC8-0E33106E6C23}"/>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5" id="{9184783D-E23F-4D92-9796-F76077F5BCB5}">
            <xm:f>'General Info and Results'!$C$21&lt;&gt;"Matched Pair"</xm:f>
            <x14:dxf>
              <fill>
                <patternFill patternType="darkUp">
                  <fgColor theme="0" tint="-0.499984740745262"/>
                  <bgColor theme="0" tint="-0.14990691854609822"/>
                </patternFill>
              </fill>
            </x14:dxf>
          </x14:cfRule>
          <xm:sqref>D63:F70</xm:sqref>
        </x14:conditionalFormatting>
        <x14:conditionalFormatting xmlns:xm="http://schemas.microsoft.com/office/excel/2006/main">
          <x14:cfRule type="expression" priority="4" id="{31D12B09-776D-40BF-9EE2-1E3D78C2C210}">
            <xm:f>'General Info and Results'!$C$21&lt;&gt;"Unit Cooler"</xm:f>
            <x14:dxf>
              <fill>
                <patternFill patternType="darkUp">
                  <fgColor theme="0" tint="-0.499984740745262"/>
                  <bgColor theme="0" tint="-0.14993743705557422"/>
                </patternFill>
              </fill>
            </x14:dxf>
          </x14:cfRule>
          <xm:sqref>D74:F81 D84:D89</xm:sqref>
        </x14:conditionalFormatting>
        <x14:conditionalFormatting xmlns:xm="http://schemas.microsoft.com/office/excel/2006/main">
          <x14:cfRule type="expression" priority="3" id="{B0B784E7-2FA6-4B75-9DB4-FBB206E28040}">
            <xm:f>'General Info and Results'!$C$21&lt;&gt;"Condensing Unit"</xm:f>
            <x14:dxf>
              <fill>
                <patternFill patternType="darkUp">
                  <fgColor theme="0" tint="-0.499984740745262"/>
                  <bgColor theme="0" tint="-0.14993743705557422"/>
                </patternFill>
              </fill>
            </x14:dxf>
          </x14:cfRule>
          <xm:sqref>D93:F100</xm:sqref>
        </x14:conditionalFormatting>
        <x14:conditionalFormatting xmlns:xm="http://schemas.microsoft.com/office/excel/2006/main">
          <x14:cfRule type="expression" priority="2" id="{EEF80B1B-E190-41C9-9B46-97723572B1BD}">
            <xm:f>'General Info and Results'!$C$22="Low Temperature"</xm:f>
            <x14:dxf>
              <fill>
                <patternFill patternType="darkUp">
                  <fgColor theme="0" tint="-0.499984740745262"/>
                  <bgColor theme="0" tint="-0.14996795556505021"/>
                </patternFill>
              </fill>
            </x14:dxf>
          </x14:cfRule>
          <xm:sqref>D95:F95</xm:sqref>
        </x14:conditionalFormatting>
        <x14:conditionalFormatting xmlns:xm="http://schemas.microsoft.com/office/excel/2006/main">
          <x14:cfRule type="expression" priority="1" id="{41E80C0D-3D57-43FE-ABFA-8269855383DD}">
            <xm:f>'General Info and Results'!$C$22="Medium Temperature"</xm:f>
            <x14:dxf>
              <fill>
                <patternFill patternType="darkUp">
                  <fgColor theme="0" tint="-0.499984740745262"/>
                  <bgColor theme="0" tint="-0.14996795556505021"/>
                </patternFill>
              </fill>
            </x14:dxf>
          </x14:cfRule>
          <xm:sqref>D96:F96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2835F3CA-38F4-4D23-B849-D485AC070425}">
          <x14:formula1>
            <xm:f>'Drop Downs'!$D$20:$D$21</xm:f>
          </x14:formula1>
          <xm:sqref>D51:F51</xm:sqref>
        </x14:dataValidation>
        <x14:dataValidation type="list" allowBlank="1" showInputMessage="1" showErrorMessage="1" xr:uid="{686B3E88-D35E-4F08-A4A9-ED798148DA14}">
          <x14:formula1>
            <xm:f>'Drop Downs'!$D$34:$D$35</xm:f>
          </x14:formula1>
          <xm:sqref>C11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DFD12-C14A-41A2-BEC8-3D71757614E0}">
  <sheetPr codeName="Sheet8">
    <tabColor rgb="FF0070C0"/>
  </sheetPr>
  <dimension ref="A1:J84"/>
  <sheetViews>
    <sheetView zoomScale="80" zoomScaleNormal="80" workbookViewId="0">
      <selection activeCell="C11" sqref="C11"/>
    </sheetView>
  </sheetViews>
  <sheetFormatPr defaultColWidth="8.85546875" defaultRowHeight="16.5" x14ac:dyDescent="0.3"/>
  <cols>
    <col min="1" max="1" width="8.85546875" style="34"/>
    <col min="2" max="2" width="29.85546875" style="34" customWidth="1"/>
    <col min="3" max="3" width="83.5703125" style="34" customWidth="1"/>
    <col min="4" max="6" width="10.7109375" style="34" customWidth="1"/>
    <col min="7" max="8" width="8.85546875" style="34"/>
    <col min="9" max="9" width="3.7109375" style="34" customWidth="1"/>
    <col min="10" max="16384" width="8.85546875" style="34"/>
  </cols>
  <sheetData>
    <row r="1" spans="1:10" ht="17.25" thickBot="1" x14ac:dyDescent="0.35">
      <c r="B1" s="39"/>
      <c r="C1" s="39"/>
      <c r="H1" s="35"/>
      <c r="I1" s="38"/>
      <c r="J1" s="36"/>
    </row>
    <row r="2" spans="1:10" ht="18" thickBot="1" x14ac:dyDescent="0.35">
      <c r="A2" s="35"/>
      <c r="B2" s="483" t="s">
        <v>0</v>
      </c>
      <c r="C2" s="484"/>
      <c r="E2" s="136" t="s">
        <v>75</v>
      </c>
      <c r="H2" s="35"/>
      <c r="I2" s="38"/>
      <c r="J2" s="36"/>
    </row>
    <row r="3" spans="1:10" x14ac:dyDescent="0.3">
      <c r="A3" s="35"/>
      <c r="B3" s="107" t="s">
        <v>1</v>
      </c>
      <c r="C3" s="108" t="str">
        <f>Version_Control!C3</f>
        <v>Walk-In Refrigeration Systems</v>
      </c>
      <c r="D3" s="36"/>
      <c r="H3" s="35"/>
      <c r="I3" s="38"/>
      <c r="J3" s="36"/>
    </row>
    <row r="4" spans="1:10" x14ac:dyDescent="0.3">
      <c r="A4" s="35"/>
      <c r="B4" s="107" t="s">
        <v>2</v>
      </c>
      <c r="C4" s="108" t="str">
        <f>Version_Control!C4</f>
        <v>v1.5</v>
      </c>
      <c r="D4" s="36"/>
      <c r="H4" s="35"/>
      <c r="I4" s="38"/>
      <c r="J4" s="36"/>
    </row>
    <row r="5" spans="1:10" x14ac:dyDescent="0.3">
      <c r="A5" s="35"/>
      <c r="B5" s="107" t="s">
        <v>3</v>
      </c>
      <c r="C5" s="109">
        <f>Version_Control!C5</f>
        <v>45434</v>
      </c>
      <c r="D5" s="36"/>
      <c r="H5" s="35"/>
      <c r="I5" s="38"/>
      <c r="J5" s="36"/>
    </row>
    <row r="6" spans="1:10" x14ac:dyDescent="0.3">
      <c r="A6" s="35"/>
      <c r="B6" s="107" t="s">
        <v>4</v>
      </c>
      <c r="C6" s="108" t="str">
        <f ca="1">MID(CELL("filename",A1), FIND("]", CELL("filename", A1))+ 1, 255)</f>
        <v>B Test</v>
      </c>
      <c r="D6" s="36"/>
      <c r="H6" s="35"/>
      <c r="I6" s="38"/>
      <c r="J6" s="36"/>
    </row>
    <row r="7" spans="1:10" x14ac:dyDescent="0.3">
      <c r="A7" s="35"/>
      <c r="B7" s="110" t="s">
        <v>5</v>
      </c>
      <c r="C7" s="111" t="str">
        <f ca="1">Version_Control!C7</f>
        <v>Walk-In Refrigeration Systems - v1.5.xlsx</v>
      </c>
      <c r="D7" s="36"/>
      <c r="H7" s="35"/>
      <c r="I7" s="38"/>
      <c r="J7" s="36"/>
    </row>
    <row r="8" spans="1:10" ht="17.25" thickBot="1" x14ac:dyDescent="0.35">
      <c r="A8" s="35"/>
      <c r="B8" s="112" t="s">
        <v>129</v>
      </c>
      <c r="C8" s="113" t="str">
        <f>Version_Control!C8</f>
        <v>[MM/DD/YYYY]</v>
      </c>
      <c r="D8" s="36"/>
      <c r="H8" s="35"/>
      <c r="I8" s="38"/>
      <c r="J8" s="36"/>
    </row>
    <row r="9" spans="1:10" x14ac:dyDescent="0.3">
      <c r="B9" s="106"/>
      <c r="C9" s="133"/>
      <c r="H9" s="35"/>
      <c r="I9" s="38"/>
      <c r="J9" s="36"/>
    </row>
    <row r="10" spans="1:10" ht="17.25" thickBot="1" x14ac:dyDescent="0.35">
      <c r="B10" s="39"/>
      <c r="C10" s="39"/>
      <c r="H10" s="35"/>
      <c r="I10" s="38"/>
      <c r="J10" s="36"/>
    </row>
    <row r="11" spans="1:10" ht="17.25" thickBot="1" x14ac:dyDescent="0.35">
      <c r="A11" s="35"/>
      <c r="B11" s="228" t="s">
        <v>240</v>
      </c>
      <c r="C11" s="330"/>
      <c r="D11" s="36"/>
      <c r="H11" s="35"/>
      <c r="I11" s="38"/>
      <c r="J11" s="36"/>
    </row>
    <row r="12" spans="1:10" ht="17.25" thickBot="1" x14ac:dyDescent="0.35">
      <c r="B12" s="37"/>
      <c r="C12" s="63"/>
      <c r="D12" s="39"/>
      <c r="E12" s="39"/>
      <c r="F12" s="39"/>
      <c r="G12" s="39"/>
      <c r="H12" s="35"/>
      <c r="I12" s="38"/>
      <c r="J12" s="36"/>
    </row>
    <row r="13" spans="1:10" ht="18" thickBot="1" x14ac:dyDescent="0.4">
      <c r="B13" s="35"/>
      <c r="C13" s="64" t="s">
        <v>241</v>
      </c>
      <c r="D13" s="68"/>
      <c r="E13" s="68"/>
      <c r="F13" s="68"/>
      <c r="G13" s="65"/>
      <c r="H13" s="90"/>
      <c r="I13" s="38"/>
      <c r="J13" s="36"/>
    </row>
    <row r="14" spans="1:10" x14ac:dyDescent="0.3">
      <c r="B14" s="35"/>
      <c r="C14" s="67"/>
      <c r="D14" s="124" t="s">
        <v>242</v>
      </c>
      <c r="E14" s="124"/>
      <c r="F14" s="124"/>
      <c r="G14" s="125"/>
      <c r="H14" s="90"/>
      <c r="I14" s="38"/>
      <c r="J14" s="36"/>
    </row>
    <row r="15" spans="1:10" x14ac:dyDescent="0.3">
      <c r="B15" s="35"/>
      <c r="C15" s="67"/>
      <c r="D15" s="15" t="s">
        <v>243</v>
      </c>
      <c r="E15" s="15" t="s">
        <v>244</v>
      </c>
      <c r="F15" s="15" t="s">
        <v>245</v>
      </c>
      <c r="G15" s="126" t="s">
        <v>159</v>
      </c>
      <c r="H15" s="90"/>
      <c r="I15" s="38"/>
      <c r="J15" s="36"/>
    </row>
    <row r="16" spans="1:10" x14ac:dyDescent="0.3">
      <c r="B16" s="35"/>
      <c r="C16" s="67" t="s">
        <v>246</v>
      </c>
      <c r="D16" s="183"/>
      <c r="E16" s="183"/>
      <c r="F16" s="183"/>
      <c r="G16" s="126" t="s">
        <v>165</v>
      </c>
      <c r="H16" s="90"/>
      <c r="I16" s="38"/>
      <c r="J16" s="36"/>
    </row>
    <row r="17" spans="2:10" x14ac:dyDescent="0.3">
      <c r="B17" s="35"/>
      <c r="C17" s="67" t="s">
        <v>247</v>
      </c>
      <c r="D17" s="183"/>
      <c r="E17" s="183"/>
      <c r="F17" s="183"/>
      <c r="G17" s="126" t="s">
        <v>165</v>
      </c>
      <c r="H17" s="90"/>
      <c r="I17" s="38"/>
      <c r="J17" s="36"/>
    </row>
    <row r="18" spans="2:10" x14ac:dyDescent="0.3">
      <c r="B18" s="35"/>
      <c r="C18" s="67" t="s">
        <v>248</v>
      </c>
      <c r="D18" s="177"/>
      <c r="E18" s="177"/>
      <c r="F18" s="177"/>
      <c r="G18" s="126" t="s">
        <v>249</v>
      </c>
      <c r="H18" s="90"/>
      <c r="I18" s="38"/>
      <c r="J18" s="36"/>
    </row>
    <row r="19" spans="2:10" x14ac:dyDescent="0.3">
      <c r="B19" s="35"/>
      <c r="C19" s="67" t="s">
        <v>250</v>
      </c>
      <c r="D19" s="177"/>
      <c r="E19" s="177"/>
      <c r="F19" s="177"/>
      <c r="G19" s="126" t="s">
        <v>249</v>
      </c>
      <c r="H19" s="90"/>
      <c r="I19" s="38"/>
      <c r="J19" s="36"/>
    </row>
    <row r="20" spans="2:10" x14ac:dyDescent="0.3">
      <c r="B20" s="35"/>
      <c r="C20" s="67" t="s">
        <v>251</v>
      </c>
      <c r="D20" s="183"/>
      <c r="E20" s="183"/>
      <c r="F20" s="183"/>
      <c r="G20" s="126" t="s">
        <v>165</v>
      </c>
      <c r="H20" s="90"/>
      <c r="I20" s="38"/>
      <c r="J20" s="36"/>
    </row>
    <row r="21" spans="2:10" x14ac:dyDescent="0.3">
      <c r="B21" s="35"/>
      <c r="C21" s="67" t="s">
        <v>252</v>
      </c>
      <c r="D21" s="177"/>
      <c r="E21" s="177"/>
      <c r="F21" s="177"/>
      <c r="G21" s="126" t="s">
        <v>253</v>
      </c>
      <c r="H21" s="90"/>
      <c r="I21" s="38"/>
      <c r="J21" s="36"/>
    </row>
    <row r="22" spans="2:10" ht="17.25" thickBot="1" x14ac:dyDescent="0.35">
      <c r="B22" s="35"/>
      <c r="C22" s="66" t="s">
        <v>254</v>
      </c>
      <c r="D22" s="178"/>
      <c r="E22" s="178"/>
      <c r="F22" s="178"/>
      <c r="G22" s="127" t="s">
        <v>255</v>
      </c>
      <c r="H22" s="90"/>
      <c r="I22" s="38"/>
      <c r="J22" s="36"/>
    </row>
    <row r="23" spans="2:10" ht="17.25" thickBot="1" x14ac:dyDescent="0.35">
      <c r="C23" s="63"/>
      <c r="D23" s="63"/>
      <c r="E23" s="63"/>
      <c r="F23" s="63"/>
      <c r="G23" s="128"/>
      <c r="H23" s="35"/>
      <c r="I23" s="38"/>
      <c r="J23" s="36"/>
    </row>
    <row r="24" spans="2:10" ht="18" thickBot="1" x14ac:dyDescent="0.4">
      <c r="B24" s="35"/>
      <c r="C24" s="64" t="s">
        <v>256</v>
      </c>
      <c r="D24" s="68"/>
      <c r="E24" s="68"/>
      <c r="F24" s="68"/>
      <c r="G24" s="129"/>
      <c r="H24" s="90"/>
      <c r="I24" s="38"/>
      <c r="J24" s="36"/>
    </row>
    <row r="25" spans="2:10" x14ac:dyDescent="0.3">
      <c r="B25" s="35"/>
      <c r="C25" s="67"/>
      <c r="D25" s="124" t="s">
        <v>242</v>
      </c>
      <c r="E25" s="124"/>
      <c r="F25" s="124"/>
      <c r="G25" s="125"/>
      <c r="H25" s="90"/>
      <c r="I25" s="38"/>
      <c r="J25" s="36"/>
    </row>
    <row r="26" spans="2:10" x14ac:dyDescent="0.3">
      <c r="B26" s="35"/>
      <c r="C26" s="67"/>
      <c r="D26" s="15" t="s">
        <v>243</v>
      </c>
      <c r="E26" s="15" t="s">
        <v>244</v>
      </c>
      <c r="F26" s="15" t="s">
        <v>245</v>
      </c>
      <c r="G26" s="126" t="s">
        <v>159</v>
      </c>
      <c r="H26" s="90"/>
      <c r="I26" s="38"/>
      <c r="J26" s="36"/>
    </row>
    <row r="27" spans="2:10" x14ac:dyDescent="0.3">
      <c r="B27" s="35"/>
      <c r="C27" s="67" t="s">
        <v>257</v>
      </c>
      <c r="D27" s="176"/>
      <c r="E27" s="176"/>
      <c r="F27" s="176"/>
      <c r="G27" s="126" t="s">
        <v>258</v>
      </c>
      <c r="H27" s="90"/>
      <c r="I27" s="38"/>
      <c r="J27" s="36"/>
    </row>
    <row r="28" spans="2:10" x14ac:dyDescent="0.3">
      <c r="B28" s="35"/>
      <c r="C28" s="67" t="s">
        <v>259</v>
      </c>
      <c r="D28" s="176"/>
      <c r="E28" s="176"/>
      <c r="F28" s="176"/>
      <c r="G28" s="126" t="s">
        <v>260</v>
      </c>
      <c r="H28" s="90"/>
      <c r="I28" s="38"/>
      <c r="J28" s="36"/>
    </row>
    <row r="29" spans="2:10" x14ac:dyDescent="0.3">
      <c r="B29" s="35"/>
      <c r="C29" s="67" t="s">
        <v>261</v>
      </c>
      <c r="D29" s="184"/>
      <c r="E29" s="184"/>
      <c r="F29" s="184"/>
      <c r="G29" s="126" t="s">
        <v>262</v>
      </c>
      <c r="H29" s="90"/>
      <c r="I29" s="38"/>
      <c r="J29" s="36"/>
    </row>
    <row r="30" spans="2:10" x14ac:dyDescent="0.3">
      <c r="B30" s="35"/>
      <c r="C30" s="67" t="s">
        <v>263</v>
      </c>
      <c r="D30" s="184"/>
      <c r="E30" s="184"/>
      <c r="F30" s="184"/>
      <c r="G30" s="126" t="s">
        <v>262</v>
      </c>
      <c r="H30" s="90"/>
      <c r="I30" s="38"/>
      <c r="J30" s="36"/>
    </row>
    <row r="31" spans="2:10" x14ac:dyDescent="0.3">
      <c r="B31" s="35"/>
      <c r="C31" s="67" t="s">
        <v>264</v>
      </c>
      <c r="D31" s="184"/>
      <c r="E31" s="184"/>
      <c r="F31" s="184"/>
      <c r="G31" s="126" t="s">
        <v>262</v>
      </c>
      <c r="H31" s="90"/>
      <c r="I31" s="38"/>
      <c r="J31" s="36"/>
    </row>
    <row r="32" spans="2:10" x14ac:dyDescent="0.3">
      <c r="B32" s="35"/>
      <c r="C32" s="67" t="s">
        <v>265</v>
      </c>
      <c r="D32" s="184"/>
      <c r="E32" s="184"/>
      <c r="F32" s="184"/>
      <c r="G32" s="126" t="s">
        <v>262</v>
      </c>
      <c r="H32" s="90"/>
      <c r="I32" s="38"/>
      <c r="J32" s="36"/>
    </row>
    <row r="33" spans="2:10" x14ac:dyDescent="0.3">
      <c r="B33" s="35"/>
      <c r="C33" s="67" t="s">
        <v>266</v>
      </c>
      <c r="D33" s="184"/>
      <c r="E33" s="184"/>
      <c r="F33" s="184"/>
      <c r="G33" s="126" t="s">
        <v>262</v>
      </c>
      <c r="H33" s="90"/>
      <c r="I33" s="38"/>
      <c r="J33" s="36"/>
    </row>
    <row r="34" spans="2:10" x14ac:dyDescent="0.3">
      <c r="B34" s="35"/>
      <c r="C34" s="67" t="s">
        <v>267</v>
      </c>
      <c r="D34" s="184"/>
      <c r="E34" s="184"/>
      <c r="F34" s="184"/>
      <c r="G34" s="126" t="s">
        <v>262</v>
      </c>
      <c r="H34" s="90"/>
      <c r="I34" s="38"/>
      <c r="J34" s="36"/>
    </row>
    <row r="35" spans="2:10" x14ac:dyDescent="0.3">
      <c r="B35" s="35"/>
      <c r="C35" s="67" t="s">
        <v>268</v>
      </c>
      <c r="D35" s="184"/>
      <c r="E35" s="184"/>
      <c r="F35" s="184"/>
      <c r="G35" s="126" t="s">
        <v>262</v>
      </c>
      <c r="H35" s="90"/>
      <c r="I35" s="38"/>
      <c r="J35" s="36"/>
    </row>
    <row r="36" spans="2:10" x14ac:dyDescent="0.3">
      <c r="B36" s="35"/>
      <c r="C36" s="67" t="s">
        <v>269</v>
      </c>
      <c r="D36" s="184"/>
      <c r="E36" s="184"/>
      <c r="F36" s="184"/>
      <c r="G36" s="126" t="s">
        <v>262</v>
      </c>
      <c r="H36" s="90"/>
      <c r="I36" s="38"/>
      <c r="J36" s="36"/>
    </row>
    <row r="37" spans="2:10" x14ac:dyDescent="0.3">
      <c r="B37" s="35"/>
      <c r="C37" s="67" t="s">
        <v>270</v>
      </c>
      <c r="D37" s="184"/>
      <c r="E37" s="184"/>
      <c r="F37" s="184"/>
      <c r="G37" s="126" t="s">
        <v>262</v>
      </c>
      <c r="H37" s="90"/>
      <c r="I37" s="38"/>
      <c r="J37" s="36"/>
    </row>
    <row r="38" spans="2:10" ht="17.25" thickBot="1" x14ac:dyDescent="0.35">
      <c r="B38" s="35"/>
      <c r="C38" s="66" t="s">
        <v>271</v>
      </c>
      <c r="D38" s="185"/>
      <c r="E38" s="185"/>
      <c r="F38" s="185"/>
      <c r="G38" s="127" t="s">
        <v>262</v>
      </c>
      <c r="H38" s="90"/>
      <c r="I38" s="38"/>
      <c r="J38" s="36"/>
    </row>
    <row r="39" spans="2:10" ht="17.25" thickBot="1" x14ac:dyDescent="0.35">
      <c r="C39" s="63"/>
      <c r="D39" s="63"/>
      <c r="E39" s="63"/>
      <c r="F39" s="63"/>
      <c r="G39" s="128"/>
      <c r="H39" s="35"/>
      <c r="I39" s="38"/>
      <c r="J39" s="36"/>
    </row>
    <row r="40" spans="2:10" ht="18" thickBot="1" x14ac:dyDescent="0.4">
      <c r="B40" s="35"/>
      <c r="C40" s="64" t="s">
        <v>272</v>
      </c>
      <c r="D40" s="130"/>
      <c r="E40" s="130"/>
      <c r="F40" s="130"/>
      <c r="G40" s="131"/>
      <c r="H40" s="90"/>
      <c r="I40" s="38"/>
      <c r="J40" s="36"/>
    </row>
    <row r="41" spans="2:10" x14ac:dyDescent="0.3">
      <c r="B41" s="35"/>
      <c r="C41" s="67"/>
      <c r="D41" s="124" t="s">
        <v>242</v>
      </c>
      <c r="E41" s="124"/>
      <c r="F41" s="124"/>
      <c r="G41" s="125"/>
      <c r="H41" s="90"/>
      <c r="I41" s="38"/>
      <c r="J41" s="36"/>
    </row>
    <row r="42" spans="2:10" x14ac:dyDescent="0.3">
      <c r="B42" s="35"/>
      <c r="C42" s="67"/>
      <c r="D42" s="15" t="s">
        <v>243</v>
      </c>
      <c r="E42" s="15" t="s">
        <v>244</v>
      </c>
      <c r="F42" s="15" t="s">
        <v>245</v>
      </c>
      <c r="G42" s="126" t="s">
        <v>159</v>
      </c>
      <c r="H42" s="90"/>
      <c r="I42" s="38"/>
      <c r="J42" s="36"/>
    </row>
    <row r="43" spans="2:10" x14ac:dyDescent="0.3">
      <c r="B43" s="35"/>
      <c r="C43" s="67" t="s">
        <v>273</v>
      </c>
      <c r="D43" s="176"/>
      <c r="E43" s="176"/>
      <c r="F43" s="176"/>
      <c r="G43" s="126" t="s">
        <v>274</v>
      </c>
      <c r="H43" s="90"/>
      <c r="I43" s="38"/>
      <c r="J43" s="36"/>
    </row>
    <row r="44" spans="2:10" x14ac:dyDescent="0.3">
      <c r="B44" s="35"/>
      <c r="C44" s="67" t="s">
        <v>275</v>
      </c>
      <c r="D44" s="176"/>
      <c r="E44" s="176"/>
      <c r="F44" s="176"/>
      <c r="G44" s="126" t="s">
        <v>274</v>
      </c>
      <c r="H44" s="90"/>
      <c r="I44" s="38"/>
      <c r="J44" s="36"/>
    </row>
    <row r="45" spans="2:10" x14ac:dyDescent="0.3">
      <c r="B45" s="35"/>
      <c r="C45" s="67" t="s">
        <v>276</v>
      </c>
      <c r="D45" s="176"/>
      <c r="E45" s="176"/>
      <c r="F45" s="176"/>
      <c r="G45" s="126" t="s">
        <v>274</v>
      </c>
      <c r="H45" s="90"/>
      <c r="I45" s="38"/>
      <c r="J45" s="36"/>
    </row>
    <row r="46" spans="2:10" x14ac:dyDescent="0.3">
      <c r="B46" s="35"/>
      <c r="C46" s="67" t="s">
        <v>277</v>
      </c>
      <c r="D46" s="176"/>
      <c r="E46" s="176"/>
      <c r="F46" s="176"/>
      <c r="G46" s="126" t="s">
        <v>274</v>
      </c>
      <c r="H46" s="90"/>
      <c r="I46" s="38"/>
      <c r="J46" s="36"/>
    </row>
    <row r="47" spans="2:10" x14ac:dyDescent="0.3">
      <c r="B47" s="35"/>
      <c r="C47" s="67" t="s">
        <v>278</v>
      </c>
      <c r="D47" s="176"/>
      <c r="E47" s="176"/>
      <c r="F47" s="176"/>
      <c r="G47" s="126" t="s">
        <v>274</v>
      </c>
      <c r="H47" s="90"/>
      <c r="I47" s="38"/>
      <c r="J47" s="36"/>
    </row>
    <row r="48" spans="2:10" x14ac:dyDescent="0.3">
      <c r="B48" s="35"/>
      <c r="C48" s="67" t="s">
        <v>279</v>
      </c>
      <c r="D48" s="176"/>
      <c r="E48" s="176"/>
      <c r="F48" s="176"/>
      <c r="G48" s="126" t="s">
        <v>274</v>
      </c>
      <c r="H48" s="90"/>
      <c r="I48" s="38"/>
      <c r="J48" s="36"/>
    </row>
    <row r="49" spans="1:10" x14ac:dyDescent="0.3">
      <c r="B49" s="35"/>
      <c r="C49" s="67" t="s">
        <v>280</v>
      </c>
      <c r="D49" s="176"/>
      <c r="E49" s="176"/>
      <c r="F49" s="176"/>
      <c r="G49" s="126" t="s">
        <v>274</v>
      </c>
      <c r="H49" s="90"/>
      <c r="I49" s="38"/>
      <c r="J49" s="36"/>
    </row>
    <row r="50" spans="1:10" x14ac:dyDescent="0.3">
      <c r="B50" s="35"/>
      <c r="C50" s="67" t="s">
        <v>281</v>
      </c>
      <c r="D50" s="176"/>
      <c r="E50" s="176"/>
      <c r="F50" s="176"/>
      <c r="G50" s="126" t="s">
        <v>274</v>
      </c>
      <c r="H50" s="90"/>
      <c r="I50" s="38"/>
      <c r="J50" s="36"/>
    </row>
    <row r="51" spans="1:10" x14ac:dyDescent="0.3">
      <c r="B51" s="35"/>
      <c r="C51" s="67" t="s">
        <v>282</v>
      </c>
      <c r="D51" s="480"/>
      <c r="E51" s="481"/>
      <c r="F51" s="482"/>
      <c r="G51" s="126"/>
      <c r="H51" s="90"/>
      <c r="I51" s="38"/>
      <c r="J51" s="36"/>
    </row>
    <row r="52" spans="1:10" x14ac:dyDescent="0.3">
      <c r="B52" s="35"/>
      <c r="C52" s="67" t="s">
        <v>283</v>
      </c>
      <c r="D52" s="184"/>
      <c r="E52" s="184"/>
      <c r="F52" s="184"/>
      <c r="G52" s="126" t="s">
        <v>262</v>
      </c>
      <c r="H52" s="90"/>
      <c r="I52" s="38"/>
      <c r="J52" s="36"/>
    </row>
    <row r="53" spans="1:10" x14ac:dyDescent="0.3">
      <c r="B53" s="35"/>
      <c r="C53" s="67" t="s">
        <v>284</v>
      </c>
      <c r="D53" s="184"/>
      <c r="E53" s="184"/>
      <c r="F53" s="184"/>
      <c r="G53" s="126" t="s">
        <v>262</v>
      </c>
      <c r="H53" s="90"/>
      <c r="I53" s="38"/>
      <c r="J53" s="36"/>
    </row>
    <row r="54" spans="1:10" x14ac:dyDescent="0.3">
      <c r="B54" s="35"/>
      <c r="C54" s="67" t="s">
        <v>285</v>
      </c>
      <c r="D54" s="184"/>
      <c r="E54" s="184"/>
      <c r="F54" s="184"/>
      <c r="G54" s="126" t="s">
        <v>262</v>
      </c>
      <c r="H54" s="90"/>
      <c r="I54" s="38"/>
      <c r="J54" s="36"/>
    </row>
    <row r="55" spans="1:10" x14ac:dyDescent="0.3">
      <c r="B55" s="35"/>
      <c r="C55" s="67" t="s">
        <v>286</v>
      </c>
      <c r="D55" s="184"/>
      <c r="E55" s="184"/>
      <c r="F55" s="184"/>
      <c r="G55" s="126" t="s">
        <v>262</v>
      </c>
      <c r="H55" s="90"/>
      <c r="I55" s="38"/>
      <c r="J55" s="36"/>
    </row>
    <row r="56" spans="1:10" x14ac:dyDescent="0.3">
      <c r="B56" s="35"/>
      <c r="C56" s="67" t="s">
        <v>287</v>
      </c>
      <c r="D56" s="176"/>
      <c r="E56" s="176"/>
      <c r="F56" s="176"/>
      <c r="G56" s="126" t="s">
        <v>288</v>
      </c>
      <c r="H56" s="90"/>
      <c r="I56" s="38"/>
      <c r="J56" s="36"/>
    </row>
    <row r="57" spans="1:10" x14ac:dyDescent="0.3">
      <c r="B57" s="35"/>
      <c r="C57" s="67" t="s">
        <v>289</v>
      </c>
      <c r="D57" s="176"/>
      <c r="E57" s="176"/>
      <c r="F57" s="176"/>
      <c r="G57" s="126" t="s">
        <v>288</v>
      </c>
      <c r="H57" s="90"/>
      <c r="I57" s="38"/>
      <c r="J57" s="36"/>
    </row>
    <row r="58" spans="1:10" x14ac:dyDescent="0.3">
      <c r="B58" s="35"/>
      <c r="C58" s="67" t="s">
        <v>290</v>
      </c>
      <c r="D58" s="176"/>
      <c r="E58" s="176"/>
      <c r="F58" s="176"/>
      <c r="G58" s="126" t="s">
        <v>288</v>
      </c>
      <c r="H58" s="90"/>
      <c r="I58" s="38"/>
      <c r="J58" s="36"/>
    </row>
    <row r="59" spans="1:10" ht="17.25" thickBot="1" x14ac:dyDescent="0.35">
      <c r="B59" s="35"/>
      <c r="C59" s="66" t="s">
        <v>291</v>
      </c>
      <c r="D59" s="179"/>
      <c r="E59" s="179"/>
      <c r="F59" s="179"/>
      <c r="G59" s="127" t="s">
        <v>260</v>
      </c>
      <c r="H59" s="90"/>
      <c r="I59" s="38"/>
      <c r="J59" s="36"/>
    </row>
    <row r="60" spans="1:10" ht="17.25" thickBot="1" x14ac:dyDescent="0.35">
      <c r="A60" s="347"/>
      <c r="I60" s="38"/>
      <c r="J60" s="36"/>
    </row>
    <row r="61" spans="1:10" ht="18" thickBot="1" x14ac:dyDescent="0.4">
      <c r="B61" s="35"/>
      <c r="C61" s="64" t="s">
        <v>292</v>
      </c>
      <c r="D61" s="130"/>
      <c r="E61" s="130"/>
      <c r="F61" s="130"/>
      <c r="G61" s="131"/>
      <c r="H61" s="90"/>
      <c r="I61" s="38"/>
    </row>
    <row r="62" spans="1:10" x14ac:dyDescent="0.3">
      <c r="B62" s="35"/>
      <c r="C62" s="67"/>
      <c r="D62" s="477"/>
      <c r="E62" s="478"/>
      <c r="F62" s="479"/>
      <c r="G62" s="126" t="s">
        <v>159</v>
      </c>
      <c r="H62" s="90"/>
      <c r="I62" s="38"/>
    </row>
    <row r="63" spans="1:10" x14ac:dyDescent="0.3">
      <c r="B63" s="35"/>
      <c r="C63" s="67" t="s">
        <v>293</v>
      </c>
      <c r="D63" s="480"/>
      <c r="E63" s="481"/>
      <c r="F63" s="482"/>
      <c r="G63" s="126"/>
      <c r="H63" s="90"/>
      <c r="I63" s="38"/>
    </row>
    <row r="64" spans="1:10" x14ac:dyDescent="0.3">
      <c r="B64" s="35"/>
      <c r="C64" s="67" t="s">
        <v>294</v>
      </c>
      <c r="D64" s="480"/>
      <c r="E64" s="481"/>
      <c r="F64" s="482"/>
      <c r="G64" s="126"/>
      <c r="H64" s="90"/>
      <c r="I64" s="38"/>
    </row>
    <row r="65" spans="1:10" x14ac:dyDescent="0.3">
      <c r="B65" s="35"/>
      <c r="C65" s="67" t="s">
        <v>295</v>
      </c>
      <c r="D65" s="480"/>
      <c r="E65" s="481"/>
      <c r="F65" s="482"/>
      <c r="G65" s="126"/>
      <c r="H65" s="90"/>
      <c r="I65" s="38"/>
    </row>
    <row r="66" spans="1:10" x14ac:dyDescent="0.3">
      <c r="B66" s="35"/>
      <c r="C66" s="67" t="s">
        <v>296</v>
      </c>
      <c r="D66" s="480"/>
      <c r="E66" s="481"/>
      <c r="F66" s="482"/>
      <c r="G66" s="126"/>
      <c r="H66" s="90"/>
      <c r="I66" s="38"/>
    </row>
    <row r="67" spans="1:10" x14ac:dyDescent="0.3">
      <c r="B67" s="35"/>
      <c r="C67" s="67" t="s">
        <v>297</v>
      </c>
      <c r="D67" s="485">
        <f>(D65-D63)*D56</f>
        <v>0</v>
      </c>
      <c r="E67" s="486"/>
      <c r="F67" s="487"/>
      <c r="G67" s="126" t="s">
        <v>163</v>
      </c>
      <c r="H67" s="90"/>
      <c r="I67" s="38"/>
    </row>
    <row r="68" spans="1:10" x14ac:dyDescent="0.3">
      <c r="B68" s="35"/>
      <c r="C68" s="67" t="s">
        <v>298</v>
      </c>
      <c r="D68" s="485">
        <f>(D66-D64)*D57</f>
        <v>0</v>
      </c>
      <c r="E68" s="486"/>
      <c r="F68" s="487"/>
      <c r="G68" s="126" t="s">
        <v>163</v>
      </c>
      <c r="H68" s="90"/>
      <c r="I68" s="38"/>
    </row>
    <row r="69" spans="1:10" x14ac:dyDescent="0.3">
      <c r="B69" s="35"/>
      <c r="C69" s="67" t="s">
        <v>299</v>
      </c>
      <c r="D69" s="485" t="e">
        <f>0.05&gt;ABS((D67-D68)/AVERAGE(D67,D68))</f>
        <v>#DIV/0!</v>
      </c>
      <c r="E69" s="486"/>
      <c r="F69" s="487"/>
      <c r="G69" s="126"/>
      <c r="H69" s="90"/>
      <c r="I69" s="38"/>
    </row>
    <row r="70" spans="1:10" ht="17.25" thickBot="1" x14ac:dyDescent="0.35">
      <c r="B70" s="35"/>
      <c r="C70" s="66" t="s">
        <v>300</v>
      </c>
      <c r="D70" s="474">
        <f>AVERAGE(D67:D68)</f>
        <v>0</v>
      </c>
      <c r="E70" s="475"/>
      <c r="F70" s="476"/>
      <c r="G70" s="127" t="s">
        <v>163</v>
      </c>
      <c r="H70" s="90"/>
      <c r="I70" s="38"/>
    </row>
    <row r="71" spans="1:10" ht="17.25" thickBot="1" x14ac:dyDescent="0.35">
      <c r="A71" s="39"/>
      <c r="B71" s="39"/>
      <c r="C71" s="63"/>
      <c r="D71" s="63"/>
      <c r="E71" s="63"/>
      <c r="F71" s="63"/>
      <c r="G71" s="63"/>
      <c r="H71" s="40"/>
      <c r="I71" s="38"/>
      <c r="J71" s="36"/>
    </row>
    <row r="72" spans="1:10" ht="18" thickBot="1" x14ac:dyDescent="0.4">
      <c r="A72" s="39"/>
      <c r="B72" s="39"/>
      <c r="C72" s="64" t="s">
        <v>309</v>
      </c>
      <c r="D72" s="130"/>
      <c r="E72" s="130"/>
      <c r="F72" s="130"/>
      <c r="G72" s="131"/>
      <c r="H72" s="40"/>
      <c r="I72" s="38"/>
      <c r="J72" s="36"/>
    </row>
    <row r="73" spans="1:10" x14ac:dyDescent="0.3">
      <c r="A73" s="39"/>
      <c r="B73" s="39"/>
      <c r="C73" s="67"/>
      <c r="D73" s="477"/>
      <c r="E73" s="478"/>
      <c r="F73" s="479"/>
      <c r="G73" s="126" t="s">
        <v>159</v>
      </c>
      <c r="H73" s="40"/>
      <c r="I73" s="38"/>
    </row>
    <row r="74" spans="1:10" x14ac:dyDescent="0.3">
      <c r="A74" s="39"/>
      <c r="B74" s="39"/>
      <c r="C74" s="67" t="s">
        <v>310</v>
      </c>
      <c r="D74" s="480"/>
      <c r="E74" s="481"/>
      <c r="F74" s="482"/>
      <c r="G74" s="126"/>
      <c r="H74" s="40"/>
      <c r="I74" s="38"/>
    </row>
    <row r="75" spans="1:10" x14ac:dyDescent="0.3">
      <c r="A75" s="39"/>
      <c r="B75" s="39"/>
      <c r="C75" s="67" t="s">
        <v>311</v>
      </c>
      <c r="D75" s="480"/>
      <c r="E75" s="481"/>
      <c r="F75" s="482"/>
      <c r="G75" s="126"/>
      <c r="H75" s="40"/>
      <c r="I75" s="38"/>
    </row>
    <row r="76" spans="1:10" ht="33" x14ac:dyDescent="0.3">
      <c r="A76" s="39"/>
      <c r="B76" s="491"/>
      <c r="C76" s="346" t="s">
        <v>312</v>
      </c>
      <c r="D76" s="488"/>
      <c r="E76" s="489"/>
      <c r="F76" s="490"/>
      <c r="G76" s="126"/>
      <c r="H76" s="40"/>
      <c r="I76" s="38"/>
    </row>
    <row r="77" spans="1:10" ht="33" x14ac:dyDescent="0.3">
      <c r="A77" s="39"/>
      <c r="B77" s="492"/>
      <c r="C77" s="346" t="s">
        <v>313</v>
      </c>
      <c r="D77" s="488"/>
      <c r="E77" s="489"/>
      <c r="F77" s="490"/>
      <c r="G77" s="126"/>
      <c r="H77" s="40"/>
      <c r="I77" s="38"/>
    </row>
    <row r="78" spans="1:10" x14ac:dyDescent="0.3">
      <c r="A78" s="39"/>
      <c r="B78" s="39"/>
      <c r="C78" s="67" t="s">
        <v>297</v>
      </c>
      <c r="D78" s="485">
        <f>(IF('General Info and Results'!C22="Medium Temperature",D76,D77)-D74)*D56</f>
        <v>0</v>
      </c>
      <c r="E78" s="486"/>
      <c r="F78" s="487"/>
      <c r="G78" s="126" t="s">
        <v>163</v>
      </c>
      <c r="H78" s="40"/>
      <c r="I78" s="38"/>
    </row>
    <row r="79" spans="1:10" x14ac:dyDescent="0.3">
      <c r="A79" s="39"/>
      <c r="B79" s="39"/>
      <c r="C79" s="67" t="s">
        <v>298</v>
      </c>
      <c r="D79" s="485">
        <f>(IF('General Info and Results'!C22="Medium Temperature",D76,D77)-D75)*D57</f>
        <v>0</v>
      </c>
      <c r="E79" s="486"/>
      <c r="F79" s="487"/>
      <c r="G79" s="126" t="s">
        <v>163</v>
      </c>
      <c r="H79" s="40"/>
      <c r="I79" s="38"/>
    </row>
    <row r="80" spans="1:10" x14ac:dyDescent="0.3">
      <c r="A80" s="39"/>
      <c r="B80" s="39"/>
      <c r="C80" s="67" t="s">
        <v>299</v>
      </c>
      <c r="D80" s="485" t="e">
        <f>0.05&gt;ABS((D78-D79)/AVERAGE(D78,D79))</f>
        <v>#DIV/0!</v>
      </c>
      <c r="E80" s="486"/>
      <c r="F80" s="487"/>
      <c r="G80" s="126"/>
      <c r="H80" s="40"/>
      <c r="I80" s="38"/>
    </row>
    <row r="81" spans="1:9" ht="17.25" thickBot="1" x14ac:dyDescent="0.35">
      <c r="A81" s="39"/>
      <c r="B81" s="39"/>
      <c r="C81" s="66" t="s">
        <v>300</v>
      </c>
      <c r="D81" s="474">
        <f>AVERAGE(D78:D79)</f>
        <v>0</v>
      </c>
      <c r="E81" s="475"/>
      <c r="F81" s="476"/>
      <c r="G81" s="127" t="s">
        <v>163</v>
      </c>
      <c r="H81" s="40"/>
      <c r="I81" s="38"/>
    </row>
    <row r="82" spans="1:9" x14ac:dyDescent="0.3">
      <c r="A82" s="39"/>
      <c r="B82" s="39"/>
      <c r="C82" s="63"/>
      <c r="D82" s="63"/>
      <c r="E82" s="39"/>
      <c r="F82" s="39"/>
      <c r="G82" s="39"/>
      <c r="H82" s="40"/>
      <c r="I82" s="38"/>
    </row>
    <row r="83" spans="1:9" x14ac:dyDescent="0.3">
      <c r="A83" s="39"/>
      <c r="B83" s="39"/>
      <c r="C83" s="39"/>
      <c r="D83" s="39"/>
      <c r="E83" s="39"/>
      <c r="F83" s="39"/>
      <c r="G83" s="39"/>
      <c r="H83" s="40"/>
      <c r="I83" s="38"/>
    </row>
    <row r="84" spans="1:9" x14ac:dyDescent="0.3">
      <c r="A84" s="38"/>
      <c r="B84" s="38"/>
      <c r="C84" s="38"/>
      <c r="D84" s="38"/>
      <c r="E84" s="38"/>
      <c r="F84" s="38"/>
      <c r="G84" s="38"/>
      <c r="H84" s="38"/>
      <c r="I84" s="38"/>
    </row>
  </sheetData>
  <sheetProtection algorithmName="SHA-512" hashValue="RxLgIcJEsLL2B+BI1S8ctn7yyctcAHD5MQx+hsRrWnSWUpLBQvDC3MHopjB6WKTLd8XmM288NRZYuCR9VHOcdA==" saltValue="LU5UyNjnAx3EwqVDtZSitQ==" spinCount="100000" sheet="1" insertHyperlinks="0" selectLockedCells="1"/>
  <mergeCells count="21">
    <mergeCell ref="D78:F78"/>
    <mergeCell ref="D79:F79"/>
    <mergeCell ref="D80:F80"/>
    <mergeCell ref="D81:F81"/>
    <mergeCell ref="D73:F73"/>
    <mergeCell ref="D74:F74"/>
    <mergeCell ref="D75:F75"/>
    <mergeCell ref="B76:B77"/>
    <mergeCell ref="D76:F76"/>
    <mergeCell ref="D77:F77"/>
    <mergeCell ref="B2:C2"/>
    <mergeCell ref="D51:F51"/>
    <mergeCell ref="D62:F62"/>
    <mergeCell ref="D63:F63"/>
    <mergeCell ref="D64:F64"/>
    <mergeCell ref="D70:F70"/>
    <mergeCell ref="D65:F65"/>
    <mergeCell ref="D66:F66"/>
    <mergeCell ref="D67:F67"/>
    <mergeCell ref="D68:F68"/>
    <mergeCell ref="D69:F69"/>
  </mergeCells>
  <conditionalFormatting sqref="D20:F20 D29:F30">
    <cfRule type="expression" dxfId="14" priority="6">
      <formula>$C$11="Dual Instrumentation (AHRI 1250-2009 Section C8)"</formula>
    </cfRule>
  </conditionalFormatting>
  <conditionalFormatting sqref="D35:F38">
    <cfRule type="expression" dxfId="13" priority="5">
      <formula>$C$11="Calibrated Box (AHRI 1250-2009 Section C9)"</formula>
    </cfRule>
  </conditionalFormatting>
  <hyperlinks>
    <hyperlink ref="E2" location="Instructions!A1" display="Back to Instructions tab" xr:uid="{B93023B7-7D77-4DE5-906A-4CCDE629955F}"/>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A85122F0-0FCE-4C41-9F92-017056F9F291}">
            <xm:f>'General Info and Results'!$C$21&lt;&gt;"Matched Pair"</xm:f>
            <x14:dxf>
              <fill>
                <patternFill patternType="darkUp">
                  <fgColor theme="0" tint="-0.499984740745262"/>
                  <bgColor theme="0" tint="-0.14996795556505021"/>
                </patternFill>
              </fill>
            </x14:dxf>
          </x14:cfRule>
          <xm:sqref>D63:F70</xm:sqref>
        </x14:conditionalFormatting>
        <x14:conditionalFormatting xmlns:xm="http://schemas.microsoft.com/office/excel/2006/main">
          <x14:cfRule type="expression" priority="3" id="{164F4001-C263-4065-9194-3E5C65605116}">
            <xm:f>'General Info and Results'!$C$21&lt;&gt;"Condensing Unit"</xm:f>
            <x14:dxf>
              <fill>
                <patternFill patternType="darkUp">
                  <fgColor theme="0" tint="-0.499984740745262"/>
                  <bgColor theme="0" tint="-0.14996795556505021"/>
                </patternFill>
              </fill>
            </x14:dxf>
          </x14:cfRule>
          <xm:sqref>D74:F81</xm:sqref>
        </x14:conditionalFormatting>
        <x14:conditionalFormatting xmlns:xm="http://schemas.microsoft.com/office/excel/2006/main">
          <x14:cfRule type="expression" priority="2" id="{9FD52337-DD9A-4979-B6CD-28AC7041CC83}">
            <xm:f>'General Info and Results'!$C$22="Low Temperature"</xm:f>
            <x14:dxf>
              <fill>
                <patternFill patternType="darkUp">
                  <fgColor theme="0" tint="-0.499984740745262"/>
                  <bgColor theme="0" tint="-0.14996795556505021"/>
                </patternFill>
              </fill>
            </x14:dxf>
          </x14:cfRule>
          <xm:sqref>D76:F76</xm:sqref>
        </x14:conditionalFormatting>
        <x14:conditionalFormatting xmlns:xm="http://schemas.microsoft.com/office/excel/2006/main">
          <x14:cfRule type="expression" priority="1" id="{221356BD-4740-4A4E-9A57-A87ABE067909}">
            <xm:f>'General Info and Results'!$C$22="Medium Temperature"</xm:f>
            <x14:dxf>
              <fill>
                <patternFill patternType="darkUp">
                  <fgColor theme="0" tint="-0.499984740745262"/>
                  <bgColor theme="0" tint="-0.14996795556505021"/>
                </patternFill>
              </fill>
            </x14:dxf>
          </x14:cfRule>
          <xm:sqref>D77:F77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C88AD1E5-E9D5-469D-B212-E95DCAE36271}">
          <x14:formula1>
            <xm:f>'Drop Downs'!$D$20:$D$21</xm:f>
          </x14:formula1>
          <xm:sqref>D51:F51</xm:sqref>
        </x14:dataValidation>
        <x14:dataValidation type="list" allowBlank="1" showInputMessage="1" showErrorMessage="1" xr:uid="{7EA51B5D-05E3-4E13-89A5-110B015C5B5F}">
          <x14:formula1>
            <xm:f>'Drop Downs'!$D$34:$D$35</xm:f>
          </x14:formula1>
          <xm:sqref>C11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47D71-7A59-40A9-9C4C-3E0FCCEEA0AE}">
  <sheetPr codeName="Sheet9">
    <tabColor rgb="FF0070C0"/>
  </sheetPr>
  <dimension ref="A1:L84"/>
  <sheetViews>
    <sheetView zoomScale="80" zoomScaleNormal="80" workbookViewId="0">
      <selection activeCell="C11" sqref="C11"/>
    </sheetView>
  </sheetViews>
  <sheetFormatPr defaultColWidth="8.85546875" defaultRowHeight="16.5" x14ac:dyDescent="0.3"/>
  <cols>
    <col min="1" max="1" width="8.85546875" style="34"/>
    <col min="2" max="2" width="29.85546875" style="34" customWidth="1"/>
    <col min="3" max="3" width="84" style="34" customWidth="1"/>
    <col min="4" max="6" width="10.7109375" style="34" customWidth="1"/>
    <col min="7" max="8" width="8.85546875" style="34"/>
    <col min="9" max="9" width="3.7109375" style="34" customWidth="1"/>
    <col min="10" max="16384" width="8.85546875" style="34"/>
  </cols>
  <sheetData>
    <row r="1" spans="1:10" ht="17.25" thickBot="1" x14ac:dyDescent="0.35">
      <c r="B1" s="39"/>
      <c r="C1" s="39"/>
      <c r="H1" s="35"/>
      <c r="I1" s="38"/>
      <c r="J1" s="36"/>
    </row>
    <row r="2" spans="1:10" ht="18" thickBot="1" x14ac:dyDescent="0.35">
      <c r="A2" s="35"/>
      <c r="B2" s="483" t="s">
        <v>0</v>
      </c>
      <c r="C2" s="484"/>
      <c r="E2" s="173" t="s">
        <v>75</v>
      </c>
      <c r="H2" s="35"/>
      <c r="I2" s="38"/>
      <c r="J2" s="36"/>
    </row>
    <row r="3" spans="1:10" x14ac:dyDescent="0.3">
      <c r="A3" s="35"/>
      <c r="B3" s="107" t="s">
        <v>1</v>
      </c>
      <c r="C3" s="108" t="str">
        <f>Version_Control!C3</f>
        <v>Walk-In Refrigeration Systems</v>
      </c>
      <c r="D3" s="36"/>
      <c r="H3" s="35"/>
      <c r="I3" s="38"/>
      <c r="J3" s="36"/>
    </row>
    <row r="4" spans="1:10" x14ac:dyDescent="0.3">
      <c r="A4" s="35"/>
      <c r="B4" s="107" t="s">
        <v>2</v>
      </c>
      <c r="C4" s="108" t="str">
        <f>Version_Control!C4</f>
        <v>v1.5</v>
      </c>
      <c r="D4" s="36"/>
      <c r="H4" s="35"/>
      <c r="I4" s="38"/>
      <c r="J4" s="36"/>
    </row>
    <row r="5" spans="1:10" x14ac:dyDescent="0.3">
      <c r="A5" s="35"/>
      <c r="B5" s="107" t="s">
        <v>3</v>
      </c>
      <c r="C5" s="109">
        <f>Version_Control!C5</f>
        <v>45434</v>
      </c>
      <c r="D5" s="36"/>
      <c r="H5" s="35"/>
      <c r="I5" s="38"/>
      <c r="J5" s="36"/>
    </row>
    <row r="6" spans="1:10" x14ac:dyDescent="0.3">
      <c r="A6" s="35"/>
      <c r="B6" s="107" t="s">
        <v>4</v>
      </c>
      <c r="C6" s="108" t="str">
        <f ca="1">MID(CELL("filename",A1), FIND("]", CELL("filename", A1))+ 1, 255)</f>
        <v>C Test</v>
      </c>
      <c r="D6" s="36"/>
      <c r="H6" s="35"/>
      <c r="I6" s="38"/>
      <c r="J6" s="36"/>
    </row>
    <row r="7" spans="1:10" x14ac:dyDescent="0.3">
      <c r="A7" s="35"/>
      <c r="B7" s="110" t="s">
        <v>5</v>
      </c>
      <c r="C7" s="111" t="str">
        <f ca="1">Version_Control!C7</f>
        <v>Walk-In Refrigeration Systems - v1.5.xlsx</v>
      </c>
      <c r="D7" s="36"/>
      <c r="H7" s="35"/>
      <c r="I7" s="38"/>
      <c r="J7" s="36"/>
    </row>
    <row r="8" spans="1:10" ht="17.25" thickBot="1" x14ac:dyDescent="0.35">
      <c r="A8" s="35"/>
      <c r="B8" s="112" t="s">
        <v>129</v>
      </c>
      <c r="C8" s="113" t="str">
        <f>Version_Control!C8</f>
        <v>[MM/DD/YYYY]</v>
      </c>
      <c r="D8" s="36"/>
      <c r="H8" s="35"/>
      <c r="I8" s="38"/>
      <c r="J8" s="36"/>
    </row>
    <row r="9" spans="1:10" x14ac:dyDescent="0.3">
      <c r="B9" s="106"/>
      <c r="C9" s="133"/>
      <c r="H9" s="35"/>
      <c r="I9" s="38"/>
      <c r="J9" s="36"/>
    </row>
    <row r="10" spans="1:10" ht="17.25" thickBot="1" x14ac:dyDescent="0.35">
      <c r="B10" s="39"/>
      <c r="C10" s="39"/>
      <c r="H10" s="35"/>
      <c r="I10" s="38"/>
      <c r="J10" s="36"/>
    </row>
    <row r="11" spans="1:10" ht="17.25" thickBot="1" x14ac:dyDescent="0.35">
      <c r="A11" s="35"/>
      <c r="B11" s="228" t="s">
        <v>240</v>
      </c>
      <c r="C11" s="330"/>
      <c r="D11" s="36"/>
      <c r="H11" s="35"/>
      <c r="I11" s="38"/>
      <c r="J11" s="36"/>
    </row>
    <row r="12" spans="1:10" ht="17.25" thickBot="1" x14ac:dyDescent="0.35">
      <c r="B12" s="37"/>
      <c r="C12" s="63"/>
      <c r="D12" s="39"/>
      <c r="E12" s="39"/>
      <c r="F12" s="39"/>
      <c r="G12" s="39"/>
      <c r="H12" s="35"/>
      <c r="I12" s="38"/>
      <c r="J12" s="36"/>
    </row>
    <row r="13" spans="1:10" ht="18" thickBot="1" x14ac:dyDescent="0.4">
      <c r="B13" s="35"/>
      <c r="C13" s="64" t="s">
        <v>241</v>
      </c>
      <c r="D13" s="68"/>
      <c r="E13" s="68"/>
      <c r="F13" s="68"/>
      <c r="G13" s="65"/>
      <c r="H13" s="90"/>
      <c r="I13" s="38"/>
      <c r="J13" s="36"/>
    </row>
    <row r="14" spans="1:10" x14ac:dyDescent="0.3">
      <c r="B14" s="35"/>
      <c r="C14" s="67"/>
      <c r="D14" s="124" t="s">
        <v>242</v>
      </c>
      <c r="E14" s="124"/>
      <c r="F14" s="124"/>
      <c r="G14" s="125"/>
      <c r="H14" s="90"/>
      <c r="I14" s="38"/>
      <c r="J14" s="36"/>
    </row>
    <row r="15" spans="1:10" x14ac:dyDescent="0.3">
      <c r="B15" s="35"/>
      <c r="C15" s="67"/>
      <c r="D15" s="15" t="s">
        <v>243</v>
      </c>
      <c r="E15" s="15" t="s">
        <v>244</v>
      </c>
      <c r="F15" s="15" t="s">
        <v>245</v>
      </c>
      <c r="G15" s="126" t="s">
        <v>159</v>
      </c>
      <c r="H15" s="90"/>
      <c r="I15" s="38"/>
      <c r="J15" s="36"/>
    </row>
    <row r="16" spans="1:10" x14ac:dyDescent="0.3">
      <c r="B16" s="35"/>
      <c r="C16" s="67" t="s">
        <v>246</v>
      </c>
      <c r="D16" s="183"/>
      <c r="E16" s="183"/>
      <c r="F16" s="183"/>
      <c r="G16" s="126" t="s">
        <v>165</v>
      </c>
      <c r="H16" s="90"/>
      <c r="I16" s="38"/>
      <c r="J16" s="36"/>
    </row>
    <row r="17" spans="2:12" x14ac:dyDescent="0.3">
      <c r="B17" s="35"/>
      <c r="C17" s="67" t="s">
        <v>247</v>
      </c>
      <c r="D17" s="183"/>
      <c r="E17" s="183"/>
      <c r="F17" s="183"/>
      <c r="G17" s="126" t="s">
        <v>165</v>
      </c>
      <c r="H17" s="90"/>
      <c r="I17" s="38"/>
      <c r="J17" s="36"/>
    </row>
    <row r="18" spans="2:12" x14ac:dyDescent="0.3">
      <c r="B18" s="35"/>
      <c r="C18" s="67" t="s">
        <v>248</v>
      </c>
      <c r="D18" s="177"/>
      <c r="E18" s="177"/>
      <c r="F18" s="177"/>
      <c r="G18" s="126" t="s">
        <v>249</v>
      </c>
      <c r="H18" s="90"/>
      <c r="I18" s="38"/>
      <c r="J18" s="36"/>
    </row>
    <row r="19" spans="2:12" x14ac:dyDescent="0.3">
      <c r="B19" s="35"/>
      <c r="C19" s="67" t="s">
        <v>250</v>
      </c>
      <c r="D19" s="177"/>
      <c r="E19" s="177"/>
      <c r="F19" s="177"/>
      <c r="G19" s="126" t="s">
        <v>249</v>
      </c>
      <c r="H19" s="90"/>
      <c r="I19" s="38"/>
      <c r="J19" s="36"/>
    </row>
    <row r="20" spans="2:12" x14ac:dyDescent="0.3">
      <c r="B20" s="35"/>
      <c r="C20" s="67" t="s">
        <v>251</v>
      </c>
      <c r="D20" s="183"/>
      <c r="E20" s="183"/>
      <c r="F20" s="183"/>
      <c r="G20" s="126" t="s">
        <v>165</v>
      </c>
      <c r="H20" s="90"/>
      <c r="I20" s="38"/>
      <c r="J20" s="36"/>
    </row>
    <row r="21" spans="2:12" x14ac:dyDescent="0.3">
      <c r="B21" s="35"/>
      <c r="C21" s="67" t="s">
        <v>252</v>
      </c>
      <c r="D21" s="177"/>
      <c r="E21" s="177"/>
      <c r="F21" s="177"/>
      <c r="G21" s="126" t="s">
        <v>253</v>
      </c>
      <c r="H21" s="90"/>
      <c r="I21" s="38"/>
      <c r="J21" s="36"/>
    </row>
    <row r="22" spans="2:12" ht="17.25" thickBot="1" x14ac:dyDescent="0.35">
      <c r="B22" s="35"/>
      <c r="C22" s="66" t="s">
        <v>254</v>
      </c>
      <c r="D22" s="178"/>
      <c r="E22" s="178"/>
      <c r="F22" s="178"/>
      <c r="G22" s="127" t="s">
        <v>255</v>
      </c>
      <c r="H22" s="90"/>
      <c r="I22" s="38"/>
      <c r="J22" s="36"/>
    </row>
    <row r="23" spans="2:12" ht="17.25" thickBot="1" x14ac:dyDescent="0.35">
      <c r="C23" s="63"/>
      <c r="D23" s="63"/>
      <c r="E23" s="63"/>
      <c r="F23" s="63"/>
      <c r="G23" s="128"/>
      <c r="H23" s="35"/>
      <c r="I23" s="38"/>
      <c r="J23" s="36"/>
    </row>
    <row r="24" spans="2:12" ht="18" thickBot="1" x14ac:dyDescent="0.4">
      <c r="B24" s="35"/>
      <c r="C24" s="64" t="s">
        <v>256</v>
      </c>
      <c r="D24" s="68"/>
      <c r="E24" s="68"/>
      <c r="F24" s="68"/>
      <c r="G24" s="129"/>
      <c r="H24" s="90"/>
      <c r="I24" s="38"/>
      <c r="J24" s="36"/>
    </row>
    <row r="25" spans="2:12" x14ac:dyDescent="0.3">
      <c r="B25" s="35"/>
      <c r="C25" s="67"/>
      <c r="D25" s="124" t="s">
        <v>242</v>
      </c>
      <c r="E25" s="124"/>
      <c r="F25" s="124"/>
      <c r="G25" s="125"/>
      <c r="H25" s="90"/>
      <c r="I25" s="38"/>
      <c r="J25" s="36"/>
    </row>
    <row r="26" spans="2:12" x14ac:dyDescent="0.3">
      <c r="B26" s="35"/>
      <c r="C26" s="67"/>
      <c r="D26" s="15" t="s">
        <v>243</v>
      </c>
      <c r="E26" s="15" t="s">
        <v>244</v>
      </c>
      <c r="F26" s="15" t="s">
        <v>245</v>
      </c>
      <c r="G26" s="126" t="s">
        <v>159</v>
      </c>
      <c r="H26" s="90"/>
      <c r="I26" s="38"/>
      <c r="J26" s="36"/>
      <c r="L26" s="231"/>
    </row>
    <row r="27" spans="2:12" x14ac:dyDescent="0.3">
      <c r="B27" s="35"/>
      <c r="C27" s="67" t="s">
        <v>257</v>
      </c>
      <c r="D27" s="176"/>
      <c r="E27" s="176"/>
      <c r="F27" s="176"/>
      <c r="G27" s="126" t="s">
        <v>258</v>
      </c>
      <c r="H27" s="90"/>
      <c r="I27" s="38"/>
      <c r="J27" s="36"/>
    </row>
    <row r="28" spans="2:12" x14ac:dyDescent="0.3">
      <c r="B28" s="35"/>
      <c r="C28" s="67" t="s">
        <v>259</v>
      </c>
      <c r="D28" s="176"/>
      <c r="E28" s="176"/>
      <c r="F28" s="176"/>
      <c r="G28" s="126" t="s">
        <v>260</v>
      </c>
      <c r="H28" s="90"/>
      <c r="I28" s="38"/>
      <c r="J28" s="36"/>
    </row>
    <row r="29" spans="2:12" x14ac:dyDescent="0.3">
      <c r="B29" s="35"/>
      <c r="C29" s="67" t="s">
        <v>261</v>
      </c>
      <c r="D29" s="184"/>
      <c r="E29" s="184"/>
      <c r="F29" s="184"/>
      <c r="G29" s="126" t="s">
        <v>262</v>
      </c>
      <c r="H29" s="90"/>
      <c r="I29" s="38"/>
      <c r="J29" s="36"/>
    </row>
    <row r="30" spans="2:12" x14ac:dyDescent="0.3">
      <c r="B30" s="35"/>
      <c r="C30" s="67" t="s">
        <v>263</v>
      </c>
      <c r="D30" s="184"/>
      <c r="E30" s="184"/>
      <c r="F30" s="184"/>
      <c r="G30" s="126" t="s">
        <v>262</v>
      </c>
      <c r="H30" s="90"/>
      <c r="I30" s="38"/>
      <c r="J30" s="36"/>
    </row>
    <row r="31" spans="2:12" x14ac:dyDescent="0.3">
      <c r="B31" s="35"/>
      <c r="C31" s="67" t="s">
        <v>264</v>
      </c>
      <c r="D31" s="184"/>
      <c r="E31" s="184"/>
      <c r="F31" s="184"/>
      <c r="G31" s="126" t="s">
        <v>262</v>
      </c>
      <c r="H31" s="90"/>
      <c r="I31" s="38"/>
      <c r="J31" s="36"/>
    </row>
    <row r="32" spans="2:12" x14ac:dyDescent="0.3">
      <c r="B32" s="35"/>
      <c r="C32" s="67" t="s">
        <v>265</v>
      </c>
      <c r="D32" s="184"/>
      <c r="E32" s="184"/>
      <c r="F32" s="184"/>
      <c r="G32" s="126" t="s">
        <v>262</v>
      </c>
      <c r="H32" s="90"/>
      <c r="I32" s="38"/>
      <c r="J32" s="36"/>
    </row>
    <row r="33" spans="2:10" x14ac:dyDescent="0.3">
      <c r="B33" s="35"/>
      <c r="C33" s="67" t="s">
        <v>266</v>
      </c>
      <c r="D33" s="184"/>
      <c r="E33" s="184"/>
      <c r="F33" s="184"/>
      <c r="G33" s="126" t="s">
        <v>262</v>
      </c>
      <c r="H33" s="90"/>
      <c r="I33" s="38"/>
      <c r="J33" s="36"/>
    </row>
    <row r="34" spans="2:10" x14ac:dyDescent="0.3">
      <c r="B34" s="35"/>
      <c r="C34" s="67" t="s">
        <v>267</v>
      </c>
      <c r="D34" s="184"/>
      <c r="E34" s="184"/>
      <c r="F34" s="184"/>
      <c r="G34" s="126" t="s">
        <v>262</v>
      </c>
      <c r="H34" s="90"/>
      <c r="I34" s="38"/>
      <c r="J34" s="36"/>
    </row>
    <row r="35" spans="2:10" x14ac:dyDescent="0.3">
      <c r="B35" s="35"/>
      <c r="C35" s="67" t="s">
        <v>268</v>
      </c>
      <c r="D35" s="184"/>
      <c r="E35" s="184"/>
      <c r="F35" s="184"/>
      <c r="G35" s="126" t="s">
        <v>262</v>
      </c>
      <c r="H35" s="90"/>
      <c r="I35" s="38"/>
      <c r="J35" s="36"/>
    </row>
    <row r="36" spans="2:10" x14ac:dyDescent="0.3">
      <c r="B36" s="35"/>
      <c r="C36" s="67" t="s">
        <v>269</v>
      </c>
      <c r="D36" s="184"/>
      <c r="E36" s="184"/>
      <c r="F36" s="184"/>
      <c r="G36" s="126" t="s">
        <v>262</v>
      </c>
      <c r="H36" s="90"/>
      <c r="I36" s="38"/>
      <c r="J36" s="36"/>
    </row>
    <row r="37" spans="2:10" x14ac:dyDescent="0.3">
      <c r="B37" s="35"/>
      <c r="C37" s="67" t="s">
        <v>270</v>
      </c>
      <c r="D37" s="184"/>
      <c r="E37" s="184"/>
      <c r="F37" s="184"/>
      <c r="G37" s="126" t="s">
        <v>262</v>
      </c>
      <c r="H37" s="90"/>
      <c r="I37" s="38"/>
      <c r="J37" s="36"/>
    </row>
    <row r="38" spans="2:10" ht="17.25" thickBot="1" x14ac:dyDescent="0.35">
      <c r="B38" s="35"/>
      <c r="C38" s="66" t="s">
        <v>271</v>
      </c>
      <c r="D38" s="185"/>
      <c r="E38" s="185"/>
      <c r="F38" s="185"/>
      <c r="G38" s="127" t="s">
        <v>262</v>
      </c>
      <c r="H38" s="90"/>
      <c r="I38" s="38"/>
      <c r="J38" s="36"/>
    </row>
    <row r="39" spans="2:10" ht="17.25" thickBot="1" x14ac:dyDescent="0.35">
      <c r="C39" s="63"/>
      <c r="D39" s="63"/>
      <c r="E39" s="63"/>
      <c r="F39" s="63"/>
      <c r="G39" s="128"/>
      <c r="H39" s="35"/>
      <c r="I39" s="38"/>
      <c r="J39" s="36"/>
    </row>
    <row r="40" spans="2:10" ht="18" thickBot="1" x14ac:dyDescent="0.4">
      <c r="B40" s="35"/>
      <c r="C40" s="64" t="s">
        <v>272</v>
      </c>
      <c r="D40" s="130"/>
      <c r="E40" s="130"/>
      <c r="F40" s="130"/>
      <c r="G40" s="131"/>
      <c r="H40" s="90"/>
      <c r="I40" s="38"/>
      <c r="J40" s="36"/>
    </row>
    <row r="41" spans="2:10" x14ac:dyDescent="0.3">
      <c r="B41" s="35"/>
      <c r="C41" s="67"/>
      <c r="D41" s="124" t="s">
        <v>242</v>
      </c>
      <c r="E41" s="124"/>
      <c r="F41" s="124"/>
      <c r="G41" s="125"/>
      <c r="H41" s="90"/>
      <c r="I41" s="38"/>
      <c r="J41" s="36"/>
    </row>
    <row r="42" spans="2:10" x14ac:dyDescent="0.3">
      <c r="B42" s="35"/>
      <c r="C42" s="67"/>
      <c r="D42" s="15" t="s">
        <v>243</v>
      </c>
      <c r="E42" s="15" t="s">
        <v>244</v>
      </c>
      <c r="F42" s="15" t="s">
        <v>245</v>
      </c>
      <c r="G42" s="126" t="s">
        <v>159</v>
      </c>
      <c r="H42" s="90"/>
      <c r="I42" s="38"/>
      <c r="J42" s="36"/>
    </row>
    <row r="43" spans="2:10" x14ac:dyDescent="0.3">
      <c r="B43" s="35"/>
      <c r="C43" s="67" t="s">
        <v>273</v>
      </c>
      <c r="D43" s="176"/>
      <c r="E43" s="176"/>
      <c r="F43" s="176"/>
      <c r="G43" s="126" t="s">
        <v>274</v>
      </c>
      <c r="H43" s="90"/>
      <c r="I43" s="38"/>
      <c r="J43" s="36"/>
    </row>
    <row r="44" spans="2:10" x14ac:dyDescent="0.3">
      <c r="B44" s="35"/>
      <c r="C44" s="67" t="s">
        <v>275</v>
      </c>
      <c r="D44" s="176"/>
      <c r="E44" s="176"/>
      <c r="F44" s="176"/>
      <c r="G44" s="126" t="s">
        <v>274</v>
      </c>
      <c r="H44" s="90"/>
      <c r="I44" s="38"/>
      <c r="J44" s="36"/>
    </row>
    <row r="45" spans="2:10" x14ac:dyDescent="0.3">
      <c r="B45" s="35"/>
      <c r="C45" s="67" t="s">
        <v>276</v>
      </c>
      <c r="D45" s="176"/>
      <c r="E45" s="176"/>
      <c r="F45" s="176"/>
      <c r="G45" s="126" t="s">
        <v>274</v>
      </c>
      <c r="H45" s="90"/>
      <c r="I45" s="38"/>
      <c r="J45" s="36"/>
    </row>
    <row r="46" spans="2:10" x14ac:dyDescent="0.3">
      <c r="B46" s="35"/>
      <c r="C46" s="67" t="s">
        <v>277</v>
      </c>
      <c r="D46" s="176"/>
      <c r="E46" s="176"/>
      <c r="F46" s="176"/>
      <c r="G46" s="126" t="s">
        <v>274</v>
      </c>
      <c r="H46" s="90"/>
      <c r="I46" s="38"/>
      <c r="J46" s="36"/>
    </row>
    <row r="47" spans="2:10" x14ac:dyDescent="0.3">
      <c r="B47" s="35"/>
      <c r="C47" s="67" t="s">
        <v>278</v>
      </c>
      <c r="D47" s="176"/>
      <c r="E47" s="176"/>
      <c r="F47" s="176"/>
      <c r="G47" s="126" t="s">
        <v>274</v>
      </c>
      <c r="H47" s="90"/>
      <c r="I47" s="38"/>
      <c r="J47" s="36"/>
    </row>
    <row r="48" spans="2:10" x14ac:dyDescent="0.3">
      <c r="B48" s="35"/>
      <c r="C48" s="67" t="s">
        <v>279</v>
      </c>
      <c r="D48" s="176"/>
      <c r="E48" s="176"/>
      <c r="F48" s="176"/>
      <c r="G48" s="126" t="s">
        <v>274</v>
      </c>
      <c r="H48" s="90"/>
      <c r="I48" s="38"/>
      <c r="J48" s="36"/>
    </row>
    <row r="49" spans="1:10" x14ac:dyDescent="0.3">
      <c r="B49" s="35"/>
      <c r="C49" s="67" t="s">
        <v>280</v>
      </c>
      <c r="D49" s="176"/>
      <c r="E49" s="176"/>
      <c r="F49" s="176"/>
      <c r="G49" s="126" t="s">
        <v>274</v>
      </c>
      <c r="H49" s="90"/>
      <c r="I49" s="38"/>
      <c r="J49" s="36"/>
    </row>
    <row r="50" spans="1:10" x14ac:dyDescent="0.3">
      <c r="B50" s="35"/>
      <c r="C50" s="67" t="s">
        <v>281</v>
      </c>
      <c r="D50" s="176"/>
      <c r="E50" s="176"/>
      <c r="F50" s="176"/>
      <c r="G50" s="126" t="s">
        <v>274</v>
      </c>
      <c r="H50" s="90"/>
      <c r="I50" s="38"/>
      <c r="J50" s="36"/>
    </row>
    <row r="51" spans="1:10" x14ac:dyDescent="0.3">
      <c r="B51" s="35"/>
      <c r="C51" s="67" t="s">
        <v>282</v>
      </c>
      <c r="D51" s="480"/>
      <c r="E51" s="481"/>
      <c r="F51" s="482"/>
      <c r="G51" s="126"/>
      <c r="H51" s="90"/>
      <c r="I51" s="38"/>
      <c r="J51" s="36"/>
    </row>
    <row r="52" spans="1:10" x14ac:dyDescent="0.3">
      <c r="B52" s="35"/>
      <c r="C52" s="67" t="s">
        <v>283</v>
      </c>
      <c r="D52" s="184"/>
      <c r="E52" s="184"/>
      <c r="F52" s="184"/>
      <c r="G52" s="126" t="s">
        <v>262</v>
      </c>
      <c r="H52" s="90"/>
      <c r="I52" s="38"/>
      <c r="J52" s="36"/>
    </row>
    <row r="53" spans="1:10" x14ac:dyDescent="0.3">
      <c r="B53" s="35"/>
      <c r="C53" s="67" t="s">
        <v>284</v>
      </c>
      <c r="D53" s="184"/>
      <c r="E53" s="184"/>
      <c r="F53" s="184"/>
      <c r="G53" s="126" t="s">
        <v>262</v>
      </c>
      <c r="H53" s="90"/>
      <c r="I53" s="38"/>
      <c r="J53" s="36"/>
    </row>
    <row r="54" spans="1:10" x14ac:dyDescent="0.3">
      <c r="B54" s="35"/>
      <c r="C54" s="67" t="s">
        <v>285</v>
      </c>
      <c r="D54" s="184"/>
      <c r="E54" s="184"/>
      <c r="F54" s="184"/>
      <c r="G54" s="126" t="s">
        <v>262</v>
      </c>
      <c r="H54" s="90"/>
      <c r="I54" s="38"/>
      <c r="J54" s="36"/>
    </row>
    <row r="55" spans="1:10" x14ac:dyDescent="0.3">
      <c r="B55" s="35"/>
      <c r="C55" s="67" t="s">
        <v>286</v>
      </c>
      <c r="D55" s="184"/>
      <c r="E55" s="184"/>
      <c r="F55" s="184"/>
      <c r="G55" s="126" t="s">
        <v>262</v>
      </c>
      <c r="H55" s="90"/>
      <c r="I55" s="38"/>
      <c r="J55" s="36"/>
    </row>
    <row r="56" spans="1:10" x14ac:dyDescent="0.3">
      <c r="B56" s="35"/>
      <c r="C56" s="67" t="s">
        <v>287</v>
      </c>
      <c r="D56" s="176"/>
      <c r="E56" s="176"/>
      <c r="F56" s="176"/>
      <c r="G56" s="126" t="s">
        <v>288</v>
      </c>
      <c r="H56" s="90"/>
      <c r="I56" s="38"/>
      <c r="J56" s="36"/>
    </row>
    <row r="57" spans="1:10" x14ac:dyDescent="0.3">
      <c r="B57" s="35"/>
      <c r="C57" s="67" t="s">
        <v>289</v>
      </c>
      <c r="D57" s="176"/>
      <c r="E57" s="176"/>
      <c r="F57" s="176"/>
      <c r="G57" s="126" t="s">
        <v>288</v>
      </c>
      <c r="H57" s="90"/>
      <c r="I57" s="38"/>
      <c r="J57" s="36"/>
    </row>
    <row r="58" spans="1:10" x14ac:dyDescent="0.3">
      <c r="B58" s="35"/>
      <c r="C58" s="67" t="s">
        <v>290</v>
      </c>
      <c r="D58" s="176"/>
      <c r="E58" s="176"/>
      <c r="F58" s="176"/>
      <c r="G58" s="126" t="s">
        <v>288</v>
      </c>
      <c r="H58" s="90"/>
      <c r="I58" s="38"/>
      <c r="J58" s="36"/>
    </row>
    <row r="59" spans="1:10" ht="17.25" thickBot="1" x14ac:dyDescent="0.35">
      <c r="B59" s="35"/>
      <c r="C59" s="66" t="s">
        <v>291</v>
      </c>
      <c r="D59" s="179"/>
      <c r="E59" s="179"/>
      <c r="F59" s="179"/>
      <c r="G59" s="127" t="s">
        <v>260</v>
      </c>
      <c r="H59" s="90"/>
      <c r="I59" s="38"/>
      <c r="J59" s="36"/>
    </row>
    <row r="60" spans="1:10" ht="17.25" thickBot="1" x14ac:dyDescent="0.35">
      <c r="A60" s="347"/>
      <c r="B60" s="310"/>
      <c r="C60" s="337"/>
      <c r="D60" s="527"/>
      <c r="E60" s="527"/>
      <c r="F60" s="527"/>
      <c r="G60" s="345"/>
      <c r="H60" s="351"/>
      <c r="I60" s="38"/>
      <c r="J60" s="36"/>
    </row>
    <row r="61" spans="1:10" ht="18" thickBot="1" x14ac:dyDescent="0.4">
      <c r="B61" s="35"/>
      <c r="C61" s="64" t="s">
        <v>292</v>
      </c>
      <c r="D61" s="130"/>
      <c r="E61" s="130"/>
      <c r="F61" s="130"/>
      <c r="G61" s="131"/>
      <c r="H61" s="90"/>
      <c r="I61" s="38"/>
      <c r="J61" s="36"/>
    </row>
    <row r="62" spans="1:10" x14ac:dyDescent="0.3">
      <c r="B62" s="35"/>
      <c r="C62" s="67"/>
      <c r="D62" s="477"/>
      <c r="E62" s="478"/>
      <c r="F62" s="479"/>
      <c r="G62" s="126" t="s">
        <v>159</v>
      </c>
      <c r="H62" s="90"/>
      <c r="I62" s="38"/>
      <c r="J62" s="36"/>
    </row>
    <row r="63" spans="1:10" x14ac:dyDescent="0.3">
      <c r="B63" s="35"/>
      <c r="C63" s="67" t="s">
        <v>293</v>
      </c>
      <c r="D63" s="480"/>
      <c r="E63" s="481"/>
      <c r="F63" s="482"/>
      <c r="G63" s="126"/>
      <c r="H63" s="90"/>
      <c r="I63" s="38"/>
      <c r="J63" s="36"/>
    </row>
    <row r="64" spans="1:10" x14ac:dyDescent="0.3">
      <c r="B64" s="35"/>
      <c r="C64" s="67" t="s">
        <v>294</v>
      </c>
      <c r="D64" s="480"/>
      <c r="E64" s="481"/>
      <c r="F64" s="482"/>
      <c r="G64" s="126"/>
      <c r="H64" s="90"/>
      <c r="I64" s="38"/>
      <c r="J64" s="36"/>
    </row>
    <row r="65" spans="1:10" x14ac:dyDescent="0.3">
      <c r="B65" s="35"/>
      <c r="C65" s="67" t="s">
        <v>295</v>
      </c>
      <c r="D65" s="480"/>
      <c r="E65" s="481"/>
      <c r="F65" s="482"/>
      <c r="G65" s="126"/>
      <c r="H65" s="90"/>
      <c r="I65" s="38"/>
      <c r="J65" s="36"/>
    </row>
    <row r="66" spans="1:10" x14ac:dyDescent="0.3">
      <c r="B66" s="35"/>
      <c r="C66" s="67" t="s">
        <v>296</v>
      </c>
      <c r="D66" s="480"/>
      <c r="E66" s="481"/>
      <c r="F66" s="482"/>
      <c r="G66" s="126"/>
      <c r="H66" s="90"/>
      <c r="I66" s="38"/>
      <c r="J66" s="36"/>
    </row>
    <row r="67" spans="1:10" x14ac:dyDescent="0.3">
      <c r="B67" s="35"/>
      <c r="C67" s="67" t="s">
        <v>297</v>
      </c>
      <c r="D67" s="485">
        <f>(D65-D63)*D56</f>
        <v>0</v>
      </c>
      <c r="E67" s="486"/>
      <c r="F67" s="487"/>
      <c r="G67" s="126" t="s">
        <v>163</v>
      </c>
      <c r="H67" s="90"/>
      <c r="I67" s="38"/>
      <c r="J67" s="36"/>
    </row>
    <row r="68" spans="1:10" x14ac:dyDescent="0.3">
      <c r="B68" s="35"/>
      <c r="C68" s="67" t="s">
        <v>298</v>
      </c>
      <c r="D68" s="485">
        <f>(D66-D64)*D57</f>
        <v>0</v>
      </c>
      <c r="E68" s="486"/>
      <c r="F68" s="487"/>
      <c r="G68" s="126" t="s">
        <v>163</v>
      </c>
      <c r="H68" s="90"/>
      <c r="I68" s="38"/>
      <c r="J68" s="36"/>
    </row>
    <row r="69" spans="1:10" x14ac:dyDescent="0.3">
      <c r="B69" s="35"/>
      <c r="C69" s="67" t="s">
        <v>299</v>
      </c>
      <c r="D69" s="485" t="e">
        <f>0.05&gt;ABS((D67-D68)/AVERAGE(D67,D68))</f>
        <v>#DIV/0!</v>
      </c>
      <c r="E69" s="486"/>
      <c r="F69" s="487"/>
      <c r="G69" s="126"/>
      <c r="H69" s="90"/>
      <c r="I69" s="38"/>
      <c r="J69" s="36"/>
    </row>
    <row r="70" spans="1:10" ht="17.25" thickBot="1" x14ac:dyDescent="0.35">
      <c r="B70" s="35"/>
      <c r="C70" s="66" t="s">
        <v>300</v>
      </c>
      <c r="D70" s="474">
        <f>AVERAGE(D67:D68)</f>
        <v>0</v>
      </c>
      <c r="E70" s="475"/>
      <c r="F70" s="476"/>
      <c r="G70" s="127" t="s">
        <v>163</v>
      </c>
      <c r="H70" s="90"/>
      <c r="I70" s="38"/>
      <c r="J70" s="36"/>
    </row>
    <row r="71" spans="1:10" ht="17.25" thickBot="1" x14ac:dyDescent="0.35">
      <c r="I71" s="38"/>
      <c r="J71" s="36"/>
    </row>
    <row r="72" spans="1:10" ht="18" thickBot="1" x14ac:dyDescent="0.4">
      <c r="A72" s="39"/>
      <c r="B72" s="39"/>
      <c r="C72" s="64" t="s">
        <v>309</v>
      </c>
      <c r="D72" s="130"/>
      <c r="E72" s="130"/>
      <c r="F72" s="130"/>
      <c r="G72" s="131"/>
      <c r="H72" s="40"/>
      <c r="I72" s="38"/>
    </row>
    <row r="73" spans="1:10" x14ac:dyDescent="0.3">
      <c r="A73" s="39"/>
      <c r="B73" s="39"/>
      <c r="C73" s="67"/>
      <c r="D73" s="477"/>
      <c r="E73" s="478"/>
      <c r="F73" s="479"/>
      <c r="G73" s="126" t="s">
        <v>159</v>
      </c>
      <c r="H73" s="40"/>
      <c r="I73" s="38"/>
    </row>
    <row r="74" spans="1:10" x14ac:dyDescent="0.3">
      <c r="A74" s="39"/>
      <c r="B74" s="39"/>
      <c r="C74" s="67" t="s">
        <v>310</v>
      </c>
      <c r="D74" s="480"/>
      <c r="E74" s="481"/>
      <c r="F74" s="482"/>
      <c r="G74" s="126"/>
      <c r="H74" s="40"/>
      <c r="I74" s="38"/>
    </row>
    <row r="75" spans="1:10" x14ac:dyDescent="0.3">
      <c r="A75" s="39"/>
      <c r="B75" s="39"/>
      <c r="C75" s="67" t="s">
        <v>311</v>
      </c>
      <c r="D75" s="480"/>
      <c r="E75" s="481"/>
      <c r="F75" s="482"/>
      <c r="G75" s="126"/>
      <c r="H75" s="40"/>
      <c r="I75" s="38"/>
    </row>
    <row r="76" spans="1:10" ht="33" x14ac:dyDescent="0.3">
      <c r="A76" s="39"/>
      <c r="B76" s="491"/>
      <c r="C76" s="346" t="s">
        <v>312</v>
      </c>
      <c r="D76" s="488"/>
      <c r="E76" s="489"/>
      <c r="F76" s="490"/>
      <c r="G76" s="126"/>
      <c r="H76" s="40"/>
      <c r="I76" s="38"/>
    </row>
    <row r="77" spans="1:10" ht="33" x14ac:dyDescent="0.3">
      <c r="A77" s="39"/>
      <c r="B77" s="492"/>
      <c r="C77" s="346" t="s">
        <v>313</v>
      </c>
      <c r="D77" s="488"/>
      <c r="E77" s="489"/>
      <c r="F77" s="490"/>
      <c r="G77" s="126"/>
      <c r="H77" s="40"/>
      <c r="I77" s="38"/>
    </row>
    <row r="78" spans="1:10" x14ac:dyDescent="0.3">
      <c r="A78" s="39"/>
      <c r="B78" s="39"/>
      <c r="C78" s="67" t="s">
        <v>297</v>
      </c>
      <c r="D78" s="485">
        <f>(IF('General Info and Results'!C22="Medium Temperature",D76,D77)-D74)*D56</f>
        <v>0</v>
      </c>
      <c r="E78" s="486"/>
      <c r="F78" s="487"/>
      <c r="G78" s="126" t="s">
        <v>163</v>
      </c>
      <c r="H78" s="40"/>
      <c r="I78" s="38"/>
    </row>
    <row r="79" spans="1:10" x14ac:dyDescent="0.3">
      <c r="A79" s="39"/>
      <c r="B79" s="39"/>
      <c r="C79" s="67" t="s">
        <v>298</v>
      </c>
      <c r="D79" s="485">
        <f>(IF('General Info and Results'!C22="Medium Temperature",D76,D77)-D75)*D57</f>
        <v>0</v>
      </c>
      <c r="E79" s="486"/>
      <c r="F79" s="487"/>
      <c r="G79" s="126" t="s">
        <v>163</v>
      </c>
      <c r="H79" s="40"/>
      <c r="I79" s="38"/>
    </row>
    <row r="80" spans="1:10" x14ac:dyDescent="0.3">
      <c r="A80" s="39"/>
      <c r="B80" s="39"/>
      <c r="C80" s="67" t="s">
        <v>299</v>
      </c>
      <c r="D80" s="485" t="e">
        <f>0.05&gt;ABS((D78-D79)/AVERAGE(D78,D79))</f>
        <v>#DIV/0!</v>
      </c>
      <c r="E80" s="486"/>
      <c r="F80" s="487"/>
      <c r="G80" s="126"/>
      <c r="H80" s="40"/>
      <c r="I80" s="38"/>
    </row>
    <row r="81" spans="1:10" ht="17.25" thickBot="1" x14ac:dyDescent="0.35">
      <c r="A81" s="39"/>
      <c r="B81" s="39"/>
      <c r="C81" s="66" t="s">
        <v>300</v>
      </c>
      <c r="D81" s="474">
        <f>AVERAGE(D78:D79)</f>
        <v>0</v>
      </c>
      <c r="E81" s="475"/>
      <c r="F81" s="476"/>
      <c r="G81" s="127" t="s">
        <v>163</v>
      </c>
      <c r="H81" s="40"/>
      <c r="I81" s="38"/>
    </row>
    <row r="82" spans="1:10" x14ac:dyDescent="0.3">
      <c r="A82" s="39"/>
      <c r="B82" s="39"/>
      <c r="C82" s="63"/>
      <c r="D82" s="63"/>
      <c r="E82" s="39"/>
      <c r="F82" s="39"/>
      <c r="G82" s="39"/>
      <c r="H82" s="40"/>
      <c r="I82" s="38"/>
      <c r="J82" s="36"/>
    </row>
    <row r="83" spans="1:10" x14ac:dyDescent="0.3">
      <c r="A83" s="39"/>
      <c r="B83" s="39"/>
      <c r="C83" s="39"/>
      <c r="D83" s="39"/>
      <c r="E83" s="39"/>
      <c r="F83" s="39"/>
      <c r="G83" s="39"/>
      <c r="H83" s="40"/>
      <c r="I83" s="38"/>
      <c r="J83" s="36"/>
    </row>
    <row r="84" spans="1:10" x14ac:dyDescent="0.3">
      <c r="A84" s="38"/>
      <c r="B84" s="38"/>
      <c r="C84" s="38"/>
      <c r="D84" s="38"/>
      <c r="E84" s="38"/>
      <c r="F84" s="38"/>
      <c r="G84" s="38"/>
      <c r="H84" s="38"/>
      <c r="I84" s="38"/>
    </row>
  </sheetData>
  <sheetProtection algorithmName="SHA-512" hashValue="gYfpMW242dES8ObG31A6X/YEG05rKtt73STO1pgApC2sTH/Mbj3mH11Bufw4p9coXYF7MeqwQp7x7NhbfNT6Zg==" saltValue="GRYOgaXFbqF4MCqeT++u5Q==" spinCount="100000" sheet="1" insertHyperlinks="0" selectLockedCells="1"/>
  <mergeCells count="21">
    <mergeCell ref="B76:B77"/>
    <mergeCell ref="B2:C2"/>
    <mergeCell ref="D51:F51"/>
    <mergeCell ref="D73:F73"/>
    <mergeCell ref="D74:F74"/>
    <mergeCell ref="D75:F75"/>
    <mergeCell ref="D62:F62"/>
    <mergeCell ref="D63:F63"/>
    <mergeCell ref="D64:F64"/>
    <mergeCell ref="D65:F65"/>
    <mergeCell ref="D66:F66"/>
    <mergeCell ref="D67:F67"/>
    <mergeCell ref="D68:F68"/>
    <mergeCell ref="D69:F69"/>
    <mergeCell ref="D70:F70"/>
    <mergeCell ref="D81:F81"/>
    <mergeCell ref="D76:F76"/>
    <mergeCell ref="D77:F77"/>
    <mergeCell ref="D78:F78"/>
    <mergeCell ref="D79:F79"/>
    <mergeCell ref="D80:F80"/>
  </mergeCells>
  <conditionalFormatting sqref="D20:F20 D29:F30">
    <cfRule type="expression" dxfId="8" priority="6">
      <formula>$C$11="Dual Instrumentation (AHRI 1250-2009 Section C8)"</formula>
    </cfRule>
  </conditionalFormatting>
  <conditionalFormatting sqref="D35:F38">
    <cfRule type="expression" dxfId="7" priority="5">
      <formula>$C$11="Calibrated Box (AHRI 1250-2009 Section C9)"</formula>
    </cfRule>
  </conditionalFormatting>
  <hyperlinks>
    <hyperlink ref="E2" location="Instructions!A1" display="Back to Instructions tab" xr:uid="{7577DE5E-BA83-4089-A356-E9FC7029215F}"/>
  </hyperlink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4" id="{F711DD71-155F-4839-9331-02B9EC54C962}">
            <xm:f>'General Info and Results'!$C$21&lt;&gt;"Matched Pair"</xm:f>
            <x14:dxf>
              <fill>
                <patternFill patternType="darkUp">
                  <fgColor theme="0" tint="-0.499984740745262"/>
                  <bgColor theme="0" tint="-0.14996795556505021"/>
                </patternFill>
              </fill>
            </x14:dxf>
          </x14:cfRule>
          <xm:sqref>D63:F70</xm:sqref>
        </x14:conditionalFormatting>
        <x14:conditionalFormatting xmlns:xm="http://schemas.microsoft.com/office/excel/2006/main">
          <x14:cfRule type="expression" priority="3" id="{2E1AB0BD-E101-4B0B-A15B-8C038AF5F2E4}">
            <xm:f>'General Info and Results'!$C$21&lt;&gt;"Condensing Unit"</xm:f>
            <x14:dxf>
              <fill>
                <patternFill patternType="darkUp">
                  <fgColor theme="0" tint="-0.499984740745262"/>
                  <bgColor theme="0" tint="-0.14996795556505021"/>
                </patternFill>
              </fill>
            </x14:dxf>
          </x14:cfRule>
          <xm:sqref>D74:F81</xm:sqref>
        </x14:conditionalFormatting>
        <x14:conditionalFormatting xmlns:xm="http://schemas.microsoft.com/office/excel/2006/main">
          <x14:cfRule type="expression" priority="2" id="{F498450C-78A9-48B4-86BF-0A7C4414AE52}">
            <xm:f>'General Info and Results'!$C$22="Low Temperature"</xm:f>
            <x14:dxf>
              <fill>
                <patternFill patternType="darkUp">
                  <fgColor theme="0" tint="-0.499984740745262"/>
                  <bgColor theme="0" tint="-0.14996795556505021"/>
                </patternFill>
              </fill>
            </x14:dxf>
          </x14:cfRule>
          <xm:sqref>D76:F76</xm:sqref>
        </x14:conditionalFormatting>
        <x14:conditionalFormatting xmlns:xm="http://schemas.microsoft.com/office/excel/2006/main">
          <x14:cfRule type="expression" priority="1" id="{9767576C-9A01-4B59-BFD7-B828D2556967}">
            <xm:f>'General Info and Results'!$C$22="Medium Temperature"</xm:f>
            <x14:dxf>
              <fill>
                <patternFill patternType="darkUp">
                  <fgColor theme="0" tint="-0.499984740745262"/>
                  <bgColor theme="0" tint="-0.14996795556505021"/>
                </patternFill>
              </fill>
            </x14:dxf>
          </x14:cfRule>
          <xm:sqref>D77:F77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2AEC02A-2DC9-41EB-8A2C-5CF4E793493C}">
          <x14:formula1>
            <xm:f>'Drop Downs'!$D$20:$D$21</xm:f>
          </x14:formula1>
          <xm:sqref>D51:F51</xm:sqref>
        </x14:dataValidation>
        <x14:dataValidation type="list" allowBlank="1" showInputMessage="1" showErrorMessage="1" xr:uid="{96D240C7-DB6B-4E72-8E6D-1081EEC25EEB}">
          <x14:formula1>
            <xm:f>'Drop Downs'!$D$34:$D$35</xm:f>
          </x14:formula1>
          <xm:sqref>C11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BE903-2AE5-4394-849A-155C22D9310B}">
  <sheetPr codeName="Sheet10">
    <tabColor rgb="FF0070C0"/>
  </sheetPr>
  <dimension ref="A1:J69"/>
  <sheetViews>
    <sheetView zoomScale="80" zoomScaleNormal="80" workbookViewId="0">
      <selection activeCell="C11" sqref="C11"/>
    </sheetView>
  </sheetViews>
  <sheetFormatPr defaultColWidth="8.85546875" defaultRowHeight="16.5" x14ac:dyDescent="0.3"/>
  <cols>
    <col min="1" max="1" width="8.85546875" style="34"/>
    <col min="2" max="2" width="33.140625" style="34" customWidth="1"/>
    <col min="3" max="3" width="82.5703125" style="34" customWidth="1"/>
    <col min="4" max="6" width="10.7109375" style="34" customWidth="1"/>
    <col min="7" max="8" width="8.85546875" style="34"/>
    <col min="9" max="9" width="4.28515625" style="34" customWidth="1"/>
    <col min="10" max="16384" width="8.85546875" style="34"/>
  </cols>
  <sheetData>
    <row r="1" spans="2:10" ht="17.25" thickBot="1" x14ac:dyDescent="0.35">
      <c r="H1" s="35"/>
      <c r="I1" s="38"/>
      <c r="J1" s="36"/>
    </row>
    <row r="2" spans="2:10" ht="18" thickBot="1" x14ac:dyDescent="0.35">
      <c r="B2" s="483" t="s">
        <v>0</v>
      </c>
      <c r="C2" s="484"/>
      <c r="E2" s="173" t="s">
        <v>75</v>
      </c>
      <c r="H2" s="35"/>
      <c r="I2" s="38"/>
      <c r="J2" s="36"/>
    </row>
    <row r="3" spans="2:10" x14ac:dyDescent="0.3">
      <c r="B3" s="107" t="s">
        <v>1</v>
      </c>
      <c r="C3" s="108" t="str">
        <f>Version_Control!C3</f>
        <v>Walk-In Refrigeration Systems</v>
      </c>
      <c r="H3" s="35"/>
      <c r="I3" s="38"/>
      <c r="J3" s="36"/>
    </row>
    <row r="4" spans="2:10" x14ac:dyDescent="0.3">
      <c r="B4" s="107" t="s">
        <v>2</v>
      </c>
      <c r="C4" s="108" t="str">
        <f>Version_Control!C4</f>
        <v>v1.5</v>
      </c>
      <c r="H4" s="35"/>
      <c r="I4" s="38"/>
      <c r="J4" s="36"/>
    </row>
    <row r="5" spans="2:10" x14ac:dyDescent="0.3">
      <c r="B5" s="107" t="s">
        <v>3</v>
      </c>
      <c r="C5" s="109">
        <f>Version_Control!C5</f>
        <v>45434</v>
      </c>
      <c r="H5" s="35"/>
      <c r="I5" s="38"/>
      <c r="J5" s="36"/>
    </row>
    <row r="6" spans="2:10" x14ac:dyDescent="0.3">
      <c r="B6" s="107" t="s">
        <v>4</v>
      </c>
      <c r="C6" s="108" t="str">
        <f ca="1">MID(CELL("filename",A1), FIND("]", CELL("filename", A1))+ 1, 255)</f>
        <v>Defrost Test</v>
      </c>
      <c r="H6" s="35"/>
      <c r="I6" s="38"/>
      <c r="J6" s="36"/>
    </row>
    <row r="7" spans="2:10" x14ac:dyDescent="0.3">
      <c r="B7" s="110" t="s">
        <v>5</v>
      </c>
      <c r="C7" s="111" t="str">
        <f ca="1">Version_Control!C7</f>
        <v>Walk-In Refrigeration Systems - v1.5.xlsx</v>
      </c>
      <c r="H7" s="35"/>
      <c r="I7" s="38"/>
      <c r="J7" s="36"/>
    </row>
    <row r="8" spans="2:10" ht="17.25" thickBot="1" x14ac:dyDescent="0.35">
      <c r="B8" s="112" t="s">
        <v>129</v>
      </c>
      <c r="C8" s="113" t="str">
        <f>Version_Control!C8</f>
        <v>[MM/DD/YYYY]</v>
      </c>
      <c r="H8" s="35"/>
      <c r="I8" s="38"/>
      <c r="J8" s="36"/>
    </row>
    <row r="9" spans="2:10" x14ac:dyDescent="0.3">
      <c r="H9" s="35"/>
      <c r="I9" s="38"/>
      <c r="J9" s="36"/>
    </row>
    <row r="10" spans="2:10" ht="17.25" thickBot="1" x14ac:dyDescent="0.35">
      <c r="B10" s="39"/>
      <c r="C10" s="39"/>
      <c r="H10" s="35"/>
      <c r="I10" s="38"/>
      <c r="J10" s="36"/>
    </row>
    <row r="11" spans="2:10" ht="17.25" thickBot="1" x14ac:dyDescent="0.35">
      <c r="B11" s="134" t="s">
        <v>314</v>
      </c>
      <c r="C11" s="239"/>
      <c r="D11" s="36"/>
      <c r="H11" s="35"/>
      <c r="I11" s="38"/>
      <c r="J11" s="36"/>
    </row>
    <row r="12" spans="2:10" ht="17.25" thickBot="1" x14ac:dyDescent="0.35">
      <c r="B12" s="37"/>
      <c r="C12" s="63"/>
      <c r="D12" s="39"/>
      <c r="E12" s="39"/>
      <c r="F12" s="39"/>
      <c r="G12" s="39"/>
      <c r="H12" s="35"/>
      <c r="I12" s="38"/>
      <c r="J12" s="36"/>
    </row>
    <row r="13" spans="2:10" ht="18" thickBot="1" x14ac:dyDescent="0.4">
      <c r="B13" s="35"/>
      <c r="C13" s="64" t="s">
        <v>315</v>
      </c>
      <c r="D13" s="68"/>
      <c r="E13" s="68"/>
      <c r="F13" s="68"/>
      <c r="G13" s="65"/>
      <c r="H13" s="90"/>
      <c r="I13" s="38"/>
      <c r="J13" s="36"/>
    </row>
    <row r="14" spans="2:10" x14ac:dyDescent="0.3">
      <c r="B14" s="35"/>
      <c r="C14" s="67"/>
      <c r="D14" s="493" t="s">
        <v>242</v>
      </c>
      <c r="E14" s="494"/>
      <c r="F14" s="494"/>
      <c r="G14" s="495"/>
      <c r="H14" s="90"/>
      <c r="I14" s="38"/>
      <c r="J14" s="36"/>
    </row>
    <row r="15" spans="2:10" x14ac:dyDescent="0.3">
      <c r="B15" s="35"/>
      <c r="C15" s="67"/>
      <c r="D15" s="15" t="s">
        <v>243</v>
      </c>
      <c r="E15" s="15" t="s">
        <v>244</v>
      </c>
      <c r="F15" s="15" t="s">
        <v>245</v>
      </c>
      <c r="G15" s="126" t="s">
        <v>159</v>
      </c>
      <c r="H15" s="90"/>
      <c r="I15" s="38"/>
      <c r="J15" s="36"/>
    </row>
    <row r="16" spans="2:10" ht="18" x14ac:dyDescent="0.35">
      <c r="B16" s="35"/>
      <c r="C16" s="67" t="s">
        <v>316</v>
      </c>
      <c r="D16" s="177"/>
      <c r="E16" s="177"/>
      <c r="F16" s="177"/>
      <c r="G16" s="126" t="s">
        <v>317</v>
      </c>
      <c r="H16" s="90"/>
      <c r="I16" s="38"/>
      <c r="J16" s="36"/>
    </row>
    <row r="17" spans="2:10" ht="18" x14ac:dyDescent="0.35">
      <c r="B17" s="35"/>
      <c r="C17" s="67" t="s">
        <v>318</v>
      </c>
      <c r="D17" s="177"/>
      <c r="E17" s="177"/>
      <c r="F17" s="177"/>
      <c r="G17" s="126" t="s">
        <v>317</v>
      </c>
      <c r="H17" s="90"/>
      <c r="I17" s="38"/>
      <c r="J17" s="36"/>
    </row>
    <row r="18" spans="2:10" ht="18" x14ac:dyDescent="0.35">
      <c r="B18" s="35"/>
      <c r="C18" s="67" t="s">
        <v>319</v>
      </c>
      <c r="D18" s="177"/>
      <c r="E18" s="177"/>
      <c r="F18" s="177"/>
      <c r="G18" s="126" t="s">
        <v>320</v>
      </c>
      <c r="H18" s="90"/>
      <c r="I18" s="38"/>
      <c r="J18" s="36"/>
    </row>
    <row r="19" spans="2:10" ht="18.75" thickBot="1" x14ac:dyDescent="0.4">
      <c r="B19" s="35"/>
      <c r="C19" s="66" t="s">
        <v>321</v>
      </c>
      <c r="D19" s="178"/>
      <c r="E19" s="178"/>
      <c r="F19" s="178"/>
      <c r="G19" s="127" t="s">
        <v>262</v>
      </c>
      <c r="H19" s="90"/>
      <c r="I19" s="38"/>
      <c r="J19" s="36"/>
    </row>
    <row r="20" spans="2:10" ht="17.25" thickBot="1" x14ac:dyDescent="0.35">
      <c r="C20" s="63"/>
      <c r="D20" s="63"/>
      <c r="E20" s="63"/>
      <c r="F20" s="63"/>
      <c r="G20" s="128"/>
      <c r="H20" s="35"/>
      <c r="I20" s="38"/>
      <c r="J20" s="36"/>
    </row>
    <row r="21" spans="2:10" ht="18" thickBot="1" x14ac:dyDescent="0.4">
      <c r="B21" s="35"/>
      <c r="C21" s="64" t="s">
        <v>241</v>
      </c>
      <c r="D21" s="68"/>
      <c r="E21" s="68"/>
      <c r="F21" s="68"/>
      <c r="G21" s="65"/>
      <c r="H21" s="90"/>
      <c r="I21" s="38"/>
      <c r="J21" s="36"/>
    </row>
    <row r="22" spans="2:10" x14ac:dyDescent="0.3">
      <c r="B22" s="35"/>
      <c r="C22" s="67"/>
      <c r="D22" s="124" t="s">
        <v>242</v>
      </c>
      <c r="E22" s="124"/>
      <c r="F22" s="124"/>
      <c r="G22" s="125"/>
      <c r="H22" s="90"/>
      <c r="I22" s="38"/>
      <c r="J22" s="36"/>
    </row>
    <row r="23" spans="2:10" x14ac:dyDescent="0.3">
      <c r="B23" s="35"/>
      <c r="C23" s="67"/>
      <c r="D23" s="15" t="s">
        <v>243</v>
      </c>
      <c r="E23" s="15" t="s">
        <v>244</v>
      </c>
      <c r="F23" s="15" t="s">
        <v>245</v>
      </c>
      <c r="G23" s="126" t="s">
        <v>159</v>
      </c>
      <c r="H23" s="90"/>
      <c r="I23" s="38"/>
      <c r="J23" s="36"/>
    </row>
    <row r="24" spans="2:10" x14ac:dyDescent="0.3">
      <c r="B24" s="35"/>
      <c r="C24" s="67" t="s">
        <v>246</v>
      </c>
      <c r="D24" s="183"/>
      <c r="E24" s="183"/>
      <c r="F24" s="183"/>
      <c r="G24" s="126" t="s">
        <v>165</v>
      </c>
      <c r="H24" s="90"/>
      <c r="I24" s="38"/>
      <c r="J24" s="36"/>
    </row>
    <row r="25" spans="2:10" x14ac:dyDescent="0.3">
      <c r="B25" s="35"/>
      <c r="C25" s="67" t="s">
        <v>247</v>
      </c>
      <c r="D25" s="183"/>
      <c r="E25" s="183"/>
      <c r="F25" s="183"/>
      <c r="G25" s="126" t="s">
        <v>165</v>
      </c>
      <c r="H25" s="90"/>
      <c r="I25" s="38"/>
      <c r="J25" s="36"/>
    </row>
    <row r="26" spans="2:10" x14ac:dyDescent="0.3">
      <c r="B26" s="35"/>
      <c r="C26" s="67" t="s">
        <v>248</v>
      </c>
      <c r="D26" s="177"/>
      <c r="E26" s="177"/>
      <c r="F26" s="177"/>
      <c r="G26" s="126" t="s">
        <v>249</v>
      </c>
      <c r="H26" s="90"/>
      <c r="I26" s="38"/>
      <c r="J26" s="36"/>
    </row>
    <row r="27" spans="2:10" x14ac:dyDescent="0.3">
      <c r="B27" s="35"/>
      <c r="C27" s="67" t="s">
        <v>250</v>
      </c>
      <c r="D27" s="177"/>
      <c r="E27" s="177"/>
      <c r="F27" s="177"/>
      <c r="G27" s="126" t="s">
        <v>249</v>
      </c>
      <c r="H27" s="90"/>
      <c r="I27" s="38"/>
      <c r="J27" s="36"/>
    </row>
    <row r="28" spans="2:10" x14ac:dyDescent="0.3">
      <c r="B28" s="35"/>
      <c r="C28" s="67" t="s">
        <v>251</v>
      </c>
      <c r="D28" s="183"/>
      <c r="E28" s="183"/>
      <c r="F28" s="183"/>
      <c r="G28" s="126" t="s">
        <v>165</v>
      </c>
      <c r="H28" s="90"/>
      <c r="I28" s="38"/>
      <c r="J28" s="36"/>
    </row>
    <row r="29" spans="2:10" x14ac:dyDescent="0.3">
      <c r="B29" s="35"/>
      <c r="C29" s="67" t="s">
        <v>252</v>
      </c>
      <c r="D29" s="177"/>
      <c r="E29" s="177"/>
      <c r="F29" s="177"/>
      <c r="G29" s="126" t="s">
        <v>253</v>
      </c>
      <c r="H29" s="90"/>
      <c r="I29" s="38"/>
      <c r="J29" s="36"/>
    </row>
    <row r="30" spans="2:10" ht="17.25" thickBot="1" x14ac:dyDescent="0.35">
      <c r="B30" s="35"/>
      <c r="C30" s="66" t="s">
        <v>254</v>
      </c>
      <c r="D30" s="178"/>
      <c r="E30" s="178"/>
      <c r="F30" s="178"/>
      <c r="G30" s="127" t="s">
        <v>255</v>
      </c>
      <c r="H30" s="90"/>
      <c r="I30" s="38"/>
      <c r="J30" s="36"/>
    </row>
    <row r="31" spans="2:10" ht="17.25" thickBot="1" x14ac:dyDescent="0.35">
      <c r="C31" s="63"/>
      <c r="D31" s="63"/>
      <c r="E31" s="63"/>
      <c r="F31" s="63"/>
      <c r="G31" s="128"/>
      <c r="H31" s="35"/>
      <c r="I31" s="38"/>
      <c r="J31" s="36"/>
    </row>
    <row r="32" spans="2:10" ht="18" thickBot="1" x14ac:dyDescent="0.4">
      <c r="C32" s="64" t="s">
        <v>256</v>
      </c>
      <c r="D32" s="68"/>
      <c r="E32" s="68"/>
      <c r="F32" s="68"/>
      <c r="G32" s="129"/>
      <c r="H32" s="35"/>
      <c r="I32" s="38"/>
      <c r="J32" s="36"/>
    </row>
    <row r="33" spans="3:10" x14ac:dyDescent="0.3">
      <c r="C33" s="67"/>
      <c r="D33" s="124" t="s">
        <v>242</v>
      </c>
      <c r="E33" s="124"/>
      <c r="F33" s="124"/>
      <c r="G33" s="125"/>
      <c r="H33" s="35"/>
      <c r="I33" s="38"/>
      <c r="J33" s="36"/>
    </row>
    <row r="34" spans="3:10" x14ac:dyDescent="0.3">
      <c r="C34" s="67"/>
      <c r="D34" s="15" t="s">
        <v>243</v>
      </c>
      <c r="E34" s="15" t="s">
        <v>244</v>
      </c>
      <c r="F34" s="15" t="s">
        <v>245</v>
      </c>
      <c r="G34" s="126" t="s">
        <v>159</v>
      </c>
      <c r="H34" s="35"/>
      <c r="I34" s="38"/>
      <c r="J34" s="36"/>
    </row>
    <row r="35" spans="3:10" x14ac:dyDescent="0.3">
      <c r="C35" s="67" t="s">
        <v>257</v>
      </c>
      <c r="D35" s="176"/>
      <c r="E35" s="176"/>
      <c r="F35" s="176"/>
      <c r="G35" s="126" t="s">
        <v>258</v>
      </c>
      <c r="H35" s="35"/>
      <c r="I35" s="38"/>
      <c r="J35" s="36"/>
    </row>
    <row r="36" spans="3:10" x14ac:dyDescent="0.3">
      <c r="C36" s="67" t="s">
        <v>259</v>
      </c>
      <c r="D36" s="176"/>
      <c r="E36" s="176"/>
      <c r="F36" s="176"/>
      <c r="G36" s="126" t="s">
        <v>260</v>
      </c>
      <c r="H36" s="35"/>
      <c r="I36" s="38"/>
      <c r="J36" s="36"/>
    </row>
    <row r="37" spans="3:10" x14ac:dyDescent="0.3">
      <c r="C37" s="67" t="s">
        <v>261</v>
      </c>
      <c r="D37" s="184"/>
      <c r="E37" s="184"/>
      <c r="F37" s="184"/>
      <c r="G37" s="126" t="s">
        <v>262</v>
      </c>
      <c r="H37" s="35"/>
      <c r="I37" s="38"/>
      <c r="J37" s="36"/>
    </row>
    <row r="38" spans="3:10" x14ac:dyDescent="0.3">
      <c r="C38" s="67" t="s">
        <v>263</v>
      </c>
      <c r="D38" s="184"/>
      <c r="E38" s="184"/>
      <c r="F38" s="184"/>
      <c r="G38" s="126" t="s">
        <v>262</v>
      </c>
      <c r="H38" s="35"/>
      <c r="I38" s="38"/>
      <c r="J38" s="36"/>
    </row>
    <row r="39" spans="3:10" x14ac:dyDescent="0.3">
      <c r="C39" s="67" t="s">
        <v>264</v>
      </c>
      <c r="D39" s="184"/>
      <c r="E39" s="184"/>
      <c r="F39" s="184"/>
      <c r="G39" s="126" t="s">
        <v>262</v>
      </c>
      <c r="H39" s="35"/>
      <c r="I39" s="38"/>
      <c r="J39" s="36"/>
    </row>
    <row r="40" spans="3:10" x14ac:dyDescent="0.3">
      <c r="C40" s="67" t="s">
        <v>265</v>
      </c>
      <c r="D40" s="184"/>
      <c r="E40" s="184"/>
      <c r="F40" s="184"/>
      <c r="G40" s="126" t="s">
        <v>262</v>
      </c>
      <c r="H40" s="35"/>
      <c r="I40" s="38"/>
      <c r="J40" s="36"/>
    </row>
    <row r="41" spans="3:10" x14ac:dyDescent="0.3">
      <c r="C41" s="67" t="s">
        <v>266</v>
      </c>
      <c r="D41" s="184"/>
      <c r="E41" s="184"/>
      <c r="F41" s="184"/>
      <c r="G41" s="126" t="s">
        <v>262</v>
      </c>
      <c r="H41" s="35"/>
      <c r="I41" s="38"/>
      <c r="J41" s="36"/>
    </row>
    <row r="42" spans="3:10" x14ac:dyDescent="0.3">
      <c r="C42" s="67" t="s">
        <v>267</v>
      </c>
      <c r="D42" s="184"/>
      <c r="E42" s="184"/>
      <c r="F42" s="184"/>
      <c r="G42" s="126" t="s">
        <v>262</v>
      </c>
      <c r="H42" s="35"/>
      <c r="I42" s="38"/>
      <c r="J42" s="36"/>
    </row>
    <row r="43" spans="3:10" x14ac:dyDescent="0.3">
      <c r="C43" s="67" t="s">
        <v>268</v>
      </c>
      <c r="D43" s="184"/>
      <c r="E43" s="184"/>
      <c r="F43" s="184"/>
      <c r="G43" s="126" t="s">
        <v>262</v>
      </c>
      <c r="H43" s="35"/>
      <c r="I43" s="38"/>
      <c r="J43" s="36"/>
    </row>
    <row r="44" spans="3:10" x14ac:dyDescent="0.3">
      <c r="C44" s="67" t="s">
        <v>269</v>
      </c>
      <c r="D44" s="184"/>
      <c r="E44" s="184"/>
      <c r="F44" s="184"/>
      <c r="G44" s="126" t="s">
        <v>262</v>
      </c>
      <c r="H44" s="35"/>
      <c r="I44" s="38"/>
      <c r="J44" s="36"/>
    </row>
    <row r="45" spans="3:10" x14ac:dyDescent="0.3">
      <c r="C45" s="67" t="s">
        <v>270</v>
      </c>
      <c r="D45" s="184"/>
      <c r="E45" s="184"/>
      <c r="F45" s="184"/>
      <c r="G45" s="126" t="s">
        <v>262</v>
      </c>
      <c r="H45" s="35"/>
      <c r="I45" s="38"/>
      <c r="J45" s="36"/>
    </row>
    <row r="46" spans="3:10" ht="17.25" thickBot="1" x14ac:dyDescent="0.35">
      <c r="C46" s="66" t="s">
        <v>271</v>
      </c>
      <c r="D46" s="185"/>
      <c r="E46" s="185"/>
      <c r="F46" s="185"/>
      <c r="G46" s="127" t="s">
        <v>262</v>
      </c>
      <c r="H46" s="35"/>
      <c r="I46" s="38"/>
      <c r="J46" s="36"/>
    </row>
    <row r="47" spans="3:10" ht="17.25" thickBot="1" x14ac:dyDescent="0.35">
      <c r="C47" s="63"/>
      <c r="D47" s="63"/>
      <c r="E47" s="63"/>
      <c r="F47" s="63"/>
      <c r="G47" s="128"/>
      <c r="H47" s="35"/>
      <c r="I47" s="38"/>
      <c r="J47" s="36"/>
    </row>
    <row r="48" spans="3:10" ht="18" thickBot="1" x14ac:dyDescent="0.4">
      <c r="C48" s="64" t="s">
        <v>272</v>
      </c>
      <c r="D48" s="130"/>
      <c r="E48" s="130"/>
      <c r="F48" s="130"/>
      <c r="G48" s="131"/>
      <c r="H48" s="35"/>
      <c r="I48" s="38"/>
      <c r="J48" s="36"/>
    </row>
    <row r="49" spans="2:10" x14ac:dyDescent="0.3">
      <c r="B49" s="35"/>
      <c r="C49" s="67"/>
      <c r="D49" s="124" t="s">
        <v>242</v>
      </c>
      <c r="E49" s="124"/>
      <c r="F49" s="124"/>
      <c r="G49" s="125"/>
      <c r="H49" s="35"/>
      <c r="I49" s="38"/>
      <c r="J49" s="36"/>
    </row>
    <row r="50" spans="2:10" x14ac:dyDescent="0.3">
      <c r="B50" s="35"/>
      <c r="C50" s="67"/>
      <c r="D50" s="15" t="s">
        <v>243</v>
      </c>
      <c r="E50" s="15" t="s">
        <v>244</v>
      </c>
      <c r="F50" s="15" t="s">
        <v>245</v>
      </c>
      <c r="G50" s="126" t="s">
        <v>159</v>
      </c>
      <c r="H50" s="35"/>
      <c r="I50" s="38"/>
      <c r="J50" s="36"/>
    </row>
    <row r="51" spans="2:10" x14ac:dyDescent="0.3">
      <c r="B51" s="35"/>
      <c r="C51" s="67" t="s">
        <v>273</v>
      </c>
      <c r="D51" s="176"/>
      <c r="E51" s="176"/>
      <c r="F51" s="176"/>
      <c r="G51" s="126" t="s">
        <v>274</v>
      </c>
      <c r="H51" s="35"/>
      <c r="I51" s="38"/>
      <c r="J51" s="36"/>
    </row>
    <row r="52" spans="2:10" x14ac:dyDescent="0.3">
      <c r="B52" s="35"/>
      <c r="C52" s="67" t="s">
        <v>275</v>
      </c>
      <c r="D52" s="176"/>
      <c r="E52" s="176"/>
      <c r="F52" s="176"/>
      <c r="G52" s="126" t="s">
        <v>274</v>
      </c>
      <c r="H52" s="35"/>
      <c r="I52" s="38"/>
      <c r="J52" s="36"/>
    </row>
    <row r="53" spans="2:10" x14ac:dyDescent="0.3">
      <c r="B53" s="35"/>
      <c r="C53" s="67" t="s">
        <v>276</v>
      </c>
      <c r="D53" s="176"/>
      <c r="E53" s="176"/>
      <c r="F53" s="176"/>
      <c r="G53" s="126" t="s">
        <v>274</v>
      </c>
      <c r="H53" s="35"/>
      <c r="I53" s="38"/>
      <c r="J53" s="36"/>
    </row>
    <row r="54" spans="2:10" x14ac:dyDescent="0.3">
      <c r="B54" s="35"/>
      <c r="C54" s="67" t="s">
        <v>277</v>
      </c>
      <c r="D54" s="176"/>
      <c r="E54" s="176"/>
      <c r="F54" s="176"/>
      <c r="G54" s="126" t="s">
        <v>274</v>
      </c>
      <c r="H54" s="35"/>
      <c r="I54" s="38"/>
      <c r="J54" s="36"/>
    </row>
    <row r="55" spans="2:10" x14ac:dyDescent="0.3">
      <c r="B55" s="35"/>
      <c r="C55" s="67" t="s">
        <v>278</v>
      </c>
      <c r="D55" s="176"/>
      <c r="E55" s="176"/>
      <c r="F55" s="176"/>
      <c r="G55" s="126" t="s">
        <v>274</v>
      </c>
      <c r="H55" s="35"/>
      <c r="I55" s="38"/>
      <c r="J55" s="36"/>
    </row>
    <row r="56" spans="2:10" x14ac:dyDescent="0.3">
      <c r="B56" s="35"/>
      <c r="C56" s="67" t="s">
        <v>279</v>
      </c>
      <c r="D56" s="176"/>
      <c r="E56" s="176"/>
      <c r="F56" s="176"/>
      <c r="G56" s="126" t="s">
        <v>274</v>
      </c>
      <c r="H56" s="35"/>
      <c r="I56" s="38"/>
      <c r="J56" s="36"/>
    </row>
    <row r="57" spans="2:10" x14ac:dyDescent="0.3">
      <c r="B57" s="35"/>
      <c r="C57" s="67" t="s">
        <v>280</v>
      </c>
      <c r="D57" s="176"/>
      <c r="E57" s="176"/>
      <c r="F57" s="176"/>
      <c r="G57" s="126" t="s">
        <v>274</v>
      </c>
      <c r="H57" s="90"/>
      <c r="I57" s="38"/>
      <c r="J57" s="36"/>
    </row>
    <row r="58" spans="2:10" x14ac:dyDescent="0.3">
      <c r="B58" s="35"/>
      <c r="C58" s="67" t="s">
        <v>281</v>
      </c>
      <c r="D58" s="176"/>
      <c r="E58" s="176"/>
      <c r="F58" s="176"/>
      <c r="G58" s="126" t="s">
        <v>274</v>
      </c>
      <c r="H58" s="90"/>
      <c r="I58" s="38"/>
      <c r="J58" s="36"/>
    </row>
    <row r="59" spans="2:10" x14ac:dyDescent="0.3">
      <c r="B59" s="35"/>
      <c r="C59" s="67" t="s">
        <v>282</v>
      </c>
      <c r="D59" s="480"/>
      <c r="E59" s="481"/>
      <c r="F59" s="482"/>
      <c r="G59" s="126"/>
      <c r="H59" s="35"/>
      <c r="I59" s="38"/>
      <c r="J59" s="36"/>
    </row>
    <row r="60" spans="2:10" x14ac:dyDescent="0.3">
      <c r="B60" s="35"/>
      <c r="C60" s="67" t="s">
        <v>283</v>
      </c>
      <c r="D60" s="184"/>
      <c r="E60" s="184"/>
      <c r="F60" s="184"/>
      <c r="G60" s="126" t="s">
        <v>262</v>
      </c>
      <c r="H60" s="35"/>
      <c r="I60" s="38"/>
      <c r="J60" s="36"/>
    </row>
    <row r="61" spans="2:10" x14ac:dyDescent="0.3">
      <c r="B61" s="35"/>
      <c r="C61" s="67" t="s">
        <v>284</v>
      </c>
      <c r="D61" s="184"/>
      <c r="E61" s="184"/>
      <c r="F61" s="184"/>
      <c r="G61" s="126" t="s">
        <v>262</v>
      </c>
      <c r="H61" s="35"/>
      <c r="I61" s="38"/>
      <c r="J61" s="36"/>
    </row>
    <row r="62" spans="2:10" x14ac:dyDescent="0.3">
      <c r="B62" s="35"/>
      <c r="C62" s="67" t="s">
        <v>285</v>
      </c>
      <c r="D62" s="184"/>
      <c r="E62" s="184"/>
      <c r="F62" s="184"/>
      <c r="G62" s="126" t="s">
        <v>262</v>
      </c>
      <c r="H62" s="35"/>
      <c r="I62" s="38"/>
      <c r="J62" s="36"/>
    </row>
    <row r="63" spans="2:10" x14ac:dyDescent="0.3">
      <c r="B63" s="35"/>
      <c r="C63" s="67" t="s">
        <v>286</v>
      </c>
      <c r="D63" s="184"/>
      <c r="E63" s="184"/>
      <c r="F63" s="184"/>
      <c r="G63" s="126" t="s">
        <v>262</v>
      </c>
      <c r="H63" s="35"/>
      <c r="I63" s="38"/>
      <c r="J63" s="36"/>
    </row>
    <row r="64" spans="2:10" x14ac:dyDescent="0.3">
      <c r="B64" s="35"/>
      <c r="C64" s="67" t="s">
        <v>287</v>
      </c>
      <c r="D64" s="176"/>
      <c r="E64" s="176"/>
      <c r="F64" s="176"/>
      <c r="G64" s="126" t="s">
        <v>288</v>
      </c>
      <c r="H64" s="35"/>
      <c r="I64" s="38"/>
      <c r="J64" s="36"/>
    </row>
    <row r="65" spans="1:10" s="39" customFormat="1" x14ac:dyDescent="0.3">
      <c r="B65" s="40"/>
      <c r="C65" s="67" t="s">
        <v>289</v>
      </c>
      <c r="D65" s="176"/>
      <c r="E65" s="176"/>
      <c r="F65" s="176"/>
      <c r="G65" s="126" t="s">
        <v>288</v>
      </c>
      <c r="H65" s="40"/>
      <c r="I65" s="38"/>
      <c r="J65" s="237"/>
    </row>
    <row r="66" spans="1:10" x14ac:dyDescent="0.3">
      <c r="B66" s="35"/>
      <c r="C66" s="67" t="s">
        <v>290</v>
      </c>
      <c r="D66" s="176"/>
      <c r="E66" s="176"/>
      <c r="F66" s="176"/>
      <c r="G66" s="126" t="s">
        <v>288</v>
      </c>
      <c r="I66" s="241"/>
    </row>
    <row r="67" spans="1:10" ht="17.25" thickBot="1" x14ac:dyDescent="0.35">
      <c r="B67" s="35"/>
      <c r="C67" s="66" t="s">
        <v>291</v>
      </c>
      <c r="D67" s="179"/>
      <c r="E67" s="179"/>
      <c r="F67" s="179"/>
      <c r="G67" s="127" t="s">
        <v>260</v>
      </c>
      <c r="I67" s="38"/>
    </row>
    <row r="68" spans="1:10" x14ac:dyDescent="0.3">
      <c r="C68" s="37"/>
      <c r="D68" s="37"/>
      <c r="E68" s="37"/>
      <c r="F68" s="37"/>
      <c r="G68" s="37"/>
      <c r="I68" s="38"/>
    </row>
    <row r="69" spans="1:10" x14ac:dyDescent="0.3">
      <c r="A69" s="38"/>
      <c r="B69" s="38"/>
      <c r="C69" s="38"/>
      <c r="D69" s="38"/>
      <c r="E69" s="38"/>
      <c r="F69" s="38"/>
      <c r="G69" s="38"/>
      <c r="H69" s="38"/>
      <c r="I69" s="38"/>
      <c r="J69" s="36"/>
    </row>
  </sheetData>
  <sheetProtection algorithmName="SHA-512" hashValue="822o1UXle9gpmfD0Wqmv4wgcn13Bz8hX6Z6Z3tWwfRB9RnDdail0UTP2Jg5a3RKuOIFiAXdqAcMcfg+RJbdZFw==" saltValue="byQnmVSPA3X8rDsbZp5rAw==" spinCount="100000" sheet="1" insertHyperlinks="0" selectLockedCells="1"/>
  <mergeCells count="3">
    <mergeCell ref="B2:C2"/>
    <mergeCell ref="D59:F59"/>
    <mergeCell ref="D14:G14"/>
  </mergeCells>
  <conditionalFormatting sqref="D17:F17">
    <cfRule type="expression" dxfId="2" priority="6">
      <formula>$C$11="Dry Coil Test"</formula>
    </cfRule>
  </conditionalFormatting>
  <conditionalFormatting sqref="D43:F46">
    <cfRule type="expression" dxfId="1" priority="1">
      <formula>$C$11="Calibrated Box (AHRI 1250-2009 Section C9)"</formula>
    </cfRule>
  </conditionalFormatting>
  <conditionalFormatting sqref="D28:F28 D37:F38">
    <cfRule type="expression" dxfId="0" priority="2">
      <formula>$C$11="Dual Instrumentation (AHRI 1250-2009 Section C8)"</formula>
    </cfRule>
  </conditionalFormatting>
  <hyperlinks>
    <hyperlink ref="E2" location="Instructions!A1" display="Back to Instructions tab" xr:uid="{194ACFC2-F9B3-45C6-82F6-A13F22DD84D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B801168-AB98-4B8A-9D42-D5046182C757}">
          <x14:formula1>
            <xm:f>'Drop Downs'!$D$20:$D$21</xm:f>
          </x14:formula1>
          <xm:sqref>D59:F59</xm:sqref>
        </x14:dataValidation>
        <x14:dataValidation type="list" allowBlank="1" showInputMessage="1" showErrorMessage="1" xr:uid="{B898D38B-1540-4954-AE1E-C79F049B84C6}">
          <x14:formula1>
            <xm:f>'Drop Downs'!$D$38:$D$39</xm:f>
          </x14:formula1>
          <xm:sqref>C11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D65E4-A781-4DC9-8EDD-C71C39BCB42D}">
  <sheetPr codeName="Sheet11">
    <tabColor rgb="FF0070C0"/>
  </sheetPr>
  <dimension ref="A1:J30"/>
  <sheetViews>
    <sheetView zoomScale="80" zoomScaleNormal="80" workbookViewId="0">
      <selection activeCell="D15" sqref="D15"/>
    </sheetView>
  </sheetViews>
  <sheetFormatPr defaultColWidth="8.85546875" defaultRowHeight="16.5" x14ac:dyDescent="0.3"/>
  <cols>
    <col min="1" max="1" width="8.85546875" style="34"/>
    <col min="2" max="2" width="25.42578125" style="34" customWidth="1"/>
    <col min="3" max="3" width="76.140625" style="34" customWidth="1"/>
    <col min="4" max="6" width="10.7109375" style="34" customWidth="1"/>
    <col min="7" max="8" width="8.85546875" style="34"/>
    <col min="9" max="9" width="3.85546875" style="34" customWidth="1"/>
    <col min="10" max="16384" width="8.85546875" style="34"/>
  </cols>
  <sheetData>
    <row r="1" spans="2:10" ht="17.25" thickBot="1" x14ac:dyDescent="0.35">
      <c r="H1" s="35"/>
      <c r="I1" s="38"/>
      <c r="J1" s="36"/>
    </row>
    <row r="2" spans="2:10" ht="18" thickBot="1" x14ac:dyDescent="0.35">
      <c r="B2" s="483" t="s">
        <v>0</v>
      </c>
      <c r="C2" s="484"/>
      <c r="E2" s="173" t="s">
        <v>75</v>
      </c>
      <c r="H2" s="35"/>
      <c r="I2" s="38"/>
      <c r="J2" s="36"/>
    </row>
    <row r="3" spans="2:10" x14ac:dyDescent="0.3">
      <c r="B3" s="107" t="s">
        <v>1</v>
      </c>
      <c r="C3" s="108" t="str">
        <f>Version_Control!C3</f>
        <v>Walk-In Refrigeration Systems</v>
      </c>
      <c r="H3" s="35"/>
      <c r="I3" s="38"/>
      <c r="J3" s="36"/>
    </row>
    <row r="4" spans="2:10" x14ac:dyDescent="0.3">
      <c r="B4" s="107" t="s">
        <v>2</v>
      </c>
      <c r="C4" s="108" t="str">
        <f>Version_Control!C4</f>
        <v>v1.5</v>
      </c>
      <c r="H4" s="35"/>
      <c r="I4" s="38"/>
      <c r="J4" s="36"/>
    </row>
    <row r="5" spans="2:10" x14ac:dyDescent="0.3">
      <c r="B5" s="107" t="s">
        <v>3</v>
      </c>
      <c r="C5" s="109">
        <f>Version_Control!C5</f>
        <v>45434</v>
      </c>
      <c r="H5" s="35"/>
      <c r="I5" s="38"/>
      <c r="J5" s="36"/>
    </row>
    <row r="6" spans="2:10" x14ac:dyDescent="0.3">
      <c r="B6" s="107" t="s">
        <v>4</v>
      </c>
      <c r="C6" s="108" t="str">
        <f ca="1">MID(CELL("filename",A1), FIND("]", CELL("filename", A1))+ 1, 255)</f>
        <v>Off Cycle Test</v>
      </c>
      <c r="H6" s="35"/>
      <c r="I6" s="38"/>
      <c r="J6" s="36"/>
    </row>
    <row r="7" spans="2:10" x14ac:dyDescent="0.3">
      <c r="B7" s="110" t="s">
        <v>5</v>
      </c>
      <c r="C7" s="111" t="str">
        <f ca="1">Version_Control!C7</f>
        <v>Walk-In Refrigeration Systems - v1.5.xlsx</v>
      </c>
      <c r="H7" s="35"/>
      <c r="I7" s="38"/>
      <c r="J7" s="36"/>
    </row>
    <row r="8" spans="2:10" ht="17.25" thickBot="1" x14ac:dyDescent="0.35">
      <c r="B8" s="112" t="s">
        <v>129</v>
      </c>
      <c r="C8" s="113" t="str">
        <f>Version_Control!C8</f>
        <v>[MM/DD/YYYY]</v>
      </c>
      <c r="H8" s="35"/>
      <c r="I8" s="38"/>
      <c r="J8" s="36"/>
    </row>
    <row r="9" spans="2:10" x14ac:dyDescent="0.3">
      <c r="H9" s="35"/>
      <c r="I9" s="38"/>
      <c r="J9" s="36"/>
    </row>
    <row r="10" spans="2:10" x14ac:dyDescent="0.3">
      <c r="H10" s="35"/>
      <c r="I10" s="38"/>
      <c r="J10" s="36"/>
    </row>
    <row r="11" spans="2:10" ht="17.25" thickBot="1" x14ac:dyDescent="0.35">
      <c r="H11" s="35"/>
      <c r="I11" s="38"/>
      <c r="J11" s="36"/>
    </row>
    <row r="12" spans="2:10" ht="18" thickBot="1" x14ac:dyDescent="0.4">
      <c r="C12" s="64" t="s">
        <v>241</v>
      </c>
      <c r="D12" s="68"/>
      <c r="E12" s="68"/>
      <c r="F12" s="68"/>
      <c r="G12" s="65"/>
      <c r="H12" s="35"/>
      <c r="I12" s="38"/>
      <c r="J12" s="36"/>
    </row>
    <row r="13" spans="2:10" x14ac:dyDescent="0.3">
      <c r="C13" s="67"/>
      <c r="D13" s="124" t="s">
        <v>242</v>
      </c>
      <c r="E13" s="124"/>
      <c r="F13" s="124"/>
      <c r="G13" s="125"/>
      <c r="H13" s="35"/>
      <c r="I13" s="38"/>
      <c r="J13" s="36"/>
    </row>
    <row r="14" spans="2:10" x14ac:dyDescent="0.3">
      <c r="C14" s="67"/>
      <c r="D14" s="15" t="s">
        <v>243</v>
      </c>
      <c r="E14" s="15" t="s">
        <v>244</v>
      </c>
      <c r="F14" s="15" t="s">
        <v>245</v>
      </c>
      <c r="G14" s="126" t="s">
        <v>159</v>
      </c>
      <c r="H14" s="35"/>
      <c r="I14" s="38"/>
      <c r="J14" s="36"/>
    </row>
    <row r="15" spans="2:10" x14ac:dyDescent="0.3">
      <c r="C15" s="67" t="s">
        <v>247</v>
      </c>
      <c r="D15" s="183"/>
      <c r="E15" s="183"/>
      <c r="F15" s="183"/>
      <c r="G15" s="126" t="s">
        <v>165</v>
      </c>
      <c r="H15" s="35"/>
      <c r="I15" s="38"/>
      <c r="J15" s="36"/>
    </row>
    <row r="16" spans="2:10" x14ac:dyDescent="0.3">
      <c r="C16" s="67" t="s">
        <v>322</v>
      </c>
      <c r="D16" s="177"/>
      <c r="E16" s="177"/>
      <c r="F16" s="177"/>
      <c r="G16" s="126" t="s">
        <v>323</v>
      </c>
      <c r="H16" s="35"/>
      <c r="I16" s="38"/>
      <c r="J16" s="36"/>
    </row>
    <row r="17" spans="1:10" x14ac:dyDescent="0.3">
      <c r="C17" s="67" t="s">
        <v>324</v>
      </c>
      <c r="D17" s="177"/>
      <c r="E17" s="177"/>
      <c r="F17" s="177"/>
      <c r="G17" s="126" t="s">
        <v>323</v>
      </c>
      <c r="H17" s="35"/>
      <c r="I17" s="38"/>
      <c r="J17" s="36"/>
    </row>
    <row r="18" spans="1:10" x14ac:dyDescent="0.3">
      <c r="C18" s="67" t="s">
        <v>324</v>
      </c>
      <c r="D18" s="177"/>
      <c r="E18" s="177"/>
      <c r="F18" s="177"/>
      <c r="G18" s="126" t="s">
        <v>323</v>
      </c>
      <c r="H18" s="35"/>
      <c r="I18" s="38"/>
      <c r="J18" s="36"/>
    </row>
    <row r="19" spans="1:10" x14ac:dyDescent="0.3">
      <c r="C19" s="67" t="s">
        <v>325</v>
      </c>
      <c r="D19" s="488"/>
      <c r="E19" s="489"/>
      <c r="F19" s="490"/>
      <c r="G19" s="240"/>
      <c r="H19" s="35"/>
      <c r="I19" s="38"/>
      <c r="J19" s="36"/>
    </row>
    <row r="20" spans="1:10" ht="17.25" thickBot="1" x14ac:dyDescent="0.35">
      <c r="C20" s="66" t="s">
        <v>326</v>
      </c>
      <c r="D20" s="178"/>
      <c r="E20" s="178"/>
      <c r="F20" s="178"/>
      <c r="G20" s="127" t="s">
        <v>255</v>
      </c>
      <c r="H20" s="35"/>
      <c r="I20" s="38"/>
      <c r="J20" s="36"/>
    </row>
    <row r="21" spans="1:10" ht="17.25" thickBot="1" x14ac:dyDescent="0.35">
      <c r="G21" s="123"/>
      <c r="H21" s="35"/>
      <c r="I21" s="38"/>
      <c r="J21" s="36"/>
    </row>
    <row r="22" spans="1:10" ht="18" thickBot="1" x14ac:dyDescent="0.4">
      <c r="C22" s="64" t="s">
        <v>256</v>
      </c>
      <c r="D22" s="68"/>
      <c r="E22" s="68"/>
      <c r="F22" s="68"/>
      <c r="G22" s="65"/>
      <c r="H22" s="35"/>
      <c r="I22" s="38"/>
      <c r="J22" s="36"/>
    </row>
    <row r="23" spans="1:10" x14ac:dyDescent="0.3">
      <c r="C23" s="67"/>
      <c r="D23" s="124" t="s">
        <v>242</v>
      </c>
      <c r="E23" s="124"/>
      <c r="F23" s="124"/>
      <c r="G23" s="125"/>
      <c r="H23" s="35"/>
      <c r="I23" s="38"/>
      <c r="J23" s="36"/>
    </row>
    <row r="24" spans="1:10" x14ac:dyDescent="0.3">
      <c r="C24" s="67"/>
      <c r="D24" s="15" t="s">
        <v>243</v>
      </c>
      <c r="E24" s="15" t="s">
        <v>244</v>
      </c>
      <c r="F24" s="15" t="s">
        <v>245</v>
      </c>
      <c r="G24" s="126" t="s">
        <v>159</v>
      </c>
      <c r="H24" s="35"/>
      <c r="I24" s="38"/>
      <c r="J24" s="36"/>
    </row>
    <row r="25" spans="1:10" x14ac:dyDescent="0.3">
      <c r="C25" s="67" t="s">
        <v>257</v>
      </c>
      <c r="D25" s="177"/>
      <c r="E25" s="177"/>
      <c r="F25" s="177"/>
      <c r="G25" s="126" t="s">
        <v>258</v>
      </c>
      <c r="H25" s="35"/>
      <c r="I25" s="38"/>
      <c r="J25" s="36"/>
    </row>
    <row r="26" spans="1:10" x14ac:dyDescent="0.3">
      <c r="C26" s="67" t="s">
        <v>264</v>
      </c>
      <c r="D26" s="186"/>
      <c r="E26" s="186"/>
      <c r="F26" s="186"/>
      <c r="G26" s="126" t="s">
        <v>262</v>
      </c>
      <c r="H26" s="35"/>
      <c r="I26" s="38"/>
      <c r="J26" s="36"/>
    </row>
    <row r="27" spans="1:10" ht="17.25" thickBot="1" x14ac:dyDescent="0.35">
      <c r="C27" s="66" t="s">
        <v>265</v>
      </c>
      <c r="D27" s="187"/>
      <c r="E27" s="187"/>
      <c r="F27" s="187"/>
      <c r="G27" s="127" t="s">
        <v>262</v>
      </c>
      <c r="H27" s="35"/>
      <c r="I27" s="38"/>
      <c r="J27" s="36"/>
    </row>
    <row r="28" spans="1:10" x14ac:dyDescent="0.3">
      <c r="A28" s="39"/>
      <c r="B28" s="39"/>
      <c r="C28" s="39"/>
      <c r="D28" s="39"/>
      <c r="E28" s="39"/>
      <c r="F28" s="39"/>
      <c r="G28" s="39"/>
      <c r="H28" s="40"/>
      <c r="I28" s="38"/>
      <c r="J28" s="36"/>
    </row>
    <row r="29" spans="1:10" x14ac:dyDescent="0.3">
      <c r="A29" s="38"/>
      <c r="B29" s="38"/>
      <c r="C29" s="38"/>
      <c r="D29" s="38"/>
      <c r="E29" s="38"/>
      <c r="F29" s="38"/>
      <c r="G29" s="38"/>
      <c r="H29" s="38"/>
      <c r="I29" s="38"/>
      <c r="J29" s="36"/>
    </row>
    <row r="30" spans="1:10" x14ac:dyDescent="0.3">
      <c r="A30" s="37"/>
      <c r="B30" s="37"/>
      <c r="C30" s="37"/>
      <c r="D30" s="37"/>
      <c r="E30" s="37"/>
      <c r="F30" s="37"/>
      <c r="G30" s="37"/>
      <c r="H30" s="37"/>
      <c r="I30" s="37"/>
    </row>
  </sheetData>
  <sheetProtection algorithmName="SHA-512" hashValue="c295DfBfhYZFrql4VWLcwe8AM4+2Noi13aW6gO3z90e1TTCbH1Hiou1lu34zV3ie4Z0ghTb3BUp6D9ixKuMV+A==" saltValue="tZZ29SUUGdIE4BU0Hk1q1A==" spinCount="100000" sheet="1" insertHyperlinks="0" selectLockedCells="1"/>
  <mergeCells count="2">
    <mergeCell ref="B2:C2"/>
    <mergeCell ref="D19:F19"/>
  </mergeCells>
  <hyperlinks>
    <hyperlink ref="E2" location="Instructions!A1" display="Back to Instructions tab" xr:uid="{9FA4211D-5D17-41FA-BA84-C89C15BA4542}"/>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3739CE-8DEA-4116-90AD-DAA424B71345}">
  <sheetPr codeName="Sheet18">
    <tabColor rgb="FFFFFF00"/>
  </sheetPr>
  <dimension ref="A1:T54"/>
  <sheetViews>
    <sheetView zoomScale="80" zoomScaleNormal="80" workbookViewId="0">
      <selection activeCell="A10" sqref="A10"/>
    </sheetView>
  </sheetViews>
  <sheetFormatPr defaultColWidth="9.140625" defaultRowHeight="15" x14ac:dyDescent="0.25"/>
  <cols>
    <col min="1" max="1" width="9.140625" style="331"/>
    <col min="2" max="2" width="30" style="331" customWidth="1"/>
    <col min="3" max="3" width="52.140625" style="331" customWidth="1"/>
    <col min="4" max="6" width="10.7109375" style="331" customWidth="1"/>
    <col min="7" max="16384" width="9.140625" style="331"/>
  </cols>
  <sheetData>
    <row r="1" spans="1:20" ht="17.25" thickBot="1" x14ac:dyDescent="0.35">
      <c r="A1" s="190"/>
      <c r="B1" s="334"/>
      <c r="C1" s="221"/>
      <c r="D1" s="221"/>
      <c r="E1" s="221"/>
      <c r="F1" s="221"/>
      <c r="G1" s="221"/>
      <c r="H1" s="221"/>
      <c r="I1" s="221"/>
      <c r="J1" s="221"/>
      <c r="K1" s="221"/>
      <c r="L1" s="221"/>
      <c r="M1" s="221"/>
      <c r="N1" s="221"/>
      <c r="O1" s="221"/>
      <c r="P1" s="221"/>
      <c r="Q1" s="221"/>
      <c r="R1" s="221"/>
      <c r="S1" s="221"/>
      <c r="T1" s="222"/>
    </row>
    <row r="2" spans="1:20" ht="18" thickBot="1" x14ac:dyDescent="0.35">
      <c r="A2" s="223"/>
      <c r="B2" s="483" t="s">
        <v>0</v>
      </c>
      <c r="C2" s="484"/>
      <c r="D2" s="34"/>
      <c r="E2" s="173" t="s">
        <v>75</v>
      </c>
      <c r="F2" s="34"/>
      <c r="G2" s="34"/>
      <c r="H2" s="34"/>
      <c r="I2" s="496" t="s">
        <v>327</v>
      </c>
      <c r="J2" s="497"/>
      <c r="K2" s="497"/>
      <c r="L2" s="497"/>
      <c r="M2" s="497"/>
      <c r="N2" s="497"/>
      <c r="O2" s="497"/>
      <c r="P2" s="497"/>
      <c r="Q2" s="497"/>
      <c r="R2" s="498"/>
      <c r="S2" s="34"/>
      <c r="T2" s="201"/>
    </row>
    <row r="3" spans="1:20" ht="16.5" x14ac:dyDescent="0.3">
      <c r="A3" s="223"/>
      <c r="B3" s="107" t="s">
        <v>1</v>
      </c>
      <c r="C3" s="108" t="str">
        <f>Version_Control!C3</f>
        <v>Walk-In Refrigeration Systems</v>
      </c>
      <c r="D3" s="34"/>
      <c r="E3" s="34"/>
      <c r="F3" s="34"/>
      <c r="G3" s="34"/>
      <c r="H3" s="34"/>
      <c r="I3" s="499"/>
      <c r="J3" s="500"/>
      <c r="K3" s="500"/>
      <c r="L3" s="500"/>
      <c r="M3" s="500"/>
      <c r="N3" s="500"/>
      <c r="O3" s="500"/>
      <c r="P3" s="500"/>
      <c r="Q3" s="500"/>
      <c r="R3" s="501"/>
      <c r="S3" s="34"/>
      <c r="T3" s="201"/>
    </row>
    <row r="4" spans="1:20" ht="15.6" customHeight="1" x14ac:dyDescent="0.3">
      <c r="A4" s="223"/>
      <c r="B4" s="107" t="s">
        <v>2</v>
      </c>
      <c r="C4" s="108" t="str">
        <f>Version_Control!C4</f>
        <v>v1.5</v>
      </c>
      <c r="D4" s="34"/>
      <c r="E4" s="34"/>
      <c r="F4" s="34"/>
      <c r="G4" s="34"/>
      <c r="H4" s="34"/>
      <c r="I4" s="34"/>
      <c r="J4" s="34"/>
      <c r="K4" s="34"/>
      <c r="L4" s="34"/>
      <c r="M4" s="34"/>
      <c r="N4" s="34"/>
      <c r="O4" s="34"/>
      <c r="P4" s="34"/>
      <c r="Q4" s="34"/>
      <c r="R4" s="34"/>
      <c r="S4" s="34"/>
      <c r="T4" s="201"/>
    </row>
    <row r="5" spans="1:20" ht="15.6" customHeight="1" x14ac:dyDescent="0.3">
      <c r="A5" s="223"/>
      <c r="B5" s="107" t="s">
        <v>3</v>
      </c>
      <c r="C5" s="109">
        <f>Version_Control!C5</f>
        <v>45434</v>
      </c>
      <c r="D5" s="34"/>
      <c r="E5" s="34"/>
      <c r="F5" s="34"/>
      <c r="G5" s="34"/>
      <c r="H5" s="34"/>
      <c r="I5" s="34"/>
      <c r="J5" s="34"/>
      <c r="K5" s="34"/>
      <c r="L5" s="34"/>
      <c r="M5" s="34"/>
      <c r="N5" s="34"/>
      <c r="O5" s="34"/>
      <c r="P5" s="34"/>
      <c r="Q5" s="34"/>
      <c r="R5" s="34"/>
      <c r="S5" s="34"/>
      <c r="T5" s="201"/>
    </row>
    <row r="6" spans="1:20" ht="15.6" customHeight="1" x14ac:dyDescent="0.3">
      <c r="A6" s="223"/>
      <c r="B6" s="107" t="s">
        <v>4</v>
      </c>
      <c r="C6" s="108" t="str">
        <f ca="1">MID(CELL("filename",A1), FIND("]", CELL("filename", A1))+ 1, 255)</f>
        <v>A Test Raw Data</v>
      </c>
      <c r="D6" s="34"/>
      <c r="E6" s="34"/>
      <c r="F6" s="34"/>
      <c r="G6" s="34"/>
      <c r="H6" s="34"/>
      <c r="I6" s="34"/>
      <c r="J6" s="34"/>
      <c r="K6" s="34"/>
      <c r="L6" s="34"/>
      <c r="M6" s="34"/>
      <c r="N6" s="34"/>
      <c r="O6" s="34"/>
      <c r="P6" s="34"/>
      <c r="Q6" s="34"/>
      <c r="R6" s="34"/>
      <c r="S6" s="34"/>
      <c r="T6" s="201"/>
    </row>
    <row r="7" spans="1:20" ht="15.6" customHeight="1" x14ac:dyDescent="0.3">
      <c r="A7" s="223"/>
      <c r="B7" s="110" t="s">
        <v>5</v>
      </c>
      <c r="C7" s="111" t="str">
        <f ca="1">Version_Control!C7</f>
        <v>Walk-In Refrigeration Systems - v1.5.xlsx</v>
      </c>
      <c r="D7" s="34"/>
      <c r="E7" s="34"/>
      <c r="F7" s="34"/>
      <c r="G7" s="34"/>
      <c r="H7" s="34"/>
      <c r="I7" s="34"/>
      <c r="J7" s="34"/>
      <c r="K7" s="34"/>
      <c r="L7" s="34"/>
      <c r="M7" s="34"/>
      <c r="N7" s="34"/>
      <c r="O7" s="34"/>
      <c r="P7" s="34"/>
      <c r="Q7" s="34"/>
      <c r="R7" s="34"/>
      <c r="S7" s="34"/>
      <c r="T7" s="201"/>
    </row>
    <row r="8" spans="1:20" ht="15.95" customHeight="1" thickBot="1" x14ac:dyDescent="0.35">
      <c r="A8" s="223"/>
      <c r="B8" s="112" t="s">
        <v>129</v>
      </c>
      <c r="C8" s="113" t="str">
        <f>Version_Control!C8</f>
        <v>[MM/DD/YYYY]</v>
      </c>
      <c r="D8" s="34"/>
      <c r="E8" s="34"/>
      <c r="F8" s="34"/>
      <c r="G8" s="34"/>
      <c r="H8" s="34"/>
      <c r="I8" s="34"/>
      <c r="J8" s="34"/>
      <c r="K8" s="34"/>
      <c r="L8" s="34"/>
      <c r="M8" s="34"/>
      <c r="N8" s="34"/>
      <c r="O8" s="34"/>
      <c r="P8" s="34"/>
      <c r="Q8" s="34"/>
      <c r="R8" s="34"/>
      <c r="S8" s="34"/>
      <c r="T8" s="201"/>
    </row>
    <row r="9" spans="1:20" ht="15.6" customHeight="1" thickBot="1" x14ac:dyDescent="0.35">
      <c r="A9" s="224"/>
      <c r="B9" s="225"/>
      <c r="C9" s="226"/>
      <c r="D9" s="227"/>
      <c r="E9" s="227"/>
      <c r="F9" s="227"/>
      <c r="G9" s="227"/>
      <c r="H9" s="227"/>
      <c r="I9" s="227"/>
      <c r="J9" s="227"/>
      <c r="K9" s="227"/>
      <c r="L9" s="227"/>
      <c r="M9" s="227"/>
      <c r="N9" s="227"/>
      <c r="O9" s="227"/>
      <c r="P9" s="227"/>
      <c r="Q9" s="227"/>
      <c r="R9" s="227"/>
      <c r="S9" s="227"/>
      <c r="T9" s="207"/>
    </row>
    <row r="10" spans="1:20" ht="15.6" customHeight="1" x14ac:dyDescent="0.3">
      <c r="I10" s="332"/>
      <c r="J10" s="332"/>
    </row>
    <row r="11" spans="1:20" ht="14.45" customHeight="1" x14ac:dyDescent="0.3">
      <c r="I11" s="333"/>
    </row>
    <row r="12" spans="1:20" ht="14.45" customHeight="1" x14ac:dyDescent="0.3">
      <c r="I12" s="333"/>
    </row>
    <row r="13" spans="1:20" ht="14.45" customHeight="1" x14ac:dyDescent="0.3">
      <c r="I13" s="333"/>
    </row>
    <row r="14" spans="1:20" ht="14.45" customHeight="1" x14ac:dyDescent="0.3">
      <c r="I14" s="333"/>
    </row>
    <row r="15" spans="1:20" ht="14.45" customHeight="1" x14ac:dyDescent="0.3">
      <c r="I15" s="333"/>
    </row>
    <row r="16" spans="1:20" ht="14.45" customHeight="1" x14ac:dyDescent="0.3">
      <c r="I16" s="333"/>
    </row>
    <row r="17" spans="9:9" ht="14.45" customHeight="1" x14ac:dyDescent="0.3">
      <c r="I17" s="333"/>
    </row>
    <row r="18" spans="9:9" ht="14.45" customHeight="1" x14ac:dyDescent="0.3">
      <c r="I18" s="333"/>
    </row>
    <row r="19" spans="9:9" ht="14.45" customHeight="1" x14ac:dyDescent="0.3">
      <c r="I19" s="333"/>
    </row>
    <row r="20" spans="9:9" ht="14.45" customHeight="1" x14ac:dyDescent="0.3">
      <c r="I20" s="333"/>
    </row>
    <row r="21" spans="9:9" ht="14.45" customHeight="1" x14ac:dyDescent="0.3">
      <c r="I21" s="333"/>
    </row>
    <row r="22" spans="9:9" ht="14.45" customHeight="1" x14ac:dyDescent="0.3">
      <c r="I22" s="333"/>
    </row>
    <row r="23" spans="9:9" ht="14.45" customHeight="1" x14ac:dyDescent="0.3">
      <c r="I23" s="333"/>
    </row>
    <row r="24" spans="9:9" ht="14.45" customHeight="1" x14ac:dyDescent="0.3">
      <c r="I24" s="333"/>
    </row>
    <row r="25" spans="9:9" ht="14.45" customHeight="1" x14ac:dyDescent="0.3">
      <c r="I25" s="333"/>
    </row>
    <row r="26" spans="9:9" ht="14.45" customHeight="1" x14ac:dyDescent="0.3">
      <c r="I26" s="333"/>
    </row>
    <row r="27" spans="9:9" ht="14.45" customHeight="1" x14ac:dyDescent="0.3">
      <c r="I27" s="333"/>
    </row>
    <row r="28" spans="9:9" ht="14.45" customHeight="1" x14ac:dyDescent="0.3">
      <c r="I28" s="333"/>
    </row>
    <row r="29" spans="9:9" ht="14.45" customHeight="1" x14ac:dyDescent="0.3">
      <c r="I29" s="333"/>
    </row>
    <row r="30" spans="9:9" ht="14.45" customHeight="1" x14ac:dyDescent="0.3">
      <c r="I30" s="333"/>
    </row>
    <row r="31" spans="9:9" ht="14.45" customHeight="1" x14ac:dyDescent="0.3">
      <c r="I31" s="333"/>
    </row>
    <row r="32" spans="9:9" ht="14.45" customHeight="1" x14ac:dyDescent="0.3">
      <c r="I32" s="333"/>
    </row>
    <row r="33" spans="9:9" ht="14.45" customHeight="1" x14ac:dyDescent="0.3">
      <c r="I33" s="333"/>
    </row>
    <row r="34" spans="9:9" ht="14.45" customHeight="1" x14ac:dyDescent="0.3">
      <c r="I34" s="333"/>
    </row>
    <row r="35" spans="9:9" ht="14.45" customHeight="1" x14ac:dyDescent="0.3">
      <c r="I35" s="333"/>
    </row>
    <row r="36" spans="9:9" ht="14.45" customHeight="1" x14ac:dyDescent="0.3">
      <c r="I36" s="333"/>
    </row>
    <row r="37" spans="9:9" ht="14.45" customHeight="1" x14ac:dyDescent="0.3">
      <c r="I37" s="333"/>
    </row>
    <row r="38" spans="9:9" ht="14.45" customHeight="1" x14ac:dyDescent="0.3">
      <c r="I38" s="333"/>
    </row>
    <row r="39" spans="9:9" ht="14.45" customHeight="1" x14ac:dyDescent="0.3">
      <c r="I39" s="333"/>
    </row>
    <row r="40" spans="9:9" ht="14.45" customHeight="1" x14ac:dyDescent="0.3">
      <c r="I40" s="333"/>
    </row>
    <row r="41" spans="9:9" ht="14.45" customHeight="1" x14ac:dyDescent="0.3">
      <c r="I41" s="333"/>
    </row>
    <row r="42" spans="9:9" ht="14.45" customHeight="1" x14ac:dyDescent="0.3">
      <c r="I42" s="333"/>
    </row>
    <row r="43" spans="9:9" ht="14.45" customHeight="1" x14ac:dyDescent="0.3">
      <c r="I43" s="333"/>
    </row>
    <row r="44" spans="9:9" ht="14.45" customHeight="1" x14ac:dyDescent="0.3">
      <c r="I44" s="333"/>
    </row>
    <row r="45" spans="9:9" ht="14.45" customHeight="1" x14ac:dyDescent="0.3">
      <c r="I45" s="333"/>
    </row>
    <row r="46" spans="9:9" ht="14.45" customHeight="1" x14ac:dyDescent="0.3">
      <c r="I46" s="333"/>
    </row>
    <row r="47" spans="9:9" ht="14.45" customHeight="1" x14ac:dyDescent="0.3">
      <c r="I47" s="333"/>
    </row>
    <row r="48" spans="9:9" ht="14.45" customHeight="1" x14ac:dyDescent="0.3">
      <c r="I48" s="333"/>
    </row>
    <row r="49" spans="9:9" ht="14.45" customHeight="1" x14ac:dyDescent="0.3">
      <c r="I49" s="333"/>
    </row>
    <row r="50" spans="9:9" ht="14.45" customHeight="1" x14ac:dyDescent="0.3">
      <c r="I50" s="333"/>
    </row>
    <row r="51" spans="9:9" ht="14.45" customHeight="1" x14ac:dyDescent="0.3">
      <c r="I51" s="333"/>
    </row>
    <row r="52" spans="9:9" ht="14.45" customHeight="1" x14ac:dyDescent="0.3">
      <c r="I52" s="333"/>
    </row>
    <row r="53" spans="9:9" ht="14.45" customHeight="1" x14ac:dyDescent="0.3">
      <c r="I53" s="333"/>
    </row>
    <row r="54" spans="9:9" ht="16.5" x14ac:dyDescent="0.3">
      <c r="I54" s="333"/>
    </row>
  </sheetData>
  <sheetProtection algorithmName="SHA-512" hashValue="ZTfTF120/MCtu1RkIkMALqOXUQMoxwUC3oI3f0pFzlH43e6/3FZHhZj6Vo+hLDLnCeCkdd/3I3kWhihSDov/0w==" saltValue="bvU5FKvnd39bkLaSV2nlMw==" spinCount="100000" sheet="1" objects="1" scenarios="1"/>
  <mergeCells count="2">
    <mergeCell ref="B2:C2"/>
    <mergeCell ref="I2:R3"/>
  </mergeCells>
  <hyperlinks>
    <hyperlink ref="E2" location="Instructions!A1" display="Back to Instructions tab" xr:uid="{6F99CE15-F25A-4BEF-9D68-F1AA06987582}"/>
  </hyperlink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7520B-FABE-469A-B1F6-A2DDE1016D9F}">
  <sheetPr codeName="Sheet19">
    <tabColor rgb="FFFFFF00"/>
  </sheetPr>
  <dimension ref="A1:T54"/>
  <sheetViews>
    <sheetView zoomScale="80" zoomScaleNormal="80" workbookViewId="0">
      <selection activeCell="A10" sqref="A10"/>
    </sheetView>
  </sheetViews>
  <sheetFormatPr defaultColWidth="9.140625" defaultRowHeight="15" x14ac:dyDescent="0.25"/>
  <cols>
    <col min="1" max="1" width="9.140625" style="331"/>
    <col min="2" max="2" width="30" style="331" customWidth="1"/>
    <col min="3" max="3" width="52.140625" style="331" customWidth="1"/>
    <col min="4" max="6" width="10.7109375" style="331" customWidth="1"/>
    <col min="7" max="16384" width="9.140625" style="331"/>
  </cols>
  <sheetData>
    <row r="1" spans="1:20" ht="17.25" thickBot="1" x14ac:dyDescent="0.35">
      <c r="A1" s="190"/>
      <c r="B1" s="221"/>
      <c r="C1" s="221"/>
      <c r="D1" s="221"/>
      <c r="E1" s="221"/>
      <c r="F1" s="221"/>
      <c r="G1" s="221"/>
      <c r="H1" s="221"/>
      <c r="I1" s="221"/>
      <c r="J1" s="221"/>
      <c r="K1" s="221"/>
      <c r="L1" s="221"/>
      <c r="M1" s="221"/>
      <c r="N1" s="221"/>
      <c r="O1" s="221"/>
      <c r="P1" s="221"/>
      <c r="Q1" s="221"/>
      <c r="R1" s="221"/>
      <c r="S1" s="221"/>
      <c r="T1" s="222"/>
    </row>
    <row r="2" spans="1:20" ht="16.149999999999999" customHeight="1" thickBot="1" x14ac:dyDescent="0.35">
      <c r="A2" s="223"/>
      <c r="B2" s="483" t="s">
        <v>0</v>
      </c>
      <c r="C2" s="484"/>
      <c r="D2" s="34"/>
      <c r="E2" s="173" t="s">
        <v>75</v>
      </c>
      <c r="F2" s="34"/>
      <c r="G2" s="34"/>
      <c r="H2" s="34"/>
      <c r="I2" s="496" t="s">
        <v>327</v>
      </c>
      <c r="J2" s="497"/>
      <c r="K2" s="497"/>
      <c r="L2" s="497"/>
      <c r="M2" s="497"/>
      <c r="N2" s="497"/>
      <c r="O2" s="497"/>
      <c r="P2" s="497"/>
      <c r="Q2" s="497"/>
      <c r="R2" s="498"/>
      <c r="S2" s="34"/>
      <c r="T2" s="201"/>
    </row>
    <row r="3" spans="1:20" ht="16.5" x14ac:dyDescent="0.3">
      <c r="A3" s="223"/>
      <c r="B3" s="107" t="s">
        <v>1</v>
      </c>
      <c r="C3" s="108" t="str">
        <f>Version_Control!C3</f>
        <v>Walk-In Refrigeration Systems</v>
      </c>
      <c r="D3" s="34"/>
      <c r="E3" s="34"/>
      <c r="F3" s="34"/>
      <c r="G3" s="34"/>
      <c r="H3" s="34"/>
      <c r="I3" s="499"/>
      <c r="J3" s="500"/>
      <c r="K3" s="500"/>
      <c r="L3" s="500"/>
      <c r="M3" s="500"/>
      <c r="N3" s="500"/>
      <c r="O3" s="500"/>
      <c r="P3" s="500"/>
      <c r="Q3" s="500"/>
      <c r="R3" s="501"/>
      <c r="S3" s="34"/>
      <c r="T3" s="201"/>
    </row>
    <row r="4" spans="1:20" ht="15.6" customHeight="1" x14ac:dyDescent="0.3">
      <c r="A4" s="223"/>
      <c r="B4" s="107" t="s">
        <v>2</v>
      </c>
      <c r="C4" s="108" t="str">
        <f>Version_Control!C4</f>
        <v>v1.5</v>
      </c>
      <c r="D4" s="34"/>
      <c r="E4" s="34"/>
      <c r="F4" s="34"/>
      <c r="G4" s="34"/>
      <c r="H4" s="34"/>
      <c r="I4" s="34"/>
      <c r="J4" s="34"/>
      <c r="K4" s="34"/>
      <c r="L4" s="34"/>
      <c r="M4" s="34"/>
      <c r="N4" s="34"/>
      <c r="O4" s="34"/>
      <c r="P4" s="34"/>
      <c r="Q4" s="34"/>
      <c r="R4" s="34"/>
      <c r="S4" s="34"/>
      <c r="T4" s="201"/>
    </row>
    <row r="5" spans="1:20" ht="15.6" customHeight="1" x14ac:dyDescent="0.3">
      <c r="A5" s="223"/>
      <c r="B5" s="107" t="s">
        <v>3</v>
      </c>
      <c r="C5" s="109">
        <f>Version_Control!C5</f>
        <v>45434</v>
      </c>
      <c r="D5" s="34"/>
      <c r="E5" s="34"/>
      <c r="F5" s="34"/>
      <c r="G5" s="34"/>
      <c r="H5" s="34"/>
      <c r="I5" s="34"/>
      <c r="J5" s="34"/>
      <c r="K5" s="34"/>
      <c r="L5" s="34"/>
      <c r="M5" s="34"/>
      <c r="N5" s="34"/>
      <c r="O5" s="34"/>
      <c r="P5" s="34"/>
      <c r="Q5" s="34"/>
      <c r="R5" s="34"/>
      <c r="S5" s="34"/>
      <c r="T5" s="201"/>
    </row>
    <row r="6" spans="1:20" ht="15.6" customHeight="1" x14ac:dyDescent="0.3">
      <c r="A6" s="223"/>
      <c r="B6" s="107" t="s">
        <v>4</v>
      </c>
      <c r="C6" s="108" t="str">
        <f ca="1">MID(CELL("filename",A1), FIND("]", CELL("filename", A1))+ 1, 255)</f>
        <v>B Test Raw Data</v>
      </c>
      <c r="D6" s="34"/>
      <c r="E6" s="34"/>
      <c r="F6" s="34"/>
      <c r="G6" s="34"/>
      <c r="H6" s="34"/>
      <c r="I6" s="34"/>
      <c r="J6" s="34"/>
      <c r="K6" s="34"/>
      <c r="L6" s="34"/>
      <c r="M6" s="34"/>
      <c r="N6" s="34"/>
      <c r="O6" s="34"/>
      <c r="P6" s="34"/>
      <c r="Q6" s="34"/>
      <c r="R6" s="34"/>
      <c r="S6" s="34"/>
      <c r="T6" s="201"/>
    </row>
    <row r="7" spans="1:20" ht="15.6" customHeight="1" x14ac:dyDescent="0.3">
      <c r="A7" s="223"/>
      <c r="B7" s="110" t="s">
        <v>5</v>
      </c>
      <c r="C7" s="111" t="str">
        <f ca="1">Version_Control!C7</f>
        <v>Walk-In Refrigeration Systems - v1.5.xlsx</v>
      </c>
      <c r="D7" s="34"/>
      <c r="E7" s="34"/>
      <c r="F7" s="34"/>
      <c r="G7" s="34"/>
      <c r="H7" s="34"/>
      <c r="I7" s="34"/>
      <c r="J7" s="34"/>
      <c r="K7" s="34"/>
      <c r="L7" s="34"/>
      <c r="M7" s="34"/>
      <c r="N7" s="34"/>
      <c r="O7" s="34"/>
      <c r="P7" s="34"/>
      <c r="Q7" s="34"/>
      <c r="R7" s="34"/>
      <c r="S7" s="34"/>
      <c r="T7" s="201"/>
    </row>
    <row r="8" spans="1:20" ht="15.95" customHeight="1" thickBot="1" x14ac:dyDescent="0.35">
      <c r="A8" s="223"/>
      <c r="B8" s="112" t="s">
        <v>129</v>
      </c>
      <c r="C8" s="113" t="str">
        <f>Version_Control!C8</f>
        <v>[MM/DD/YYYY]</v>
      </c>
      <c r="D8" s="34"/>
      <c r="E8" s="34"/>
      <c r="F8" s="34"/>
      <c r="G8" s="34"/>
      <c r="H8" s="34"/>
      <c r="I8" s="34"/>
      <c r="J8" s="34"/>
      <c r="K8" s="34"/>
      <c r="L8" s="34"/>
      <c r="M8" s="34"/>
      <c r="N8" s="34"/>
      <c r="O8" s="34"/>
      <c r="P8" s="34"/>
      <c r="Q8" s="34"/>
      <c r="R8" s="34"/>
      <c r="S8" s="34"/>
      <c r="T8" s="201"/>
    </row>
    <row r="9" spans="1:20" ht="15.6" customHeight="1" thickBot="1" x14ac:dyDescent="0.35">
      <c r="A9" s="224"/>
      <c r="B9" s="225"/>
      <c r="C9" s="226"/>
      <c r="D9" s="227"/>
      <c r="E9" s="227"/>
      <c r="F9" s="227"/>
      <c r="G9" s="227"/>
      <c r="H9" s="227"/>
      <c r="I9" s="227"/>
      <c r="J9" s="227"/>
      <c r="K9" s="227"/>
      <c r="L9" s="227"/>
      <c r="M9" s="227"/>
      <c r="N9" s="227"/>
      <c r="O9" s="227"/>
      <c r="P9" s="227"/>
      <c r="Q9" s="227"/>
      <c r="R9" s="227"/>
      <c r="S9" s="227"/>
      <c r="T9" s="207"/>
    </row>
    <row r="10" spans="1:20" ht="15.6" customHeight="1" x14ac:dyDescent="0.3">
      <c r="I10" s="332"/>
      <c r="J10" s="332"/>
    </row>
    <row r="11" spans="1:20" ht="14.45" customHeight="1" x14ac:dyDescent="0.3">
      <c r="I11" s="333"/>
    </row>
    <row r="12" spans="1:20" ht="14.45" customHeight="1" x14ac:dyDescent="0.3">
      <c r="I12" s="333"/>
    </row>
    <row r="13" spans="1:20" ht="14.45" customHeight="1" x14ac:dyDescent="0.3">
      <c r="I13" s="333"/>
    </row>
    <row r="14" spans="1:20" ht="14.45" customHeight="1" x14ac:dyDescent="0.3">
      <c r="I14" s="333"/>
    </row>
    <row r="15" spans="1:20" ht="14.45" customHeight="1" x14ac:dyDescent="0.3">
      <c r="I15" s="333"/>
    </row>
    <row r="16" spans="1:20" ht="14.45" customHeight="1" x14ac:dyDescent="0.3">
      <c r="I16" s="333"/>
    </row>
    <row r="17" spans="9:9" ht="14.45" customHeight="1" x14ac:dyDescent="0.3">
      <c r="I17" s="333"/>
    </row>
    <row r="18" spans="9:9" ht="14.45" customHeight="1" x14ac:dyDescent="0.3">
      <c r="I18" s="333"/>
    </row>
    <row r="19" spans="9:9" ht="14.45" customHeight="1" x14ac:dyDescent="0.3">
      <c r="I19" s="333"/>
    </row>
    <row r="20" spans="9:9" ht="14.45" customHeight="1" x14ac:dyDescent="0.3">
      <c r="I20" s="333"/>
    </row>
    <row r="21" spans="9:9" ht="14.45" customHeight="1" x14ac:dyDescent="0.3">
      <c r="I21" s="333"/>
    </row>
    <row r="22" spans="9:9" ht="14.45" customHeight="1" x14ac:dyDescent="0.3">
      <c r="I22" s="333"/>
    </row>
    <row r="23" spans="9:9" ht="14.45" customHeight="1" x14ac:dyDescent="0.3">
      <c r="I23" s="333"/>
    </row>
    <row r="24" spans="9:9" ht="14.45" customHeight="1" x14ac:dyDescent="0.3">
      <c r="I24" s="333"/>
    </row>
    <row r="25" spans="9:9" ht="14.45" customHeight="1" x14ac:dyDescent="0.3">
      <c r="I25" s="333"/>
    </row>
    <row r="26" spans="9:9" ht="14.45" customHeight="1" x14ac:dyDescent="0.3">
      <c r="I26" s="333"/>
    </row>
    <row r="27" spans="9:9" ht="14.45" customHeight="1" x14ac:dyDescent="0.3">
      <c r="I27" s="333"/>
    </row>
    <row r="28" spans="9:9" ht="14.45" customHeight="1" x14ac:dyDescent="0.3">
      <c r="I28" s="333"/>
    </row>
    <row r="29" spans="9:9" ht="14.45" customHeight="1" x14ac:dyDescent="0.3">
      <c r="I29" s="333"/>
    </row>
    <row r="30" spans="9:9" ht="14.45" customHeight="1" x14ac:dyDescent="0.3">
      <c r="I30" s="333"/>
    </row>
    <row r="31" spans="9:9" ht="14.45" customHeight="1" x14ac:dyDescent="0.3">
      <c r="I31" s="333"/>
    </row>
    <row r="32" spans="9:9" ht="14.45" customHeight="1" x14ac:dyDescent="0.3">
      <c r="I32" s="333"/>
    </row>
    <row r="33" spans="9:9" ht="14.45" customHeight="1" x14ac:dyDescent="0.3">
      <c r="I33" s="333"/>
    </row>
    <row r="34" spans="9:9" ht="14.45" customHeight="1" x14ac:dyDescent="0.3">
      <c r="I34" s="333"/>
    </row>
    <row r="35" spans="9:9" ht="14.45" customHeight="1" x14ac:dyDescent="0.3">
      <c r="I35" s="333"/>
    </row>
    <row r="36" spans="9:9" ht="14.45" customHeight="1" x14ac:dyDescent="0.3">
      <c r="I36" s="333"/>
    </row>
    <row r="37" spans="9:9" ht="14.45" customHeight="1" x14ac:dyDescent="0.3">
      <c r="I37" s="333"/>
    </row>
    <row r="38" spans="9:9" ht="14.45" customHeight="1" x14ac:dyDescent="0.3">
      <c r="I38" s="333"/>
    </row>
    <row r="39" spans="9:9" ht="14.45" customHeight="1" x14ac:dyDescent="0.3">
      <c r="I39" s="333"/>
    </row>
    <row r="40" spans="9:9" ht="14.45" customHeight="1" x14ac:dyDescent="0.3">
      <c r="I40" s="333"/>
    </row>
    <row r="41" spans="9:9" ht="14.45" customHeight="1" x14ac:dyDescent="0.3">
      <c r="I41" s="333"/>
    </row>
    <row r="42" spans="9:9" ht="14.45" customHeight="1" x14ac:dyDescent="0.3">
      <c r="I42" s="333"/>
    </row>
    <row r="43" spans="9:9" ht="14.45" customHeight="1" x14ac:dyDescent="0.3">
      <c r="I43" s="333"/>
    </row>
    <row r="44" spans="9:9" ht="14.45" customHeight="1" x14ac:dyDescent="0.3">
      <c r="I44" s="333"/>
    </row>
    <row r="45" spans="9:9" ht="14.45" customHeight="1" x14ac:dyDescent="0.3">
      <c r="I45" s="333"/>
    </row>
    <row r="46" spans="9:9" ht="14.45" customHeight="1" x14ac:dyDescent="0.3">
      <c r="I46" s="333"/>
    </row>
    <row r="47" spans="9:9" ht="14.45" customHeight="1" x14ac:dyDescent="0.3">
      <c r="I47" s="333"/>
    </row>
    <row r="48" spans="9:9" ht="14.45" customHeight="1" x14ac:dyDescent="0.3">
      <c r="I48" s="333"/>
    </row>
    <row r="49" spans="9:9" ht="14.45" customHeight="1" x14ac:dyDescent="0.3">
      <c r="I49" s="333"/>
    </row>
    <row r="50" spans="9:9" ht="14.45" customHeight="1" x14ac:dyDescent="0.3">
      <c r="I50" s="333"/>
    </row>
    <row r="51" spans="9:9" ht="14.45" customHeight="1" x14ac:dyDescent="0.3">
      <c r="I51" s="333"/>
    </row>
    <row r="52" spans="9:9" ht="14.45" customHeight="1" x14ac:dyDescent="0.3">
      <c r="I52" s="333"/>
    </row>
    <row r="53" spans="9:9" ht="14.45" customHeight="1" x14ac:dyDescent="0.3">
      <c r="I53" s="333"/>
    </row>
    <row r="54" spans="9:9" ht="16.5" x14ac:dyDescent="0.3">
      <c r="I54" s="333"/>
    </row>
  </sheetData>
  <sheetProtection algorithmName="SHA-512" hashValue="wEkFPzu1TSV5MZRKmV3JgpRYeUp09Xp/+bCJ2VdvbIUMMepPWUD0Lnju0q9gThub9pi1zlj9LhOUPoABG9Luog==" saltValue="yHghVQ+DyLu3U7SCa9waSg==" spinCount="100000" sheet="1" objects="1" scenarios="1"/>
  <mergeCells count="2">
    <mergeCell ref="B2:C2"/>
    <mergeCell ref="I2:R3"/>
  </mergeCells>
  <hyperlinks>
    <hyperlink ref="E2" location="Instructions!A1" display="Back to Instructions tab" xr:uid="{49A45103-CAA5-4B1F-8134-A25FC3A5F8D7}"/>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F4240-2F29-4EC4-AEBC-9F18662890AE}">
  <sheetPr codeName="Sheet20">
    <tabColor rgb="FFFFFF00"/>
  </sheetPr>
  <dimension ref="A1:T54"/>
  <sheetViews>
    <sheetView zoomScale="80" zoomScaleNormal="80" workbookViewId="0">
      <selection activeCell="A10" sqref="A10"/>
    </sheetView>
  </sheetViews>
  <sheetFormatPr defaultColWidth="9.140625" defaultRowHeight="15" x14ac:dyDescent="0.25"/>
  <cols>
    <col min="1" max="1" width="9.140625" style="331"/>
    <col min="2" max="2" width="30" style="331" customWidth="1"/>
    <col min="3" max="3" width="52.140625" style="331" customWidth="1"/>
    <col min="4" max="6" width="10.7109375" style="331" customWidth="1"/>
    <col min="7" max="16384" width="9.140625" style="331"/>
  </cols>
  <sheetData>
    <row r="1" spans="1:20" ht="17.25" thickBot="1" x14ac:dyDescent="0.35">
      <c r="A1" s="190"/>
      <c r="B1" s="221"/>
      <c r="C1" s="221"/>
      <c r="D1" s="221"/>
      <c r="E1" s="221"/>
      <c r="F1" s="221"/>
      <c r="G1" s="221"/>
      <c r="H1" s="221"/>
      <c r="I1" s="221"/>
      <c r="J1" s="221"/>
      <c r="K1" s="221"/>
      <c r="L1" s="221"/>
      <c r="M1" s="221"/>
      <c r="N1" s="221"/>
      <c r="O1" s="221"/>
      <c r="P1" s="221"/>
      <c r="Q1" s="221"/>
      <c r="R1" s="221"/>
      <c r="S1" s="221"/>
      <c r="T1" s="222"/>
    </row>
    <row r="2" spans="1:20" ht="16.149999999999999" customHeight="1" thickBot="1" x14ac:dyDescent="0.35">
      <c r="A2" s="223"/>
      <c r="B2" s="483" t="s">
        <v>0</v>
      </c>
      <c r="C2" s="484"/>
      <c r="D2" s="34"/>
      <c r="E2" s="173" t="s">
        <v>75</v>
      </c>
      <c r="F2" s="34"/>
      <c r="G2" s="34"/>
      <c r="H2" s="34"/>
      <c r="I2" s="496" t="s">
        <v>327</v>
      </c>
      <c r="J2" s="497"/>
      <c r="K2" s="497"/>
      <c r="L2" s="497"/>
      <c r="M2" s="497"/>
      <c r="N2" s="497"/>
      <c r="O2" s="497"/>
      <c r="P2" s="497"/>
      <c r="Q2" s="497"/>
      <c r="R2" s="498"/>
      <c r="S2" s="34"/>
      <c r="T2" s="201"/>
    </row>
    <row r="3" spans="1:20" ht="16.5" x14ac:dyDescent="0.3">
      <c r="A3" s="223"/>
      <c r="B3" s="107" t="s">
        <v>1</v>
      </c>
      <c r="C3" s="108" t="str">
        <f>Version_Control!C3</f>
        <v>Walk-In Refrigeration Systems</v>
      </c>
      <c r="D3" s="34"/>
      <c r="E3" s="34"/>
      <c r="F3" s="34"/>
      <c r="G3" s="34"/>
      <c r="H3" s="34"/>
      <c r="I3" s="499"/>
      <c r="J3" s="500"/>
      <c r="K3" s="500"/>
      <c r="L3" s="500"/>
      <c r="M3" s="500"/>
      <c r="N3" s="500"/>
      <c r="O3" s="500"/>
      <c r="P3" s="500"/>
      <c r="Q3" s="500"/>
      <c r="R3" s="501"/>
      <c r="S3" s="34"/>
      <c r="T3" s="201"/>
    </row>
    <row r="4" spans="1:20" ht="15.6" customHeight="1" x14ac:dyDescent="0.3">
      <c r="A4" s="223"/>
      <c r="B4" s="107" t="s">
        <v>2</v>
      </c>
      <c r="C4" s="108" t="str">
        <f>Version_Control!C4</f>
        <v>v1.5</v>
      </c>
      <c r="D4" s="34"/>
      <c r="E4" s="34"/>
      <c r="F4" s="34"/>
      <c r="G4" s="34"/>
      <c r="H4" s="34"/>
      <c r="I4" s="34"/>
      <c r="J4" s="34"/>
      <c r="K4" s="34"/>
      <c r="L4" s="34"/>
      <c r="M4" s="34"/>
      <c r="N4" s="34"/>
      <c r="O4" s="34"/>
      <c r="P4" s="34"/>
      <c r="Q4" s="34"/>
      <c r="R4" s="34"/>
      <c r="S4" s="34"/>
      <c r="T4" s="201"/>
    </row>
    <row r="5" spans="1:20" ht="15.6" customHeight="1" x14ac:dyDescent="0.3">
      <c r="A5" s="223"/>
      <c r="B5" s="107" t="s">
        <v>3</v>
      </c>
      <c r="C5" s="109">
        <f>Version_Control!C5</f>
        <v>45434</v>
      </c>
      <c r="D5" s="34"/>
      <c r="E5" s="34"/>
      <c r="F5" s="34"/>
      <c r="G5" s="34"/>
      <c r="H5" s="34"/>
      <c r="I5" s="34"/>
      <c r="J5" s="34"/>
      <c r="K5" s="34"/>
      <c r="L5" s="34"/>
      <c r="M5" s="34"/>
      <c r="N5" s="34"/>
      <c r="O5" s="34"/>
      <c r="P5" s="34"/>
      <c r="Q5" s="34"/>
      <c r="R5" s="34"/>
      <c r="S5" s="34"/>
      <c r="T5" s="201"/>
    </row>
    <row r="6" spans="1:20" ht="15.6" customHeight="1" x14ac:dyDescent="0.3">
      <c r="A6" s="223"/>
      <c r="B6" s="107" t="s">
        <v>4</v>
      </c>
      <c r="C6" s="108" t="str">
        <f ca="1">MID(CELL("filename",A1), FIND("]", CELL("filename", A1))+ 1, 255)</f>
        <v>C Test Raw Data</v>
      </c>
      <c r="D6" s="34"/>
      <c r="E6" s="34"/>
      <c r="F6" s="34"/>
      <c r="G6" s="34"/>
      <c r="H6" s="34"/>
      <c r="I6" s="34"/>
      <c r="J6" s="34"/>
      <c r="K6" s="34"/>
      <c r="L6" s="34"/>
      <c r="M6" s="34"/>
      <c r="N6" s="34"/>
      <c r="O6" s="34"/>
      <c r="P6" s="34"/>
      <c r="Q6" s="34"/>
      <c r="R6" s="34"/>
      <c r="S6" s="34"/>
      <c r="T6" s="201"/>
    </row>
    <row r="7" spans="1:20" ht="15.6" customHeight="1" x14ac:dyDescent="0.3">
      <c r="A7" s="223"/>
      <c r="B7" s="110" t="s">
        <v>5</v>
      </c>
      <c r="C7" s="111" t="str">
        <f ca="1">Version_Control!C7</f>
        <v>Walk-In Refrigeration Systems - v1.5.xlsx</v>
      </c>
      <c r="D7" s="34"/>
      <c r="E7" s="34"/>
      <c r="F7" s="34"/>
      <c r="G7" s="34"/>
      <c r="H7" s="34"/>
      <c r="I7" s="34"/>
      <c r="J7" s="34"/>
      <c r="K7" s="34"/>
      <c r="L7" s="34"/>
      <c r="M7" s="34"/>
      <c r="N7" s="34"/>
      <c r="O7" s="34"/>
      <c r="P7" s="34"/>
      <c r="Q7" s="34"/>
      <c r="R7" s="34"/>
      <c r="S7" s="34"/>
      <c r="T7" s="201"/>
    </row>
    <row r="8" spans="1:20" ht="15.95" customHeight="1" thickBot="1" x14ac:dyDescent="0.35">
      <c r="A8" s="223"/>
      <c r="B8" s="112" t="s">
        <v>129</v>
      </c>
      <c r="C8" s="113" t="str">
        <f>Version_Control!C8</f>
        <v>[MM/DD/YYYY]</v>
      </c>
      <c r="D8" s="34"/>
      <c r="E8" s="34"/>
      <c r="F8" s="34"/>
      <c r="G8" s="34"/>
      <c r="H8" s="34"/>
      <c r="I8" s="34"/>
      <c r="J8" s="34"/>
      <c r="K8" s="34"/>
      <c r="L8" s="34"/>
      <c r="M8" s="34"/>
      <c r="N8" s="34"/>
      <c r="O8" s="34"/>
      <c r="P8" s="34"/>
      <c r="Q8" s="34"/>
      <c r="R8" s="34"/>
      <c r="S8" s="34"/>
      <c r="T8" s="201"/>
    </row>
    <row r="9" spans="1:20" ht="15.6" customHeight="1" thickBot="1" x14ac:dyDescent="0.35">
      <c r="A9" s="224"/>
      <c r="B9" s="225"/>
      <c r="C9" s="226"/>
      <c r="D9" s="227"/>
      <c r="E9" s="227"/>
      <c r="F9" s="227"/>
      <c r="G9" s="227"/>
      <c r="H9" s="227"/>
      <c r="I9" s="227"/>
      <c r="J9" s="227"/>
      <c r="K9" s="227"/>
      <c r="L9" s="227"/>
      <c r="M9" s="227"/>
      <c r="N9" s="227"/>
      <c r="O9" s="227"/>
      <c r="P9" s="227"/>
      <c r="Q9" s="227"/>
      <c r="R9" s="227"/>
      <c r="S9" s="227"/>
      <c r="T9" s="207"/>
    </row>
    <row r="10" spans="1:20" ht="15.6" customHeight="1" x14ac:dyDescent="0.3">
      <c r="I10" s="332"/>
      <c r="J10" s="332"/>
    </row>
    <row r="11" spans="1:20" ht="14.45" customHeight="1" x14ac:dyDescent="0.3">
      <c r="I11" s="333"/>
    </row>
    <row r="12" spans="1:20" ht="14.45" customHeight="1" x14ac:dyDescent="0.3">
      <c r="I12" s="333"/>
    </row>
    <row r="13" spans="1:20" ht="14.45" customHeight="1" x14ac:dyDescent="0.3">
      <c r="I13" s="333"/>
    </row>
    <row r="14" spans="1:20" ht="14.45" customHeight="1" x14ac:dyDescent="0.3">
      <c r="I14" s="333"/>
    </row>
    <row r="15" spans="1:20" ht="14.45" customHeight="1" x14ac:dyDescent="0.3">
      <c r="I15" s="333"/>
    </row>
    <row r="16" spans="1:20" ht="14.45" customHeight="1" x14ac:dyDescent="0.3">
      <c r="I16" s="333"/>
    </row>
    <row r="17" spans="9:9" ht="14.45" customHeight="1" x14ac:dyDescent="0.3">
      <c r="I17" s="333"/>
    </row>
    <row r="18" spans="9:9" ht="14.45" customHeight="1" x14ac:dyDescent="0.3">
      <c r="I18" s="333"/>
    </row>
    <row r="19" spans="9:9" ht="14.45" customHeight="1" x14ac:dyDescent="0.3">
      <c r="I19" s="333"/>
    </row>
    <row r="20" spans="9:9" ht="14.45" customHeight="1" x14ac:dyDescent="0.3">
      <c r="I20" s="333"/>
    </row>
    <row r="21" spans="9:9" ht="14.45" customHeight="1" x14ac:dyDescent="0.3">
      <c r="I21" s="333"/>
    </row>
    <row r="22" spans="9:9" ht="14.45" customHeight="1" x14ac:dyDescent="0.3">
      <c r="I22" s="333"/>
    </row>
    <row r="23" spans="9:9" ht="14.45" customHeight="1" x14ac:dyDescent="0.3">
      <c r="I23" s="333"/>
    </row>
    <row r="24" spans="9:9" ht="14.45" customHeight="1" x14ac:dyDescent="0.3">
      <c r="I24" s="333"/>
    </row>
    <row r="25" spans="9:9" ht="14.45" customHeight="1" x14ac:dyDescent="0.3">
      <c r="I25" s="333"/>
    </row>
    <row r="26" spans="9:9" ht="14.45" customHeight="1" x14ac:dyDescent="0.3">
      <c r="I26" s="333"/>
    </row>
    <row r="27" spans="9:9" ht="14.45" customHeight="1" x14ac:dyDescent="0.3">
      <c r="I27" s="333"/>
    </row>
    <row r="28" spans="9:9" ht="14.45" customHeight="1" x14ac:dyDescent="0.3">
      <c r="I28" s="333"/>
    </row>
    <row r="29" spans="9:9" ht="14.45" customHeight="1" x14ac:dyDescent="0.3">
      <c r="I29" s="333"/>
    </row>
    <row r="30" spans="9:9" ht="14.45" customHeight="1" x14ac:dyDescent="0.3">
      <c r="I30" s="333"/>
    </row>
    <row r="31" spans="9:9" ht="14.45" customHeight="1" x14ac:dyDescent="0.3">
      <c r="I31" s="333"/>
    </row>
    <row r="32" spans="9:9" ht="14.45" customHeight="1" x14ac:dyDescent="0.3">
      <c r="I32" s="333"/>
    </row>
    <row r="33" spans="9:9" ht="14.45" customHeight="1" x14ac:dyDescent="0.3">
      <c r="I33" s="333"/>
    </row>
    <row r="34" spans="9:9" ht="14.45" customHeight="1" x14ac:dyDescent="0.3">
      <c r="I34" s="333"/>
    </row>
    <row r="35" spans="9:9" ht="14.45" customHeight="1" x14ac:dyDescent="0.3">
      <c r="I35" s="333"/>
    </row>
    <row r="36" spans="9:9" ht="14.45" customHeight="1" x14ac:dyDescent="0.3">
      <c r="I36" s="333"/>
    </row>
    <row r="37" spans="9:9" ht="14.45" customHeight="1" x14ac:dyDescent="0.3">
      <c r="I37" s="333"/>
    </row>
    <row r="38" spans="9:9" ht="14.45" customHeight="1" x14ac:dyDescent="0.3">
      <c r="I38" s="333"/>
    </row>
    <row r="39" spans="9:9" ht="14.45" customHeight="1" x14ac:dyDescent="0.3">
      <c r="I39" s="333"/>
    </row>
    <row r="40" spans="9:9" ht="14.45" customHeight="1" x14ac:dyDescent="0.3">
      <c r="I40" s="333"/>
    </row>
    <row r="41" spans="9:9" ht="14.45" customHeight="1" x14ac:dyDescent="0.3">
      <c r="I41" s="333"/>
    </row>
    <row r="42" spans="9:9" ht="14.45" customHeight="1" x14ac:dyDescent="0.3">
      <c r="I42" s="333"/>
    </row>
    <row r="43" spans="9:9" ht="14.45" customHeight="1" x14ac:dyDescent="0.3">
      <c r="I43" s="333"/>
    </row>
    <row r="44" spans="9:9" ht="14.45" customHeight="1" x14ac:dyDescent="0.3">
      <c r="I44" s="333"/>
    </row>
    <row r="45" spans="9:9" ht="14.45" customHeight="1" x14ac:dyDescent="0.3">
      <c r="I45" s="333"/>
    </row>
    <row r="46" spans="9:9" ht="14.45" customHeight="1" x14ac:dyDescent="0.3">
      <c r="I46" s="333"/>
    </row>
    <row r="47" spans="9:9" ht="14.45" customHeight="1" x14ac:dyDescent="0.3">
      <c r="I47" s="333"/>
    </row>
    <row r="48" spans="9:9" ht="14.45" customHeight="1" x14ac:dyDescent="0.3">
      <c r="I48" s="333"/>
    </row>
    <row r="49" spans="9:9" ht="14.45" customHeight="1" x14ac:dyDescent="0.3">
      <c r="I49" s="333"/>
    </row>
    <row r="50" spans="9:9" ht="14.45" customHeight="1" x14ac:dyDescent="0.3">
      <c r="I50" s="333"/>
    </row>
    <row r="51" spans="9:9" ht="14.45" customHeight="1" x14ac:dyDescent="0.3">
      <c r="I51" s="333"/>
    </row>
    <row r="52" spans="9:9" ht="14.45" customHeight="1" x14ac:dyDescent="0.3">
      <c r="I52" s="333"/>
    </row>
    <row r="53" spans="9:9" ht="14.45" customHeight="1" x14ac:dyDescent="0.3">
      <c r="I53" s="333"/>
    </row>
    <row r="54" spans="9:9" ht="16.5" x14ac:dyDescent="0.3">
      <c r="I54" s="333"/>
    </row>
  </sheetData>
  <sheetProtection algorithmName="SHA-512" hashValue="RkMm/58gPMWUQNM4rNopyak0z+U1jaUxXsnYhDaFoXjEXajbBio9IHDOt81TMjIDI7ugbbIYKGJJjmLDEKq+XA==" saltValue="lKIYxihsVXLqut4nGBDjBQ==" spinCount="100000" sheet="1" objects="1" scenarios="1"/>
  <mergeCells count="2">
    <mergeCell ref="B2:C2"/>
    <mergeCell ref="I2:R3"/>
  </mergeCells>
  <hyperlinks>
    <hyperlink ref="E2" location="Instructions!A1" display="Back to Instructions tab" xr:uid="{755DC573-2D61-4DF3-A6F0-93AA87913E3C}"/>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E9DFB-6A3D-452C-B60F-AD6B22402A61}">
  <sheetPr codeName="Sheet21">
    <tabColor rgb="FFFFFF00"/>
  </sheetPr>
  <dimension ref="A1:T54"/>
  <sheetViews>
    <sheetView zoomScale="80" zoomScaleNormal="80" workbookViewId="0">
      <selection activeCell="A10" sqref="A10"/>
    </sheetView>
  </sheetViews>
  <sheetFormatPr defaultColWidth="9.140625" defaultRowHeight="15" x14ac:dyDescent="0.25"/>
  <cols>
    <col min="1" max="1" width="9.140625" style="331"/>
    <col min="2" max="2" width="30" style="331" customWidth="1"/>
    <col min="3" max="3" width="52.140625" style="331" customWidth="1"/>
    <col min="4" max="6" width="10.7109375" style="331" customWidth="1"/>
    <col min="7" max="16384" width="9.140625" style="331"/>
  </cols>
  <sheetData>
    <row r="1" spans="1:20" ht="17.25" thickBot="1" x14ac:dyDescent="0.35">
      <c r="A1" s="190"/>
      <c r="B1" s="221"/>
      <c r="C1" s="221"/>
      <c r="D1" s="221"/>
      <c r="E1" s="221"/>
      <c r="F1" s="221"/>
      <c r="G1" s="221"/>
      <c r="H1" s="221"/>
      <c r="I1" s="221"/>
      <c r="J1" s="221"/>
      <c r="K1" s="221"/>
      <c r="L1" s="221"/>
      <c r="M1" s="221"/>
      <c r="N1" s="221"/>
      <c r="O1" s="221"/>
      <c r="P1" s="221"/>
      <c r="Q1" s="221"/>
      <c r="R1" s="221"/>
      <c r="S1" s="221"/>
      <c r="T1" s="222"/>
    </row>
    <row r="2" spans="1:20" ht="18" thickBot="1" x14ac:dyDescent="0.35">
      <c r="A2" s="223"/>
      <c r="B2" s="483" t="s">
        <v>0</v>
      </c>
      <c r="C2" s="484"/>
      <c r="D2" s="34"/>
      <c r="E2" s="173" t="s">
        <v>75</v>
      </c>
      <c r="F2" s="34"/>
      <c r="G2" s="34"/>
      <c r="H2" s="34"/>
      <c r="I2" s="496" t="s">
        <v>328</v>
      </c>
      <c r="J2" s="497"/>
      <c r="K2" s="497"/>
      <c r="L2" s="497"/>
      <c r="M2" s="497"/>
      <c r="N2" s="497"/>
      <c r="O2" s="497"/>
      <c r="P2" s="497"/>
      <c r="Q2" s="497"/>
      <c r="R2" s="498"/>
      <c r="S2" s="34"/>
      <c r="T2" s="201"/>
    </row>
    <row r="3" spans="1:20" ht="16.5" x14ac:dyDescent="0.3">
      <c r="A3" s="223"/>
      <c r="B3" s="107" t="s">
        <v>1</v>
      </c>
      <c r="C3" s="108" t="str">
        <f>Version_Control!C3</f>
        <v>Walk-In Refrigeration Systems</v>
      </c>
      <c r="D3" s="34"/>
      <c r="E3" s="34"/>
      <c r="F3" s="34"/>
      <c r="G3" s="34"/>
      <c r="H3" s="34"/>
      <c r="I3" s="499"/>
      <c r="J3" s="500"/>
      <c r="K3" s="500"/>
      <c r="L3" s="500"/>
      <c r="M3" s="500"/>
      <c r="N3" s="500"/>
      <c r="O3" s="500"/>
      <c r="P3" s="500"/>
      <c r="Q3" s="500"/>
      <c r="R3" s="501"/>
      <c r="S3" s="34"/>
      <c r="T3" s="201"/>
    </row>
    <row r="4" spans="1:20" ht="15.6" customHeight="1" x14ac:dyDescent="0.3">
      <c r="A4" s="223"/>
      <c r="B4" s="107" t="s">
        <v>2</v>
      </c>
      <c r="C4" s="108" t="str">
        <f>Version_Control!C4</f>
        <v>v1.5</v>
      </c>
      <c r="D4" s="34"/>
      <c r="E4" s="34"/>
      <c r="F4" s="34"/>
      <c r="G4" s="34"/>
      <c r="H4" s="34"/>
      <c r="I4" s="34"/>
      <c r="J4" s="34"/>
      <c r="K4" s="34"/>
      <c r="L4" s="34"/>
      <c r="M4" s="34"/>
      <c r="N4" s="34"/>
      <c r="O4" s="34"/>
      <c r="P4" s="34"/>
      <c r="Q4" s="34"/>
      <c r="R4" s="34"/>
      <c r="S4" s="34"/>
      <c r="T4" s="201"/>
    </row>
    <row r="5" spans="1:20" ht="15.6" customHeight="1" x14ac:dyDescent="0.3">
      <c r="A5" s="223"/>
      <c r="B5" s="107" t="s">
        <v>3</v>
      </c>
      <c r="C5" s="109">
        <f>Version_Control!C5</f>
        <v>45434</v>
      </c>
      <c r="D5" s="34"/>
      <c r="E5" s="34"/>
      <c r="F5" s="34"/>
      <c r="G5" s="34"/>
      <c r="H5" s="34"/>
      <c r="I5" s="34"/>
      <c r="J5" s="34"/>
      <c r="K5" s="34"/>
      <c r="L5" s="34"/>
      <c r="M5" s="34"/>
      <c r="N5" s="34"/>
      <c r="O5" s="34"/>
      <c r="P5" s="34"/>
      <c r="Q5" s="34"/>
      <c r="R5" s="34"/>
      <c r="S5" s="34"/>
      <c r="T5" s="201"/>
    </row>
    <row r="6" spans="1:20" ht="15.6" customHeight="1" x14ac:dyDescent="0.3">
      <c r="A6" s="223"/>
      <c r="B6" s="107" t="s">
        <v>4</v>
      </c>
      <c r="C6" s="108" t="str">
        <f ca="1">MID(CELL("filename",A1), FIND("]", CELL("filename", A1))+ 1, 255)</f>
        <v>Defrost Test Raw Data</v>
      </c>
      <c r="D6" s="34"/>
      <c r="E6" s="34"/>
      <c r="F6" s="34"/>
      <c r="G6" s="34"/>
      <c r="H6" s="34"/>
      <c r="I6" s="34"/>
      <c r="J6" s="34"/>
      <c r="K6" s="34"/>
      <c r="L6" s="34"/>
      <c r="M6" s="34"/>
      <c r="N6" s="34"/>
      <c r="O6" s="34"/>
      <c r="P6" s="34"/>
      <c r="Q6" s="34"/>
      <c r="R6" s="34"/>
      <c r="S6" s="34"/>
      <c r="T6" s="201"/>
    </row>
    <row r="7" spans="1:20" ht="15.6" customHeight="1" x14ac:dyDescent="0.3">
      <c r="A7" s="223"/>
      <c r="B7" s="110" t="s">
        <v>5</v>
      </c>
      <c r="C7" s="111" t="str">
        <f ca="1">Version_Control!C7</f>
        <v>Walk-In Refrigeration Systems - v1.5.xlsx</v>
      </c>
      <c r="D7" s="34"/>
      <c r="E7" s="34"/>
      <c r="F7" s="34"/>
      <c r="G7" s="34"/>
      <c r="H7" s="34"/>
      <c r="I7" s="34"/>
      <c r="J7" s="34"/>
      <c r="K7" s="34"/>
      <c r="L7" s="34"/>
      <c r="M7" s="34"/>
      <c r="N7" s="34"/>
      <c r="O7" s="34"/>
      <c r="P7" s="34"/>
      <c r="Q7" s="34"/>
      <c r="R7" s="34"/>
      <c r="S7" s="34"/>
      <c r="T7" s="201"/>
    </row>
    <row r="8" spans="1:20" ht="15.95" customHeight="1" thickBot="1" x14ac:dyDescent="0.35">
      <c r="A8" s="223"/>
      <c r="B8" s="112" t="s">
        <v>129</v>
      </c>
      <c r="C8" s="113" t="str">
        <f>Version_Control!C8</f>
        <v>[MM/DD/YYYY]</v>
      </c>
      <c r="D8" s="34"/>
      <c r="E8" s="34"/>
      <c r="F8" s="34"/>
      <c r="G8" s="34"/>
      <c r="H8" s="34"/>
      <c r="I8" s="34"/>
      <c r="J8" s="34"/>
      <c r="K8" s="34"/>
      <c r="L8" s="34"/>
      <c r="M8" s="34"/>
      <c r="N8" s="34"/>
      <c r="O8" s="34"/>
      <c r="P8" s="34"/>
      <c r="Q8" s="34"/>
      <c r="R8" s="34"/>
      <c r="S8" s="34"/>
      <c r="T8" s="201"/>
    </row>
    <row r="9" spans="1:20" ht="15.6" customHeight="1" thickBot="1" x14ac:dyDescent="0.35">
      <c r="A9" s="224"/>
      <c r="B9" s="225"/>
      <c r="C9" s="226"/>
      <c r="D9" s="227"/>
      <c r="E9" s="227"/>
      <c r="F9" s="227"/>
      <c r="G9" s="227"/>
      <c r="H9" s="227"/>
      <c r="I9" s="227"/>
      <c r="J9" s="227"/>
      <c r="K9" s="227"/>
      <c r="L9" s="227"/>
      <c r="M9" s="227"/>
      <c r="N9" s="227"/>
      <c r="O9" s="227"/>
      <c r="P9" s="227"/>
      <c r="Q9" s="227"/>
      <c r="R9" s="227"/>
      <c r="S9" s="227"/>
      <c r="T9" s="207"/>
    </row>
    <row r="10" spans="1:20" ht="15.6" customHeight="1" x14ac:dyDescent="0.3">
      <c r="I10" s="332"/>
      <c r="J10" s="332"/>
    </row>
    <row r="11" spans="1:20" ht="14.45" customHeight="1" x14ac:dyDescent="0.3">
      <c r="I11" s="333"/>
    </row>
    <row r="12" spans="1:20" ht="14.45" customHeight="1" x14ac:dyDescent="0.3">
      <c r="I12" s="333"/>
    </row>
    <row r="13" spans="1:20" ht="14.45" customHeight="1" x14ac:dyDescent="0.3">
      <c r="I13" s="333"/>
    </row>
    <row r="14" spans="1:20" ht="14.45" customHeight="1" x14ac:dyDescent="0.3">
      <c r="I14" s="333"/>
    </row>
    <row r="15" spans="1:20" ht="14.45" customHeight="1" x14ac:dyDescent="0.3">
      <c r="I15" s="333"/>
    </row>
    <row r="16" spans="1:20" ht="14.45" customHeight="1" x14ac:dyDescent="0.3">
      <c r="I16" s="333"/>
    </row>
    <row r="17" spans="9:9" ht="14.45" customHeight="1" x14ac:dyDescent="0.3">
      <c r="I17" s="333"/>
    </row>
    <row r="18" spans="9:9" ht="14.45" customHeight="1" x14ac:dyDescent="0.3">
      <c r="I18" s="333"/>
    </row>
    <row r="19" spans="9:9" ht="14.45" customHeight="1" x14ac:dyDescent="0.3">
      <c r="I19" s="333"/>
    </row>
    <row r="20" spans="9:9" ht="14.45" customHeight="1" x14ac:dyDescent="0.3">
      <c r="I20" s="333"/>
    </row>
    <row r="21" spans="9:9" ht="14.45" customHeight="1" x14ac:dyDescent="0.3">
      <c r="I21" s="333"/>
    </row>
    <row r="22" spans="9:9" ht="14.45" customHeight="1" x14ac:dyDescent="0.3">
      <c r="I22" s="333"/>
    </row>
    <row r="23" spans="9:9" ht="14.45" customHeight="1" x14ac:dyDescent="0.3">
      <c r="I23" s="333"/>
    </row>
    <row r="24" spans="9:9" ht="14.45" customHeight="1" x14ac:dyDescent="0.3">
      <c r="I24" s="333"/>
    </row>
    <row r="25" spans="9:9" ht="14.45" customHeight="1" x14ac:dyDescent="0.3">
      <c r="I25" s="333"/>
    </row>
    <row r="26" spans="9:9" ht="14.45" customHeight="1" x14ac:dyDescent="0.3">
      <c r="I26" s="333"/>
    </row>
    <row r="27" spans="9:9" ht="14.45" customHeight="1" x14ac:dyDescent="0.3">
      <c r="I27" s="333"/>
    </row>
    <row r="28" spans="9:9" ht="14.45" customHeight="1" x14ac:dyDescent="0.3">
      <c r="I28" s="333"/>
    </row>
    <row r="29" spans="9:9" ht="14.45" customHeight="1" x14ac:dyDescent="0.3">
      <c r="I29" s="333"/>
    </row>
    <row r="30" spans="9:9" ht="14.45" customHeight="1" x14ac:dyDescent="0.3">
      <c r="I30" s="333"/>
    </row>
    <row r="31" spans="9:9" ht="14.45" customHeight="1" x14ac:dyDescent="0.3">
      <c r="I31" s="333"/>
    </row>
    <row r="32" spans="9:9" ht="14.45" customHeight="1" x14ac:dyDescent="0.3">
      <c r="I32" s="333"/>
    </row>
    <row r="33" spans="9:9" ht="14.45" customHeight="1" x14ac:dyDescent="0.3">
      <c r="I33" s="333"/>
    </row>
    <row r="34" spans="9:9" ht="14.45" customHeight="1" x14ac:dyDescent="0.3">
      <c r="I34" s="333"/>
    </row>
    <row r="35" spans="9:9" ht="14.45" customHeight="1" x14ac:dyDescent="0.3">
      <c r="I35" s="333"/>
    </row>
    <row r="36" spans="9:9" ht="14.45" customHeight="1" x14ac:dyDescent="0.3">
      <c r="I36" s="333"/>
    </row>
    <row r="37" spans="9:9" ht="14.45" customHeight="1" x14ac:dyDescent="0.3">
      <c r="I37" s="333"/>
    </row>
    <row r="38" spans="9:9" ht="14.45" customHeight="1" x14ac:dyDescent="0.3">
      <c r="I38" s="333"/>
    </row>
    <row r="39" spans="9:9" ht="14.45" customHeight="1" x14ac:dyDescent="0.3">
      <c r="I39" s="333"/>
    </row>
    <row r="40" spans="9:9" ht="14.45" customHeight="1" x14ac:dyDescent="0.3">
      <c r="I40" s="333"/>
    </row>
    <row r="41" spans="9:9" ht="14.45" customHeight="1" x14ac:dyDescent="0.3">
      <c r="I41" s="333"/>
    </row>
    <row r="42" spans="9:9" ht="14.45" customHeight="1" x14ac:dyDescent="0.3">
      <c r="I42" s="333"/>
    </row>
    <row r="43" spans="9:9" ht="14.45" customHeight="1" x14ac:dyDescent="0.3">
      <c r="I43" s="333"/>
    </row>
    <row r="44" spans="9:9" ht="14.45" customHeight="1" x14ac:dyDescent="0.3">
      <c r="I44" s="333"/>
    </row>
    <row r="45" spans="9:9" ht="14.45" customHeight="1" x14ac:dyDescent="0.3">
      <c r="I45" s="333"/>
    </row>
    <row r="46" spans="9:9" ht="14.45" customHeight="1" x14ac:dyDescent="0.3">
      <c r="I46" s="333"/>
    </row>
    <row r="47" spans="9:9" ht="14.45" customHeight="1" x14ac:dyDescent="0.3">
      <c r="I47" s="333"/>
    </row>
    <row r="48" spans="9:9" ht="14.45" customHeight="1" x14ac:dyDescent="0.3">
      <c r="I48" s="333"/>
    </row>
    <row r="49" spans="9:9" ht="14.45" customHeight="1" x14ac:dyDescent="0.3">
      <c r="I49" s="333"/>
    </row>
    <row r="50" spans="9:9" ht="14.45" customHeight="1" x14ac:dyDescent="0.3">
      <c r="I50" s="333"/>
    </row>
    <row r="51" spans="9:9" ht="14.45" customHeight="1" x14ac:dyDescent="0.3">
      <c r="I51" s="333"/>
    </row>
    <row r="52" spans="9:9" ht="14.45" customHeight="1" x14ac:dyDescent="0.3">
      <c r="I52" s="333"/>
    </row>
    <row r="53" spans="9:9" ht="14.45" customHeight="1" x14ac:dyDescent="0.3">
      <c r="I53" s="333"/>
    </row>
    <row r="54" spans="9:9" ht="16.5" x14ac:dyDescent="0.3">
      <c r="I54" s="333"/>
    </row>
  </sheetData>
  <sheetProtection algorithmName="SHA-512" hashValue="VEe9AsBLssKoSiglzVLz4KfHiv0CBxLwnCm4jZd7BkS4jALHv5tn5lwfIiXFnyzXXagprQRHoX4wCcqrI/Zk+w==" saltValue="RzpqwsUlZcERBSLixeh3IQ==" spinCount="100000" sheet="1" objects="1" scenarios="1"/>
  <mergeCells count="2">
    <mergeCell ref="B2:C2"/>
    <mergeCell ref="I2:R3"/>
  </mergeCells>
  <hyperlinks>
    <hyperlink ref="E2" location="Instructions!A1" display="Back to Instructions tab" xr:uid="{5091C0DC-CFD4-4AC8-B0E0-27D7D631B8B9}"/>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237CC-A284-43A2-8685-7251006425F6}">
  <sheetPr codeName="Sheet22">
    <tabColor rgb="FF92D050"/>
  </sheetPr>
  <dimension ref="A1:T54"/>
  <sheetViews>
    <sheetView zoomScale="80" zoomScaleNormal="80" workbookViewId="0">
      <selection activeCell="A10" sqref="A10"/>
    </sheetView>
  </sheetViews>
  <sheetFormatPr defaultColWidth="9.140625" defaultRowHeight="15" x14ac:dyDescent="0.25"/>
  <cols>
    <col min="1" max="1" width="9.140625" style="331"/>
    <col min="2" max="2" width="30" style="331" customWidth="1"/>
    <col min="3" max="3" width="52.140625" style="331" customWidth="1"/>
    <col min="4" max="6" width="10.7109375" style="331" customWidth="1"/>
    <col min="7" max="16384" width="9.140625" style="331"/>
  </cols>
  <sheetData>
    <row r="1" spans="1:20" ht="17.25" thickBot="1" x14ac:dyDescent="0.35">
      <c r="A1" s="190"/>
      <c r="B1" s="221"/>
      <c r="C1" s="221"/>
      <c r="D1" s="221"/>
      <c r="E1" s="221"/>
      <c r="F1" s="221"/>
      <c r="G1" s="221"/>
      <c r="H1" s="221"/>
      <c r="I1" s="221"/>
      <c r="J1" s="221"/>
      <c r="K1" s="221"/>
      <c r="L1" s="221"/>
      <c r="M1" s="221"/>
      <c r="N1" s="221"/>
      <c r="O1" s="221"/>
      <c r="P1" s="221"/>
      <c r="Q1" s="221"/>
      <c r="R1" s="221"/>
      <c r="S1" s="221"/>
      <c r="T1" s="222"/>
    </row>
    <row r="2" spans="1:20" ht="18" thickBot="1" x14ac:dyDescent="0.35">
      <c r="A2" s="223"/>
      <c r="B2" s="483" t="s">
        <v>0</v>
      </c>
      <c r="C2" s="484"/>
      <c r="D2" s="34"/>
      <c r="E2" s="173" t="s">
        <v>75</v>
      </c>
      <c r="F2" s="34"/>
      <c r="G2" s="34"/>
      <c r="H2" s="34"/>
      <c r="I2" s="496" t="s">
        <v>328</v>
      </c>
      <c r="J2" s="497"/>
      <c r="K2" s="497"/>
      <c r="L2" s="497"/>
      <c r="M2" s="497"/>
      <c r="N2" s="497"/>
      <c r="O2" s="497"/>
      <c r="P2" s="497"/>
      <c r="Q2" s="497"/>
      <c r="R2" s="498"/>
      <c r="S2" s="34"/>
      <c r="T2" s="201"/>
    </row>
    <row r="3" spans="1:20" ht="16.5" x14ac:dyDescent="0.3">
      <c r="A3" s="223"/>
      <c r="B3" s="107" t="s">
        <v>1</v>
      </c>
      <c r="C3" s="108" t="str">
        <f>Version_Control!C3</f>
        <v>Walk-In Refrigeration Systems</v>
      </c>
      <c r="D3" s="34"/>
      <c r="E3" s="34"/>
      <c r="F3" s="34"/>
      <c r="G3" s="34"/>
      <c r="H3" s="34"/>
      <c r="I3" s="499"/>
      <c r="J3" s="500"/>
      <c r="K3" s="500"/>
      <c r="L3" s="500"/>
      <c r="M3" s="500"/>
      <c r="N3" s="500"/>
      <c r="O3" s="500"/>
      <c r="P3" s="500"/>
      <c r="Q3" s="500"/>
      <c r="R3" s="501"/>
      <c r="S3" s="34"/>
      <c r="T3" s="201"/>
    </row>
    <row r="4" spans="1:20" ht="15.6" customHeight="1" x14ac:dyDescent="0.3">
      <c r="A4" s="223"/>
      <c r="B4" s="107" t="s">
        <v>2</v>
      </c>
      <c r="C4" s="108" t="str">
        <f>Version_Control!C4</f>
        <v>v1.5</v>
      </c>
      <c r="D4" s="34"/>
      <c r="E4" s="34"/>
      <c r="F4" s="34"/>
      <c r="G4" s="34"/>
      <c r="H4" s="34"/>
      <c r="I4" s="34"/>
      <c r="J4" s="34"/>
      <c r="K4" s="34"/>
      <c r="L4" s="34"/>
      <c r="M4" s="34"/>
      <c r="N4" s="34"/>
      <c r="O4" s="34"/>
      <c r="P4" s="34"/>
      <c r="Q4" s="34"/>
      <c r="R4" s="34"/>
      <c r="S4" s="34"/>
      <c r="T4" s="201"/>
    </row>
    <row r="5" spans="1:20" ht="15.6" customHeight="1" x14ac:dyDescent="0.3">
      <c r="A5" s="223"/>
      <c r="B5" s="107" t="s">
        <v>3</v>
      </c>
      <c r="C5" s="109">
        <f>Version_Control!C5</f>
        <v>45434</v>
      </c>
      <c r="D5" s="34"/>
      <c r="E5" s="34"/>
      <c r="F5" s="34"/>
      <c r="G5" s="34"/>
      <c r="H5" s="34"/>
      <c r="I5" s="34"/>
      <c r="J5" s="34"/>
      <c r="K5" s="34"/>
      <c r="L5" s="34"/>
      <c r="M5" s="34"/>
      <c r="N5" s="34"/>
      <c r="O5" s="34"/>
      <c r="P5" s="34"/>
      <c r="Q5" s="34"/>
      <c r="R5" s="34"/>
      <c r="S5" s="34"/>
      <c r="T5" s="201"/>
    </row>
    <row r="6" spans="1:20" ht="15.6" customHeight="1" x14ac:dyDescent="0.3">
      <c r="A6" s="223"/>
      <c r="B6" s="107" t="s">
        <v>4</v>
      </c>
      <c r="C6" s="108" t="str">
        <f ca="1">MID(CELL("filename",A1), FIND("]", CELL("filename", A1))+ 1, 255)</f>
        <v>Off Cycle Test Raw Data</v>
      </c>
      <c r="D6" s="34"/>
      <c r="E6" s="34"/>
      <c r="F6" s="34"/>
      <c r="G6" s="34"/>
      <c r="H6" s="34"/>
      <c r="I6" s="34"/>
      <c r="J6" s="34"/>
      <c r="K6" s="34"/>
      <c r="L6" s="34"/>
      <c r="M6" s="34"/>
      <c r="N6" s="34"/>
      <c r="O6" s="34"/>
      <c r="P6" s="34"/>
      <c r="Q6" s="34"/>
      <c r="R6" s="34"/>
      <c r="S6" s="34"/>
      <c r="T6" s="201"/>
    </row>
    <row r="7" spans="1:20" ht="15.6" customHeight="1" x14ac:dyDescent="0.3">
      <c r="A7" s="223"/>
      <c r="B7" s="110" t="s">
        <v>5</v>
      </c>
      <c r="C7" s="111" t="str">
        <f ca="1">Version_Control!C7</f>
        <v>Walk-In Refrigeration Systems - v1.5.xlsx</v>
      </c>
      <c r="D7" s="34"/>
      <c r="E7" s="34"/>
      <c r="F7" s="34"/>
      <c r="G7" s="34"/>
      <c r="H7" s="34"/>
      <c r="I7" s="34"/>
      <c r="J7" s="34"/>
      <c r="K7" s="34"/>
      <c r="L7" s="34"/>
      <c r="M7" s="34"/>
      <c r="N7" s="34"/>
      <c r="O7" s="34"/>
      <c r="P7" s="34"/>
      <c r="Q7" s="34"/>
      <c r="R7" s="34"/>
      <c r="S7" s="34"/>
      <c r="T7" s="201"/>
    </row>
    <row r="8" spans="1:20" ht="15.95" customHeight="1" thickBot="1" x14ac:dyDescent="0.35">
      <c r="A8" s="223"/>
      <c r="B8" s="112" t="s">
        <v>129</v>
      </c>
      <c r="C8" s="113" t="str">
        <f>Version_Control!C8</f>
        <v>[MM/DD/YYYY]</v>
      </c>
      <c r="D8" s="34"/>
      <c r="E8" s="34"/>
      <c r="F8" s="34"/>
      <c r="G8" s="34"/>
      <c r="H8" s="34"/>
      <c r="I8" s="34"/>
      <c r="J8" s="34"/>
      <c r="K8" s="34"/>
      <c r="L8" s="34"/>
      <c r="M8" s="34"/>
      <c r="N8" s="34"/>
      <c r="O8" s="34"/>
      <c r="P8" s="34"/>
      <c r="Q8" s="34"/>
      <c r="R8" s="34"/>
      <c r="S8" s="34"/>
      <c r="T8" s="201"/>
    </row>
    <row r="9" spans="1:20" ht="15.6" customHeight="1" thickBot="1" x14ac:dyDescent="0.35">
      <c r="A9" s="224"/>
      <c r="B9" s="225"/>
      <c r="C9" s="226"/>
      <c r="D9" s="227"/>
      <c r="E9" s="227"/>
      <c r="F9" s="227"/>
      <c r="G9" s="227"/>
      <c r="H9" s="227"/>
      <c r="I9" s="227"/>
      <c r="J9" s="227"/>
      <c r="K9" s="227"/>
      <c r="L9" s="227"/>
      <c r="M9" s="227"/>
      <c r="N9" s="227"/>
      <c r="O9" s="227"/>
      <c r="P9" s="227"/>
      <c r="Q9" s="227"/>
      <c r="R9" s="227"/>
      <c r="S9" s="227"/>
      <c r="T9" s="207"/>
    </row>
    <row r="10" spans="1:20" ht="15.6" customHeight="1" x14ac:dyDescent="0.3">
      <c r="I10" s="332"/>
      <c r="J10" s="332"/>
    </row>
    <row r="11" spans="1:20" ht="14.45" customHeight="1" x14ac:dyDescent="0.3">
      <c r="I11" s="333"/>
    </row>
    <row r="12" spans="1:20" ht="14.45" customHeight="1" x14ac:dyDescent="0.3">
      <c r="I12" s="333"/>
    </row>
    <row r="13" spans="1:20" ht="14.45" customHeight="1" x14ac:dyDescent="0.3">
      <c r="I13" s="333"/>
    </row>
    <row r="14" spans="1:20" ht="14.45" customHeight="1" x14ac:dyDescent="0.3">
      <c r="I14" s="333"/>
    </row>
    <row r="15" spans="1:20" ht="14.45" customHeight="1" x14ac:dyDescent="0.3">
      <c r="I15" s="333"/>
    </row>
    <row r="16" spans="1:20" ht="14.45" customHeight="1" x14ac:dyDescent="0.3">
      <c r="I16" s="333"/>
    </row>
    <row r="17" spans="9:9" ht="14.45" customHeight="1" x14ac:dyDescent="0.3">
      <c r="I17" s="333"/>
    </row>
    <row r="18" spans="9:9" ht="14.45" customHeight="1" x14ac:dyDescent="0.3">
      <c r="I18" s="333"/>
    </row>
    <row r="19" spans="9:9" ht="14.45" customHeight="1" x14ac:dyDescent="0.3">
      <c r="I19" s="333"/>
    </row>
    <row r="20" spans="9:9" ht="14.45" customHeight="1" x14ac:dyDescent="0.3">
      <c r="I20" s="333"/>
    </row>
    <row r="21" spans="9:9" ht="14.45" customHeight="1" x14ac:dyDescent="0.3">
      <c r="I21" s="333"/>
    </row>
    <row r="22" spans="9:9" ht="14.45" customHeight="1" x14ac:dyDescent="0.3">
      <c r="I22" s="333"/>
    </row>
    <row r="23" spans="9:9" ht="14.45" customHeight="1" x14ac:dyDescent="0.3">
      <c r="I23" s="333"/>
    </row>
    <row r="24" spans="9:9" ht="14.45" customHeight="1" x14ac:dyDescent="0.3">
      <c r="I24" s="333"/>
    </row>
    <row r="25" spans="9:9" ht="14.45" customHeight="1" x14ac:dyDescent="0.3">
      <c r="I25" s="333"/>
    </row>
    <row r="26" spans="9:9" ht="14.45" customHeight="1" x14ac:dyDescent="0.3">
      <c r="I26" s="333"/>
    </row>
    <row r="27" spans="9:9" ht="14.45" customHeight="1" x14ac:dyDescent="0.3">
      <c r="I27" s="333"/>
    </row>
    <row r="28" spans="9:9" ht="14.45" customHeight="1" x14ac:dyDescent="0.3">
      <c r="I28" s="333"/>
    </row>
    <row r="29" spans="9:9" ht="14.45" customHeight="1" x14ac:dyDescent="0.3">
      <c r="I29" s="333"/>
    </row>
    <row r="30" spans="9:9" ht="14.45" customHeight="1" x14ac:dyDescent="0.3">
      <c r="I30" s="333"/>
    </row>
    <row r="31" spans="9:9" ht="14.45" customHeight="1" x14ac:dyDescent="0.3">
      <c r="I31" s="333"/>
    </row>
    <row r="32" spans="9:9" ht="14.45" customHeight="1" x14ac:dyDescent="0.3">
      <c r="I32" s="333"/>
    </row>
    <row r="33" spans="9:9" ht="14.45" customHeight="1" x14ac:dyDescent="0.3">
      <c r="I33" s="333"/>
    </row>
    <row r="34" spans="9:9" ht="14.45" customHeight="1" x14ac:dyDescent="0.3">
      <c r="I34" s="333"/>
    </row>
    <row r="35" spans="9:9" ht="14.45" customHeight="1" x14ac:dyDescent="0.3">
      <c r="I35" s="333"/>
    </row>
    <row r="36" spans="9:9" ht="14.45" customHeight="1" x14ac:dyDescent="0.3">
      <c r="I36" s="333"/>
    </row>
    <row r="37" spans="9:9" ht="14.45" customHeight="1" x14ac:dyDescent="0.3">
      <c r="I37" s="333"/>
    </row>
    <row r="38" spans="9:9" ht="14.45" customHeight="1" x14ac:dyDescent="0.3">
      <c r="I38" s="333"/>
    </row>
    <row r="39" spans="9:9" ht="14.45" customHeight="1" x14ac:dyDescent="0.3">
      <c r="I39" s="333"/>
    </row>
    <row r="40" spans="9:9" ht="14.45" customHeight="1" x14ac:dyDescent="0.3">
      <c r="I40" s="333"/>
    </row>
    <row r="41" spans="9:9" ht="14.45" customHeight="1" x14ac:dyDescent="0.3">
      <c r="I41" s="333"/>
    </row>
    <row r="42" spans="9:9" ht="14.45" customHeight="1" x14ac:dyDescent="0.3">
      <c r="I42" s="333"/>
    </row>
    <row r="43" spans="9:9" ht="14.45" customHeight="1" x14ac:dyDescent="0.3">
      <c r="I43" s="333"/>
    </row>
    <row r="44" spans="9:9" ht="14.45" customHeight="1" x14ac:dyDescent="0.3">
      <c r="I44" s="333"/>
    </row>
    <row r="45" spans="9:9" ht="14.45" customHeight="1" x14ac:dyDescent="0.3">
      <c r="I45" s="333"/>
    </row>
    <row r="46" spans="9:9" ht="14.45" customHeight="1" x14ac:dyDescent="0.3">
      <c r="I46" s="333"/>
    </row>
    <row r="47" spans="9:9" ht="14.45" customHeight="1" x14ac:dyDescent="0.3">
      <c r="I47" s="333"/>
    </row>
    <row r="48" spans="9:9" ht="14.45" customHeight="1" x14ac:dyDescent="0.3">
      <c r="I48" s="333"/>
    </row>
    <row r="49" spans="9:9" ht="14.45" customHeight="1" x14ac:dyDescent="0.3">
      <c r="I49" s="333"/>
    </row>
    <row r="50" spans="9:9" ht="14.45" customHeight="1" x14ac:dyDescent="0.3">
      <c r="I50" s="333"/>
    </row>
    <row r="51" spans="9:9" ht="14.45" customHeight="1" x14ac:dyDescent="0.3">
      <c r="I51" s="333"/>
    </row>
    <row r="52" spans="9:9" ht="14.45" customHeight="1" x14ac:dyDescent="0.3">
      <c r="I52" s="333"/>
    </row>
    <row r="53" spans="9:9" ht="14.45" customHeight="1" x14ac:dyDescent="0.3">
      <c r="I53" s="333"/>
    </row>
    <row r="54" spans="9:9" ht="16.5" x14ac:dyDescent="0.3">
      <c r="I54" s="333"/>
    </row>
  </sheetData>
  <sheetProtection algorithmName="SHA-512" hashValue="0yDpvN5//VGEl4t3vna8gk4enyN6k8WxXeQHmZWymqnvBy4W69bZqNBOt5vdeDC6O0pJXoZAFDTXLfOl1jGasA==" saltValue="inHscpf96oimp4oEdlbqHQ==" spinCount="100000" sheet="1" objects="1" scenarios="1"/>
  <mergeCells count="2">
    <mergeCell ref="B2:C2"/>
    <mergeCell ref="I2:R3"/>
  </mergeCells>
  <hyperlinks>
    <hyperlink ref="E2" location="Instructions!A1" display="Back to Instructions tab" xr:uid="{3A82634C-2128-4485-80FC-5094116AA3BD}"/>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FE96A-C948-4ACC-97A9-A8AD4AF7BDF5}">
  <sheetPr codeName="Sheet12">
    <tabColor rgb="FF0070C0"/>
  </sheetPr>
  <dimension ref="A1:I56"/>
  <sheetViews>
    <sheetView zoomScale="80" zoomScaleNormal="80" workbookViewId="0">
      <selection activeCell="B15" sqref="B15:F18"/>
    </sheetView>
  </sheetViews>
  <sheetFormatPr defaultColWidth="8.7109375" defaultRowHeight="15" x14ac:dyDescent="0.25"/>
  <cols>
    <col min="1" max="1" width="4.42578125" style="25" customWidth="1"/>
    <col min="2" max="2" width="34.5703125" style="25" customWidth="1"/>
    <col min="3" max="3" width="51.5703125" style="25" customWidth="1"/>
    <col min="4" max="4" width="9.140625" style="25" customWidth="1"/>
    <col min="5" max="5" width="25.140625" style="25" customWidth="1"/>
    <col min="6" max="6" width="60.42578125" style="25" customWidth="1"/>
    <col min="7" max="7" width="4.42578125" style="25" customWidth="1"/>
    <col min="8" max="8" width="3.140625" style="25" customWidth="1"/>
    <col min="9" max="16384" width="8.7109375" style="25"/>
  </cols>
  <sheetData>
    <row r="1" spans="1:9" ht="15.75" thickBot="1" x14ac:dyDescent="0.3">
      <c r="G1" s="57"/>
      <c r="H1" s="60"/>
      <c r="I1" s="58"/>
    </row>
    <row r="2" spans="1:9" ht="18" thickBot="1" x14ac:dyDescent="0.35">
      <c r="B2" s="393" t="s">
        <v>0</v>
      </c>
      <c r="C2" s="394"/>
      <c r="D2" s="34"/>
      <c r="E2" s="173" t="s">
        <v>75</v>
      </c>
      <c r="G2" s="57"/>
      <c r="H2" s="60"/>
      <c r="I2" s="58"/>
    </row>
    <row r="3" spans="1:9" ht="16.5" x14ac:dyDescent="0.3">
      <c r="B3" s="41" t="s">
        <v>1</v>
      </c>
      <c r="C3" s="42" t="str">
        <f>Version_Control!C3</f>
        <v>Walk-In Refrigeration Systems</v>
      </c>
      <c r="G3" s="57"/>
      <c r="H3" s="60"/>
      <c r="I3" s="58"/>
    </row>
    <row r="4" spans="1:9" ht="16.5" x14ac:dyDescent="0.3">
      <c r="B4" s="43" t="s">
        <v>2</v>
      </c>
      <c r="C4" s="42" t="str">
        <f>Version_Control!C4</f>
        <v>v1.5</v>
      </c>
      <c r="G4" s="57"/>
      <c r="H4" s="60"/>
      <c r="I4" s="58"/>
    </row>
    <row r="5" spans="1:9" ht="16.5" x14ac:dyDescent="0.3">
      <c r="B5" s="43" t="s">
        <v>3</v>
      </c>
      <c r="C5" s="83">
        <f>Version_Control!C5</f>
        <v>45434</v>
      </c>
      <c r="G5" s="57"/>
      <c r="H5" s="60"/>
      <c r="I5" s="58"/>
    </row>
    <row r="6" spans="1:9" ht="16.5" x14ac:dyDescent="0.3">
      <c r="B6" s="43" t="s">
        <v>4</v>
      </c>
      <c r="C6" s="46" t="str">
        <f ca="1">MID(CELL("filename",A1), FIND("]", CELL("filename", A1))+ 1, 255)</f>
        <v>Comments</v>
      </c>
      <c r="G6" s="57"/>
      <c r="H6" s="60"/>
      <c r="I6" s="58"/>
    </row>
    <row r="7" spans="1:9" ht="15.95" customHeight="1" x14ac:dyDescent="0.25">
      <c r="B7" s="47" t="s">
        <v>5</v>
      </c>
      <c r="C7" s="48" t="str">
        <f ca="1">Version_Control!C7</f>
        <v>Walk-In Refrigeration Systems - v1.5.xlsx</v>
      </c>
      <c r="G7" s="57"/>
      <c r="H7" s="60"/>
      <c r="I7" s="58"/>
    </row>
    <row r="8" spans="1:9" ht="17.25" thickBot="1" x14ac:dyDescent="0.35">
      <c r="B8" s="49" t="s">
        <v>129</v>
      </c>
      <c r="C8" s="50" t="str">
        <f>Version_Control!C8</f>
        <v>[MM/DD/YYYY]</v>
      </c>
      <c r="G8" s="57"/>
      <c r="H8" s="60"/>
      <c r="I8" s="58"/>
    </row>
    <row r="9" spans="1:9" ht="15.75" thickBot="1" x14ac:dyDescent="0.3">
      <c r="B9" s="61"/>
      <c r="C9" s="61"/>
      <c r="G9" s="57"/>
      <c r="H9" s="60"/>
      <c r="I9" s="58"/>
    </row>
    <row r="10" spans="1:9" ht="18" customHeight="1" x14ac:dyDescent="0.25">
      <c r="A10" s="57"/>
      <c r="B10" s="517" t="s">
        <v>329</v>
      </c>
      <c r="C10" s="518"/>
      <c r="D10" s="58"/>
      <c r="G10" s="57"/>
      <c r="H10" s="60"/>
      <c r="I10" s="58"/>
    </row>
    <row r="11" spans="1:9" ht="16.5" customHeight="1" thickBot="1" x14ac:dyDescent="0.3">
      <c r="A11" s="57"/>
      <c r="B11" s="519"/>
      <c r="C11" s="520"/>
      <c r="D11" s="58"/>
      <c r="G11" s="57"/>
      <c r="H11" s="60"/>
      <c r="I11" s="58"/>
    </row>
    <row r="12" spans="1:9" ht="15.75" thickBot="1" x14ac:dyDescent="0.3">
      <c r="B12" s="59"/>
      <c r="C12" s="59"/>
      <c r="G12" s="57"/>
      <c r="H12" s="60"/>
      <c r="I12" s="58"/>
    </row>
    <row r="13" spans="1:9" ht="18" thickBot="1" x14ac:dyDescent="0.3">
      <c r="B13" s="514" t="s">
        <v>39</v>
      </c>
      <c r="C13" s="515"/>
      <c r="D13" s="515"/>
      <c r="E13" s="515"/>
      <c r="F13" s="516"/>
      <c r="G13" s="57"/>
      <c r="H13" s="60"/>
      <c r="I13" s="58"/>
    </row>
    <row r="14" spans="1:9" ht="16.5" x14ac:dyDescent="0.3">
      <c r="B14" s="84"/>
      <c r="C14" s="85"/>
      <c r="D14" s="85"/>
      <c r="E14" s="85"/>
      <c r="F14" s="86"/>
      <c r="G14" s="57"/>
      <c r="H14" s="60"/>
      <c r="I14" s="58"/>
    </row>
    <row r="15" spans="1:9" x14ac:dyDescent="0.25">
      <c r="B15" s="502"/>
      <c r="C15" s="503"/>
      <c r="D15" s="503"/>
      <c r="E15" s="503"/>
      <c r="F15" s="504"/>
      <c r="G15" s="57"/>
      <c r="H15" s="60"/>
      <c r="I15" s="58"/>
    </row>
    <row r="16" spans="1:9" x14ac:dyDescent="0.25">
      <c r="B16" s="505"/>
      <c r="C16" s="506"/>
      <c r="D16" s="506"/>
      <c r="E16" s="506"/>
      <c r="F16" s="507"/>
      <c r="G16" s="57"/>
      <c r="H16" s="60"/>
      <c r="I16" s="58"/>
    </row>
    <row r="17" spans="2:9" x14ac:dyDescent="0.25">
      <c r="B17" s="505"/>
      <c r="C17" s="506"/>
      <c r="D17" s="506"/>
      <c r="E17" s="506"/>
      <c r="F17" s="507"/>
      <c r="G17" s="57"/>
      <c r="H17" s="60"/>
      <c r="I17" s="58"/>
    </row>
    <row r="18" spans="2:9" x14ac:dyDescent="0.25">
      <c r="B18" s="508"/>
      <c r="C18" s="509"/>
      <c r="D18" s="509"/>
      <c r="E18" s="509"/>
      <c r="F18" s="510"/>
      <c r="G18" s="57"/>
      <c r="H18" s="60"/>
      <c r="I18" s="58"/>
    </row>
    <row r="19" spans="2:9" ht="16.5" x14ac:dyDescent="0.3">
      <c r="B19" s="87"/>
      <c r="C19" s="88"/>
      <c r="D19" s="88"/>
      <c r="E19" s="88"/>
      <c r="F19" s="89"/>
      <c r="G19" s="57"/>
      <c r="H19" s="60"/>
      <c r="I19" s="58"/>
    </row>
    <row r="20" spans="2:9" x14ac:dyDescent="0.25">
      <c r="B20" s="502"/>
      <c r="C20" s="503"/>
      <c r="D20" s="503"/>
      <c r="E20" s="503"/>
      <c r="F20" s="504"/>
      <c r="G20" s="57"/>
      <c r="H20" s="60"/>
      <c r="I20" s="58"/>
    </row>
    <row r="21" spans="2:9" x14ac:dyDescent="0.25">
      <c r="B21" s="505"/>
      <c r="C21" s="506"/>
      <c r="D21" s="506"/>
      <c r="E21" s="506"/>
      <c r="F21" s="507"/>
      <c r="G21" s="57"/>
      <c r="H21" s="60"/>
      <c r="I21" s="58"/>
    </row>
    <row r="22" spans="2:9" x14ac:dyDescent="0.25">
      <c r="B22" s="505"/>
      <c r="C22" s="506"/>
      <c r="D22" s="506"/>
      <c r="E22" s="506"/>
      <c r="F22" s="507"/>
      <c r="G22" s="57"/>
      <c r="H22" s="60"/>
      <c r="I22" s="58"/>
    </row>
    <row r="23" spans="2:9" x14ac:dyDescent="0.25">
      <c r="B23" s="508"/>
      <c r="C23" s="509"/>
      <c r="D23" s="509"/>
      <c r="E23" s="509"/>
      <c r="F23" s="510"/>
      <c r="G23" s="57"/>
      <c r="H23" s="60"/>
      <c r="I23" s="58"/>
    </row>
    <row r="24" spans="2:9" ht="16.5" x14ac:dyDescent="0.3">
      <c r="B24" s="87"/>
      <c r="C24" s="88"/>
      <c r="D24" s="88"/>
      <c r="E24" s="88"/>
      <c r="F24" s="89"/>
      <c r="G24" s="57"/>
      <c r="H24" s="60"/>
      <c r="I24" s="58"/>
    </row>
    <row r="25" spans="2:9" x14ac:dyDescent="0.25">
      <c r="B25" s="502"/>
      <c r="C25" s="503"/>
      <c r="D25" s="503"/>
      <c r="E25" s="503"/>
      <c r="F25" s="504"/>
      <c r="G25" s="57"/>
      <c r="H25" s="60"/>
      <c r="I25" s="58"/>
    </row>
    <row r="26" spans="2:9" x14ac:dyDescent="0.25">
      <c r="B26" s="505"/>
      <c r="C26" s="506"/>
      <c r="D26" s="506"/>
      <c r="E26" s="506"/>
      <c r="F26" s="507"/>
      <c r="G26" s="57"/>
      <c r="H26" s="60"/>
      <c r="I26" s="58"/>
    </row>
    <row r="27" spans="2:9" x14ac:dyDescent="0.25">
      <c r="B27" s="505"/>
      <c r="C27" s="506"/>
      <c r="D27" s="506"/>
      <c r="E27" s="506"/>
      <c r="F27" s="507"/>
      <c r="G27" s="57"/>
      <c r="H27" s="60"/>
      <c r="I27" s="58"/>
    </row>
    <row r="28" spans="2:9" x14ac:dyDescent="0.25">
      <c r="B28" s="508"/>
      <c r="C28" s="509"/>
      <c r="D28" s="509"/>
      <c r="E28" s="509"/>
      <c r="F28" s="510"/>
      <c r="G28" s="57"/>
      <c r="H28" s="60"/>
      <c r="I28" s="58"/>
    </row>
    <row r="29" spans="2:9" ht="16.5" x14ac:dyDescent="0.3">
      <c r="B29" s="87"/>
      <c r="C29" s="88"/>
      <c r="D29" s="88"/>
      <c r="E29" s="88"/>
      <c r="F29" s="89"/>
      <c r="G29" s="57"/>
      <c r="H29" s="60"/>
      <c r="I29" s="58"/>
    </row>
    <row r="30" spans="2:9" x14ac:dyDescent="0.25">
      <c r="B30" s="502"/>
      <c r="C30" s="503"/>
      <c r="D30" s="503"/>
      <c r="E30" s="503"/>
      <c r="F30" s="504"/>
      <c r="G30" s="57"/>
      <c r="H30" s="60"/>
      <c r="I30" s="58"/>
    </row>
    <row r="31" spans="2:9" x14ac:dyDescent="0.25">
      <c r="B31" s="505"/>
      <c r="C31" s="506"/>
      <c r="D31" s="506"/>
      <c r="E31" s="506"/>
      <c r="F31" s="507"/>
      <c r="G31" s="57"/>
      <c r="H31" s="60"/>
      <c r="I31" s="58"/>
    </row>
    <row r="32" spans="2:9" x14ac:dyDescent="0.25">
      <c r="B32" s="505"/>
      <c r="C32" s="506"/>
      <c r="D32" s="506"/>
      <c r="E32" s="506"/>
      <c r="F32" s="507"/>
      <c r="G32" s="57"/>
      <c r="H32" s="60"/>
      <c r="I32" s="58"/>
    </row>
    <row r="33" spans="2:9" x14ac:dyDescent="0.25">
      <c r="B33" s="508"/>
      <c r="C33" s="509"/>
      <c r="D33" s="509"/>
      <c r="E33" s="509"/>
      <c r="F33" s="510"/>
      <c r="G33" s="57"/>
      <c r="H33" s="60"/>
      <c r="I33" s="58"/>
    </row>
    <row r="34" spans="2:9" ht="16.5" x14ac:dyDescent="0.3">
      <c r="B34" s="87"/>
      <c r="C34" s="88"/>
      <c r="D34" s="88"/>
      <c r="E34" s="88"/>
      <c r="F34" s="89"/>
      <c r="G34" s="57"/>
      <c r="H34" s="60"/>
      <c r="I34" s="58"/>
    </row>
    <row r="35" spans="2:9" x14ac:dyDescent="0.25">
      <c r="B35" s="502"/>
      <c r="C35" s="503"/>
      <c r="D35" s="503"/>
      <c r="E35" s="503"/>
      <c r="F35" s="504"/>
      <c r="G35" s="57"/>
      <c r="H35" s="60"/>
      <c r="I35" s="58"/>
    </row>
    <row r="36" spans="2:9" x14ac:dyDescent="0.25">
      <c r="B36" s="505"/>
      <c r="C36" s="506"/>
      <c r="D36" s="506"/>
      <c r="E36" s="506"/>
      <c r="F36" s="507"/>
      <c r="G36" s="57"/>
      <c r="H36" s="60"/>
      <c r="I36" s="58"/>
    </row>
    <row r="37" spans="2:9" x14ac:dyDescent="0.25">
      <c r="B37" s="505"/>
      <c r="C37" s="506"/>
      <c r="D37" s="506"/>
      <c r="E37" s="506"/>
      <c r="F37" s="507"/>
      <c r="G37" s="57"/>
      <c r="H37" s="60"/>
      <c r="I37" s="58"/>
    </row>
    <row r="38" spans="2:9" x14ac:dyDescent="0.25">
      <c r="B38" s="508"/>
      <c r="C38" s="509"/>
      <c r="D38" s="509"/>
      <c r="E38" s="509"/>
      <c r="F38" s="510"/>
      <c r="G38" s="57"/>
      <c r="H38" s="60"/>
      <c r="I38" s="58"/>
    </row>
    <row r="39" spans="2:9" ht="16.5" x14ac:dyDescent="0.3">
      <c r="B39" s="87"/>
      <c r="C39" s="88"/>
      <c r="D39" s="88"/>
      <c r="E39" s="88"/>
      <c r="F39" s="89"/>
      <c r="G39" s="57"/>
      <c r="H39" s="60"/>
      <c r="I39" s="58"/>
    </row>
    <row r="40" spans="2:9" x14ac:dyDescent="0.25">
      <c r="B40" s="502"/>
      <c r="C40" s="503"/>
      <c r="D40" s="503"/>
      <c r="E40" s="503"/>
      <c r="F40" s="504"/>
      <c r="G40" s="57"/>
      <c r="H40" s="60"/>
      <c r="I40" s="58"/>
    </row>
    <row r="41" spans="2:9" x14ac:dyDescent="0.25">
      <c r="B41" s="505"/>
      <c r="C41" s="506"/>
      <c r="D41" s="506"/>
      <c r="E41" s="506"/>
      <c r="F41" s="507"/>
      <c r="G41" s="57"/>
      <c r="H41" s="60"/>
      <c r="I41" s="58"/>
    </row>
    <row r="42" spans="2:9" x14ac:dyDescent="0.25">
      <c r="B42" s="505"/>
      <c r="C42" s="506"/>
      <c r="D42" s="506"/>
      <c r="E42" s="506"/>
      <c r="F42" s="507"/>
      <c r="G42" s="57"/>
      <c r="H42" s="60"/>
      <c r="I42" s="58"/>
    </row>
    <row r="43" spans="2:9" x14ac:dyDescent="0.25">
      <c r="B43" s="508"/>
      <c r="C43" s="509"/>
      <c r="D43" s="509"/>
      <c r="E43" s="509"/>
      <c r="F43" s="510"/>
      <c r="G43" s="57"/>
      <c r="H43" s="60"/>
      <c r="I43" s="58"/>
    </row>
    <row r="44" spans="2:9" ht="16.5" x14ac:dyDescent="0.3">
      <c r="B44" s="87"/>
      <c r="C44" s="88"/>
      <c r="D44" s="88"/>
      <c r="E44" s="88"/>
      <c r="F44" s="89"/>
      <c r="G44" s="57"/>
      <c r="H44" s="60"/>
      <c r="I44" s="58"/>
    </row>
    <row r="45" spans="2:9" x14ac:dyDescent="0.25">
      <c r="B45" s="502"/>
      <c r="C45" s="503"/>
      <c r="D45" s="503"/>
      <c r="E45" s="503"/>
      <c r="F45" s="504"/>
      <c r="G45" s="57"/>
      <c r="H45" s="60"/>
      <c r="I45" s="58"/>
    </row>
    <row r="46" spans="2:9" x14ac:dyDescent="0.25">
      <c r="B46" s="505"/>
      <c r="C46" s="506"/>
      <c r="D46" s="506"/>
      <c r="E46" s="506"/>
      <c r="F46" s="507"/>
      <c r="G46" s="57"/>
      <c r="H46" s="60"/>
      <c r="I46" s="58"/>
    </row>
    <row r="47" spans="2:9" x14ac:dyDescent="0.25">
      <c r="B47" s="505"/>
      <c r="C47" s="506"/>
      <c r="D47" s="506"/>
      <c r="E47" s="506"/>
      <c r="F47" s="507"/>
      <c r="G47" s="57"/>
      <c r="H47" s="60"/>
      <c r="I47" s="58"/>
    </row>
    <row r="48" spans="2:9" x14ac:dyDescent="0.25">
      <c r="B48" s="508"/>
      <c r="C48" s="509"/>
      <c r="D48" s="509"/>
      <c r="E48" s="509"/>
      <c r="F48" s="510"/>
      <c r="G48" s="57"/>
      <c r="H48" s="60"/>
      <c r="I48" s="58"/>
    </row>
    <row r="49" spans="1:9" ht="16.5" x14ac:dyDescent="0.3">
      <c r="B49" s="87"/>
      <c r="C49" s="88"/>
      <c r="D49" s="88"/>
      <c r="E49" s="88"/>
      <c r="F49" s="89"/>
      <c r="G49" s="57"/>
      <c r="H49" s="60"/>
      <c r="I49" s="58"/>
    </row>
    <row r="50" spans="1:9" x14ac:dyDescent="0.25">
      <c r="B50" s="502"/>
      <c r="C50" s="503"/>
      <c r="D50" s="503"/>
      <c r="E50" s="503"/>
      <c r="F50" s="504"/>
      <c r="G50" s="57"/>
      <c r="H50" s="60"/>
      <c r="I50" s="58"/>
    </row>
    <row r="51" spans="1:9" x14ac:dyDescent="0.25">
      <c r="B51" s="505"/>
      <c r="C51" s="506"/>
      <c r="D51" s="506"/>
      <c r="E51" s="506"/>
      <c r="F51" s="507"/>
      <c r="G51" s="57"/>
      <c r="H51" s="60"/>
      <c r="I51" s="58"/>
    </row>
    <row r="52" spans="1:9" x14ac:dyDescent="0.25">
      <c r="B52" s="505"/>
      <c r="C52" s="506"/>
      <c r="D52" s="506"/>
      <c r="E52" s="506"/>
      <c r="F52" s="507"/>
      <c r="G52" s="57"/>
      <c r="H52" s="60"/>
      <c r="I52" s="58"/>
    </row>
    <row r="53" spans="1:9" ht="15.75" thickBot="1" x14ac:dyDescent="0.3">
      <c r="B53" s="511"/>
      <c r="C53" s="512"/>
      <c r="D53" s="512"/>
      <c r="E53" s="512"/>
      <c r="F53" s="513"/>
      <c r="G53" s="57"/>
      <c r="H53" s="60"/>
      <c r="I53" s="58"/>
    </row>
    <row r="54" spans="1:9" x14ac:dyDescent="0.25">
      <c r="A54" s="61"/>
      <c r="B54" s="61"/>
      <c r="C54" s="61"/>
      <c r="D54" s="61"/>
      <c r="E54" s="61"/>
      <c r="F54" s="61"/>
      <c r="G54" s="62"/>
      <c r="H54" s="60"/>
      <c r="I54" s="58"/>
    </row>
    <row r="55" spans="1:9" x14ac:dyDescent="0.25">
      <c r="A55" s="60"/>
      <c r="B55" s="60"/>
      <c r="C55" s="60"/>
      <c r="D55" s="60"/>
      <c r="E55" s="60"/>
      <c r="F55" s="60"/>
      <c r="G55" s="60"/>
      <c r="H55" s="60"/>
      <c r="I55" s="58"/>
    </row>
    <row r="56" spans="1:9" x14ac:dyDescent="0.25">
      <c r="A56" s="59"/>
      <c r="B56" s="59"/>
      <c r="C56" s="59"/>
      <c r="D56" s="59"/>
      <c r="E56" s="59"/>
      <c r="F56" s="59"/>
      <c r="G56" s="59"/>
      <c r="H56" s="59"/>
    </row>
  </sheetData>
  <sheetProtection algorithmName="SHA-512" hashValue="f3FaXmB9f6TWXIVeEzRs7mjEi0b8xkoQnoe5G3Nm/pNER3ThMxOzjEKdBquS9Pp5i3wpqyAClsX+6y7LjeTacg==" saltValue="txXsZ6VOIDrf4bgwC0jlJw==" spinCount="100000" sheet="1" insertHyperlinks="0" selectLockedCells="1"/>
  <mergeCells count="11">
    <mergeCell ref="B35:F38"/>
    <mergeCell ref="B40:F43"/>
    <mergeCell ref="B45:F48"/>
    <mergeCell ref="B50:F53"/>
    <mergeCell ref="B2:C2"/>
    <mergeCell ref="B13:F13"/>
    <mergeCell ref="B15:F18"/>
    <mergeCell ref="B20:F23"/>
    <mergeCell ref="B25:F28"/>
    <mergeCell ref="B30:F33"/>
    <mergeCell ref="B10:C11"/>
  </mergeCells>
  <hyperlinks>
    <hyperlink ref="E2" location="Instructions!A1" display="Back to Instructions tab" xr:uid="{D7E7C84E-F066-4492-A374-5C7937CBB212}"/>
  </hyperlink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5E414C-9F97-4B6A-9150-796A09B4D89F}">
  <sheetPr codeName="Sheet13">
    <tabColor rgb="FF0070C0"/>
  </sheetPr>
  <dimension ref="A1:H21"/>
  <sheetViews>
    <sheetView zoomScale="80" zoomScaleNormal="80" workbookViewId="0">
      <selection activeCell="E15" sqref="E15"/>
    </sheetView>
  </sheetViews>
  <sheetFormatPr defaultColWidth="8.7109375" defaultRowHeight="15" x14ac:dyDescent="0.25"/>
  <cols>
    <col min="1" max="1" width="3.5703125" style="70" customWidth="1"/>
    <col min="2" max="2" width="30.7109375" style="70" customWidth="1"/>
    <col min="3" max="3" width="52.28515625" style="70" customWidth="1"/>
    <col min="4" max="4" width="22.7109375" style="70" customWidth="1"/>
    <col min="5" max="5" width="50" style="70" customWidth="1"/>
    <col min="6" max="6" width="4.42578125" style="70" customWidth="1"/>
    <col min="7" max="7" width="3.85546875" style="70" customWidth="1"/>
    <col min="8" max="16384" width="8.7109375" style="70"/>
  </cols>
  <sheetData>
    <row r="1" spans="2:8" ht="15.75" thickBot="1" x14ac:dyDescent="0.3">
      <c r="F1" s="78"/>
      <c r="G1" s="60"/>
      <c r="H1" s="79"/>
    </row>
    <row r="2" spans="2:8" ht="18" thickBot="1" x14ac:dyDescent="0.35">
      <c r="B2" s="393" t="s">
        <v>0</v>
      </c>
      <c r="C2" s="394"/>
      <c r="D2" s="34"/>
      <c r="E2" s="173" t="s">
        <v>75</v>
      </c>
      <c r="F2" s="78"/>
      <c r="G2" s="60"/>
      <c r="H2" s="79"/>
    </row>
    <row r="3" spans="2:8" ht="16.5" x14ac:dyDescent="0.3">
      <c r="B3" s="41" t="s">
        <v>1</v>
      </c>
      <c r="C3" s="42" t="str">
        <f>Version_Control!C3</f>
        <v>Walk-In Refrigeration Systems</v>
      </c>
      <c r="F3" s="78"/>
      <c r="G3" s="60"/>
      <c r="H3" s="79"/>
    </row>
    <row r="4" spans="2:8" ht="16.5" x14ac:dyDescent="0.3">
      <c r="B4" s="43" t="s">
        <v>2</v>
      </c>
      <c r="C4" s="42" t="str">
        <f>Version_Control!C4</f>
        <v>v1.5</v>
      </c>
      <c r="F4" s="78"/>
      <c r="G4" s="60"/>
      <c r="H4" s="79"/>
    </row>
    <row r="5" spans="2:8" ht="16.5" x14ac:dyDescent="0.3">
      <c r="B5" s="43" t="s">
        <v>3</v>
      </c>
      <c r="C5" s="83">
        <f>Version_Control!C5</f>
        <v>45434</v>
      </c>
      <c r="F5" s="78"/>
      <c r="G5" s="60"/>
      <c r="H5" s="79"/>
    </row>
    <row r="6" spans="2:8" ht="16.5" x14ac:dyDescent="0.3">
      <c r="B6" s="43" t="s">
        <v>4</v>
      </c>
      <c r="C6" s="46" t="str">
        <f ca="1">MID(CELL("filename",A1), FIND("]", CELL("filename", A1))+ 1, 255)</f>
        <v>Report Sign-Off Block</v>
      </c>
      <c r="F6" s="78"/>
      <c r="G6" s="60"/>
      <c r="H6" s="79"/>
    </row>
    <row r="7" spans="2:8" ht="15.95" customHeight="1" x14ac:dyDescent="0.25">
      <c r="B7" s="47" t="s">
        <v>5</v>
      </c>
      <c r="C7" s="48" t="str">
        <f ca="1">Version_Control!C7</f>
        <v>Walk-In Refrigeration Systems - v1.5.xlsx</v>
      </c>
      <c r="F7" s="78"/>
      <c r="G7" s="60"/>
      <c r="H7" s="79"/>
    </row>
    <row r="8" spans="2:8" ht="17.25" thickBot="1" x14ac:dyDescent="0.35">
      <c r="B8" s="49" t="s">
        <v>129</v>
      </c>
      <c r="C8" s="50" t="str">
        <f>Version_Control!C8</f>
        <v>[MM/DD/YYYY]</v>
      </c>
      <c r="F8" s="78"/>
      <c r="G8" s="60"/>
      <c r="H8" s="79"/>
    </row>
    <row r="9" spans="2:8" x14ac:dyDescent="0.25">
      <c r="F9" s="78"/>
      <c r="G9" s="60"/>
      <c r="H9" s="79"/>
    </row>
    <row r="10" spans="2:8" ht="15.75" thickBot="1" x14ac:dyDescent="0.3">
      <c r="F10" s="78"/>
      <c r="G10" s="60"/>
      <c r="H10" s="79"/>
    </row>
    <row r="11" spans="2:8" ht="18" thickBot="1" x14ac:dyDescent="0.3">
      <c r="B11" s="359" t="s">
        <v>91</v>
      </c>
      <c r="C11" s="384"/>
      <c r="D11" s="384"/>
      <c r="E11" s="360"/>
      <c r="F11" s="78"/>
      <c r="G11" s="60"/>
      <c r="H11" s="79"/>
    </row>
    <row r="12" spans="2:8" ht="25.5" customHeight="1" x14ac:dyDescent="0.25">
      <c r="B12" s="521" t="s">
        <v>330</v>
      </c>
      <c r="C12" s="522"/>
      <c r="D12" s="522"/>
      <c r="E12" s="523"/>
      <c r="F12" s="78"/>
      <c r="G12" s="60"/>
      <c r="H12" s="79"/>
    </row>
    <row r="13" spans="2:8" ht="30" customHeight="1" x14ac:dyDescent="0.25">
      <c r="B13" s="524"/>
      <c r="C13" s="525"/>
      <c r="D13" s="525"/>
      <c r="E13" s="526"/>
      <c r="F13" s="78"/>
      <c r="G13" s="60"/>
      <c r="H13" s="79"/>
    </row>
    <row r="14" spans="2:8" ht="17.25" x14ac:dyDescent="0.35">
      <c r="B14" s="391" t="s">
        <v>98</v>
      </c>
      <c r="C14" s="392"/>
      <c r="D14" s="71" t="s">
        <v>99</v>
      </c>
      <c r="E14" s="72" t="s">
        <v>100</v>
      </c>
      <c r="F14" s="78"/>
      <c r="G14" s="60"/>
      <c r="H14" s="79"/>
    </row>
    <row r="15" spans="2:8" ht="16.5" x14ac:dyDescent="0.3">
      <c r="B15" s="377" t="s">
        <v>103</v>
      </c>
      <c r="C15" s="378"/>
      <c r="D15" s="73" t="str">
        <f>'General Info and Results'!C16</f>
        <v>[MM/DD/YYYY]</v>
      </c>
      <c r="E15" s="74" t="s">
        <v>331</v>
      </c>
      <c r="F15" s="78"/>
      <c r="G15" s="60"/>
      <c r="H15" s="79"/>
    </row>
    <row r="16" spans="2:8" ht="16.5" x14ac:dyDescent="0.3">
      <c r="B16" s="377" t="s">
        <v>106</v>
      </c>
      <c r="C16" s="378"/>
      <c r="D16" s="75" t="s">
        <v>85</v>
      </c>
      <c r="E16" s="74" t="s">
        <v>331</v>
      </c>
      <c r="F16" s="78"/>
      <c r="G16" s="60"/>
      <c r="H16" s="79"/>
    </row>
    <row r="17" spans="1:8" ht="16.5" x14ac:dyDescent="0.3">
      <c r="B17" s="377" t="s">
        <v>109</v>
      </c>
      <c r="C17" s="378"/>
      <c r="D17" s="75" t="s">
        <v>85</v>
      </c>
      <c r="E17" s="74" t="s">
        <v>331</v>
      </c>
      <c r="F17" s="78"/>
      <c r="G17" s="60"/>
      <c r="H17" s="79"/>
    </row>
    <row r="18" spans="1:8" ht="17.25" thickBot="1" x14ac:dyDescent="0.35">
      <c r="B18" s="379" t="s">
        <v>109</v>
      </c>
      <c r="C18" s="380"/>
      <c r="D18" s="76" t="s">
        <v>85</v>
      </c>
      <c r="E18" s="77" t="s">
        <v>331</v>
      </c>
      <c r="F18" s="78"/>
      <c r="G18" s="60"/>
      <c r="H18" s="79"/>
    </row>
    <row r="19" spans="1:8" x14ac:dyDescent="0.25">
      <c r="A19" s="81"/>
      <c r="B19" s="81"/>
      <c r="C19" s="81"/>
      <c r="D19" s="81"/>
      <c r="E19" s="81"/>
      <c r="F19" s="82"/>
      <c r="G19" s="60"/>
      <c r="H19" s="79"/>
    </row>
    <row r="20" spans="1:8" x14ac:dyDescent="0.25">
      <c r="A20" s="60"/>
      <c r="B20" s="60"/>
      <c r="C20" s="60"/>
      <c r="D20" s="60"/>
      <c r="E20" s="60"/>
      <c r="F20" s="60"/>
      <c r="G20" s="60"/>
      <c r="H20" s="79"/>
    </row>
    <row r="21" spans="1:8" x14ac:dyDescent="0.25">
      <c r="A21" s="80"/>
      <c r="B21" s="80"/>
      <c r="C21" s="80"/>
      <c r="D21" s="80"/>
      <c r="E21" s="80"/>
      <c r="F21" s="80"/>
      <c r="G21" s="80"/>
    </row>
  </sheetData>
  <sheetProtection algorithmName="SHA-512" hashValue="2vQMlB0UuACS7uc63/u9EQ/ghBneXp9db9A/T4dC8UIJ+GNsQTj/XN+5b63BXjcwRTyHKzURVoXGxhDTGZTGVA==" saltValue="LkOJTCkxx0je28r4Vx1RFA==" spinCount="100000" sheet="1" insertHyperlinks="0" selectLockedCells="1"/>
  <mergeCells count="8">
    <mergeCell ref="B17:C17"/>
    <mergeCell ref="B18:C18"/>
    <mergeCell ref="B2:C2"/>
    <mergeCell ref="B11:E11"/>
    <mergeCell ref="B12:E13"/>
    <mergeCell ref="B14:C14"/>
    <mergeCell ref="B15:C15"/>
    <mergeCell ref="B16:C16"/>
  </mergeCells>
  <hyperlinks>
    <hyperlink ref="E2" location="Instructions!A1" display="Back to Instructions tab" xr:uid="{AD07F0B6-D098-4D57-9680-A7498930C649}"/>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035CD-D6F1-4C73-B1DE-C5B215C81472}">
  <sheetPr codeName="Sheet14"/>
  <dimension ref="A1:G95"/>
  <sheetViews>
    <sheetView zoomScale="80" zoomScaleNormal="80" workbookViewId="0">
      <selection activeCell="D37" sqref="D37"/>
    </sheetView>
  </sheetViews>
  <sheetFormatPr defaultColWidth="8.7109375" defaultRowHeight="16.5" x14ac:dyDescent="0.3"/>
  <cols>
    <col min="1" max="1" width="8.7109375" style="34"/>
    <col min="2" max="2" width="31.85546875" style="34" customWidth="1"/>
    <col min="3" max="3" width="47.5703125" style="34" customWidth="1"/>
    <col min="4" max="4" width="49.5703125" style="34" customWidth="1"/>
    <col min="5" max="16384" width="8.7109375" style="34"/>
  </cols>
  <sheetData>
    <row r="1" spans="1:7" ht="17.25" thickBot="1" x14ac:dyDescent="0.35">
      <c r="E1" s="35"/>
      <c r="F1" s="38"/>
      <c r="G1" s="36"/>
    </row>
    <row r="2" spans="1:7" ht="18" thickBot="1" x14ac:dyDescent="0.35">
      <c r="B2" s="395" t="s">
        <v>0</v>
      </c>
      <c r="C2" s="397"/>
      <c r="E2" s="35"/>
      <c r="F2" s="38"/>
      <c r="G2" s="36"/>
    </row>
    <row r="3" spans="1:7" x14ac:dyDescent="0.3">
      <c r="B3" s="137" t="s">
        <v>1</v>
      </c>
      <c r="C3" s="138" t="str">
        <f>Version_Control!C3</f>
        <v>Walk-In Refrigeration Systems</v>
      </c>
      <c r="E3" s="35"/>
      <c r="F3" s="38"/>
      <c r="G3" s="36"/>
    </row>
    <row r="4" spans="1:7" x14ac:dyDescent="0.3">
      <c r="B4" s="139" t="s">
        <v>2</v>
      </c>
      <c r="C4" s="138" t="str">
        <f>Version_Control!C4</f>
        <v>v1.5</v>
      </c>
      <c r="E4" s="35"/>
      <c r="F4" s="38"/>
      <c r="G4" s="36"/>
    </row>
    <row r="5" spans="1:7" x14ac:dyDescent="0.3">
      <c r="B5" s="139" t="s">
        <v>3</v>
      </c>
      <c r="C5" s="140">
        <f>Version_Control!C5</f>
        <v>45434</v>
      </c>
      <c r="E5" s="35"/>
      <c r="F5" s="38"/>
      <c r="G5" s="36"/>
    </row>
    <row r="6" spans="1:7" x14ac:dyDescent="0.3">
      <c r="B6" s="139" t="s">
        <v>4</v>
      </c>
      <c r="C6" s="141" t="str">
        <f ca="1">MID(CELL("filename",A1), FIND("]", CELL("filename", A1))+ 1, 255)</f>
        <v>Drop Downs</v>
      </c>
      <c r="E6" s="35"/>
      <c r="F6" s="38"/>
      <c r="G6" s="36"/>
    </row>
    <row r="7" spans="1:7" ht="15.95" customHeight="1" x14ac:dyDescent="0.3">
      <c r="B7" s="142" t="s">
        <v>5</v>
      </c>
      <c r="C7" s="143" t="str">
        <f ca="1">Version_Control!C7</f>
        <v>Walk-In Refrigeration Systems - v1.5.xlsx</v>
      </c>
      <c r="E7" s="35"/>
      <c r="F7" s="38"/>
      <c r="G7" s="36"/>
    </row>
    <row r="8" spans="1:7" ht="17.25" thickBot="1" x14ac:dyDescent="0.35">
      <c r="B8" s="144" t="s">
        <v>129</v>
      </c>
      <c r="C8" s="145" t="str">
        <f>Version_Control!C8</f>
        <v>[MM/DD/YYYY]</v>
      </c>
      <c r="E8" s="35"/>
      <c r="F8" s="38"/>
      <c r="G8" s="36"/>
    </row>
    <row r="9" spans="1:7" x14ac:dyDescent="0.3">
      <c r="E9" s="35"/>
      <c r="F9" s="38"/>
      <c r="G9" s="36"/>
    </row>
    <row r="10" spans="1:7" x14ac:dyDescent="0.3">
      <c r="E10" s="35"/>
      <c r="F10" s="38"/>
      <c r="G10" s="36"/>
    </row>
    <row r="11" spans="1:7" ht="17.25" x14ac:dyDescent="0.35">
      <c r="B11" s="146" t="s">
        <v>332</v>
      </c>
      <c r="D11" s="146" t="s">
        <v>333</v>
      </c>
      <c r="E11" s="35"/>
      <c r="F11" s="38"/>
      <c r="G11" s="36"/>
    </row>
    <row r="12" spans="1:7" x14ac:dyDescent="0.3">
      <c r="A12" s="35"/>
      <c r="B12" s="348" t="s">
        <v>123</v>
      </c>
      <c r="C12" s="90"/>
      <c r="D12" s="147" t="s">
        <v>108</v>
      </c>
      <c r="E12" s="90"/>
      <c r="F12" s="38"/>
      <c r="G12" s="36"/>
    </row>
    <row r="13" spans="1:7" x14ac:dyDescent="0.3">
      <c r="A13" s="35"/>
      <c r="B13" s="349" t="s">
        <v>95</v>
      </c>
      <c r="C13" s="90"/>
      <c r="D13" s="149" t="s">
        <v>334</v>
      </c>
      <c r="E13" s="90"/>
      <c r="F13" s="38"/>
      <c r="G13" s="36"/>
    </row>
    <row r="14" spans="1:7" x14ac:dyDescent="0.3">
      <c r="A14" s="35"/>
      <c r="B14" s="350" t="s">
        <v>335</v>
      </c>
      <c r="C14" s="36"/>
      <c r="D14" s="37"/>
      <c r="E14" s="35"/>
      <c r="F14" s="38"/>
      <c r="G14" s="36"/>
    </row>
    <row r="15" spans="1:7" ht="17.25" x14ac:dyDescent="0.35">
      <c r="B15" s="37"/>
      <c r="D15" s="146" t="s">
        <v>336</v>
      </c>
      <c r="E15" s="35"/>
      <c r="F15" s="38"/>
      <c r="G15" s="36"/>
    </row>
    <row r="16" spans="1:7" ht="17.25" x14ac:dyDescent="0.35">
      <c r="B16" s="146" t="s">
        <v>337</v>
      </c>
      <c r="C16" s="35"/>
      <c r="D16" s="147" t="s">
        <v>338</v>
      </c>
      <c r="E16" s="90"/>
      <c r="F16" s="38"/>
      <c r="G16" s="36"/>
    </row>
    <row r="17" spans="1:7" x14ac:dyDescent="0.3">
      <c r="A17" s="35"/>
      <c r="B17" s="147" t="s">
        <v>97</v>
      </c>
      <c r="C17" s="90"/>
      <c r="D17" s="149" t="s">
        <v>339</v>
      </c>
      <c r="E17" s="90"/>
      <c r="F17" s="38"/>
      <c r="G17" s="36"/>
    </row>
    <row r="18" spans="1:7" x14ac:dyDescent="0.3">
      <c r="A18" s="35"/>
      <c r="B18" s="149" t="s">
        <v>340</v>
      </c>
      <c r="C18" s="36"/>
      <c r="D18" s="37"/>
      <c r="E18" s="35"/>
      <c r="F18" s="38"/>
      <c r="G18" s="36"/>
    </row>
    <row r="19" spans="1:7" ht="17.25" x14ac:dyDescent="0.35">
      <c r="B19" s="37"/>
      <c r="D19" s="146" t="s">
        <v>341</v>
      </c>
      <c r="E19" s="35"/>
      <c r="F19" s="38"/>
      <c r="G19" s="36"/>
    </row>
    <row r="20" spans="1:7" ht="17.25" x14ac:dyDescent="0.35">
      <c r="B20" s="146" t="s">
        <v>342</v>
      </c>
      <c r="C20" s="35"/>
      <c r="D20" s="147" t="s">
        <v>343</v>
      </c>
      <c r="E20" s="90"/>
      <c r="F20" s="38"/>
      <c r="G20" s="36"/>
    </row>
    <row r="21" spans="1:7" x14ac:dyDescent="0.3">
      <c r="A21" s="35"/>
      <c r="B21" s="147" t="s">
        <v>344</v>
      </c>
      <c r="C21" s="90"/>
      <c r="D21" s="149" t="s">
        <v>345</v>
      </c>
      <c r="E21" s="90"/>
      <c r="F21" s="38"/>
      <c r="G21" s="36"/>
    </row>
    <row r="22" spans="1:7" x14ac:dyDescent="0.3">
      <c r="A22" s="35"/>
      <c r="B22" s="149" t="s">
        <v>102</v>
      </c>
      <c r="C22" s="36"/>
      <c r="D22" s="37"/>
      <c r="E22" s="35"/>
      <c r="F22" s="38"/>
      <c r="G22" s="36"/>
    </row>
    <row r="23" spans="1:7" x14ac:dyDescent="0.3">
      <c r="B23" s="37"/>
      <c r="D23" s="39" t="s">
        <v>346</v>
      </c>
      <c r="E23" s="35"/>
      <c r="F23" s="38"/>
      <c r="G23" s="36"/>
    </row>
    <row r="24" spans="1:7" ht="17.25" x14ac:dyDescent="0.35">
      <c r="B24" s="146" t="s">
        <v>347</v>
      </c>
      <c r="C24" s="35"/>
      <c r="D24" s="208" t="s">
        <v>111</v>
      </c>
      <c r="E24" s="90"/>
      <c r="F24" s="38"/>
      <c r="G24" s="36"/>
    </row>
    <row r="25" spans="1:7" x14ac:dyDescent="0.3">
      <c r="A25" s="35"/>
      <c r="B25" s="147" t="s">
        <v>105</v>
      </c>
      <c r="C25" s="90"/>
      <c r="D25" s="148" t="s">
        <v>348</v>
      </c>
      <c r="E25" s="90"/>
      <c r="F25" s="38"/>
      <c r="G25" s="36"/>
    </row>
    <row r="26" spans="1:7" x14ac:dyDescent="0.3">
      <c r="A26" s="35"/>
      <c r="B26" s="148" t="s">
        <v>349</v>
      </c>
      <c r="C26" s="90"/>
      <c r="D26" s="148" t="s">
        <v>350</v>
      </c>
      <c r="E26" s="90"/>
      <c r="F26" s="38"/>
      <c r="G26" s="36"/>
    </row>
    <row r="27" spans="1:7" x14ac:dyDescent="0.3">
      <c r="A27" s="35"/>
      <c r="B27" s="149" t="s">
        <v>351</v>
      </c>
      <c r="C27" s="36"/>
      <c r="D27" s="211" t="s">
        <v>352</v>
      </c>
      <c r="E27" s="35"/>
      <c r="F27" s="38"/>
      <c r="G27" s="36"/>
    </row>
    <row r="28" spans="1:7" x14ac:dyDescent="0.3">
      <c r="A28" s="39"/>
      <c r="B28" s="63"/>
      <c r="C28" s="39"/>
      <c r="D28" s="39"/>
      <c r="E28" s="40"/>
      <c r="F28" s="38"/>
      <c r="G28" s="36"/>
    </row>
    <row r="29" spans="1:7" ht="17.25" x14ac:dyDescent="0.35">
      <c r="B29" s="146" t="s">
        <v>353</v>
      </c>
      <c r="D29" s="39" t="s">
        <v>354</v>
      </c>
      <c r="E29" s="40"/>
      <c r="F29" s="38"/>
      <c r="G29" s="36"/>
    </row>
    <row r="30" spans="1:7" x14ac:dyDescent="0.3">
      <c r="A30" s="40"/>
      <c r="B30" s="208" t="s">
        <v>355</v>
      </c>
      <c r="C30" s="90"/>
      <c r="D30" s="208" t="s">
        <v>356</v>
      </c>
      <c r="E30" s="168"/>
      <c r="F30" s="38"/>
      <c r="G30" s="36"/>
    </row>
    <row r="31" spans="1:7" x14ac:dyDescent="0.3">
      <c r="A31" s="35"/>
      <c r="B31" s="209" t="s">
        <v>357</v>
      </c>
      <c r="C31" s="90"/>
      <c r="D31" s="210" t="s">
        <v>358</v>
      </c>
      <c r="E31" s="168"/>
      <c r="F31" s="38"/>
      <c r="G31" s="36"/>
    </row>
    <row r="32" spans="1:7" x14ac:dyDescent="0.3">
      <c r="A32" s="40"/>
      <c r="B32" s="209" t="s">
        <v>359</v>
      </c>
      <c r="C32" s="36"/>
      <c r="D32" s="63"/>
      <c r="E32" s="40"/>
      <c r="F32" s="38"/>
      <c r="G32" s="36"/>
    </row>
    <row r="33" spans="1:7" x14ac:dyDescent="0.3">
      <c r="A33" s="35"/>
      <c r="B33" s="209" t="s">
        <v>360</v>
      </c>
      <c r="C33" s="36"/>
      <c r="D33" s="39" t="s">
        <v>361</v>
      </c>
      <c r="E33" s="40"/>
      <c r="F33" s="38"/>
      <c r="G33" s="36"/>
    </row>
    <row r="34" spans="1:7" x14ac:dyDescent="0.3">
      <c r="A34" s="40"/>
      <c r="B34" s="209" t="s">
        <v>113</v>
      </c>
      <c r="C34" s="90"/>
      <c r="D34" s="235" t="s">
        <v>362</v>
      </c>
      <c r="E34" s="168"/>
      <c r="F34" s="38"/>
      <c r="G34" s="36"/>
    </row>
    <row r="35" spans="1:7" x14ac:dyDescent="0.3">
      <c r="A35" s="35"/>
      <c r="B35" s="209" t="s">
        <v>363</v>
      </c>
      <c r="C35" s="90"/>
      <c r="D35" s="236" t="s">
        <v>364</v>
      </c>
      <c r="E35" s="168"/>
      <c r="F35" s="38"/>
      <c r="G35" s="36"/>
    </row>
    <row r="36" spans="1:7" x14ac:dyDescent="0.3">
      <c r="A36" s="40"/>
      <c r="B36" s="209" t="s">
        <v>365</v>
      </c>
      <c r="C36" s="36"/>
      <c r="D36" s="63"/>
      <c r="E36" s="40"/>
      <c r="F36" s="38"/>
      <c r="G36" s="36"/>
    </row>
    <row r="37" spans="1:7" x14ac:dyDescent="0.3">
      <c r="A37" s="35"/>
      <c r="B37" s="209" t="s">
        <v>366</v>
      </c>
      <c r="C37" s="36"/>
      <c r="D37" s="39" t="s">
        <v>367</v>
      </c>
      <c r="E37" s="40"/>
      <c r="F37" s="38"/>
      <c r="G37" s="36"/>
    </row>
    <row r="38" spans="1:7" x14ac:dyDescent="0.3">
      <c r="A38" s="40"/>
      <c r="B38" s="209" t="s">
        <v>368</v>
      </c>
      <c r="C38" s="90"/>
      <c r="D38" s="238" t="s">
        <v>369</v>
      </c>
      <c r="E38" s="168"/>
      <c r="F38" s="38"/>
      <c r="G38" s="36"/>
    </row>
    <row r="39" spans="1:7" x14ac:dyDescent="0.3">
      <c r="A39" s="35"/>
      <c r="B39" s="209" t="s">
        <v>370</v>
      </c>
      <c r="C39" s="90"/>
      <c r="D39" s="149" t="s">
        <v>371</v>
      </c>
      <c r="E39" s="168"/>
      <c r="F39" s="38"/>
      <c r="G39" s="36"/>
    </row>
    <row r="40" spans="1:7" x14ac:dyDescent="0.3">
      <c r="A40" s="40"/>
      <c r="B40" s="209" t="s">
        <v>372</v>
      </c>
      <c r="C40" s="36"/>
      <c r="D40" s="63"/>
      <c r="E40" s="40"/>
      <c r="F40" s="38"/>
      <c r="G40" s="36"/>
    </row>
    <row r="41" spans="1:7" x14ac:dyDescent="0.3">
      <c r="A41" s="35"/>
      <c r="B41" s="209" t="s">
        <v>373</v>
      </c>
      <c r="C41" s="36"/>
      <c r="D41" s="39" t="s">
        <v>374</v>
      </c>
      <c r="E41" s="40"/>
      <c r="F41" s="38"/>
      <c r="G41" s="36"/>
    </row>
    <row r="42" spans="1:7" x14ac:dyDescent="0.3">
      <c r="A42" s="40"/>
      <c r="B42" s="209" t="s">
        <v>375</v>
      </c>
      <c r="C42" s="36"/>
      <c r="D42" s="238" t="s">
        <v>376</v>
      </c>
      <c r="E42" s="40"/>
      <c r="F42" s="38"/>
      <c r="G42" s="36"/>
    </row>
    <row r="43" spans="1:7" x14ac:dyDescent="0.3">
      <c r="A43" s="35"/>
      <c r="B43" s="209"/>
      <c r="C43" s="36"/>
      <c r="D43" s="149" t="s">
        <v>377</v>
      </c>
      <c r="E43" s="40"/>
      <c r="F43" s="38"/>
      <c r="G43" s="36"/>
    </row>
    <row r="44" spans="1:7" x14ac:dyDescent="0.3">
      <c r="A44" s="40"/>
      <c r="B44" s="209"/>
      <c r="C44" s="36"/>
      <c r="D44" s="39"/>
      <c r="E44" s="40"/>
      <c r="F44" s="38"/>
      <c r="G44" s="36"/>
    </row>
    <row r="45" spans="1:7" x14ac:dyDescent="0.3">
      <c r="A45" s="35"/>
      <c r="B45" s="209"/>
      <c r="C45" s="36"/>
      <c r="D45" s="39"/>
      <c r="E45" s="40"/>
      <c r="F45" s="38"/>
      <c r="G45" s="36"/>
    </row>
    <row r="46" spans="1:7" x14ac:dyDescent="0.3">
      <c r="A46" s="40"/>
      <c r="B46" s="209"/>
      <c r="C46" s="36"/>
      <c r="D46" s="39"/>
      <c r="E46" s="40"/>
      <c r="F46" s="38"/>
      <c r="G46" s="36"/>
    </row>
    <row r="47" spans="1:7" x14ac:dyDescent="0.3">
      <c r="A47" s="35"/>
      <c r="B47" s="209"/>
      <c r="C47" s="36"/>
      <c r="D47" s="39"/>
      <c r="E47" s="40"/>
      <c r="F47" s="38"/>
      <c r="G47" s="36"/>
    </row>
    <row r="48" spans="1:7" x14ac:dyDescent="0.3">
      <c r="A48" s="40"/>
      <c r="B48" s="209"/>
      <c r="C48" s="36"/>
      <c r="D48" s="39"/>
      <c r="E48" s="40"/>
      <c r="F48" s="38"/>
      <c r="G48" s="36"/>
    </row>
    <row r="49" spans="1:7" x14ac:dyDescent="0.3">
      <c r="A49" s="35"/>
      <c r="B49" s="209"/>
      <c r="C49" s="36"/>
      <c r="D49" s="39"/>
      <c r="E49" s="40"/>
      <c r="F49" s="38"/>
      <c r="G49" s="36"/>
    </row>
    <row r="50" spans="1:7" x14ac:dyDescent="0.3">
      <c r="A50" s="40"/>
      <c r="B50" s="210"/>
      <c r="C50" s="36"/>
      <c r="D50" s="39"/>
      <c r="E50" s="40"/>
      <c r="F50" s="38"/>
      <c r="G50" s="36"/>
    </row>
    <row r="51" spans="1:7" x14ac:dyDescent="0.3">
      <c r="B51" s="63"/>
      <c r="D51" s="39"/>
      <c r="E51" s="40"/>
      <c r="F51" s="38"/>
      <c r="G51" s="36"/>
    </row>
    <row r="52" spans="1:7" x14ac:dyDescent="0.3">
      <c r="A52" s="39"/>
      <c r="B52" s="39"/>
      <c r="D52" s="39"/>
      <c r="E52" s="40"/>
      <c r="F52" s="38"/>
      <c r="G52" s="36"/>
    </row>
    <row r="53" spans="1:7" x14ac:dyDescent="0.3">
      <c r="B53" s="39"/>
      <c r="D53" s="39"/>
      <c r="E53" s="40"/>
      <c r="F53" s="38"/>
      <c r="G53" s="36"/>
    </row>
    <row r="54" spans="1:7" x14ac:dyDescent="0.3">
      <c r="A54" s="39"/>
      <c r="B54" s="39"/>
      <c r="D54" s="39"/>
      <c r="E54" s="40"/>
      <c r="F54" s="38"/>
      <c r="G54" s="36"/>
    </row>
    <row r="55" spans="1:7" x14ac:dyDescent="0.3">
      <c r="B55" s="39"/>
      <c r="D55" s="39"/>
      <c r="E55" s="40"/>
      <c r="F55" s="38"/>
      <c r="G55" s="36"/>
    </row>
    <row r="56" spans="1:7" x14ac:dyDescent="0.3">
      <c r="A56" s="39"/>
      <c r="B56" s="39"/>
      <c r="D56" s="39"/>
      <c r="E56" s="40"/>
      <c r="F56" s="38"/>
      <c r="G56" s="36"/>
    </row>
    <row r="57" spans="1:7" x14ac:dyDescent="0.3">
      <c r="B57" s="39"/>
      <c r="D57" s="39"/>
      <c r="E57" s="40"/>
      <c r="F57" s="38"/>
      <c r="G57" s="36"/>
    </row>
    <row r="58" spans="1:7" x14ac:dyDescent="0.3">
      <c r="A58" s="39"/>
      <c r="B58" s="39"/>
      <c r="D58" s="39"/>
      <c r="E58" s="40"/>
      <c r="F58" s="38"/>
      <c r="G58" s="36"/>
    </row>
    <row r="59" spans="1:7" x14ac:dyDescent="0.3">
      <c r="B59" s="39"/>
      <c r="D59" s="39"/>
      <c r="E59" s="40"/>
      <c r="F59" s="38"/>
      <c r="G59" s="36"/>
    </row>
    <row r="60" spans="1:7" x14ac:dyDescent="0.3">
      <c r="A60" s="39"/>
      <c r="B60" s="39"/>
      <c r="D60" s="39"/>
      <c r="E60" s="40"/>
      <c r="F60" s="38"/>
      <c r="G60" s="36"/>
    </row>
    <row r="61" spans="1:7" x14ac:dyDescent="0.3">
      <c r="B61" s="39"/>
      <c r="D61" s="39"/>
      <c r="E61" s="40"/>
      <c r="F61" s="38"/>
      <c r="G61" s="36"/>
    </row>
    <row r="62" spans="1:7" x14ac:dyDescent="0.3">
      <c r="A62" s="39"/>
      <c r="B62" s="39"/>
      <c r="D62" s="39"/>
      <c r="E62" s="40"/>
      <c r="F62" s="38"/>
      <c r="G62" s="36"/>
    </row>
    <row r="63" spans="1:7" x14ac:dyDescent="0.3">
      <c r="B63" s="39"/>
      <c r="D63" s="39"/>
      <c r="E63" s="40"/>
      <c r="F63" s="38"/>
      <c r="G63" s="36"/>
    </row>
    <row r="64" spans="1:7" x14ac:dyDescent="0.3">
      <c r="A64" s="39"/>
      <c r="B64" s="39"/>
      <c r="D64" s="39"/>
      <c r="E64" s="40"/>
      <c r="F64" s="38"/>
      <c r="G64" s="36"/>
    </row>
    <row r="65" spans="1:7" x14ac:dyDescent="0.3">
      <c r="B65" s="39"/>
      <c r="D65" s="39"/>
      <c r="E65" s="40"/>
      <c r="F65" s="38"/>
      <c r="G65" s="36"/>
    </row>
    <row r="66" spans="1:7" x14ac:dyDescent="0.3">
      <c r="A66" s="39"/>
      <c r="B66" s="39"/>
      <c r="D66" s="39"/>
      <c r="E66" s="40"/>
      <c r="F66" s="38"/>
      <c r="G66" s="36"/>
    </row>
    <row r="67" spans="1:7" x14ac:dyDescent="0.3">
      <c r="B67" s="39"/>
      <c r="D67" s="39"/>
      <c r="E67" s="40"/>
      <c r="F67" s="38"/>
      <c r="G67" s="36"/>
    </row>
    <row r="68" spans="1:7" x14ac:dyDescent="0.3">
      <c r="A68" s="39"/>
      <c r="B68" s="39"/>
      <c r="D68" s="39"/>
      <c r="E68" s="40"/>
      <c r="F68" s="38"/>
      <c r="G68" s="36"/>
    </row>
    <row r="69" spans="1:7" x14ac:dyDescent="0.3">
      <c r="B69" s="39"/>
      <c r="D69" s="39"/>
      <c r="E69" s="40"/>
      <c r="F69" s="38"/>
      <c r="G69" s="36"/>
    </row>
    <row r="70" spans="1:7" x14ac:dyDescent="0.3">
      <c r="A70" s="39"/>
      <c r="B70" s="39"/>
      <c r="D70" s="39"/>
      <c r="E70" s="40"/>
      <c r="F70" s="38"/>
      <c r="G70" s="36"/>
    </row>
    <row r="71" spans="1:7" x14ac:dyDescent="0.3">
      <c r="B71" s="39"/>
      <c r="D71" s="39"/>
      <c r="E71" s="40"/>
      <c r="F71" s="38"/>
      <c r="G71" s="36"/>
    </row>
    <row r="72" spans="1:7" x14ac:dyDescent="0.3">
      <c r="A72" s="39"/>
      <c r="B72" s="39"/>
      <c r="D72" s="39"/>
      <c r="E72" s="40"/>
      <c r="F72" s="38"/>
      <c r="G72" s="36"/>
    </row>
    <row r="73" spans="1:7" x14ac:dyDescent="0.3">
      <c r="B73" s="39"/>
      <c r="D73" s="39"/>
      <c r="E73" s="40"/>
      <c r="F73" s="38"/>
      <c r="G73" s="36"/>
    </row>
    <row r="74" spans="1:7" x14ac:dyDescent="0.3">
      <c r="A74" s="39"/>
      <c r="B74" s="39"/>
      <c r="D74" s="39"/>
      <c r="E74" s="40"/>
      <c r="F74" s="38"/>
      <c r="G74" s="36"/>
    </row>
    <row r="75" spans="1:7" x14ac:dyDescent="0.3">
      <c r="B75" s="39"/>
      <c r="D75" s="39"/>
      <c r="E75" s="40"/>
      <c r="F75" s="38"/>
      <c r="G75" s="36"/>
    </row>
    <row r="76" spans="1:7" x14ac:dyDescent="0.3">
      <c r="A76" s="39"/>
      <c r="B76" s="39"/>
      <c r="D76" s="39"/>
      <c r="E76" s="40"/>
      <c r="F76" s="38"/>
      <c r="G76" s="36"/>
    </row>
    <row r="77" spans="1:7" x14ac:dyDescent="0.3">
      <c r="B77" s="39"/>
      <c r="D77" s="39"/>
      <c r="E77" s="40"/>
      <c r="F77" s="38"/>
      <c r="G77" s="36"/>
    </row>
    <row r="78" spans="1:7" x14ac:dyDescent="0.3">
      <c r="A78" s="39"/>
      <c r="B78" s="39"/>
      <c r="D78" s="39"/>
      <c r="E78" s="40"/>
      <c r="F78" s="38"/>
      <c r="G78" s="36"/>
    </row>
    <row r="79" spans="1:7" x14ac:dyDescent="0.3">
      <c r="B79" s="39"/>
      <c r="D79" s="39"/>
      <c r="E79" s="40"/>
      <c r="F79" s="38"/>
      <c r="G79" s="36"/>
    </row>
    <row r="80" spans="1:7" x14ac:dyDescent="0.3">
      <c r="A80" s="39"/>
      <c r="B80" s="39"/>
      <c r="D80" s="39"/>
      <c r="E80" s="40"/>
      <c r="F80" s="38"/>
      <c r="G80" s="36"/>
    </row>
    <row r="81" spans="1:7" x14ac:dyDescent="0.3">
      <c r="B81" s="39"/>
      <c r="D81" s="39"/>
      <c r="E81" s="40"/>
      <c r="F81" s="38"/>
      <c r="G81" s="36"/>
    </row>
    <row r="82" spans="1:7" x14ac:dyDescent="0.3">
      <c r="A82" s="39"/>
      <c r="B82" s="39"/>
      <c r="D82" s="39"/>
      <c r="E82" s="40"/>
      <c r="F82" s="38"/>
      <c r="G82" s="36"/>
    </row>
    <row r="83" spans="1:7" x14ac:dyDescent="0.3">
      <c r="B83" s="39"/>
      <c r="D83" s="39"/>
      <c r="E83" s="40"/>
      <c r="F83" s="38"/>
      <c r="G83" s="36"/>
    </row>
    <row r="84" spans="1:7" x14ac:dyDescent="0.3">
      <c r="A84" s="39"/>
      <c r="B84" s="39"/>
      <c r="D84" s="39"/>
      <c r="E84" s="40"/>
      <c r="F84" s="38"/>
      <c r="G84" s="36"/>
    </row>
    <row r="85" spans="1:7" x14ac:dyDescent="0.3">
      <c r="B85" s="39"/>
      <c r="D85" s="39"/>
      <c r="E85" s="40"/>
      <c r="F85" s="38"/>
      <c r="G85" s="36"/>
    </row>
    <row r="86" spans="1:7" x14ac:dyDescent="0.3">
      <c r="A86" s="39"/>
      <c r="B86" s="39"/>
      <c r="D86" s="39"/>
      <c r="E86" s="40"/>
      <c r="F86" s="38"/>
      <c r="G86" s="36"/>
    </row>
    <row r="87" spans="1:7" x14ac:dyDescent="0.3">
      <c r="B87" s="39"/>
      <c r="D87" s="39"/>
      <c r="E87" s="40"/>
      <c r="F87" s="38"/>
      <c r="G87" s="36"/>
    </row>
    <row r="88" spans="1:7" x14ac:dyDescent="0.3">
      <c r="A88" s="39"/>
      <c r="B88" s="39"/>
      <c r="D88" s="39"/>
      <c r="E88" s="40"/>
      <c r="F88" s="38"/>
      <c r="G88" s="36"/>
    </row>
    <row r="89" spans="1:7" x14ac:dyDescent="0.3">
      <c r="B89" s="39"/>
      <c r="D89" s="39"/>
      <c r="E89" s="40"/>
      <c r="F89" s="38"/>
      <c r="G89" s="36"/>
    </row>
    <row r="90" spans="1:7" x14ac:dyDescent="0.3">
      <c r="A90" s="39"/>
      <c r="B90" s="39"/>
      <c r="D90" s="39"/>
      <c r="E90" s="40"/>
      <c r="F90" s="38"/>
      <c r="G90" s="36"/>
    </row>
    <row r="91" spans="1:7" x14ac:dyDescent="0.3">
      <c r="B91" s="39"/>
      <c r="D91" s="39"/>
      <c r="E91" s="40"/>
      <c r="F91" s="38"/>
      <c r="G91" s="36"/>
    </row>
    <row r="92" spans="1:7" x14ac:dyDescent="0.3">
      <c r="A92" s="39"/>
      <c r="B92" s="39"/>
      <c r="D92" s="39"/>
      <c r="E92" s="40"/>
      <c r="F92" s="38"/>
      <c r="G92" s="36"/>
    </row>
    <row r="93" spans="1:7" x14ac:dyDescent="0.3">
      <c r="A93" s="39"/>
      <c r="B93" s="39"/>
      <c r="C93" s="39"/>
      <c r="D93" s="39"/>
      <c r="E93" s="40"/>
      <c r="F93" s="38"/>
      <c r="G93" s="36"/>
    </row>
    <row r="94" spans="1:7" x14ac:dyDescent="0.3">
      <c r="A94" s="38"/>
      <c r="B94" s="38"/>
      <c r="C94" s="38"/>
      <c r="D94" s="38"/>
      <c r="E94" s="38"/>
      <c r="F94" s="38"/>
      <c r="G94" s="36"/>
    </row>
    <row r="95" spans="1:7" x14ac:dyDescent="0.3">
      <c r="A95" s="37"/>
      <c r="B95" s="37"/>
      <c r="C95" s="37"/>
      <c r="D95" s="37"/>
      <c r="E95" s="37"/>
      <c r="F95" s="37"/>
    </row>
  </sheetData>
  <sheetProtection algorithmName="SHA-512" hashValue="bEPIxY4W+TIFmrPFWxK4rJj/Qq0olRUW8BO5DyObUt/uncllABAVyyKBrENzRtJBlrOvuBerIYQix2TkhKYY1Q==" saltValue="pY5bpN6weYldRNOo8vRsQw==" spinCount="100000" sheet="1" insertHyperlinks="0" selectLockedCells="1"/>
  <mergeCells count="1">
    <mergeCell ref="B2:C2"/>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3430D-7E6B-482C-A122-0CD568ABA77A}">
  <sheetPr codeName="Sheet15"/>
  <dimension ref="A1:F32"/>
  <sheetViews>
    <sheetView zoomScale="80" zoomScaleNormal="80" workbookViewId="0">
      <selection activeCell="C19" sqref="C19"/>
    </sheetView>
  </sheetViews>
  <sheetFormatPr defaultColWidth="8.7109375" defaultRowHeight="15" x14ac:dyDescent="0.25"/>
  <cols>
    <col min="1" max="1" width="7.140625" style="25" customWidth="1"/>
    <col min="2" max="2" width="31" style="25" customWidth="1"/>
    <col min="3" max="3" width="51.5703125" style="25" customWidth="1"/>
    <col min="4" max="4" width="6.42578125" style="25" customWidth="1"/>
    <col min="5" max="5" width="3.85546875" style="25" customWidth="1"/>
    <col min="6" max="16384" width="8.7109375" style="25"/>
  </cols>
  <sheetData>
    <row r="1" spans="2:6" ht="15.75" thickBot="1" x14ac:dyDescent="0.3">
      <c r="D1" s="57"/>
      <c r="E1" s="60"/>
      <c r="F1" s="58"/>
    </row>
    <row r="2" spans="2:6" ht="18" thickBot="1" x14ac:dyDescent="0.3">
      <c r="B2" s="393" t="s">
        <v>0</v>
      </c>
      <c r="C2" s="394"/>
      <c r="D2" s="57"/>
      <c r="E2" s="60"/>
      <c r="F2" s="58"/>
    </row>
    <row r="3" spans="2:6" ht="16.5" x14ac:dyDescent="0.3">
      <c r="B3" s="41" t="s">
        <v>1</v>
      </c>
      <c r="C3" s="42" t="s">
        <v>378</v>
      </c>
      <c r="D3" s="57"/>
      <c r="E3" s="60"/>
      <c r="F3" s="58"/>
    </row>
    <row r="4" spans="2:6" ht="16.5" x14ac:dyDescent="0.3">
      <c r="B4" s="43" t="s">
        <v>2</v>
      </c>
      <c r="C4" s="44" t="str">
        <f>INDEX(B13:B61,COUNTA(B13:B61),1)</f>
        <v>v1.5</v>
      </c>
      <c r="D4" s="57"/>
      <c r="E4" s="60"/>
      <c r="F4" s="58"/>
    </row>
    <row r="5" spans="2:6" ht="16.5" x14ac:dyDescent="0.3">
      <c r="B5" s="43" t="s">
        <v>3</v>
      </c>
      <c r="C5" s="45">
        <f>IF(MAX(B13:C103)=0,"No Revisions Dates Entered",MAX(C13:C103))</f>
        <v>45434</v>
      </c>
      <c r="D5" s="57"/>
      <c r="E5" s="60"/>
      <c r="F5" s="58"/>
    </row>
    <row r="6" spans="2:6" ht="16.5" x14ac:dyDescent="0.3">
      <c r="B6" s="43" t="s">
        <v>4</v>
      </c>
      <c r="C6" s="46" t="str">
        <f ca="1">MID(CELL("filename",A1), FIND("]", CELL("filename", A1))+ 1, 255)</f>
        <v>Version_Control</v>
      </c>
      <c r="D6" s="57"/>
      <c r="E6" s="60"/>
      <c r="F6" s="58"/>
    </row>
    <row r="7" spans="2:6" ht="15.95" customHeight="1" x14ac:dyDescent="0.25">
      <c r="B7" s="47" t="s">
        <v>5</v>
      </c>
      <c r="C7" s="48" t="str">
        <f ca="1">MID(CELL("FILENAME",A1),FIND("[",CELL("FILENAME",A1))+1,FIND("]",CELL("FILENAME",A1))-FIND("[",CELL("FILENAME",A1))-1)</f>
        <v>Walk-In Refrigeration Systems - v1.5.xlsx</v>
      </c>
      <c r="D7" s="57"/>
      <c r="E7" s="60"/>
      <c r="F7" s="58"/>
    </row>
    <row r="8" spans="2:6" ht="17.25" thickBot="1" x14ac:dyDescent="0.35">
      <c r="B8" s="49" t="s">
        <v>129</v>
      </c>
      <c r="C8" s="50" t="str">
        <f>'General Info and Results'!C16</f>
        <v>[MM/DD/YYYY]</v>
      </c>
      <c r="D8" s="57"/>
      <c r="E8" s="60"/>
      <c r="F8" s="58"/>
    </row>
    <row r="9" spans="2:6" x14ac:dyDescent="0.25">
      <c r="D9" s="57"/>
      <c r="E9" s="60"/>
      <c r="F9" s="58"/>
    </row>
    <row r="10" spans="2:6" ht="15.75" thickBot="1" x14ac:dyDescent="0.3">
      <c r="D10" s="57"/>
      <c r="E10" s="60"/>
      <c r="F10" s="58"/>
    </row>
    <row r="11" spans="2:6" ht="18" thickBot="1" x14ac:dyDescent="0.3">
      <c r="B11" s="393" t="s">
        <v>379</v>
      </c>
      <c r="C11" s="394"/>
      <c r="D11" s="57"/>
      <c r="E11" s="60"/>
      <c r="F11" s="58"/>
    </row>
    <row r="12" spans="2:6" ht="17.25" x14ac:dyDescent="0.35">
      <c r="B12" s="51" t="s">
        <v>380</v>
      </c>
      <c r="C12" s="52" t="s">
        <v>99</v>
      </c>
      <c r="D12" s="57"/>
      <c r="E12" s="60"/>
      <c r="F12" s="58"/>
    </row>
    <row r="13" spans="2:6" ht="16.5" x14ac:dyDescent="0.3">
      <c r="B13" s="53" t="s">
        <v>381</v>
      </c>
      <c r="C13" s="54">
        <v>43664</v>
      </c>
      <c r="D13" s="57"/>
      <c r="E13" s="60"/>
      <c r="F13" s="58"/>
    </row>
    <row r="14" spans="2:6" ht="16.5" x14ac:dyDescent="0.3">
      <c r="B14" s="53" t="s">
        <v>382</v>
      </c>
      <c r="C14" s="54">
        <v>43675</v>
      </c>
      <c r="D14" s="57"/>
      <c r="E14" s="60"/>
      <c r="F14" s="58"/>
    </row>
    <row r="15" spans="2:6" ht="16.5" x14ac:dyDescent="0.3">
      <c r="B15" s="53" t="s">
        <v>383</v>
      </c>
      <c r="C15" s="54">
        <v>44747</v>
      </c>
      <c r="D15" s="57"/>
      <c r="E15" s="60"/>
      <c r="F15" s="58"/>
    </row>
    <row r="16" spans="2:6" ht="16.5" x14ac:dyDescent="0.3">
      <c r="B16" s="53" t="s">
        <v>384</v>
      </c>
      <c r="C16" s="54">
        <v>44987</v>
      </c>
      <c r="D16" s="57"/>
      <c r="E16" s="60"/>
      <c r="F16" s="58"/>
    </row>
    <row r="17" spans="1:6" ht="16.5" x14ac:dyDescent="0.3">
      <c r="B17" s="53" t="s">
        <v>385</v>
      </c>
      <c r="C17" s="54">
        <v>45314</v>
      </c>
      <c r="D17" s="57"/>
      <c r="E17" s="60"/>
      <c r="F17" s="58"/>
    </row>
    <row r="18" spans="1:6" ht="16.5" x14ac:dyDescent="0.3">
      <c r="B18" s="53" t="s">
        <v>409</v>
      </c>
      <c r="C18" s="54">
        <v>45393</v>
      </c>
      <c r="D18" s="57"/>
      <c r="E18" s="60"/>
      <c r="F18" s="58"/>
    </row>
    <row r="19" spans="1:6" ht="16.5" x14ac:dyDescent="0.3">
      <c r="B19" s="53" t="s">
        <v>410</v>
      </c>
      <c r="C19" s="54">
        <v>45434</v>
      </c>
      <c r="D19" s="57"/>
      <c r="E19" s="60"/>
      <c r="F19" s="58"/>
    </row>
    <row r="20" spans="1:6" ht="16.5" x14ac:dyDescent="0.3">
      <c r="B20" s="53"/>
      <c r="C20" s="54"/>
      <c r="D20" s="57"/>
      <c r="E20" s="60"/>
      <c r="F20" s="58"/>
    </row>
    <row r="21" spans="1:6" ht="16.5" x14ac:dyDescent="0.3">
      <c r="B21" s="53"/>
      <c r="C21" s="54"/>
      <c r="D21" s="57"/>
      <c r="E21" s="60"/>
      <c r="F21" s="58"/>
    </row>
    <row r="22" spans="1:6" ht="16.5" x14ac:dyDescent="0.3">
      <c r="B22" s="53"/>
      <c r="C22" s="54"/>
      <c r="D22" s="57"/>
      <c r="E22" s="60"/>
      <c r="F22" s="58"/>
    </row>
    <row r="23" spans="1:6" ht="16.5" x14ac:dyDescent="0.3">
      <c r="B23" s="53"/>
      <c r="C23" s="54"/>
      <c r="D23" s="57"/>
      <c r="E23" s="60"/>
      <c r="F23" s="58"/>
    </row>
    <row r="24" spans="1:6" ht="16.5" x14ac:dyDescent="0.3">
      <c r="B24" s="53"/>
      <c r="C24" s="54"/>
      <c r="D24" s="57"/>
      <c r="E24" s="60"/>
      <c r="F24" s="58"/>
    </row>
    <row r="25" spans="1:6" ht="16.5" x14ac:dyDescent="0.3">
      <c r="B25" s="53"/>
      <c r="C25" s="54"/>
      <c r="D25" s="57"/>
      <c r="E25" s="60"/>
      <c r="F25" s="58"/>
    </row>
    <row r="26" spans="1:6" ht="16.5" x14ac:dyDescent="0.3">
      <c r="B26" s="53"/>
      <c r="C26" s="54"/>
      <c r="D26" s="57"/>
      <c r="E26" s="60"/>
      <c r="F26" s="58"/>
    </row>
    <row r="27" spans="1:6" ht="16.5" x14ac:dyDescent="0.3">
      <c r="B27" s="53"/>
      <c r="C27" s="54"/>
      <c r="D27" s="57"/>
      <c r="E27" s="60"/>
      <c r="F27" s="58"/>
    </row>
    <row r="28" spans="1:6" ht="16.5" x14ac:dyDescent="0.3">
      <c r="B28" s="53"/>
      <c r="C28" s="54"/>
      <c r="D28" s="57"/>
      <c r="E28" s="60"/>
      <c r="F28" s="58"/>
    </row>
    <row r="29" spans="1:6" ht="17.25" thickBot="1" x14ac:dyDescent="0.35">
      <c r="B29" s="55"/>
      <c r="C29" s="56"/>
      <c r="D29" s="57"/>
      <c r="E29" s="60"/>
      <c r="F29" s="58"/>
    </row>
    <row r="30" spans="1:6" x14ac:dyDescent="0.25">
      <c r="A30" s="61"/>
      <c r="B30" s="61"/>
      <c r="C30" s="61"/>
      <c r="D30" s="62"/>
      <c r="E30" s="60"/>
      <c r="F30" s="58"/>
    </row>
    <row r="31" spans="1:6" x14ac:dyDescent="0.25">
      <c r="A31" s="60"/>
      <c r="B31" s="60"/>
      <c r="C31" s="60"/>
      <c r="D31" s="60"/>
      <c r="E31" s="60"/>
      <c r="F31" s="58"/>
    </row>
    <row r="32" spans="1:6" x14ac:dyDescent="0.25">
      <c r="A32" s="59"/>
      <c r="B32" s="59"/>
      <c r="C32" s="59"/>
      <c r="D32" s="59"/>
      <c r="E32" s="59"/>
    </row>
  </sheetData>
  <sheetProtection algorithmName="SHA-512" hashValue="/3MoHl09QN9VJ/fZO9Px4SDJbjIXta4mGJO/eogr4gN4n4aUJcUL5TVFeUdvV/8gDs2EM9441ae7nIsJKNA6Hw==" saltValue="JszYlJYsDS3Gno43fSC4rA==" spinCount="100000" sheet="1" insertHyperlinks="0" selectLockedCells="1"/>
  <mergeCells count="2">
    <mergeCell ref="B2:C2"/>
    <mergeCell ref="B11:C11"/>
  </mergeCells>
  <pageMargins left="0.7" right="0.7" top="0.75" bottom="0.75" header="0.3" footer="0.3"/>
  <pageSetup orientation="portrait" horizontalDpi="4294967293" verticalDpi="36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8FAE6-4B77-46B3-B748-3926B97AD77B}">
  <sheetPr codeName="Sheet16"/>
  <dimension ref="B2:F21"/>
  <sheetViews>
    <sheetView workbookViewId="0">
      <selection activeCell="D20" sqref="D20"/>
    </sheetView>
  </sheetViews>
  <sheetFormatPr defaultColWidth="8.85546875" defaultRowHeight="16.5" x14ac:dyDescent="0.3"/>
  <cols>
    <col min="1" max="1" width="8.85546875" style="1"/>
    <col min="2" max="6" width="30.7109375" style="1" customWidth="1"/>
    <col min="7" max="16384" width="8.85546875" style="1"/>
  </cols>
  <sheetData>
    <row r="2" spans="2:6" ht="17.25" x14ac:dyDescent="0.35">
      <c r="B2" s="6" t="s">
        <v>386</v>
      </c>
      <c r="C2" s="7" t="s">
        <v>387</v>
      </c>
      <c r="D2" s="5"/>
      <c r="E2" s="5"/>
      <c r="F2" s="14"/>
    </row>
    <row r="3" spans="2:6" ht="17.25" x14ac:dyDescent="0.35">
      <c r="B3" s="8" t="s">
        <v>388</v>
      </c>
      <c r="C3" s="2" t="s">
        <v>389</v>
      </c>
      <c r="D3" s="3" t="s">
        <v>390</v>
      </c>
      <c r="E3" s="3"/>
      <c r="F3" s="13"/>
    </row>
    <row r="4" spans="2:6" ht="17.25" x14ac:dyDescent="0.35">
      <c r="B4" s="8" t="s">
        <v>391</v>
      </c>
      <c r="C4" s="4" t="s">
        <v>392</v>
      </c>
      <c r="D4" s="1" t="s">
        <v>393</v>
      </c>
      <c r="F4" s="9"/>
    </row>
    <row r="5" spans="2:6" ht="17.25" x14ac:dyDescent="0.35">
      <c r="B5" s="8" t="s">
        <v>394</v>
      </c>
      <c r="C5" s="4" t="s">
        <v>395</v>
      </c>
      <c r="D5" s="1" t="s">
        <v>123</v>
      </c>
      <c r="E5" s="1" t="s">
        <v>95</v>
      </c>
      <c r="F5" s="9"/>
    </row>
    <row r="6" spans="2:6" ht="17.25" x14ac:dyDescent="0.35">
      <c r="B6" s="8" t="s">
        <v>396</v>
      </c>
      <c r="C6" s="4" t="s">
        <v>344</v>
      </c>
      <c r="D6" s="1" t="s">
        <v>102</v>
      </c>
      <c r="F6" s="9"/>
    </row>
    <row r="7" spans="2:6" ht="17.25" x14ac:dyDescent="0.35">
      <c r="B7" s="8" t="s">
        <v>397</v>
      </c>
      <c r="C7" s="4" t="s">
        <v>105</v>
      </c>
      <c r="D7" s="1" t="s">
        <v>349</v>
      </c>
      <c r="E7" s="1" t="s">
        <v>351</v>
      </c>
      <c r="F7" s="9"/>
    </row>
    <row r="8" spans="2:6" ht="17.25" x14ac:dyDescent="0.35">
      <c r="B8" s="8" t="s">
        <v>398</v>
      </c>
      <c r="C8" s="4" t="s">
        <v>399</v>
      </c>
      <c r="D8" s="1" t="s">
        <v>400</v>
      </c>
      <c r="F8" s="9"/>
    </row>
    <row r="9" spans="2:6" ht="17.25" x14ac:dyDescent="0.35">
      <c r="B9" s="8" t="s">
        <v>401</v>
      </c>
      <c r="C9" s="4" t="s">
        <v>108</v>
      </c>
      <c r="D9" s="1" t="s">
        <v>334</v>
      </c>
      <c r="F9" s="9"/>
    </row>
    <row r="10" spans="2:6" ht="17.25" x14ac:dyDescent="0.35">
      <c r="B10" s="8"/>
      <c r="C10" s="4"/>
      <c r="F10" s="9"/>
    </row>
    <row r="11" spans="2:6" ht="17.25" x14ac:dyDescent="0.35">
      <c r="B11" s="8"/>
      <c r="C11" s="4"/>
      <c r="F11" s="9"/>
    </row>
    <row r="12" spans="2:6" ht="17.25" x14ac:dyDescent="0.35">
      <c r="B12" s="8"/>
      <c r="C12" s="4"/>
      <c r="F12" s="9"/>
    </row>
    <row r="13" spans="2:6" ht="17.25" x14ac:dyDescent="0.35">
      <c r="B13" s="8"/>
      <c r="C13" s="4"/>
      <c r="F13" s="9"/>
    </row>
    <row r="14" spans="2:6" ht="17.25" x14ac:dyDescent="0.35">
      <c r="B14" s="8"/>
      <c r="C14" s="4"/>
      <c r="F14" s="9"/>
    </row>
    <row r="15" spans="2:6" ht="17.25" x14ac:dyDescent="0.35">
      <c r="B15" s="8"/>
      <c r="C15" s="4"/>
      <c r="F15" s="9"/>
    </row>
    <row r="16" spans="2:6" ht="17.25" x14ac:dyDescent="0.35">
      <c r="B16" s="8"/>
      <c r="C16" s="4"/>
      <c r="F16" s="9"/>
    </row>
    <row r="17" spans="2:6" ht="17.25" x14ac:dyDescent="0.35">
      <c r="B17" s="8"/>
      <c r="C17" s="4"/>
      <c r="F17" s="9"/>
    </row>
    <row r="18" spans="2:6" ht="17.25" x14ac:dyDescent="0.35">
      <c r="B18" s="8"/>
      <c r="C18" s="4"/>
      <c r="F18" s="9"/>
    </row>
    <row r="19" spans="2:6" ht="17.25" x14ac:dyDescent="0.35">
      <c r="B19" s="8"/>
      <c r="C19" s="4"/>
      <c r="F19" s="9"/>
    </row>
    <row r="20" spans="2:6" ht="17.25" x14ac:dyDescent="0.35">
      <c r="B20" s="8"/>
      <c r="C20" s="4"/>
      <c r="F20" s="9"/>
    </row>
    <row r="21" spans="2:6" ht="17.25" x14ac:dyDescent="0.35">
      <c r="B21" s="24"/>
      <c r="C21" s="10"/>
      <c r="D21" s="11"/>
      <c r="E21" s="11"/>
      <c r="F21" s="12"/>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2D85F-989E-4A9F-A0A7-57DA82B9B03B}">
  <sheetPr codeName="Sheet17"/>
  <dimension ref="B2:C27"/>
  <sheetViews>
    <sheetView workbookViewId="0">
      <selection activeCell="G15" sqref="G15"/>
    </sheetView>
  </sheetViews>
  <sheetFormatPr defaultColWidth="8.85546875" defaultRowHeight="16.5" x14ac:dyDescent="0.3"/>
  <cols>
    <col min="1" max="1" width="8.85546875" style="1"/>
    <col min="2" max="2" width="27.85546875" style="1" bestFit="1" customWidth="1"/>
    <col min="3" max="3" width="36.140625" style="1" bestFit="1" customWidth="1"/>
    <col min="4" max="16384" width="8.85546875" style="1"/>
  </cols>
  <sheetData>
    <row r="2" spans="2:3" ht="17.25" x14ac:dyDescent="0.35">
      <c r="B2" s="16" t="s">
        <v>402</v>
      </c>
      <c r="C2" s="13"/>
    </row>
    <row r="3" spans="2:3" x14ac:dyDescent="0.3">
      <c r="B3" s="2" t="s">
        <v>403</v>
      </c>
      <c r="C3" s="13" t="s">
        <v>404</v>
      </c>
    </row>
    <row r="4" spans="2:3" x14ac:dyDescent="0.3">
      <c r="B4" s="4" t="s">
        <v>405</v>
      </c>
      <c r="C4" s="9" t="str">
        <f>INDEX(B11:B27,COUNTA(B11:B27),1)</f>
        <v>v1.0</v>
      </c>
    </row>
    <row r="5" spans="2:3" x14ac:dyDescent="0.3">
      <c r="B5" s="4" t="s">
        <v>406</v>
      </c>
      <c r="C5" s="17">
        <f>IF(MAX(B10:C27)=0,"No Revisions Dates Entered",MAX(C10:C27))</f>
        <v>43655</v>
      </c>
    </row>
    <row r="6" spans="2:3" x14ac:dyDescent="0.3">
      <c r="B6" s="4" t="s">
        <v>407</v>
      </c>
      <c r="C6" s="9" t="str">
        <f ca="1">MID(CELL("filename",A1),FIND("]",CELL("filename",A1))+1,255)</f>
        <v>Version Control</v>
      </c>
    </row>
    <row r="7" spans="2:3" x14ac:dyDescent="0.3">
      <c r="B7" s="10" t="s">
        <v>408</v>
      </c>
      <c r="C7" s="12" t="str">
        <f ca="1">MID(CELL("FILENAME"),FIND("[",CELL("FILENAME"))+1,FIND("]",CELL("FILENAME"))-FIND("[",CELL("FILENAME"))-1)</f>
        <v>Walk-In Refrigeration Systems - v1.5.xlsx</v>
      </c>
    </row>
    <row r="9" spans="2:3" ht="17.25" x14ac:dyDescent="0.35">
      <c r="B9" s="16" t="s">
        <v>379</v>
      </c>
      <c r="C9" s="13"/>
    </row>
    <row r="10" spans="2:3" ht="17.25" x14ac:dyDescent="0.35">
      <c r="B10" s="20" t="s">
        <v>380</v>
      </c>
      <c r="C10" s="21" t="s">
        <v>99</v>
      </c>
    </row>
    <row r="11" spans="2:3" x14ac:dyDescent="0.3">
      <c r="B11" s="22" t="s">
        <v>382</v>
      </c>
      <c r="C11" s="18">
        <v>43655</v>
      </c>
    </row>
    <row r="12" spans="2:3" x14ac:dyDescent="0.3">
      <c r="B12" s="22"/>
      <c r="C12" s="18"/>
    </row>
    <row r="13" spans="2:3" x14ac:dyDescent="0.3">
      <c r="B13" s="22"/>
      <c r="C13" s="18"/>
    </row>
    <row r="14" spans="2:3" x14ac:dyDescent="0.3">
      <c r="B14" s="22"/>
      <c r="C14" s="18"/>
    </row>
    <row r="15" spans="2:3" x14ac:dyDescent="0.3">
      <c r="B15" s="22"/>
      <c r="C15" s="18"/>
    </row>
    <row r="16" spans="2:3" x14ac:dyDescent="0.3">
      <c r="B16" s="22"/>
      <c r="C16" s="18"/>
    </row>
    <row r="17" spans="2:3" x14ac:dyDescent="0.3">
      <c r="B17" s="22"/>
      <c r="C17" s="18"/>
    </row>
    <row r="18" spans="2:3" x14ac:dyDescent="0.3">
      <c r="B18" s="22"/>
      <c r="C18" s="18"/>
    </row>
    <row r="19" spans="2:3" x14ac:dyDescent="0.3">
      <c r="B19" s="22"/>
      <c r="C19" s="18"/>
    </row>
    <row r="20" spans="2:3" x14ac:dyDescent="0.3">
      <c r="B20" s="22"/>
      <c r="C20" s="18"/>
    </row>
    <row r="21" spans="2:3" x14ac:dyDescent="0.3">
      <c r="B21" s="22"/>
      <c r="C21" s="18"/>
    </row>
    <row r="22" spans="2:3" x14ac:dyDescent="0.3">
      <c r="B22" s="22"/>
      <c r="C22" s="18"/>
    </row>
    <row r="23" spans="2:3" x14ac:dyDescent="0.3">
      <c r="B23" s="22"/>
      <c r="C23" s="18"/>
    </row>
    <row r="24" spans="2:3" x14ac:dyDescent="0.3">
      <c r="B24" s="22"/>
      <c r="C24" s="18"/>
    </row>
    <row r="25" spans="2:3" x14ac:dyDescent="0.3">
      <c r="B25" s="22"/>
      <c r="C25" s="18"/>
    </row>
    <row r="26" spans="2:3" x14ac:dyDescent="0.3">
      <c r="B26" s="22"/>
      <c r="C26" s="18"/>
    </row>
    <row r="27" spans="2:3" x14ac:dyDescent="0.3">
      <c r="B27" s="23"/>
      <c r="C27" s="19"/>
    </row>
  </sheetData>
  <pageMargins left="0.7" right="0.7" top="0.75" bottom="0.75" header="0.3" footer="0.3"/>
  <pageSetup orientation="portrait" horizontalDpi="4294967293"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0f0d1d5-43ef-4dc2-aad3-41e9518621be">
      <UserInfo>
        <DisplayName/>
        <AccountId xsi:nil="true"/>
        <AccountType/>
      </UserInfo>
    </SharedWithUsers>
    <Status xmlns="55db339b-d470-4a3c-a9d4-5e733bc04cc4" xsi:nil="true"/>
    <lcf76f155ced4ddcb4097134ff3c332f xmlns="55db339b-d470-4a3c-a9d4-5e733bc04cc4">
      <Terms xmlns="http://schemas.microsoft.com/office/infopath/2007/PartnerControls"/>
    </lcf76f155ced4ddcb4097134ff3c332f>
    <TaxCatchAll xmlns="40bfe1b6-d5ea-4072-b8d0-9ef77ba6cdba" xsi:nil="true"/>
    <_ip_UnifiedCompliancePolicyUIAction xmlns="http://schemas.microsoft.com/sharepoint/v3" xsi:nil="true"/>
    <Notes xmlns="55db339b-d470-4a3c-a9d4-5e733bc04cc4"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3F22C0984737F4287590B7C7BA6147F" ma:contentTypeVersion="34" ma:contentTypeDescription="Create a new document." ma:contentTypeScope="" ma:versionID="df1bda2140a0039b675da6d437a252ef">
  <xsd:schema xmlns:xsd="http://www.w3.org/2001/XMLSchema" xmlns:xs="http://www.w3.org/2001/XMLSchema" xmlns:p="http://schemas.microsoft.com/office/2006/metadata/properties" xmlns:ns1="http://schemas.microsoft.com/sharepoint/v3" xmlns:ns2="fe9a09fb-4cbd-4f1b-ba1e-06f388de5a8e" xmlns:ns3="60f0d1d5-43ef-4dc2-aad3-41e9518621be" xmlns:ns4="55db339b-d470-4a3c-a9d4-5e733bc04cc4" xmlns:ns5="40bfe1b6-d5ea-4072-b8d0-9ef77ba6cdba" targetNamespace="http://schemas.microsoft.com/office/2006/metadata/properties" ma:root="true" ma:fieldsID="4b0aa01cc80ea872bce4b2dbb051bd41" ns1:_="" ns2:_="" ns3:_="" ns4:_="" ns5:_="">
    <xsd:import namespace="http://schemas.microsoft.com/sharepoint/v3"/>
    <xsd:import namespace="fe9a09fb-4cbd-4f1b-ba1e-06f388de5a8e"/>
    <xsd:import namespace="60f0d1d5-43ef-4dc2-aad3-41e9518621be"/>
    <xsd:import namespace="55db339b-d470-4a3c-a9d4-5e733bc04cc4"/>
    <xsd:import namespace="40bfe1b6-d5ea-4072-b8d0-9ef77ba6cdb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AutoKeyPoints" minOccurs="0"/>
                <xsd:element ref="ns2:MediaServiceKeyPoints" minOccurs="0"/>
                <xsd:element ref="ns2:MediaServiceLocation" minOccurs="0"/>
                <xsd:element ref="ns4:Status" minOccurs="0"/>
                <xsd:element ref="ns4:lcf76f155ced4ddcb4097134ff3c332f" minOccurs="0"/>
                <xsd:element ref="ns5:TaxCatchAll" minOccurs="0"/>
                <xsd:element ref="ns4:MediaLengthInSeconds" minOccurs="0"/>
                <xsd:element ref="ns1:_ip_UnifiedCompliancePolicyProperties" minOccurs="0"/>
                <xsd:element ref="ns1:_ip_UnifiedCompliancePolicyUIAction" minOccurs="0"/>
                <xsd:element ref="ns4:MediaServiceObjectDetectorVersions" minOccurs="0"/>
                <xsd:element ref="ns4:Note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e9a09fb-4cbd-4f1b-ba1e-06f388de5a8e"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f0d1d5-43ef-4dc2-aad3-41e9518621b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db339b-d470-4a3c-a9d4-5e733bc04cc4" elementFormDefault="qualified">
    <xsd:import namespace="http://schemas.microsoft.com/office/2006/documentManagement/types"/>
    <xsd:import namespace="http://schemas.microsoft.com/office/infopath/2007/PartnerControls"/>
    <xsd:element name="Status" ma:index="20" nillable="true" ma:displayName="Status" ma:format="Dropdown" ma:internalName="Status">
      <xsd:simpleType>
        <xsd:restriction base="dms:Text">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Notes" ma:index="28" nillable="true" ma:displayName="Notes" ma:format="Dropdown" ma:internalName="Notes">
      <xsd:simpleType>
        <xsd:restriction base="dms:Text">
          <xsd:maxLength value="255"/>
        </xsd:restriction>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bfe1b6-d5ea-4072-b8d0-9ef77ba6cdba"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6e924cbc-575a-459f-9251-b1e0ebf0be59}" ma:internalName="TaxCatchAll" ma:showField="CatchAllData" ma:web="40bfe1b6-d5ea-4072-b8d0-9ef77ba6c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0F869E9-9835-4669-A2C4-B522B9C168AF}">
  <ds:schemaRefs>
    <ds:schemaRef ds:uri="http://schemas.openxmlformats.org/package/2006/metadata/core-properties"/>
    <ds:schemaRef ds:uri="http://schemas.microsoft.com/sharepoint/v3"/>
    <ds:schemaRef ds:uri="55db339b-d470-4a3c-a9d4-5e733bc04cc4"/>
    <ds:schemaRef ds:uri="http://purl.org/dc/dcmitype/"/>
    <ds:schemaRef ds:uri="fe9a09fb-4cbd-4f1b-ba1e-06f388de5a8e"/>
    <ds:schemaRef ds:uri="http://purl.org/dc/elements/1.1/"/>
    <ds:schemaRef ds:uri="40bfe1b6-d5ea-4072-b8d0-9ef77ba6cdba"/>
    <ds:schemaRef ds:uri="http://schemas.microsoft.com/office/infopath/2007/PartnerControls"/>
    <ds:schemaRef ds:uri="http://schemas.microsoft.com/office/2006/documentManagement/types"/>
    <ds:schemaRef ds:uri="http://purl.org/dc/terms/"/>
    <ds:schemaRef ds:uri="60f0d1d5-43ef-4dc2-aad3-41e9518621b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56B44716-FFDB-4D1E-AEE8-B686C56983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9a09fb-4cbd-4f1b-ba1e-06f388de5a8e"/>
    <ds:schemaRef ds:uri="60f0d1d5-43ef-4dc2-aad3-41e9518621be"/>
    <ds:schemaRef ds:uri="55db339b-d470-4a3c-a9d4-5e733bc04cc4"/>
    <ds:schemaRef ds:uri="40bfe1b6-d5ea-4072-b8d0-9ef77ba6c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E4ABF-0304-4454-9232-6321D4CC042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Instructions</vt:lpstr>
      <vt:lpstr>General Info and Results</vt:lpstr>
      <vt:lpstr>Instrumentation &amp; setup</vt:lpstr>
      <vt:lpstr>Photos</vt:lpstr>
      <vt:lpstr>AWEF Calculation</vt:lpstr>
      <vt:lpstr>A Test</vt:lpstr>
      <vt:lpstr>B Test</vt:lpstr>
      <vt:lpstr>C Test</vt:lpstr>
      <vt:lpstr>Defrost Test</vt:lpstr>
      <vt:lpstr>Off Cycle Test</vt:lpstr>
      <vt:lpstr>A Test Raw Data</vt:lpstr>
      <vt:lpstr>B Test Raw Data</vt:lpstr>
      <vt:lpstr>C Test Raw Data</vt:lpstr>
      <vt:lpstr>Defrost Test Raw Data</vt:lpstr>
      <vt:lpstr>Off Cycle Test Raw Data</vt:lpstr>
      <vt:lpstr>Comments</vt:lpstr>
      <vt:lpstr>Report Sign-Off Block</vt:lpstr>
      <vt:lpstr>Drop Downs</vt:lpstr>
      <vt:lpstr>Version_Control</vt:lpstr>
      <vt:lpstr>Drop-Downs</vt:lpstr>
      <vt:lpstr>Version Control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User87</dc:creator>
  <cp:keywords/>
  <dc:description/>
  <cp:lastModifiedBy>User 242</cp:lastModifiedBy>
  <cp:revision/>
  <dcterms:created xsi:type="dcterms:W3CDTF">2019-07-02T21:08:36Z</dcterms:created>
  <dcterms:modified xsi:type="dcterms:W3CDTF">2024-05-22T23:01:51Z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0x010100A3F22C0984737F4287590B7C7BA6147F</vt:lpwstr>
  </property>
  <property fmtid="{D5CDD505-2E9C-101B-9397-08002B2CF9AE}" pid="3" name="GUID">
    <vt:lpwstr>10854681-36e3-49d9-9ac9-9a3c8149b5ca</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MediaServiceImageTags">
    <vt:lpwstr/>
  </property>
</Properties>
</file>