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https://accesshub-my.sharepoint.com/personal/joethomas_guidehouse_com/Documents/Documents/"/>
    </mc:Choice>
  </mc:AlternateContent>
  <xr:revisionPtr revIDLastSave="13" documentId="8_{681D7BEA-8058-475F-A5C5-F9E693C2A10B}" xr6:coauthVersionLast="47" xr6:coauthVersionMax="47" xr10:uidLastSave="{4C40630B-E24A-4DBE-83FB-3237ED034BE7}"/>
  <workbookProtection workbookAlgorithmName="SHA-512" workbookHashValue="uGxcCv8mrqCsSbEw7uVmF7ZywqAId5UozPUAiv8c8AUJbCZN9apUsgXdjlYISCZF4Hoi4KU6l9+F5eHbdTARpg==" workbookSaltValue="lX6Z4x32/UEcuroSD3Q5rA==" workbookSpinCount="100000" lockStructure="1"/>
  <bookViews>
    <workbookView xWindow="-10635" yWindow="-15795" windowWidth="13815" windowHeight="14205" tabRatio="844" xr2:uid="{00000000-000D-0000-FFFF-FFFF00000000}"/>
  </bookViews>
  <sheets>
    <sheet name="Instructions" sheetId="35" r:id="rId1"/>
    <sheet name="General Info &amp; Test Results" sheetId="9" r:id="rId2"/>
    <sheet name="Setup &amp; Instrumentation" sheetId="37" r:id="rId3"/>
    <sheet name="Photos" sheetId="32" r:id="rId4"/>
    <sheet name="Test Conditions" sheetId="13" r:id="rId5"/>
    <sheet name="Test Data Inputs" sheetId="11" r:id="rId6"/>
    <sheet name="User Adjustable Adaptive Fill" sheetId="38" r:id="rId7"/>
    <sheet name="Report Sign-Off Block" sheetId="34" r:id="rId8"/>
    <sheet name="Calculations - Metrics" sheetId="26" r:id="rId9"/>
    <sheet name="Calculations - Low-Power Mode" sheetId="39" r:id="rId10"/>
    <sheet name="Calculations -Water Consumption" sheetId="27" r:id="rId11"/>
    <sheet name="Calculations - Dryer Energy" sheetId="25" r:id="rId12"/>
    <sheet name="Calculations - Machine Elec" sheetId="24" r:id="rId13"/>
    <sheet name="Calculations - Hot Water Energy" sheetId="23" r:id="rId14"/>
    <sheet name="Calculations - RMC" sheetId="21" r:id="rId15"/>
    <sheet name="Tables" sheetId="2" r:id="rId16"/>
    <sheet name="Drop-Downs" sheetId="12" r:id="rId17"/>
    <sheet name="Version Control" sheetId="33" r:id="rId18"/>
  </sheets>
  <definedNames>
    <definedName name="_xlnm._FilterDatabase" localSheetId="1" hidden="1">'General Info &amp; Test Results'!$B$20:$G$43</definedName>
    <definedName name="Favg_automatic">Tables!$D$25</definedName>
    <definedName name="FillControl">'Drop-Downs'!$B$16:$B$20</definedName>
    <definedName name="Fmax_automatic">Tables!$D$24</definedName>
    <definedName name="Fmax_manual">Tables!$C$24</definedName>
    <definedName name="Fmin_automatic">Tables!$D$26</definedName>
    <definedName name="Fmin_manual">Tables!$C$26</definedName>
    <definedName name="LotNumber">'Drop-Downs'!$B$50:$B$71</definedName>
    <definedName name="LowPowerModes">'Drop-Downs'!$B$27:$B$28</definedName>
    <definedName name="ProductClasses">'Drop-Downs'!$B$12:$B$13</definedName>
    <definedName name="TUFc">'General Info &amp; Test Results'!$F$34</definedName>
    <definedName name="TUFh">'General Info &amp; Test Results'!$F$37</definedName>
    <definedName name="TUFm">'General Info &amp; Test Results'!$F$38</definedName>
    <definedName name="TUFw">'General Info &amp; Test Results'!$F$35</definedName>
    <definedName name="TUFww">'General Info &amp; Test Results'!$F$36</definedName>
    <definedName name="UniformTemp">'Drop-Downs'!$B$23:$B$24</definedName>
    <definedName name="WarmColdCycles">'Drop-Downs'!$B$31:$B$35</definedName>
    <definedName name="WarmWarmCycles">'Drop-Downs'!$B$38:$B$42</definedName>
    <definedName name="WaterTemp">'Drop-Downs'!$B$45:$B$46</definedName>
    <definedName name="Yes_No">'Drop-Downs'!$F$12:$F$13</definedName>
    <definedName name="Yes_Yes">'Drop-Downs'!$H$12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21" l="1"/>
  <c r="C87" i="23"/>
  <c r="C86" i="23"/>
  <c r="C85" i="23"/>
  <c r="C84" i="23"/>
  <c r="C83" i="23"/>
  <c r="C14" i="23"/>
  <c r="C67" i="24"/>
  <c r="C66" i="24"/>
  <c r="C65" i="24"/>
  <c r="C64" i="24"/>
  <c r="C63" i="24"/>
  <c r="C14" i="24"/>
  <c r="C14" i="25"/>
  <c r="D30" i="9"/>
  <c r="D82" i="27"/>
  <c r="D81" i="27"/>
  <c r="D80" i="27"/>
  <c r="D78" i="27"/>
  <c r="D79" i="27"/>
  <c r="C82" i="27"/>
  <c r="C81" i="27"/>
  <c r="C80" i="27"/>
  <c r="C79" i="27"/>
  <c r="C78" i="27"/>
  <c r="C17" i="27"/>
  <c r="C14" i="27"/>
  <c r="G130" i="11"/>
  <c r="B8" i="13" l="1"/>
  <c r="B7" i="13"/>
  <c r="C6" i="13"/>
  <c r="B6" i="13"/>
  <c r="B5" i="13"/>
  <c r="B4" i="13"/>
  <c r="C3" i="13"/>
  <c r="B3" i="13"/>
  <c r="B2" i="13"/>
  <c r="G6" i="37" l="1"/>
  <c r="G5" i="37"/>
  <c r="F65" i="38" l="1"/>
  <c r="E65" i="38"/>
  <c r="D33" i="11" l="1"/>
  <c r="D159" i="11" l="1"/>
  <c r="E159" i="11"/>
  <c r="F159" i="11"/>
  <c r="C159" i="11"/>
  <c r="D153" i="11"/>
  <c r="E153" i="11"/>
  <c r="F153" i="11"/>
  <c r="C153" i="11"/>
  <c r="D125" i="11"/>
  <c r="E125" i="11"/>
  <c r="F125" i="11"/>
  <c r="C125" i="11"/>
  <c r="C89" i="11"/>
  <c r="D89" i="11"/>
  <c r="E89" i="11"/>
  <c r="F89" i="11"/>
  <c r="D106" i="11"/>
  <c r="E106" i="11"/>
  <c r="F106" i="11"/>
  <c r="C106" i="11"/>
  <c r="D119" i="11"/>
  <c r="E119" i="11"/>
  <c r="F119" i="11"/>
  <c r="C119" i="11"/>
  <c r="D100" i="11"/>
  <c r="E100" i="11"/>
  <c r="F100" i="11"/>
  <c r="C100" i="11"/>
  <c r="D83" i="11"/>
  <c r="E83" i="11"/>
  <c r="F83" i="11"/>
  <c r="C83" i="11"/>
  <c r="C22" i="21" l="1"/>
  <c r="E43" i="21"/>
  <c r="E44" i="21"/>
  <c r="E49" i="21"/>
  <c r="E50" i="21"/>
  <c r="E55" i="21"/>
  <c r="E56" i="21"/>
  <c r="E61" i="21"/>
  <c r="E62" i="21"/>
  <c r="F43" i="21"/>
  <c r="F44" i="21"/>
  <c r="F49" i="21"/>
  <c r="F50" i="21"/>
  <c r="F55" i="21"/>
  <c r="F56" i="21"/>
  <c r="F61" i="21"/>
  <c r="F62" i="21"/>
  <c r="G61" i="21"/>
  <c r="H61" i="21"/>
  <c r="G62" i="21"/>
  <c r="H62" i="21"/>
  <c r="G55" i="21"/>
  <c r="H55" i="21"/>
  <c r="G56" i="21"/>
  <c r="H56" i="21"/>
  <c r="G49" i="21"/>
  <c r="H49" i="21"/>
  <c r="G50" i="21"/>
  <c r="H50" i="21"/>
  <c r="G43" i="21"/>
  <c r="H43" i="21"/>
  <c r="G44" i="21"/>
  <c r="H44" i="21"/>
  <c r="H51" i="21" l="1"/>
  <c r="H57" i="21"/>
  <c r="H63" i="21"/>
  <c r="F63" i="21"/>
  <c r="F51" i="21"/>
  <c r="E63" i="21"/>
  <c r="G63" i="21"/>
  <c r="E57" i="21"/>
  <c r="G51" i="21"/>
  <c r="E51" i="21"/>
  <c r="E45" i="21"/>
  <c r="H45" i="21"/>
  <c r="G45" i="21"/>
  <c r="G57" i="21"/>
  <c r="F57" i="21"/>
  <c r="F45" i="21"/>
  <c r="C26" i="11"/>
  <c r="D79" i="38" l="1"/>
  <c r="E79" i="38"/>
  <c r="F79" i="38"/>
  <c r="D78" i="38"/>
  <c r="E78" i="38"/>
  <c r="F78" i="38"/>
  <c r="F76" i="38"/>
  <c r="D76" i="38"/>
  <c r="E76" i="38"/>
  <c r="D75" i="38"/>
  <c r="E75" i="38"/>
  <c r="F75" i="38"/>
  <c r="D74" i="38"/>
  <c r="E74" i="38"/>
  <c r="F74" i="38"/>
  <c r="C79" i="38"/>
  <c r="C78" i="38"/>
  <c r="C76" i="38"/>
  <c r="C75" i="38"/>
  <c r="C74" i="38"/>
  <c r="D73" i="38"/>
  <c r="E73" i="38"/>
  <c r="F73" i="38"/>
  <c r="C73" i="38"/>
  <c r="D70" i="38"/>
  <c r="E70" i="38"/>
  <c r="F70" i="38"/>
  <c r="C70" i="38"/>
  <c r="D69" i="38" l="1"/>
  <c r="E69" i="38"/>
  <c r="F69" i="38"/>
  <c r="C69" i="38"/>
  <c r="D68" i="38"/>
  <c r="E68" i="38"/>
  <c r="F68" i="38"/>
  <c r="C68" i="38"/>
  <c r="D67" i="38"/>
  <c r="E67" i="38"/>
  <c r="F67" i="38"/>
  <c r="C67" i="38"/>
  <c r="D65" i="38"/>
  <c r="C65" i="38"/>
  <c r="B7" i="35" l="1"/>
  <c r="C6" i="35"/>
  <c r="B6" i="35"/>
  <c r="B5" i="35"/>
  <c r="B4" i="35"/>
  <c r="C3" i="35"/>
  <c r="B3" i="35"/>
  <c r="B2" i="35"/>
  <c r="B8" i="9"/>
  <c r="B7" i="9"/>
  <c r="C6" i="9"/>
  <c r="B6" i="9"/>
  <c r="B5" i="9"/>
  <c r="B4" i="9"/>
  <c r="C3" i="9"/>
  <c r="B3" i="9"/>
  <c r="B2" i="9"/>
  <c r="B8" i="37"/>
  <c r="B7" i="37"/>
  <c r="C6" i="37"/>
  <c r="B6" i="37"/>
  <c r="B5" i="37"/>
  <c r="B4" i="37"/>
  <c r="C3" i="37"/>
  <c r="B3" i="37"/>
  <c r="B2" i="37"/>
  <c r="B8" i="32"/>
  <c r="B7" i="32"/>
  <c r="C6" i="32"/>
  <c r="B6" i="32"/>
  <c r="B5" i="32"/>
  <c r="B4" i="32"/>
  <c r="C3" i="32"/>
  <c r="B3" i="32"/>
  <c r="B2" i="32"/>
  <c r="B8" i="11"/>
  <c r="B7" i="11"/>
  <c r="C6" i="11"/>
  <c r="B6" i="11"/>
  <c r="B5" i="11"/>
  <c r="B4" i="11"/>
  <c r="C3" i="11"/>
  <c r="B3" i="11"/>
  <c r="B2" i="11"/>
  <c r="B8" i="38"/>
  <c r="B7" i="38"/>
  <c r="C6" i="38"/>
  <c r="B6" i="38"/>
  <c r="B5" i="38"/>
  <c r="B4" i="38"/>
  <c r="C3" i="38"/>
  <c r="B3" i="38"/>
  <c r="B2" i="38"/>
  <c r="C6" i="34"/>
  <c r="B8" i="34"/>
  <c r="B7" i="34"/>
  <c r="B8" i="26"/>
  <c r="B7" i="26"/>
  <c r="C6" i="26"/>
  <c r="B6" i="26"/>
  <c r="B5" i="26"/>
  <c r="B4" i="26"/>
  <c r="C3" i="26"/>
  <c r="B3" i="26"/>
  <c r="B2" i="26"/>
  <c r="B8" i="39"/>
  <c r="B7" i="39"/>
  <c r="C6" i="39"/>
  <c r="B6" i="39"/>
  <c r="B5" i="39"/>
  <c r="B4" i="39"/>
  <c r="C3" i="39"/>
  <c r="B3" i="39"/>
  <c r="B2" i="39"/>
  <c r="B8" i="27"/>
  <c r="B7" i="27"/>
  <c r="C6" i="27"/>
  <c r="B6" i="27"/>
  <c r="B5" i="27"/>
  <c r="B4" i="27"/>
  <c r="C3" i="27"/>
  <c r="B3" i="27"/>
  <c r="B2" i="27"/>
  <c r="B8" i="25"/>
  <c r="B7" i="25"/>
  <c r="C6" i="25"/>
  <c r="B6" i="25"/>
  <c r="B5" i="25"/>
  <c r="B4" i="25"/>
  <c r="C3" i="25"/>
  <c r="B3" i="25"/>
  <c r="B2" i="25"/>
  <c r="B8" i="24"/>
  <c r="B7" i="24"/>
  <c r="C6" i="24"/>
  <c r="B6" i="24"/>
  <c r="B5" i="24"/>
  <c r="B4" i="24"/>
  <c r="C3" i="24"/>
  <c r="B3" i="24"/>
  <c r="B2" i="24"/>
  <c r="B8" i="23"/>
  <c r="B7" i="23"/>
  <c r="C6" i="23"/>
  <c r="B6" i="23"/>
  <c r="B5" i="23"/>
  <c r="B4" i="23"/>
  <c r="C3" i="23"/>
  <c r="B3" i="23"/>
  <c r="B2" i="23"/>
  <c r="C6" i="21"/>
  <c r="B8" i="21"/>
  <c r="B7" i="21"/>
  <c r="B8" i="2"/>
  <c r="B7" i="2"/>
  <c r="C6" i="2"/>
  <c r="B6" i="2"/>
  <c r="B5" i="2"/>
  <c r="B4" i="2"/>
  <c r="C3" i="2"/>
  <c r="B3" i="2"/>
  <c r="B2" i="2"/>
  <c r="C6" i="12"/>
  <c r="B8" i="12"/>
  <c r="B7" i="12"/>
  <c r="C8" i="33"/>
  <c r="C8" i="13" s="1"/>
  <c r="C7" i="33"/>
  <c r="C7" i="13" s="1"/>
  <c r="C6" i="33"/>
  <c r="C5" i="33"/>
  <c r="C5" i="13" s="1"/>
  <c r="C4" i="33"/>
  <c r="C4" i="13" s="1"/>
  <c r="D34" i="9"/>
  <c r="C4" i="35" l="1"/>
  <c r="C8" i="37"/>
  <c r="C7" i="12"/>
  <c r="C4" i="24"/>
  <c r="C4" i="27"/>
  <c r="C4" i="26"/>
  <c r="C4" i="32"/>
  <c r="C4" i="9"/>
  <c r="C4" i="12"/>
  <c r="C4" i="2"/>
  <c r="C4" i="11"/>
  <c r="C4" i="21"/>
  <c r="C4" i="34"/>
  <c r="C4" i="23"/>
  <c r="C4" i="25"/>
  <c r="C4" i="39"/>
  <c r="C4" i="38"/>
  <c r="C4" i="37"/>
  <c r="C8" i="9"/>
  <c r="C5" i="2"/>
  <c r="C5" i="27"/>
  <c r="C5" i="11"/>
  <c r="C5" i="9"/>
  <c r="C5" i="35"/>
  <c r="C5" i="25"/>
  <c r="C5" i="38"/>
  <c r="C5" i="37"/>
  <c r="C5" i="24"/>
  <c r="C5" i="26"/>
  <c r="C5" i="32"/>
  <c r="C5" i="23"/>
  <c r="C5" i="39"/>
  <c r="C7" i="35"/>
  <c r="C7" i="9"/>
  <c r="C8" i="12"/>
  <c r="C8" i="2"/>
  <c r="C8" i="21"/>
  <c r="C8" i="23"/>
  <c r="C8" i="24"/>
  <c r="C8" i="25"/>
  <c r="C8" i="27"/>
  <c r="C8" i="39"/>
  <c r="C8" i="26"/>
  <c r="C8" i="34"/>
  <c r="C8" i="38"/>
  <c r="C8" i="11"/>
  <c r="C8" i="32"/>
  <c r="C7" i="37"/>
  <c r="C7" i="32"/>
  <c r="C7" i="11"/>
  <c r="C7" i="38"/>
  <c r="C7" i="34"/>
  <c r="C7" i="26"/>
  <c r="C7" i="39"/>
  <c r="C7" i="27"/>
  <c r="C7" i="25"/>
  <c r="C7" i="24"/>
  <c r="C7" i="23"/>
  <c r="C7" i="21"/>
  <c r="C7" i="2"/>
  <c r="D36" i="9" l="1"/>
  <c r="C28" i="38"/>
  <c r="C27" i="38"/>
  <c r="C26" i="38"/>
  <c r="C25" i="38"/>
  <c r="C24" i="38"/>
  <c r="C23" i="38"/>
  <c r="C22" i="38"/>
  <c r="C20" i="38"/>
  <c r="F38" i="9"/>
  <c r="F37" i="9"/>
  <c r="F36" i="9"/>
  <c r="F35" i="9"/>
  <c r="F34" i="9"/>
  <c r="C15" i="11" l="1"/>
  <c r="C16" i="11" s="1"/>
  <c r="F14" i="9" l="1"/>
  <c r="C23" i="11"/>
  <c r="C22" i="11"/>
  <c r="C20" i="25"/>
  <c r="C43" i="21"/>
  <c r="D43" i="21"/>
  <c r="C44" i="21"/>
  <c r="D44" i="21"/>
  <c r="C79" i="23"/>
  <c r="C61" i="23"/>
  <c r="C45" i="21" l="1"/>
  <c r="D45" i="21"/>
  <c r="F59" i="38"/>
  <c r="F53" i="38"/>
  <c r="F42" i="38"/>
  <c r="F77" i="38" s="1"/>
  <c r="F36" i="38"/>
  <c r="F71" i="38" s="1"/>
  <c r="C74" i="11" l="1"/>
  <c r="C73" i="11"/>
  <c r="C72" i="11"/>
  <c r="C71" i="11"/>
  <c r="C69" i="11"/>
  <c r="C68" i="11"/>
  <c r="C67" i="11"/>
  <c r="C19" i="11" l="1"/>
  <c r="C19" i="39" l="1"/>
  <c r="C32" i="39" s="1"/>
  <c r="C31" i="39"/>
  <c r="D89" i="27"/>
  <c r="D88" i="27"/>
  <c r="C89" i="27"/>
  <c r="C88" i="27"/>
  <c r="D75" i="27"/>
  <c r="D74" i="27"/>
  <c r="C75" i="27"/>
  <c r="C74" i="27"/>
  <c r="C66" i="27"/>
  <c r="D66" i="27"/>
  <c r="C67" i="27"/>
  <c r="D67" i="27"/>
  <c r="C63" i="27"/>
  <c r="D63" i="27"/>
  <c r="D60" i="27"/>
  <c r="D59" i="27"/>
  <c r="C60" i="27"/>
  <c r="C59" i="27"/>
  <c r="E88" i="27" l="1"/>
  <c r="E74" i="27"/>
  <c r="E67" i="27"/>
  <c r="E59" i="27"/>
  <c r="E63" i="27"/>
  <c r="E75" i="27"/>
  <c r="E89" i="27"/>
  <c r="E60" i="27"/>
  <c r="E66" i="27"/>
  <c r="C24" i="39"/>
  <c r="C25" i="39"/>
  <c r="C65" i="23"/>
  <c r="E42" i="38"/>
  <c r="E77" i="38" s="1"/>
  <c r="D42" i="38"/>
  <c r="D77" i="38" s="1"/>
  <c r="C42" i="38"/>
  <c r="C77" i="38" s="1"/>
  <c r="E59" i="38"/>
  <c r="D59" i="38"/>
  <c r="C59" i="38"/>
  <c r="C14" i="39" l="1"/>
  <c r="C31" i="26" s="1"/>
  <c r="C42" i="27"/>
  <c r="C43" i="27"/>
  <c r="C31" i="11" l="1"/>
  <c r="C70" i="11" l="1"/>
  <c r="C19" i="21"/>
  <c r="G36" i="9" l="1"/>
  <c r="E53" i="38" l="1"/>
  <c r="D53" i="38"/>
  <c r="C53" i="38"/>
  <c r="E36" i="38"/>
  <c r="E71" i="38" s="1"/>
  <c r="D36" i="38"/>
  <c r="C36" i="38"/>
  <c r="D71" i="38" l="1"/>
  <c r="C71" i="38"/>
  <c r="C45" i="9"/>
  <c r="G27" i="9" l="1"/>
  <c r="G28" i="9"/>
  <c r="G29" i="9"/>
  <c r="G26" i="9"/>
  <c r="E27" i="9"/>
  <c r="E28" i="9"/>
  <c r="E29" i="9"/>
  <c r="E26" i="9"/>
  <c r="F27" i="9"/>
  <c r="F28" i="9"/>
  <c r="F29" i="9"/>
  <c r="D16" i="34"/>
  <c r="F26" i="9" s="1"/>
  <c r="C19" i="25" l="1"/>
  <c r="D62" i="21"/>
  <c r="D61" i="21"/>
  <c r="D50" i="21"/>
  <c r="D49" i="21"/>
  <c r="D56" i="21"/>
  <c r="D55" i="21"/>
  <c r="D57" i="21" l="1"/>
  <c r="D51" i="21"/>
  <c r="D63" i="21"/>
  <c r="C21" i="21"/>
  <c r="C46" i="9" l="1"/>
  <c r="B6" i="12" l="1"/>
  <c r="B5" i="12"/>
  <c r="B4" i="12"/>
  <c r="B3" i="12"/>
  <c r="B2" i="12"/>
  <c r="B6" i="21"/>
  <c r="B5" i="21"/>
  <c r="B4" i="21"/>
  <c r="B3" i="21"/>
  <c r="B2" i="21"/>
  <c r="B6" i="34"/>
  <c r="B5" i="34"/>
  <c r="B4" i="34"/>
  <c r="B3" i="34"/>
  <c r="B2" i="34"/>
  <c r="C26" i="26" l="1"/>
  <c r="C45" i="26"/>
  <c r="C34" i="26"/>
  <c r="C38" i="26"/>
  <c r="C21" i="25"/>
  <c r="C22" i="25"/>
  <c r="C5" i="21"/>
  <c r="C5" i="12"/>
  <c r="C5" i="34"/>
  <c r="C3" i="12"/>
  <c r="C3" i="21"/>
  <c r="C3" i="34"/>
  <c r="C73" i="24"/>
  <c r="C74" i="24"/>
  <c r="C70" i="24"/>
  <c r="C59" i="24"/>
  <c r="C60" i="24"/>
  <c r="C56" i="24"/>
  <c r="C51" i="24"/>
  <c r="C52" i="24"/>
  <c r="C48" i="24"/>
  <c r="C44" i="24"/>
  <c r="C45" i="24"/>
  <c r="C41" i="24"/>
  <c r="C93" i="23"/>
  <c r="C94" i="23"/>
  <c r="C90" i="23"/>
  <c r="C80" i="23"/>
  <c r="C76" i="23"/>
  <c r="C71" i="23"/>
  <c r="C72" i="23"/>
  <c r="C68" i="23"/>
  <c r="C64" i="23"/>
  <c r="C43" i="24" l="1"/>
  <c r="C58" i="27"/>
  <c r="C57" i="27"/>
  <c r="C72" i="24"/>
  <c r="C87" i="27"/>
  <c r="C73" i="27"/>
  <c r="C58" i="24"/>
  <c r="C50" i="24"/>
  <c r="C65" i="27"/>
  <c r="C86" i="27"/>
  <c r="C72" i="27"/>
  <c r="C64" i="27"/>
  <c r="C22" i="27"/>
  <c r="C19" i="24"/>
  <c r="C22" i="23"/>
  <c r="C65" i="11"/>
  <c r="C20" i="21"/>
  <c r="C24" i="21"/>
  <c r="C23" i="21"/>
  <c r="B146" i="11" l="1"/>
  <c r="B129" i="11"/>
  <c r="B112" i="11"/>
  <c r="E142" i="11"/>
  <c r="E136" i="11"/>
  <c r="D142" i="11"/>
  <c r="D136" i="11"/>
  <c r="C142" i="11"/>
  <c r="C136" i="11"/>
  <c r="F142" i="11"/>
  <c r="F136" i="11"/>
  <c r="D52" i="21"/>
  <c r="D53" i="21" s="1"/>
  <c r="D58" i="21"/>
  <c r="G64" i="21"/>
  <c r="G65" i="21" s="1"/>
  <c r="E58" i="21"/>
  <c r="E59" i="21" s="1"/>
  <c r="G52" i="21"/>
  <c r="G53" i="21" s="1"/>
  <c r="E46" i="21"/>
  <c r="E47" i="21" s="1"/>
  <c r="D46" i="21"/>
  <c r="H64" i="21"/>
  <c r="H65" i="21" s="1"/>
  <c r="F58" i="21"/>
  <c r="F59" i="21" s="1"/>
  <c r="H52" i="21"/>
  <c r="H53" i="21" s="1"/>
  <c r="F46" i="21"/>
  <c r="F47" i="21" s="1"/>
  <c r="C46" i="21"/>
  <c r="E64" i="21"/>
  <c r="E65" i="21" s="1"/>
  <c r="D64" i="21"/>
  <c r="G58" i="21"/>
  <c r="G59" i="21" s="1"/>
  <c r="E52" i="21"/>
  <c r="E53" i="21" s="1"/>
  <c r="G46" i="21"/>
  <c r="G47" i="21" s="1"/>
  <c r="F64" i="21"/>
  <c r="F65" i="21" s="1"/>
  <c r="H58" i="21"/>
  <c r="H59" i="21" s="1"/>
  <c r="F52" i="21"/>
  <c r="F53" i="21" s="1"/>
  <c r="H46" i="21"/>
  <c r="H47" i="21" s="1"/>
  <c r="D87" i="27"/>
  <c r="E87" i="27" s="1"/>
  <c r="C92" i="23"/>
  <c r="D73" i="27"/>
  <c r="E73" i="27" s="1"/>
  <c r="C78" i="23"/>
  <c r="D58" i="27"/>
  <c r="E58" i="27" s="1"/>
  <c r="C63" i="23"/>
  <c r="D65" i="27"/>
  <c r="E65" i="27" s="1"/>
  <c r="C70" i="23"/>
  <c r="D86" i="27"/>
  <c r="E86" i="27" s="1"/>
  <c r="C91" i="23"/>
  <c r="C71" i="24"/>
  <c r="C36" i="24" s="1"/>
  <c r="D72" i="27"/>
  <c r="E72" i="27" s="1"/>
  <c r="D64" i="27"/>
  <c r="E64" i="27" s="1"/>
  <c r="D57" i="27"/>
  <c r="E57" i="27" s="1"/>
  <c r="D85" i="27"/>
  <c r="C56" i="27"/>
  <c r="C71" i="27"/>
  <c r="C85" i="27"/>
  <c r="E85" i="27" l="1"/>
  <c r="E82" i="27"/>
  <c r="C51" i="27" s="1"/>
  <c r="E80" i="27"/>
  <c r="E78" i="27"/>
  <c r="E79" i="27"/>
  <c r="E81" i="27"/>
  <c r="C50" i="27" s="1"/>
  <c r="C36" i="21"/>
  <c r="D36" i="21" s="1"/>
  <c r="D47" i="21"/>
  <c r="G35" i="21"/>
  <c r="H35" i="21" s="1"/>
  <c r="G36" i="21"/>
  <c r="H36" i="21" s="1"/>
  <c r="E36" i="21"/>
  <c r="E35" i="21"/>
  <c r="C35" i="24"/>
  <c r="C40" i="27"/>
  <c r="C41" i="27"/>
  <c r="C47" i="21"/>
  <c r="C56" i="23"/>
  <c r="C45" i="23" s="1"/>
  <c r="D65" i="21"/>
  <c r="D59" i="21"/>
  <c r="C77" i="23"/>
  <c r="C54" i="23" s="1"/>
  <c r="C43" i="23" s="1"/>
  <c r="C69" i="23"/>
  <c r="C51" i="23" s="1"/>
  <c r="C40" i="23" s="1"/>
  <c r="C62" i="23"/>
  <c r="C50" i="23" s="1"/>
  <c r="C39" i="23" s="1"/>
  <c r="D56" i="27"/>
  <c r="E56" i="27" s="1"/>
  <c r="D71" i="27"/>
  <c r="E71" i="27" s="1"/>
  <c r="C55" i="23" l="1"/>
  <c r="C44" i="23" s="1"/>
  <c r="C33" i="23" s="1"/>
  <c r="C48" i="27"/>
  <c r="F36" i="21"/>
  <c r="D29" i="21" s="1"/>
  <c r="C29" i="21"/>
  <c r="G37" i="21"/>
  <c r="H37" i="21"/>
  <c r="E37" i="21"/>
  <c r="F35" i="21"/>
  <c r="C49" i="27"/>
  <c r="C32" i="23"/>
  <c r="C47" i="27"/>
  <c r="C57" i="24"/>
  <c r="C34" i="24" s="1"/>
  <c r="C42" i="24"/>
  <c r="C30" i="24" s="1"/>
  <c r="C49" i="24"/>
  <c r="C31" i="24" s="1"/>
  <c r="C27" i="27" l="1"/>
  <c r="F37" i="21"/>
  <c r="C33" i="27"/>
  <c r="C39" i="27"/>
  <c r="C24" i="24"/>
  <c r="C26" i="27" l="1"/>
  <c r="C32" i="27"/>
  <c r="C23" i="24"/>
  <c r="C25" i="24" s="1"/>
  <c r="C32" i="11"/>
  <c r="C34" i="27" l="1"/>
  <c r="C28" i="27"/>
  <c r="C41" i="26"/>
  <c r="C29" i="26"/>
  <c r="C62" i="21"/>
  <c r="C55" i="21"/>
  <c r="C46" i="26" l="1"/>
  <c r="C35" i="26"/>
  <c r="C49" i="21"/>
  <c r="C61" i="21"/>
  <c r="C63" i="21" s="1"/>
  <c r="C56" i="21"/>
  <c r="C57" i="21" s="1"/>
  <c r="C58" i="21" s="1"/>
  <c r="C50" i="21"/>
  <c r="C51" i="21" l="1"/>
  <c r="C52" i="21" s="1"/>
  <c r="C64" i="21"/>
  <c r="C65" i="21" s="1"/>
  <c r="C15" i="26"/>
  <c r="F13" i="9" s="1"/>
  <c r="C21" i="26"/>
  <c r="C59" i="21"/>
  <c r="C35" i="21" l="1"/>
  <c r="C28" i="21" s="1"/>
  <c r="C53" i="21"/>
  <c r="C34" i="23"/>
  <c r="D17" i="23" s="1"/>
  <c r="C37" i="21" l="1"/>
  <c r="C30" i="21" s="1"/>
  <c r="D35" i="21"/>
  <c r="C28" i="26"/>
  <c r="C27" i="26" s="1"/>
  <c r="C40" i="26"/>
  <c r="C39" i="26" s="1"/>
  <c r="D28" i="21" l="1"/>
  <c r="D37" i="21"/>
  <c r="D30" i="21" s="1"/>
  <c r="F15" i="9" l="1"/>
  <c r="C27" i="25" l="1"/>
  <c r="C31" i="25" s="1"/>
  <c r="C32" i="25" l="1"/>
  <c r="C33" i="25" l="1"/>
  <c r="C30" i="26" s="1"/>
  <c r="C12" i="26" s="1"/>
  <c r="C42" i="26" l="1"/>
  <c r="C18" i="26" s="1"/>
  <c r="F12" i="9" s="1"/>
</calcChain>
</file>

<file path=xl/sharedStrings.xml><?xml version="1.0" encoding="utf-8"?>
<sst xmlns="http://schemas.openxmlformats.org/spreadsheetml/2006/main" count="1193" uniqueCount="543">
  <si>
    <t>Max Wash Temperature Available</t>
  </si>
  <si>
    <t>No. Wash Temperature Selections</t>
  </si>
  <si>
    <t>Single</t>
  </si>
  <si>
    <t>2 Temps</t>
  </si>
  <si>
    <t>&gt;2 Temps</t>
  </si>
  <si>
    <t>3 Temps</t>
  </si>
  <si>
    <t>&gt; 3 Temps</t>
  </si>
  <si>
    <t>TUFm (Extra Hot)</t>
  </si>
  <si>
    <t>TUFh (Hot)</t>
  </si>
  <si>
    <t>TUFc (Cold)</t>
  </si>
  <si>
    <t>Manual</t>
  </si>
  <si>
    <t>RMC</t>
  </si>
  <si>
    <t>Lab Name:</t>
  </si>
  <si>
    <t>Step 1</t>
  </si>
  <si>
    <t>Step 3</t>
  </si>
  <si>
    <t>≤ 135°F (57.2°C)</t>
  </si>
  <si>
    <t>Fmax =</t>
  </si>
  <si>
    <t>Favg =</t>
  </si>
  <si>
    <t>Fmin =</t>
  </si>
  <si>
    <t>lb</t>
  </si>
  <si>
    <t>(kg)</t>
  </si>
  <si>
    <t>Container volume</t>
  </si>
  <si>
    <t>Minimum load</t>
  </si>
  <si>
    <t>Maximum load</t>
  </si>
  <si>
    <t>Average load</t>
  </si>
  <si>
    <t>Test Conditions</t>
  </si>
  <si>
    <t>Clothes Container Capacity</t>
  </si>
  <si>
    <t>Step 2</t>
  </si>
  <si>
    <t>Yes</t>
  </si>
  <si>
    <t>No</t>
  </si>
  <si>
    <t>Tables</t>
  </si>
  <si>
    <t>Modified Energy Factor (MEF)</t>
  </si>
  <si>
    <t>Uniformly Distributed Wash Temperatures</t>
  </si>
  <si>
    <t>Product Class</t>
  </si>
  <si>
    <t>Fill Control:</t>
  </si>
  <si>
    <t>-</t>
  </si>
  <si>
    <t>Table 4.1.1 - Temperature Use Factors</t>
  </si>
  <si>
    <t>Water Fill Control System</t>
  </si>
  <si>
    <t>Table 4.1.3 - Load Usage Factors</t>
  </si>
  <si>
    <t>Table 5.1 - Test Load Sizes</t>
  </si>
  <si>
    <t>Type of fill control:</t>
  </si>
  <si>
    <t>120 V ± 2%</t>
  </si>
  <si>
    <t>Cold water temp:</t>
  </si>
  <si>
    <t>Hot water temp:</t>
  </si>
  <si>
    <t>Line voltage:</t>
  </si>
  <si>
    <t>Water pressure:</t>
  </si>
  <si>
    <t>35 psig ± 2.5 psig</t>
  </si>
  <si>
    <t>Weight of machine before adding water:</t>
  </si>
  <si>
    <t>[lbs]</t>
  </si>
  <si>
    <t>Weight of machine after adding water:</t>
  </si>
  <si>
    <t>Capacity (C = W/d)</t>
  </si>
  <si>
    <t>[cubic feet]</t>
  </si>
  <si>
    <t>Lot number:</t>
  </si>
  <si>
    <t>Lot correction factor A:</t>
  </si>
  <si>
    <t>Lot correction factor B:</t>
  </si>
  <si>
    <t>Remaining Moisture Content (RMC)</t>
  </si>
  <si>
    <t>Does product have multiple spin speeds?</t>
  </si>
  <si>
    <t>Min Load</t>
  </si>
  <si>
    <t>Max Load (from Table 5.1)</t>
  </si>
  <si>
    <t>Avg Load (from Table 5.1)</t>
  </si>
  <si>
    <t>Does product have warm rinse?</t>
  </si>
  <si>
    <t>Cold/Cold cycle, Max spin speed:</t>
  </si>
  <si>
    <t>Warm/Warm cycle, Max spin speed:</t>
  </si>
  <si>
    <t>Cold/Cold cycle, Min spin speed:</t>
  </si>
  <si>
    <t>Warm/Warm cycle, Min spin speed:</t>
  </si>
  <si>
    <t>Correction Factor A:</t>
  </si>
  <si>
    <t>Correction Factor B:</t>
  </si>
  <si>
    <t>Water and Energy Consumption</t>
  </si>
  <si>
    <t>Cold/Cold cycle:</t>
  </si>
  <si>
    <t>Electrical Energy
[kWh]</t>
  </si>
  <si>
    <t>Hot Water
[gal]</t>
  </si>
  <si>
    <t>Hot/Cold cycle:</t>
  </si>
  <si>
    <t>Extra Hot/Cold cycle:</t>
  </si>
  <si>
    <t>Warm/Cold cycle - Temp #1:</t>
  </si>
  <si>
    <t>-- For Manual Fill --</t>
  </si>
  <si>
    <t>Minimum Load Size (Manual Fill)</t>
  </si>
  <si>
    <t>Maximum Load Size (Manual Fill)</t>
  </si>
  <si>
    <t>Total Water
[gal]</t>
  </si>
  <si>
    <t>Other Variables</t>
  </si>
  <si>
    <t>K: Water specific heat [kWh/gal/deg]</t>
  </si>
  <si>
    <t>T: Temperature Rise [°F]</t>
  </si>
  <si>
    <t>Hot Water Data (from Test Data Inputs tab)</t>
  </si>
  <si>
    <t>[kWh/cycle]</t>
  </si>
  <si>
    <t>Total Weighted Per-Cycle Machine Electrical Energy</t>
  </si>
  <si>
    <t>Electrical Energy Data (from Test Data Inputs tab)</t>
  </si>
  <si>
    <t>RMC (from Calculations - RMC tab)</t>
  </si>
  <si>
    <t>DUF: Dryer usage factor</t>
  </si>
  <si>
    <t>MEF</t>
  </si>
  <si>
    <t>MEF Inputs</t>
  </si>
  <si>
    <t>Capacity (from Test Data Inputs tab)</t>
  </si>
  <si>
    <t>[cubic feet/kWh/cycle]</t>
  </si>
  <si>
    <t>Cold Water
[gal]</t>
  </si>
  <si>
    <t>Total Weighted Per-Cycle Water Consumption</t>
  </si>
  <si>
    <t>Water Factor (WF)</t>
  </si>
  <si>
    <t>WF</t>
  </si>
  <si>
    <t>WF Inputs</t>
  </si>
  <si>
    <t>[gal/cycle]</t>
  </si>
  <si>
    <t>[gal/cycle/cubic feet]</t>
  </si>
  <si>
    <t>Test Data Inputs</t>
  </si>
  <si>
    <t>Shows the tables from the test procedure</t>
  </si>
  <si>
    <t>Calculates water consumption</t>
  </si>
  <si>
    <t>Calculations - Dryer Energy</t>
  </si>
  <si>
    <t>Calculates dryer energy</t>
  </si>
  <si>
    <t>Calculations - Machine Elec</t>
  </si>
  <si>
    <t>Calculations - Hot Water Energy</t>
  </si>
  <si>
    <t>Calculates hot water energy</t>
  </si>
  <si>
    <t>Calculations - RMC</t>
  </si>
  <si>
    <t>Calculates remaining moisture content</t>
  </si>
  <si>
    <t>Drop-Downs</t>
  </si>
  <si>
    <t>Tables used for drop-down menus throughout document</t>
  </si>
  <si>
    <t>Instructions for Completing this Template</t>
  </si>
  <si>
    <t>[% RMC]</t>
  </si>
  <si>
    <t>Water temperature</t>
  </si>
  <si>
    <t xml:space="preserve">    Density of water at this temperature*</t>
  </si>
  <si>
    <t>(liter)</t>
  </si>
  <si>
    <t>&lt;</t>
  </si>
  <si>
    <t>≥</t>
  </si>
  <si>
    <t>(cubic feet)</t>
  </si>
  <si>
    <t>Calculations:</t>
  </si>
  <si>
    <t>Prescribed Test Conditions for RCW Energy Test</t>
  </si>
  <si>
    <t>Warm/Cold cycle - (Calculated Average):</t>
  </si>
  <si>
    <t>Condition as Received:</t>
  </si>
  <si>
    <t>[V]</t>
  </si>
  <si>
    <t>[°F]</t>
  </si>
  <si>
    <t>[psig]</t>
  </si>
  <si>
    <t>Cold water pressure:</t>
  </si>
  <si>
    <t>Hot water pressure:</t>
  </si>
  <si>
    <t>Step 4</t>
  </si>
  <si>
    <t>Test Cloth Lot Correction Factors</t>
  </si>
  <si>
    <t>Lot Number</t>
  </si>
  <si>
    <t>A</t>
  </si>
  <si>
    <t>B</t>
  </si>
  <si>
    <t>Section 3.8</t>
  </si>
  <si>
    <t>Section 4.1.1 - 4.1.3</t>
  </si>
  <si>
    <t>Section 4.3</t>
  </si>
  <si>
    <t>Section 4.2</t>
  </si>
  <si>
    <t>Accuracy</t>
  </si>
  <si>
    <t>Date of Last Calibration</t>
  </si>
  <si>
    <t>Deadline for Next Calibration</t>
  </si>
  <si>
    <t>Capacity</t>
  </si>
  <si>
    <t>Photos</t>
  </si>
  <si>
    <t>Step 5</t>
  </si>
  <si>
    <t>Step 6</t>
  </si>
  <si>
    <t>Water Temperature:</t>
  </si>
  <si>
    <t>Title Block</t>
  </si>
  <si>
    <t>File Name:</t>
  </si>
  <si>
    <t>Tab Name:</t>
  </si>
  <si>
    <t>Version Number:</t>
  </si>
  <si>
    <t xml:space="preserve">Test Completion Date: </t>
  </si>
  <si>
    <t>Revisions List</t>
  </si>
  <si>
    <t>Version</t>
  </si>
  <si>
    <t>Date</t>
  </si>
  <si>
    <t>Test Report Sign-Off Block</t>
  </si>
  <si>
    <t>Role</t>
  </si>
  <si>
    <t>Entity</t>
  </si>
  <si>
    <t>Test Completion</t>
  </si>
  <si>
    <t>Template Population</t>
  </si>
  <si>
    <t>Reference Test Procedure</t>
  </si>
  <si>
    <t>Table of Contents</t>
  </si>
  <si>
    <t>Tab</t>
  </si>
  <si>
    <t>Contents</t>
  </si>
  <si>
    <t xml:space="preserve">1. Lab Information </t>
  </si>
  <si>
    <t>Variable</t>
  </si>
  <si>
    <t>Units</t>
  </si>
  <si>
    <t>Lab Location:</t>
  </si>
  <si>
    <t>Date Test Started:</t>
  </si>
  <si>
    <t>Date Test Finished:</t>
  </si>
  <si>
    <t>Manufacturer:</t>
  </si>
  <si>
    <t>Brand:</t>
  </si>
  <si>
    <t xml:space="preserve">Manufacturer Model Number: </t>
  </si>
  <si>
    <t>Serial Number:</t>
  </si>
  <si>
    <t xml:space="preserve">Date Product Received: </t>
  </si>
  <si>
    <t>Measurement</t>
  </si>
  <si>
    <t>Report Sign-Off Block</t>
  </si>
  <si>
    <t>Setup &amp; Instrumentation</t>
  </si>
  <si>
    <t>Version Control</t>
  </si>
  <si>
    <t>Yes_No</t>
  </si>
  <si>
    <t>General Info &amp; Test Results</t>
  </si>
  <si>
    <t>Manual Fill</t>
  </si>
  <si>
    <t>Instructions</t>
  </si>
  <si>
    <t>2. Test Information</t>
  </si>
  <si>
    <t>3. Product Information</t>
  </si>
  <si>
    <t>4. Product Characteristics</t>
  </si>
  <si>
    <t>5. Test Cloth Information</t>
  </si>
  <si>
    <t>6. Cycle Settings Used for Each Test</t>
  </si>
  <si>
    <t>Model #</t>
  </si>
  <si>
    <t>Brand</t>
  </si>
  <si>
    <t>Revision History</t>
  </si>
  <si>
    <t>Date Manufactured: (if available)</t>
  </si>
  <si>
    <r>
      <t>Q</t>
    </r>
    <r>
      <rPr>
        <vertAlign val="subscript"/>
        <sz val="10"/>
        <color theme="1"/>
        <rFont val="Palatino Linotype"/>
        <family val="1"/>
      </rPr>
      <t>T</t>
    </r>
  </si>
  <si>
    <r>
      <t>D</t>
    </r>
    <r>
      <rPr>
        <vertAlign val="subscript"/>
        <sz val="10"/>
        <color theme="1"/>
        <rFont val="Palatino Linotype"/>
        <family val="1"/>
      </rPr>
      <t>E</t>
    </r>
  </si>
  <si>
    <r>
      <t>ME</t>
    </r>
    <r>
      <rPr>
        <vertAlign val="subscript"/>
        <sz val="10"/>
        <color theme="1"/>
        <rFont val="Palatino Linotype"/>
        <family val="1"/>
      </rPr>
      <t>T</t>
    </r>
  </si>
  <si>
    <t>Input cell</t>
  </si>
  <si>
    <t>Set-Up (This table should include instrumentation, sensors, and all equipment used during testing)</t>
  </si>
  <si>
    <t>Instrument Type</t>
  </si>
  <si>
    <t>Please explain how the following test conditions were monitored and controlled:</t>
  </si>
  <si>
    <t>Sensor Location</t>
  </si>
  <si>
    <t>Back to Instructions tab</t>
  </si>
  <si>
    <r>
      <t>[lbs/ft</t>
    </r>
    <r>
      <rPr>
        <vertAlign val="superscript"/>
        <sz val="12"/>
        <color theme="1"/>
        <rFont val="Palatino Linotype"/>
        <family val="1"/>
      </rPr>
      <t>3</t>
    </r>
    <r>
      <rPr>
        <sz val="12"/>
        <color theme="1"/>
        <rFont val="Palatino Linotype"/>
        <family val="1"/>
      </rPr>
      <t>]</t>
    </r>
  </si>
  <si>
    <t>Calculations -Water Consumption</t>
  </si>
  <si>
    <t>130 °F - 135 °F</t>
  </si>
  <si>
    <t>55 °F - 60 °F</t>
  </si>
  <si>
    <t>75 °F ± 5 °F</t>
  </si>
  <si>
    <t>Test room ambient air temperature</t>
  </si>
  <si>
    <t>Test room ambient air temperature:</t>
  </si>
  <si>
    <t>Line voltage</t>
  </si>
  <si>
    <t>Hot and Cold water temperatures</t>
  </si>
  <si>
    <t>Hot and Cold water pressures</t>
  </si>
  <si>
    <t>LEGEND</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</si>
  <si>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</si>
  <si>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</si>
  <si>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</si>
  <si>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</si>
  <si>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Report Sign-off Block</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</si>
  <si>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</si>
  <si>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Results</t>
  </si>
  <si>
    <t>Report Review by Test Lab</t>
  </si>
  <si>
    <t>Cycle Name (e.g. Normal, Colors, etc.)</t>
  </si>
  <si>
    <t>Soil Level</t>
  </si>
  <si>
    <t>Spin Speed</t>
  </si>
  <si>
    <t>Total Cycle Time Indicated (mins.)</t>
  </si>
  <si>
    <t>Other Default Settings Activated</t>
  </si>
  <si>
    <t>Wash/Rinse Cycle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</si>
  <si>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</si>
  <si>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</si>
  <si>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</si>
  <si>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3. Control panel (with all available options shown clearly)</t>
  </si>
  <si>
    <t>1. On this tab, populate the 'Test Data Inputs for Average Load Size Tests' section.</t>
  </si>
  <si>
    <t>Note: Many of the cells below belong to a named range, which is called from other tabs. When editing the contents of this tab, ensure named ranges are maintained.</t>
  </si>
  <si>
    <t>Number of Warm/Cold Cycles Available:</t>
  </si>
  <si>
    <t>Calculates IMEF and IWF, as well as MEF and WF</t>
  </si>
  <si>
    <t>Instrumentation requirements and space for sensor placement descriptions</t>
  </si>
  <si>
    <t>Instructions and summary of template contents</t>
  </si>
  <si>
    <t>Lab information, product information and test results</t>
  </si>
  <si>
    <t>Product and sensor placement photos</t>
  </si>
  <si>
    <t>Table of test condition requirements for each test</t>
  </si>
  <si>
    <t>Test measurements taken throughout tests</t>
  </si>
  <si>
    <t>Report review history</t>
  </si>
  <si>
    <t>Step 7</t>
  </si>
  <si>
    <t>Cold/Cold</t>
  </si>
  <si>
    <t>Warm/Cold</t>
  </si>
  <si>
    <t>Warm/Warm</t>
  </si>
  <si>
    <t>Hot/Cold</t>
  </si>
  <si>
    <t>Extra Hot/Cold</t>
  </si>
  <si>
    <t>Does unit have multiple spin speeds?</t>
  </si>
  <si>
    <t>Product class:</t>
  </si>
  <si>
    <t>Wash/rinse temperature combinations included in the energy test cycle:</t>
  </si>
  <si>
    <t>Warm/Cold cycle - Temp #2:</t>
  </si>
  <si>
    <t>Warm/Cold cycle - Temp #3:</t>
  </si>
  <si>
    <t>Warm/Cold cycle - Temp #4:</t>
  </si>
  <si>
    <t>Warm/Warm cycle - Temp #1:</t>
  </si>
  <si>
    <t>Warm/Warm cycle - Temp #2:</t>
  </si>
  <si>
    <t>Warm/Warm cycle - Temp #3:</t>
  </si>
  <si>
    <t>Warm/Warm cycle - Temp #4:</t>
  </si>
  <si>
    <t>RMC Test Cycles:</t>
  </si>
  <si>
    <t>Energy and Water Test Cycles:</t>
  </si>
  <si>
    <t>Cold/Cold - Maximum Spin</t>
  </si>
  <si>
    <t>Cold/Cold - Minimum Spin</t>
  </si>
  <si>
    <t>Warm/Warm - Maximum Spin</t>
  </si>
  <si>
    <t>Warm/Warm - Minimum Spin</t>
  </si>
  <si>
    <t>Notes/Comments: (Please clarify any pertinent details regarding the energy test cycle settings)</t>
  </si>
  <si>
    <t>IMEF</t>
  </si>
  <si>
    <t>IWF</t>
  </si>
  <si>
    <t>NOTE: This is only a copy; sign off is performed in the Report Sign-Off Block tab</t>
  </si>
  <si>
    <t>5. Indication of “uppermost edge of the rotating portion” used for capacity measurement of top-loaders.</t>
  </si>
  <si>
    <t>8. User instructions printed on underside of lid (or any other location on the clothes washer)</t>
  </si>
  <si>
    <t>6. Washer filled to its maximum capacity with water.</t>
  </si>
  <si>
    <t>Low-Power Mode Power Measurement</t>
  </si>
  <si>
    <t>[Watts]</t>
  </si>
  <si>
    <t>Cold/Cold cycle, Maximum spin settings:</t>
  </si>
  <si>
    <t>Cold/Cold cycle, Minimum spin settings:</t>
  </si>
  <si>
    <t>Warm/Warm cycle, Maximum spin settings:</t>
  </si>
  <si>
    <t>Warm/Warm cycle, Minimum spin settings:</t>
  </si>
  <si>
    <t>Warm/Warm cycle - (Calculated Average):</t>
  </si>
  <si>
    <t>Warm/Cold cycles:</t>
  </si>
  <si>
    <t>Warm/Warm cycles:</t>
  </si>
  <si>
    <t>&gt; 135°F (57.2°C)</t>
  </si>
  <si>
    <t>TUFw (Warm) - Option 1</t>
  </si>
  <si>
    <t>TUFw (Warm) - Option 2</t>
  </si>
  <si>
    <t>TUFww (Warm/Warm) - Option 1</t>
  </si>
  <si>
    <t>TUFww (Warm/Warm) - Option 2</t>
  </si>
  <si>
    <t>Integrated Modified Energy Factor (IMEF)</t>
  </si>
  <si>
    <t>Integrated Water Factor (IWF)</t>
  </si>
  <si>
    <t>IMEF Inputs</t>
  </si>
  <si>
    <t>IWF Inputs</t>
  </si>
  <si>
    <r>
      <t>HE</t>
    </r>
    <r>
      <rPr>
        <vertAlign val="subscript"/>
        <sz val="10"/>
        <color theme="1"/>
        <rFont val="Palatino Linotype"/>
        <family val="1"/>
      </rPr>
      <t>T</t>
    </r>
  </si>
  <si>
    <t>Required Load Sizes</t>
  </si>
  <si>
    <t>Test Load Sizes</t>
  </si>
  <si>
    <t>Warm/Warm cycle (average):</t>
  </si>
  <si>
    <t>Warm/Cold cycle (average):</t>
  </si>
  <si>
    <t>Low-Power Mode Energy Consumption</t>
  </si>
  <si>
    <t>Yes_Yes</t>
  </si>
  <si>
    <t xml:space="preserve">   Cold/Cold</t>
  </si>
  <si>
    <t xml:space="preserve">   Warm/Cold</t>
  </si>
  <si>
    <t xml:space="preserve">      Number of Warm/Cold cycles available:</t>
  </si>
  <si>
    <t xml:space="preserve">   Warm/Warm</t>
  </si>
  <si>
    <t xml:space="preserve">      Number of Warm/Warm cycles available:</t>
  </si>
  <si>
    <t xml:space="preserve">   Hot/Cold</t>
  </si>
  <si>
    <t xml:space="preserve">   Extra Hot/Cold</t>
  </si>
  <si>
    <r>
      <t>Bone dry weight (WI</t>
    </r>
    <r>
      <rPr>
        <vertAlign val="subscript"/>
        <sz val="12"/>
        <color theme="1"/>
        <rFont val="Palatino Linotype"/>
        <family val="1"/>
      </rPr>
      <t>x</t>
    </r>
    <r>
      <rPr>
        <sz val="12"/>
        <color theme="1"/>
        <rFont val="Palatino Linotype"/>
        <family val="1"/>
      </rPr>
      <t>)</t>
    </r>
  </si>
  <si>
    <r>
      <t>Weight after test cycle (WC</t>
    </r>
    <r>
      <rPr>
        <vertAlign val="subscript"/>
        <sz val="12"/>
        <color theme="1"/>
        <rFont val="Palatino Linotype"/>
        <family val="1"/>
      </rPr>
      <t>x</t>
    </r>
    <r>
      <rPr>
        <sz val="12"/>
        <color theme="1"/>
        <rFont val="Palatino Linotype"/>
        <family val="1"/>
      </rPr>
      <t>)</t>
    </r>
  </si>
  <si>
    <t>Test Procedure Symbol</t>
  </si>
  <si>
    <t>Per-Cycle Temperature-Weighted Hot Water Consumption</t>
  </si>
  <si>
    <t>Hot Water
[gal/cycle]</t>
  </si>
  <si>
    <t>Total Per-Cycle Hot Water Energy Consumption</t>
  </si>
  <si>
    <t>Number of Warm/Cold cycles:</t>
  </si>
  <si>
    <t>Number of Warm/Warm cycles:</t>
  </si>
  <si>
    <t>Warm/Warm cycle - Average value:</t>
  </si>
  <si>
    <t>Warm/Cold cycle - Average value:</t>
  </si>
  <si>
    <r>
      <t>HE</t>
    </r>
    <r>
      <rPr>
        <vertAlign val="subscript"/>
        <sz val="10"/>
        <color theme="1"/>
        <rFont val="Palatino Linotype"/>
        <family val="1"/>
      </rPr>
      <t>min</t>
    </r>
  </si>
  <si>
    <r>
      <t>HE</t>
    </r>
    <r>
      <rPr>
        <vertAlign val="subscript"/>
        <sz val="10"/>
        <color theme="1"/>
        <rFont val="Palatino Linotype"/>
        <family val="1"/>
      </rPr>
      <t>max</t>
    </r>
  </si>
  <si>
    <r>
      <t>HE</t>
    </r>
    <r>
      <rPr>
        <vertAlign val="subscript"/>
        <sz val="10"/>
        <color theme="1"/>
        <rFont val="Palatino Linotype"/>
        <family val="1"/>
      </rPr>
      <t>avg</t>
    </r>
  </si>
  <si>
    <r>
      <t>Vh</t>
    </r>
    <r>
      <rPr>
        <vertAlign val="subscript"/>
        <sz val="10"/>
        <color theme="1"/>
        <rFont val="Palatino Linotype"/>
        <family val="1"/>
      </rPr>
      <t>n</t>
    </r>
  </si>
  <si>
    <r>
      <t>Vh</t>
    </r>
    <r>
      <rPr>
        <vertAlign val="subscript"/>
        <sz val="10"/>
        <color theme="1"/>
        <rFont val="Palatino Linotype"/>
        <family val="1"/>
      </rPr>
      <t>x</t>
    </r>
  </si>
  <si>
    <r>
      <t>Vh</t>
    </r>
    <r>
      <rPr>
        <vertAlign val="subscript"/>
        <sz val="10"/>
        <color theme="1"/>
        <rFont val="Palatino Linotype"/>
        <family val="1"/>
      </rPr>
      <t>a</t>
    </r>
  </si>
  <si>
    <r>
      <t>Hc</t>
    </r>
    <r>
      <rPr>
        <vertAlign val="subscript"/>
        <sz val="10"/>
        <color theme="1"/>
        <rFont val="Palatino Linotype"/>
        <family val="1"/>
      </rPr>
      <t>n</t>
    </r>
  </si>
  <si>
    <r>
      <t>Hw</t>
    </r>
    <r>
      <rPr>
        <vertAlign val="subscript"/>
        <sz val="10"/>
        <color theme="1"/>
        <rFont val="Palatino Linotype"/>
        <family val="1"/>
      </rPr>
      <t>n</t>
    </r>
  </si>
  <si>
    <r>
      <t>Hww</t>
    </r>
    <r>
      <rPr>
        <vertAlign val="subscript"/>
        <sz val="10"/>
        <color theme="1"/>
        <rFont val="Palatino Linotype"/>
        <family val="1"/>
      </rPr>
      <t>n</t>
    </r>
  </si>
  <si>
    <r>
      <t>Hh</t>
    </r>
    <r>
      <rPr>
        <vertAlign val="subscript"/>
        <sz val="10"/>
        <color theme="1"/>
        <rFont val="Palatino Linotype"/>
        <family val="1"/>
      </rPr>
      <t>n</t>
    </r>
  </si>
  <si>
    <r>
      <t>Hm</t>
    </r>
    <r>
      <rPr>
        <vertAlign val="subscript"/>
        <sz val="10"/>
        <color theme="1"/>
        <rFont val="Palatino Linotype"/>
        <family val="1"/>
      </rPr>
      <t>n</t>
    </r>
  </si>
  <si>
    <r>
      <t>Hc</t>
    </r>
    <r>
      <rPr>
        <vertAlign val="subscript"/>
        <sz val="10"/>
        <color theme="1"/>
        <rFont val="Palatino Linotype"/>
        <family val="1"/>
      </rPr>
      <t>x</t>
    </r>
  </si>
  <si>
    <r>
      <t>Hw</t>
    </r>
    <r>
      <rPr>
        <vertAlign val="subscript"/>
        <sz val="10"/>
        <color theme="1"/>
        <rFont val="Palatino Linotype"/>
        <family val="1"/>
      </rPr>
      <t>x</t>
    </r>
  </si>
  <si>
    <r>
      <t>Hww</t>
    </r>
    <r>
      <rPr>
        <vertAlign val="subscript"/>
        <sz val="10"/>
        <color theme="1"/>
        <rFont val="Palatino Linotype"/>
        <family val="1"/>
      </rPr>
      <t>x</t>
    </r>
  </si>
  <si>
    <r>
      <t>Hh</t>
    </r>
    <r>
      <rPr>
        <vertAlign val="subscript"/>
        <sz val="10"/>
        <color theme="1"/>
        <rFont val="Palatino Linotype"/>
        <family val="1"/>
      </rPr>
      <t>x</t>
    </r>
  </si>
  <si>
    <r>
      <t>Hm</t>
    </r>
    <r>
      <rPr>
        <vertAlign val="subscript"/>
        <sz val="10"/>
        <color theme="1"/>
        <rFont val="Palatino Linotype"/>
        <family val="1"/>
      </rPr>
      <t>x</t>
    </r>
  </si>
  <si>
    <r>
      <t>Hc</t>
    </r>
    <r>
      <rPr>
        <vertAlign val="subscript"/>
        <sz val="10"/>
        <color theme="1"/>
        <rFont val="Palatino Linotype"/>
        <family val="1"/>
      </rPr>
      <t>a</t>
    </r>
  </si>
  <si>
    <r>
      <t>Hw</t>
    </r>
    <r>
      <rPr>
        <vertAlign val="subscript"/>
        <sz val="10"/>
        <color theme="1"/>
        <rFont val="Palatino Linotype"/>
        <family val="1"/>
      </rPr>
      <t>a</t>
    </r>
  </si>
  <si>
    <r>
      <t>Hww</t>
    </r>
    <r>
      <rPr>
        <vertAlign val="subscript"/>
        <sz val="10"/>
        <color theme="1"/>
        <rFont val="Palatino Linotype"/>
        <family val="1"/>
      </rPr>
      <t>a</t>
    </r>
  </si>
  <si>
    <r>
      <t>Hh</t>
    </r>
    <r>
      <rPr>
        <vertAlign val="subscript"/>
        <sz val="10"/>
        <color theme="1"/>
        <rFont val="Palatino Linotype"/>
        <family val="1"/>
      </rPr>
      <t>a</t>
    </r>
  </si>
  <si>
    <r>
      <t>Hm</t>
    </r>
    <r>
      <rPr>
        <vertAlign val="subscript"/>
        <sz val="10"/>
        <color theme="1"/>
        <rFont val="Palatino Linotype"/>
        <family val="1"/>
      </rPr>
      <t>a</t>
    </r>
  </si>
  <si>
    <r>
      <t>RMC</t>
    </r>
    <r>
      <rPr>
        <vertAlign val="subscript"/>
        <sz val="10"/>
        <color theme="1"/>
        <rFont val="Palatino Linotype"/>
        <family val="1"/>
      </rPr>
      <t>COLD,corr,max extraction</t>
    </r>
    <r>
      <rPr>
        <sz val="10"/>
        <color theme="1"/>
        <rFont val="Palatino Linotype"/>
        <family val="1"/>
      </rPr>
      <t xml:space="preserve"> calculation (decimal):</t>
    </r>
  </si>
  <si>
    <r>
      <t>RMC</t>
    </r>
    <r>
      <rPr>
        <vertAlign val="subscript"/>
        <sz val="10"/>
        <color theme="1"/>
        <rFont val="Palatino Linotype"/>
        <family val="1"/>
      </rPr>
      <t>COLD,corr, max extraction</t>
    </r>
  </si>
  <si>
    <r>
      <t>% RMC</t>
    </r>
    <r>
      <rPr>
        <vertAlign val="subscript"/>
        <sz val="10"/>
        <color theme="1"/>
        <rFont val="Palatino Linotype"/>
        <family val="1"/>
      </rPr>
      <t>COLD,corr, max extraction</t>
    </r>
  </si>
  <si>
    <r>
      <t>RMC</t>
    </r>
    <r>
      <rPr>
        <vertAlign val="subscript"/>
        <sz val="10"/>
        <color theme="1"/>
        <rFont val="Palatino Linotype"/>
        <family val="1"/>
      </rPr>
      <t>COLD,corr,max extraction</t>
    </r>
    <r>
      <rPr>
        <sz val="10"/>
        <color theme="1"/>
        <rFont val="Palatino Linotype"/>
        <family val="1"/>
      </rPr>
      <t xml:space="preserve"> calculation (percent):</t>
    </r>
  </si>
  <si>
    <r>
      <t>RMC</t>
    </r>
    <r>
      <rPr>
        <vertAlign val="subscript"/>
        <sz val="10"/>
        <color theme="1"/>
        <rFont val="Palatino Linotype"/>
        <family val="1"/>
      </rPr>
      <t>COLD,max extraction</t>
    </r>
    <r>
      <rPr>
        <sz val="10"/>
        <color theme="1"/>
        <rFont val="Palatino Linotype"/>
        <family val="1"/>
      </rPr>
      <t xml:space="preserve"> calculation (decimal):</t>
    </r>
  </si>
  <si>
    <r>
      <t>RMC</t>
    </r>
    <r>
      <rPr>
        <vertAlign val="subscript"/>
        <sz val="10"/>
        <color theme="1"/>
        <rFont val="Palatino Linotype"/>
        <family val="1"/>
      </rPr>
      <t>COLD,min extraction</t>
    </r>
    <r>
      <rPr>
        <sz val="10"/>
        <color theme="1"/>
        <rFont val="Palatino Linotype"/>
        <family val="1"/>
      </rPr>
      <t xml:space="preserve"> calculation (decimal):</t>
    </r>
  </si>
  <si>
    <r>
      <t>RMC</t>
    </r>
    <r>
      <rPr>
        <vertAlign val="subscript"/>
        <sz val="10"/>
        <color theme="1"/>
        <rFont val="Palatino Linotype"/>
        <family val="1"/>
      </rPr>
      <t>COLD,corr,min extraction</t>
    </r>
    <r>
      <rPr>
        <sz val="10"/>
        <color theme="1"/>
        <rFont val="Palatino Linotype"/>
        <family val="1"/>
      </rPr>
      <t xml:space="preserve"> calculation (decimal):</t>
    </r>
  </si>
  <si>
    <r>
      <t>RMC</t>
    </r>
    <r>
      <rPr>
        <vertAlign val="subscript"/>
        <sz val="10"/>
        <color theme="1"/>
        <rFont val="Palatino Linotype"/>
        <family val="1"/>
      </rPr>
      <t>COLD,corr,min extraction</t>
    </r>
    <r>
      <rPr>
        <sz val="10"/>
        <color theme="1"/>
        <rFont val="Palatino Linotype"/>
        <family val="1"/>
      </rPr>
      <t xml:space="preserve"> calculation (percent):</t>
    </r>
  </si>
  <si>
    <r>
      <t>RMC</t>
    </r>
    <r>
      <rPr>
        <vertAlign val="subscript"/>
        <sz val="10"/>
        <color theme="1"/>
        <rFont val="Palatino Linotype"/>
        <family val="1"/>
      </rPr>
      <t>COLD,max extraction</t>
    </r>
  </si>
  <si>
    <r>
      <t>RMC</t>
    </r>
    <r>
      <rPr>
        <vertAlign val="subscript"/>
        <sz val="10"/>
        <color theme="1"/>
        <rFont val="Palatino Linotype"/>
        <family val="1"/>
      </rPr>
      <t>COLD,min extraction</t>
    </r>
  </si>
  <si>
    <r>
      <t>RMC</t>
    </r>
    <r>
      <rPr>
        <vertAlign val="subscript"/>
        <sz val="10"/>
        <color theme="1"/>
        <rFont val="Palatino Linotype"/>
        <family val="1"/>
      </rPr>
      <t>COLD,corr, min extraction</t>
    </r>
  </si>
  <si>
    <r>
      <t>% RMC</t>
    </r>
    <r>
      <rPr>
        <vertAlign val="subscript"/>
        <sz val="10"/>
        <color theme="1"/>
        <rFont val="Palatino Linotype"/>
        <family val="1"/>
      </rPr>
      <t>COLD,corr, min extraction</t>
    </r>
  </si>
  <si>
    <r>
      <t>RMC</t>
    </r>
    <r>
      <rPr>
        <vertAlign val="subscript"/>
        <sz val="10"/>
        <color theme="1"/>
        <rFont val="Palatino Linotype"/>
        <family val="1"/>
      </rPr>
      <t>WARM,max extraction</t>
    </r>
    <r>
      <rPr>
        <sz val="10"/>
        <color theme="1"/>
        <rFont val="Palatino Linotype"/>
        <family val="1"/>
      </rPr>
      <t xml:space="preserve"> calculation (decimal):</t>
    </r>
  </si>
  <si>
    <r>
      <t>RMC</t>
    </r>
    <r>
      <rPr>
        <vertAlign val="subscript"/>
        <sz val="10"/>
        <color theme="1"/>
        <rFont val="Palatino Linotype"/>
        <family val="1"/>
      </rPr>
      <t>WARM,corr,max extraction</t>
    </r>
    <r>
      <rPr>
        <sz val="10"/>
        <color theme="1"/>
        <rFont val="Palatino Linotype"/>
        <family val="1"/>
      </rPr>
      <t xml:space="preserve"> calculation (decimal):</t>
    </r>
  </si>
  <si>
    <r>
      <t>RMC</t>
    </r>
    <r>
      <rPr>
        <vertAlign val="subscript"/>
        <sz val="10"/>
        <color theme="1"/>
        <rFont val="Palatino Linotype"/>
        <family val="1"/>
      </rPr>
      <t>WARM,corr,max extraction</t>
    </r>
    <r>
      <rPr>
        <sz val="10"/>
        <color theme="1"/>
        <rFont val="Palatino Linotype"/>
        <family val="1"/>
      </rPr>
      <t xml:space="preserve"> calculation (percent):</t>
    </r>
  </si>
  <si>
    <r>
      <t>RMC</t>
    </r>
    <r>
      <rPr>
        <vertAlign val="subscript"/>
        <sz val="10"/>
        <color theme="1"/>
        <rFont val="Palatino Linotype"/>
        <family val="1"/>
      </rPr>
      <t>WARM,max extraction</t>
    </r>
  </si>
  <si>
    <r>
      <t>RMC</t>
    </r>
    <r>
      <rPr>
        <vertAlign val="subscript"/>
        <sz val="10"/>
        <color theme="1"/>
        <rFont val="Palatino Linotype"/>
        <family val="1"/>
      </rPr>
      <t>WARM,corr, max extraction</t>
    </r>
  </si>
  <si>
    <r>
      <t>% RMC</t>
    </r>
    <r>
      <rPr>
        <vertAlign val="subscript"/>
        <sz val="10"/>
        <color theme="1"/>
        <rFont val="Palatino Linotype"/>
        <family val="1"/>
      </rPr>
      <t>WARM,corr, max extraction</t>
    </r>
  </si>
  <si>
    <r>
      <t>RMC</t>
    </r>
    <r>
      <rPr>
        <vertAlign val="subscript"/>
        <sz val="10"/>
        <color theme="1"/>
        <rFont val="Palatino Linotype"/>
        <family val="1"/>
      </rPr>
      <t>WARM,min extraction</t>
    </r>
    <r>
      <rPr>
        <sz val="10"/>
        <color theme="1"/>
        <rFont val="Palatino Linotype"/>
        <family val="1"/>
      </rPr>
      <t xml:space="preserve"> calculation (decimal):</t>
    </r>
  </si>
  <si>
    <r>
      <t>RMC</t>
    </r>
    <r>
      <rPr>
        <vertAlign val="subscript"/>
        <sz val="10"/>
        <color theme="1"/>
        <rFont val="Palatino Linotype"/>
        <family val="1"/>
      </rPr>
      <t>WARM,corr,min extraction</t>
    </r>
    <r>
      <rPr>
        <sz val="10"/>
        <color theme="1"/>
        <rFont val="Palatino Linotype"/>
        <family val="1"/>
      </rPr>
      <t xml:space="preserve"> calculation (decimal):</t>
    </r>
  </si>
  <si>
    <r>
      <t>RMC</t>
    </r>
    <r>
      <rPr>
        <vertAlign val="subscript"/>
        <sz val="10"/>
        <color theme="1"/>
        <rFont val="Palatino Linotype"/>
        <family val="1"/>
      </rPr>
      <t>WARM,corr,min extraction</t>
    </r>
    <r>
      <rPr>
        <sz val="10"/>
        <color theme="1"/>
        <rFont val="Palatino Linotype"/>
        <family val="1"/>
      </rPr>
      <t xml:space="preserve"> calculation (percent):</t>
    </r>
  </si>
  <si>
    <r>
      <t>RMC</t>
    </r>
    <r>
      <rPr>
        <vertAlign val="subscript"/>
        <sz val="10"/>
        <color theme="1"/>
        <rFont val="Palatino Linotype"/>
        <family val="1"/>
      </rPr>
      <t>WARM,min extraction</t>
    </r>
  </si>
  <si>
    <r>
      <t>RMC</t>
    </r>
    <r>
      <rPr>
        <vertAlign val="subscript"/>
        <sz val="10"/>
        <color theme="1"/>
        <rFont val="Palatino Linotype"/>
        <family val="1"/>
      </rPr>
      <t>WARM,corr, min extraction</t>
    </r>
  </si>
  <si>
    <r>
      <t>% RMC</t>
    </r>
    <r>
      <rPr>
        <vertAlign val="subscript"/>
        <sz val="10"/>
        <color theme="1"/>
        <rFont val="Palatino Linotype"/>
        <family val="1"/>
      </rPr>
      <t>WARM,corr, min extraction</t>
    </r>
  </si>
  <si>
    <r>
      <t>RMC</t>
    </r>
    <r>
      <rPr>
        <vertAlign val="subscript"/>
        <sz val="10"/>
        <color theme="1"/>
        <rFont val="Palatino Linotype"/>
        <family val="1"/>
      </rPr>
      <t>corr</t>
    </r>
  </si>
  <si>
    <r>
      <t>Em</t>
    </r>
    <r>
      <rPr>
        <vertAlign val="subscript"/>
        <sz val="10"/>
        <color theme="1"/>
        <rFont val="Palatino Linotype"/>
        <family val="1"/>
      </rPr>
      <t>n</t>
    </r>
  </si>
  <si>
    <r>
      <t>Ec</t>
    </r>
    <r>
      <rPr>
        <vertAlign val="subscript"/>
        <sz val="10"/>
        <color theme="1"/>
        <rFont val="Palatino Linotype"/>
        <family val="1"/>
      </rPr>
      <t>n</t>
    </r>
  </si>
  <si>
    <r>
      <t>Ew</t>
    </r>
    <r>
      <rPr>
        <vertAlign val="subscript"/>
        <sz val="10"/>
        <color theme="1"/>
        <rFont val="Palatino Linotype"/>
        <family val="1"/>
      </rPr>
      <t>n</t>
    </r>
  </si>
  <si>
    <r>
      <t>Eww</t>
    </r>
    <r>
      <rPr>
        <vertAlign val="subscript"/>
        <sz val="10"/>
        <color theme="1"/>
        <rFont val="Palatino Linotype"/>
        <family val="1"/>
      </rPr>
      <t>n</t>
    </r>
  </si>
  <si>
    <r>
      <t>Eh</t>
    </r>
    <r>
      <rPr>
        <vertAlign val="subscript"/>
        <sz val="10"/>
        <color theme="1"/>
        <rFont val="Palatino Linotype"/>
        <family val="1"/>
      </rPr>
      <t>n</t>
    </r>
  </si>
  <si>
    <r>
      <t>Ec</t>
    </r>
    <r>
      <rPr>
        <vertAlign val="subscript"/>
        <sz val="10"/>
        <color theme="1"/>
        <rFont val="Palatino Linotype"/>
        <family val="1"/>
      </rPr>
      <t>x</t>
    </r>
  </si>
  <si>
    <r>
      <t>Ew</t>
    </r>
    <r>
      <rPr>
        <vertAlign val="subscript"/>
        <sz val="10"/>
        <color theme="1"/>
        <rFont val="Palatino Linotype"/>
        <family val="1"/>
      </rPr>
      <t>x</t>
    </r>
  </si>
  <si>
    <r>
      <t>Eww</t>
    </r>
    <r>
      <rPr>
        <vertAlign val="subscript"/>
        <sz val="10"/>
        <color theme="1"/>
        <rFont val="Palatino Linotype"/>
        <family val="1"/>
      </rPr>
      <t>x</t>
    </r>
  </si>
  <si>
    <r>
      <t>Eh</t>
    </r>
    <r>
      <rPr>
        <vertAlign val="subscript"/>
        <sz val="10"/>
        <color theme="1"/>
        <rFont val="Palatino Linotype"/>
        <family val="1"/>
      </rPr>
      <t>x</t>
    </r>
  </si>
  <si>
    <r>
      <t>Em</t>
    </r>
    <r>
      <rPr>
        <vertAlign val="subscript"/>
        <sz val="10"/>
        <color theme="1"/>
        <rFont val="Palatino Linotype"/>
        <family val="1"/>
      </rPr>
      <t>x</t>
    </r>
  </si>
  <si>
    <r>
      <t>Ec</t>
    </r>
    <r>
      <rPr>
        <vertAlign val="subscript"/>
        <sz val="10"/>
        <color theme="1"/>
        <rFont val="Palatino Linotype"/>
        <family val="1"/>
      </rPr>
      <t>a</t>
    </r>
  </si>
  <si>
    <r>
      <t>Ew</t>
    </r>
    <r>
      <rPr>
        <vertAlign val="subscript"/>
        <sz val="10"/>
        <color theme="1"/>
        <rFont val="Palatino Linotype"/>
        <family val="1"/>
      </rPr>
      <t>a</t>
    </r>
  </si>
  <si>
    <r>
      <t>Eww</t>
    </r>
    <r>
      <rPr>
        <vertAlign val="subscript"/>
        <sz val="10"/>
        <color theme="1"/>
        <rFont val="Palatino Linotype"/>
        <family val="1"/>
      </rPr>
      <t>a</t>
    </r>
  </si>
  <si>
    <r>
      <t>Eh</t>
    </r>
    <r>
      <rPr>
        <vertAlign val="subscript"/>
        <sz val="10"/>
        <color theme="1"/>
        <rFont val="Palatino Linotype"/>
        <family val="1"/>
      </rPr>
      <t>a</t>
    </r>
  </si>
  <si>
    <r>
      <t>Em</t>
    </r>
    <r>
      <rPr>
        <vertAlign val="subscript"/>
        <sz val="10"/>
        <color theme="1"/>
        <rFont val="Palatino Linotype"/>
        <family val="1"/>
      </rPr>
      <t>a</t>
    </r>
  </si>
  <si>
    <t>Electrical Energy [kWh/cycle]</t>
  </si>
  <si>
    <t>Per-Cycle Machine Electrical Energy Consumption</t>
  </si>
  <si>
    <r>
      <t xml:space="preserve"> ME</t>
    </r>
    <r>
      <rPr>
        <vertAlign val="subscript"/>
        <sz val="10"/>
        <color theme="1"/>
        <rFont val="Palatino Linotype"/>
        <family val="1"/>
      </rPr>
      <t>min</t>
    </r>
  </si>
  <si>
    <r>
      <t xml:space="preserve"> ME</t>
    </r>
    <r>
      <rPr>
        <vertAlign val="subscript"/>
        <sz val="10"/>
        <color theme="1"/>
        <rFont val="Palatino Linotype"/>
        <family val="1"/>
      </rPr>
      <t>max</t>
    </r>
  </si>
  <si>
    <r>
      <t>ME</t>
    </r>
    <r>
      <rPr>
        <vertAlign val="subscript"/>
        <sz val="10"/>
        <color theme="1"/>
        <rFont val="Palatino Linotype"/>
        <family val="1"/>
      </rPr>
      <t>avg</t>
    </r>
  </si>
  <si>
    <r>
      <t>ME</t>
    </r>
    <r>
      <rPr>
        <vertAlign val="subscript"/>
        <sz val="10"/>
        <color theme="1"/>
        <rFont val="Palatino Linotype"/>
        <family val="1"/>
      </rPr>
      <t>max</t>
    </r>
  </si>
  <si>
    <t>Total Weighted Per-Cycle Machine Electrical Energy Consumption</t>
  </si>
  <si>
    <t>Hot Water Energy
[kWh/cycle]</t>
  </si>
  <si>
    <t>Total Weighted Per Cycle Hot Water Energy Consumption</t>
  </si>
  <si>
    <t>Total Weighted Per-Cycle Hot Water Energy Consumption</t>
  </si>
  <si>
    <t>WIx</t>
  </si>
  <si>
    <t>Bone dry weight [lbs]</t>
  </si>
  <si>
    <t>Weight after test cycle [lbs]</t>
  </si>
  <si>
    <t>WCx</t>
  </si>
  <si>
    <t>Remaining Moisture Content</t>
  </si>
  <si>
    <t>RMC
(decimal)</t>
  </si>
  <si>
    <t>RMC
(percent)</t>
  </si>
  <si>
    <t>Machine Information</t>
  </si>
  <si>
    <t>Corrected Remaining Moisture Content (RMC)</t>
  </si>
  <si>
    <t>Remaining Moisture Content Cycles</t>
  </si>
  <si>
    <t>Section 4.1.5 - 4.1.6</t>
  </si>
  <si>
    <t>Type of water fill control:</t>
  </si>
  <si>
    <t>Hot Water Energy</t>
  </si>
  <si>
    <t>Machine Electrical Energy</t>
  </si>
  <si>
    <t>Dryer Energy</t>
  </si>
  <si>
    <t>DEF: Nominal energy required for a dryer to remove moisture from clothes [kWh/lb]</t>
  </si>
  <si>
    <t>Per-Cycle Energy Consumption for Removal of Moisture from Test Load</t>
  </si>
  <si>
    <t>Maximum test load weight [lbs]:</t>
  </si>
  <si>
    <t>Average test load weight [lbs]:</t>
  </si>
  <si>
    <t>Minimum test load weight [lbs]:</t>
  </si>
  <si>
    <t>Dryer Energy
[kWh/cycle]</t>
  </si>
  <si>
    <r>
      <t>Temperature Use Factors</t>
    </r>
    <r>
      <rPr>
        <sz val="12"/>
        <rFont val="Palatino Linotype"/>
        <family val="1"/>
      </rPr>
      <t xml:space="preserve"> (Automatically filled in)</t>
    </r>
  </si>
  <si>
    <r>
      <t>TUF</t>
    </r>
    <r>
      <rPr>
        <vertAlign val="subscript"/>
        <sz val="12"/>
        <color theme="1"/>
        <rFont val="Palatino Linotype"/>
        <family val="1"/>
      </rPr>
      <t>c</t>
    </r>
    <r>
      <rPr>
        <sz val="12"/>
        <color theme="1"/>
        <rFont val="Palatino Linotype"/>
        <family val="1"/>
      </rPr>
      <t xml:space="preserve"> (Cold)</t>
    </r>
  </si>
  <si>
    <r>
      <t>TUF</t>
    </r>
    <r>
      <rPr>
        <vertAlign val="subscript"/>
        <sz val="12"/>
        <color theme="1"/>
        <rFont val="Palatino Linotype"/>
        <family val="1"/>
      </rPr>
      <t>w</t>
    </r>
    <r>
      <rPr>
        <sz val="12"/>
        <color theme="1"/>
        <rFont val="Palatino Linotype"/>
        <family val="1"/>
      </rPr>
      <t xml:space="preserve"> (Warm)</t>
    </r>
  </si>
  <si>
    <r>
      <t>TUF</t>
    </r>
    <r>
      <rPr>
        <vertAlign val="subscript"/>
        <sz val="12"/>
        <color theme="1"/>
        <rFont val="Palatino Linotype"/>
        <family val="1"/>
      </rPr>
      <t>ww</t>
    </r>
    <r>
      <rPr>
        <sz val="12"/>
        <color theme="1"/>
        <rFont val="Palatino Linotype"/>
        <family val="1"/>
      </rPr>
      <t xml:space="preserve"> (Warm/Warm)</t>
    </r>
  </si>
  <si>
    <r>
      <t>TUF</t>
    </r>
    <r>
      <rPr>
        <vertAlign val="subscript"/>
        <sz val="12"/>
        <color theme="1"/>
        <rFont val="Palatino Linotype"/>
        <family val="1"/>
      </rPr>
      <t>h</t>
    </r>
    <r>
      <rPr>
        <sz val="12"/>
        <color theme="1"/>
        <rFont val="Palatino Linotype"/>
        <family val="1"/>
      </rPr>
      <t xml:space="preserve"> (Hot)</t>
    </r>
  </si>
  <si>
    <r>
      <t>TUF</t>
    </r>
    <r>
      <rPr>
        <vertAlign val="subscript"/>
        <sz val="12"/>
        <color theme="1"/>
        <rFont val="Palatino Linotype"/>
        <family val="1"/>
      </rPr>
      <t>m</t>
    </r>
    <r>
      <rPr>
        <sz val="12"/>
        <color theme="1"/>
        <rFont val="Palatino Linotype"/>
        <family val="1"/>
      </rPr>
      <t xml:space="preserve"> (Extra Hot)</t>
    </r>
  </si>
  <si>
    <t xml:space="preserve">Water Consumption </t>
  </si>
  <si>
    <r>
      <t>Qm</t>
    </r>
    <r>
      <rPr>
        <vertAlign val="subscript"/>
        <sz val="10"/>
        <color theme="1"/>
        <rFont val="Palatino Linotype"/>
        <family val="1"/>
      </rPr>
      <t>min</t>
    </r>
  </si>
  <si>
    <r>
      <t>Qh</t>
    </r>
    <r>
      <rPr>
        <vertAlign val="subscript"/>
        <sz val="10"/>
        <color theme="1"/>
        <rFont val="Palatino Linotype"/>
        <family val="1"/>
      </rPr>
      <t>min</t>
    </r>
  </si>
  <si>
    <r>
      <t>Qww</t>
    </r>
    <r>
      <rPr>
        <vertAlign val="subscript"/>
        <sz val="10"/>
        <color theme="1"/>
        <rFont val="Palatino Linotype"/>
        <family val="1"/>
      </rPr>
      <t>min</t>
    </r>
  </si>
  <si>
    <r>
      <t>Qw</t>
    </r>
    <r>
      <rPr>
        <vertAlign val="subscript"/>
        <sz val="10"/>
        <color theme="1"/>
        <rFont val="Palatino Linotype"/>
        <family val="1"/>
      </rPr>
      <t>min</t>
    </r>
  </si>
  <si>
    <r>
      <t>Qc</t>
    </r>
    <r>
      <rPr>
        <vertAlign val="subscript"/>
        <sz val="10"/>
        <color theme="1"/>
        <rFont val="Palatino Linotype"/>
        <family val="1"/>
      </rPr>
      <t>min</t>
    </r>
  </si>
  <si>
    <r>
      <t>Qc</t>
    </r>
    <r>
      <rPr>
        <vertAlign val="subscript"/>
        <sz val="10"/>
        <color theme="1"/>
        <rFont val="Palatino Linotype"/>
        <family val="1"/>
      </rPr>
      <t>max</t>
    </r>
  </si>
  <si>
    <r>
      <t>Qw</t>
    </r>
    <r>
      <rPr>
        <vertAlign val="subscript"/>
        <sz val="10"/>
        <color theme="1"/>
        <rFont val="Palatino Linotype"/>
        <family val="1"/>
      </rPr>
      <t>max</t>
    </r>
  </si>
  <si>
    <r>
      <t>Qww</t>
    </r>
    <r>
      <rPr>
        <vertAlign val="subscript"/>
        <sz val="10"/>
        <color theme="1"/>
        <rFont val="Palatino Linotype"/>
        <family val="1"/>
      </rPr>
      <t>max</t>
    </r>
  </si>
  <si>
    <r>
      <t>Qh</t>
    </r>
    <r>
      <rPr>
        <vertAlign val="subscript"/>
        <sz val="10"/>
        <color theme="1"/>
        <rFont val="Palatino Linotype"/>
        <family val="1"/>
      </rPr>
      <t>max</t>
    </r>
  </si>
  <si>
    <r>
      <t>Qm</t>
    </r>
    <r>
      <rPr>
        <vertAlign val="subscript"/>
        <sz val="10"/>
        <color theme="1"/>
        <rFont val="Palatino Linotype"/>
        <family val="1"/>
      </rPr>
      <t>max</t>
    </r>
  </si>
  <si>
    <r>
      <t>Qc</t>
    </r>
    <r>
      <rPr>
        <vertAlign val="subscript"/>
        <sz val="10"/>
        <color theme="1"/>
        <rFont val="Palatino Linotype"/>
        <family val="1"/>
      </rPr>
      <t>avg</t>
    </r>
  </si>
  <si>
    <r>
      <t>Qw</t>
    </r>
    <r>
      <rPr>
        <vertAlign val="subscript"/>
        <sz val="10"/>
        <color theme="1"/>
        <rFont val="Palatino Linotype"/>
        <family val="1"/>
      </rPr>
      <t>avg</t>
    </r>
  </si>
  <si>
    <r>
      <t>Qww</t>
    </r>
    <r>
      <rPr>
        <vertAlign val="subscript"/>
        <sz val="10"/>
        <color theme="1"/>
        <rFont val="Palatino Linotype"/>
        <family val="1"/>
      </rPr>
      <t>avg</t>
    </r>
  </si>
  <si>
    <r>
      <t>Qh</t>
    </r>
    <r>
      <rPr>
        <vertAlign val="subscript"/>
        <sz val="10"/>
        <color theme="1"/>
        <rFont val="Palatino Linotype"/>
        <family val="1"/>
      </rPr>
      <t>avg</t>
    </r>
  </si>
  <si>
    <r>
      <t>Qm</t>
    </r>
    <r>
      <rPr>
        <vertAlign val="subscript"/>
        <sz val="10"/>
        <color theme="1"/>
        <rFont val="Palatino Linotype"/>
        <family val="1"/>
      </rPr>
      <t>avg</t>
    </r>
  </si>
  <si>
    <t>Per-Cycle Water Consumption (from Test Data Inputs tab)</t>
  </si>
  <si>
    <r>
      <t>Qm</t>
    </r>
    <r>
      <rPr>
        <vertAlign val="subscript"/>
        <sz val="10"/>
        <color theme="1"/>
        <rFont val="Palatino Linotype"/>
        <family val="1"/>
      </rPr>
      <t>T</t>
    </r>
  </si>
  <si>
    <r>
      <t>Qh</t>
    </r>
    <r>
      <rPr>
        <vertAlign val="subscript"/>
        <sz val="10"/>
        <color theme="1"/>
        <rFont val="Palatino Linotype"/>
        <family val="1"/>
      </rPr>
      <t>T</t>
    </r>
  </si>
  <si>
    <r>
      <t>Qww</t>
    </r>
    <r>
      <rPr>
        <vertAlign val="subscript"/>
        <sz val="10"/>
        <color theme="1"/>
        <rFont val="Palatino Linotype"/>
        <family val="1"/>
      </rPr>
      <t>T</t>
    </r>
  </si>
  <si>
    <r>
      <t>Qw</t>
    </r>
    <r>
      <rPr>
        <vertAlign val="subscript"/>
        <sz val="10"/>
        <color theme="1"/>
        <rFont val="Palatino Linotype"/>
        <family val="1"/>
      </rPr>
      <t>T</t>
    </r>
  </si>
  <si>
    <r>
      <t>Qc</t>
    </r>
    <r>
      <rPr>
        <vertAlign val="subscript"/>
        <sz val="10"/>
        <color theme="1"/>
        <rFont val="Palatino Linotype"/>
        <family val="1"/>
      </rPr>
      <t>T</t>
    </r>
  </si>
  <si>
    <t>Total Weighted Per-Cycle Water Consumption for All Wash Cycles</t>
  </si>
  <si>
    <t>Water Consumption
[gal/cycle]</t>
  </si>
  <si>
    <t>Water Consumption 
[gal/cycle]</t>
  </si>
  <si>
    <t>Total Weighted Per-Cycle Water Consumption for Cold Wash Cycle</t>
  </si>
  <si>
    <t xml:space="preserve">Low-Power Mode Energy Consumption </t>
  </si>
  <si>
    <t>Section 4.4</t>
  </si>
  <si>
    <t>Per-Cycle Combined Low-Power Mode Energy Consumption</t>
  </si>
  <si>
    <t>Combined annual hours for off and inactive mode [hours]</t>
  </si>
  <si>
    <r>
      <t>K</t>
    </r>
    <r>
      <rPr>
        <vertAlign val="subscript"/>
        <sz val="10"/>
        <color theme="1"/>
        <rFont val="Palatino Linotype"/>
        <family val="1"/>
      </rPr>
      <t>p</t>
    </r>
  </si>
  <si>
    <t>Representative average number of annual clothes washer cycles</t>
  </si>
  <si>
    <t>Wh to kWh conversion factor</t>
  </si>
  <si>
    <t xml:space="preserve"> </t>
  </si>
  <si>
    <r>
      <t>E</t>
    </r>
    <r>
      <rPr>
        <vertAlign val="subscript"/>
        <sz val="8"/>
        <color theme="1"/>
        <rFont val="Palatino Linotype"/>
        <family val="1"/>
      </rPr>
      <t>TLP</t>
    </r>
  </si>
  <si>
    <r>
      <t>E</t>
    </r>
    <r>
      <rPr>
        <vertAlign val="subscript"/>
        <sz val="10"/>
        <color theme="1"/>
        <rFont val="Palatino Linotype"/>
        <family val="1"/>
      </rPr>
      <t>TE</t>
    </r>
    <r>
      <rPr>
        <sz val="10"/>
        <color theme="1"/>
        <rFont val="Palatino Linotype"/>
        <family val="1"/>
      </rPr>
      <t xml:space="preserve"> (Calculated as HE</t>
    </r>
    <r>
      <rPr>
        <vertAlign val="subscript"/>
        <sz val="10"/>
        <color theme="1"/>
        <rFont val="Palatino Linotype"/>
        <family val="1"/>
      </rPr>
      <t>T</t>
    </r>
    <r>
      <rPr>
        <sz val="10"/>
        <color theme="1"/>
        <rFont val="Palatino Linotype"/>
        <family val="1"/>
      </rPr>
      <t xml:space="preserve"> + ME</t>
    </r>
    <r>
      <rPr>
        <vertAlign val="subscript"/>
        <sz val="10"/>
        <color theme="1"/>
        <rFont val="Palatino Linotype"/>
        <family val="1"/>
      </rPr>
      <t>T</t>
    </r>
    <r>
      <rPr>
        <sz val="10"/>
        <color theme="1"/>
        <rFont val="Palatino Linotype"/>
        <family val="1"/>
      </rPr>
      <t>)</t>
    </r>
  </si>
  <si>
    <r>
      <t>HE</t>
    </r>
    <r>
      <rPr>
        <vertAlign val="subscript"/>
        <sz val="10"/>
        <color theme="1"/>
        <rFont val="Palatino Linotype"/>
        <family val="1"/>
      </rPr>
      <t>T</t>
    </r>
    <r>
      <rPr>
        <sz val="10"/>
        <color theme="1"/>
        <rFont val="Palatino Linotype"/>
        <family val="1"/>
      </rPr>
      <t xml:space="preserve"> (from Hot Water Energy tab)</t>
    </r>
  </si>
  <si>
    <r>
      <t>ME</t>
    </r>
    <r>
      <rPr>
        <vertAlign val="subscript"/>
        <sz val="10"/>
        <color theme="1"/>
        <rFont val="Palatino Linotype"/>
        <family val="1"/>
      </rPr>
      <t>T</t>
    </r>
    <r>
      <rPr>
        <sz val="10"/>
        <color theme="1"/>
        <rFont val="Palatino Linotype"/>
        <family val="1"/>
      </rPr>
      <t xml:space="preserve"> (from Machine Elec tab)</t>
    </r>
  </si>
  <si>
    <r>
      <t>D</t>
    </r>
    <r>
      <rPr>
        <vertAlign val="subscript"/>
        <sz val="10"/>
        <color theme="1"/>
        <rFont val="Palatino Linotype"/>
        <family val="1"/>
      </rPr>
      <t>E</t>
    </r>
    <r>
      <rPr>
        <sz val="10"/>
        <color theme="1"/>
        <rFont val="Palatino Linotype"/>
        <family val="1"/>
      </rPr>
      <t xml:space="preserve"> (from Dryer Energy tab)</t>
    </r>
  </si>
  <si>
    <r>
      <t>E</t>
    </r>
    <r>
      <rPr>
        <vertAlign val="subscript"/>
        <sz val="10"/>
        <color theme="1"/>
        <rFont val="Palatino Linotype"/>
        <family val="1"/>
      </rPr>
      <t>TLP</t>
    </r>
    <r>
      <rPr>
        <sz val="10"/>
        <color theme="1"/>
        <rFont val="Palatino Linotype"/>
        <family val="1"/>
      </rPr>
      <t xml:space="preserve"> (from Low-Power Mode tab)</t>
    </r>
  </si>
  <si>
    <r>
      <t>Q</t>
    </r>
    <r>
      <rPr>
        <vertAlign val="subscript"/>
        <sz val="10"/>
        <color theme="1"/>
        <rFont val="Palatino Linotype"/>
        <family val="1"/>
      </rPr>
      <t>T</t>
    </r>
    <r>
      <rPr>
        <sz val="10"/>
        <color theme="1"/>
        <rFont val="Palatino Linotype"/>
        <family val="1"/>
      </rPr>
      <t xml:space="preserve"> (from Water Consumption tab)</t>
    </r>
  </si>
  <si>
    <r>
      <t>Qc</t>
    </r>
    <r>
      <rPr>
        <vertAlign val="subscript"/>
        <sz val="10"/>
        <color theme="1"/>
        <rFont val="Palatino Linotype"/>
        <family val="1"/>
      </rPr>
      <t>T</t>
    </r>
    <r>
      <rPr>
        <sz val="10"/>
        <color theme="1"/>
        <rFont val="Palatino Linotype"/>
        <family val="1"/>
      </rPr>
      <t xml:space="preserve"> (from Water Consumption tab)</t>
    </r>
  </si>
  <si>
    <t>Calculations - Metrics</t>
  </si>
  <si>
    <t>Calculates standby and off-mode power consumption</t>
  </si>
  <si>
    <t>Calculates machine electrical energy</t>
  </si>
  <si>
    <t>Temperature Setting</t>
  </si>
  <si>
    <t>(Bone dry weight before
 start of first test)</t>
  </si>
  <si>
    <t>Actual Load
Sizes</t>
  </si>
  <si>
    <t>Cycle Time
[min]</t>
  </si>
  <si>
    <t>Number of Warm/Warm Cycles Available:</t>
  </si>
  <si>
    <t>Low Power Modes</t>
  </si>
  <si>
    <t>Tabs</t>
  </si>
  <si>
    <t>Tabs with input cells</t>
  </si>
  <si>
    <t>Cells</t>
  </si>
  <si>
    <t>Auto-populated cell</t>
  </si>
  <si>
    <t>Provided data</t>
  </si>
  <si>
    <t>Calculations - Low-Power Mode</t>
  </si>
  <si>
    <t>Test Report Template Name:</t>
  </si>
  <si>
    <t xml:space="preserve">Latest Template Revision: </t>
  </si>
  <si>
    <t>v1.0</t>
  </si>
  <si>
    <t>2nd Replication (optional)</t>
  </si>
  <si>
    <t>1st Replication (mandatory)</t>
  </si>
  <si>
    <t>3rd Replication (optional)</t>
  </si>
  <si>
    <t>Perform optional replications?</t>
  </si>
  <si>
    <t>Replications?</t>
  </si>
  <si>
    <r>
      <t>Is there a P</t>
    </r>
    <r>
      <rPr>
        <vertAlign val="subscript"/>
        <sz val="12"/>
        <color theme="1"/>
        <rFont val="Palatino Linotype"/>
        <family val="1"/>
      </rPr>
      <t>lowest</t>
    </r>
    <r>
      <rPr>
        <sz val="12"/>
        <color theme="1"/>
        <rFont val="Palatino Linotype"/>
        <family val="1"/>
      </rPr>
      <t>?</t>
    </r>
  </si>
  <si>
    <t>Default inactive/off mode power</t>
  </si>
  <si>
    <t>Lowest-power inactive/off mode power</t>
  </si>
  <si>
    <r>
      <t>P</t>
    </r>
    <r>
      <rPr>
        <vertAlign val="subscript"/>
        <sz val="10"/>
        <color theme="1"/>
        <rFont val="Palatino Linotype"/>
        <family val="1"/>
      </rPr>
      <t>default</t>
    </r>
  </si>
  <si>
    <r>
      <t>P</t>
    </r>
    <r>
      <rPr>
        <vertAlign val="subscript"/>
        <sz val="10"/>
        <color theme="1"/>
        <rFont val="Palatino Linotype"/>
        <family val="1"/>
      </rPr>
      <t>lowest</t>
    </r>
  </si>
  <si>
    <r>
      <t>Is there a P</t>
    </r>
    <r>
      <rPr>
        <vertAlign val="subscript"/>
        <sz val="10"/>
        <color theme="1"/>
        <rFont val="Palatino Linotype"/>
        <family val="1"/>
      </rPr>
      <t>lowest</t>
    </r>
    <r>
      <rPr>
        <sz val="10"/>
        <color theme="1"/>
        <rFont val="Palatino Linotype"/>
        <family val="1"/>
      </rPr>
      <t>?</t>
    </r>
  </si>
  <si>
    <r>
      <t>S</t>
    </r>
    <r>
      <rPr>
        <vertAlign val="subscript"/>
        <sz val="10"/>
        <color theme="1"/>
        <rFont val="Palatino Linotype"/>
        <family val="1"/>
      </rPr>
      <t>default</t>
    </r>
  </si>
  <si>
    <r>
      <t>S</t>
    </r>
    <r>
      <rPr>
        <vertAlign val="subscript"/>
        <sz val="10"/>
        <color theme="1"/>
        <rFont val="Palatino Linotype"/>
        <family val="1"/>
      </rPr>
      <t>lowest</t>
    </r>
  </si>
  <si>
    <r>
      <t>S</t>
    </r>
    <r>
      <rPr>
        <vertAlign val="subscript"/>
        <sz val="10"/>
        <color theme="1"/>
        <rFont val="Palatino Linotype"/>
        <family val="1"/>
      </rPr>
      <t>total</t>
    </r>
  </si>
  <si>
    <t>Is there a a switch, dial, or button that can be optionally selected by the user to achieve a lower-power inactive/off mode state than the default inactive/off mode state?</t>
  </si>
  <si>
    <t>Instructions for this tab</t>
  </si>
  <si>
    <t>Low-power mode settings:</t>
  </si>
  <si>
    <t>Annual hours in default inactive/off mode [hours]</t>
  </si>
  <si>
    <t>Annual hours in lower-power inactive/off mode [hours]</t>
  </si>
  <si>
    <t>2. This tab calculates the average (mean) values from both Average Load Size test conditions, which are then used in the Calculations tabs.</t>
  </si>
  <si>
    <t>Average (Mean) Values for the Calculations Tabs</t>
  </si>
  <si>
    <t>[MM/DD/YYYY]</t>
  </si>
  <si>
    <t>[Test Lab Name]</t>
  </si>
  <si>
    <t>Automatic</t>
  </si>
  <si>
    <t>Both Manual and Automatic</t>
  </si>
  <si>
    <t>Automatic Fill</t>
  </si>
  <si>
    <t>Both Manual and Automatic Fill</t>
  </si>
  <si>
    <t>Minimum Load Size (Automatic Fill)</t>
  </si>
  <si>
    <t>Average Load Size (Automatic Fill)</t>
  </si>
  <si>
    <t>Maximum Load Size (Automatic Fill)</t>
  </si>
  <si>
    <t>-- For Automatic Fill --</t>
  </si>
  <si>
    <t>10. Additional Photos (if necessary)</t>
  </si>
  <si>
    <t>9.  Placement of all sensors in or around the appliance (for testing).</t>
  </si>
  <si>
    <t>4. Empty wash tub</t>
  </si>
  <si>
    <t>7. FTC EnergyGuide label (if present)</t>
  </si>
  <si>
    <t>Test dates</t>
  </si>
  <si>
    <t>Test start date</t>
  </si>
  <si>
    <t>Test end date</t>
  </si>
  <si>
    <t>Total Weighted Per-Cycle Hot Water Energy Consumption Using Gas-Heated or Oil-Heated Water</t>
  </si>
  <si>
    <r>
      <t>HE</t>
    </r>
    <r>
      <rPr>
        <vertAlign val="subscript"/>
        <sz val="10"/>
        <color theme="1"/>
        <rFont val="Palatino Linotype"/>
        <family val="1"/>
      </rPr>
      <t>TG</t>
    </r>
  </si>
  <si>
    <t>[BTU/cycle]</t>
  </si>
  <si>
    <t>e: Nominal gas or oil water heater efficiency</t>
  </si>
  <si>
    <t>Conversion from kWh to BTU</t>
  </si>
  <si>
    <t>Top-Loading</t>
  </si>
  <si>
    <t>Front-Loading</t>
  </si>
  <si>
    <t>2. Unboxed unit in full view</t>
  </si>
  <si>
    <t xml:space="preserve">Commercial Clothes Washer J2  </t>
  </si>
  <si>
    <t>v1.1</t>
  </si>
  <si>
    <t>v1.2</t>
  </si>
  <si>
    <t>10 CFR 431.154</t>
  </si>
  <si>
    <t>v1.3</t>
  </si>
  <si>
    <t>v1.4</t>
  </si>
  <si>
    <t>Notes/Comments:</t>
  </si>
  <si>
    <t>Actual Test Conditions Across All Required Test Runs</t>
  </si>
  <si>
    <t>Minimum Across All Runs</t>
  </si>
  <si>
    <t>Maximum Across All Runs</t>
  </si>
  <si>
    <t>v1.5</t>
  </si>
  <si>
    <t>v1.6</t>
  </si>
  <si>
    <t>Source: https://www.energy.gov/eere/buildings/downloads/clothes-washer-test-cloth-correction-factor-information</t>
  </si>
  <si>
    <t>v1.7</t>
  </si>
  <si>
    <t>24-D</t>
  </si>
  <si>
    <t>Notes:</t>
  </si>
  <si>
    <t>Notes/Comments: (Please clarify any pertinent details, anomalous cycles, unusual events, etc.)</t>
  </si>
  <si>
    <t>User-Adjustable Adaptive</t>
  </si>
  <si>
    <t>Both Manual and User-Adjustable Adaptive</t>
  </si>
  <si>
    <t xml:space="preserve">NOTE: This tab is only required for testing clothes washers with user-adjustable adaptive water fill controls, as referenced in section 3.2.6.2.2 of Appendix J2. </t>
  </si>
  <si>
    <t>Test Data Inputs for Average Load Size Tests (for machines with a "user adjustable adaptive water fill control system")</t>
  </si>
  <si>
    <t>Average Load Size (Water Fill Setting that Uses the Least Water)</t>
  </si>
  <si>
    <t>Average Load Size (Water Fill Setting that Uses the Most Water)</t>
  </si>
  <si>
    <t>User Adjustable Adaptive Fill</t>
  </si>
  <si>
    <t>Used only for machines with a 'user-adjustable adaptive water fill control system’.</t>
  </si>
  <si>
    <t>User Adjustable Adaptive Fill (if required)</t>
  </si>
  <si>
    <t>v1.8</t>
  </si>
  <si>
    <t>v1.9</t>
  </si>
  <si>
    <t>24-B</t>
  </si>
  <si>
    <t>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</si>
</sst>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0"/>
    <numFmt numFmtId="167" formatCode="0.0%"/>
    <numFmt numFmtId="168" formatCode="0.0000"/>
    <numFmt numFmtId="169" formatCode="#,##0.0"/>
  </numFmts>
  <fonts count="61" x14ac:knownFonts="1">
    <font>
      <sz val="11"/>
      <color theme="1"/>
      <name val="Calibri"/>
      <family val="2"/>
      <scheme val="minor"/>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1"/>
      <name val="Calibri"/>
      <family val="2"/>
      <scheme val="minor"/>
    </font>
    <font>
      <b/>
      <sz val="11"/>
      <name val="Palatino Linotype"/>
      <family val="1"/>
    </font>
    <font>
      <sz val="10"/>
      <color theme="1"/>
      <name val="Palatino Linotype"/>
      <family val="1"/>
    </font>
    <font>
      <i/>
      <sz val="10"/>
      <color theme="1"/>
      <name val="Palatino Linotype"/>
      <family val="1"/>
    </font>
    <font>
      <b/>
      <sz val="10"/>
      <color theme="1"/>
      <name val="Palatino Linotype"/>
      <family val="1"/>
    </font>
    <font>
      <sz val="10"/>
      <name val="Palatino Linotype"/>
      <family val="1"/>
    </font>
    <font>
      <b/>
      <i/>
      <sz val="10"/>
      <color theme="1"/>
      <name val="Palatino Linotype"/>
      <family val="1"/>
    </font>
    <font>
      <vertAlign val="subscript"/>
      <sz val="10"/>
      <color theme="1"/>
      <name val="Palatino Linotype"/>
      <family val="1"/>
    </font>
    <font>
      <b/>
      <sz val="14"/>
      <color theme="1"/>
      <name val="Palatino Linotype"/>
      <family val="1"/>
    </font>
    <font>
      <b/>
      <sz val="10"/>
      <name val="Palatino Linotype"/>
      <family val="1"/>
    </font>
    <font>
      <b/>
      <sz val="12"/>
      <color theme="1"/>
      <name val="Palatino Linotype"/>
      <family val="1"/>
    </font>
    <font>
      <sz val="11"/>
      <color theme="0"/>
      <name val="Calibri"/>
      <family val="2"/>
      <scheme val="minor"/>
    </font>
    <font>
      <sz val="12"/>
      <color theme="1"/>
      <name val="Palatino Linotype"/>
      <family val="1"/>
    </font>
    <font>
      <b/>
      <sz val="12"/>
      <name val="Palatino Linotype"/>
      <family val="1"/>
    </font>
    <font>
      <sz val="12"/>
      <color rgb="FF000000"/>
      <name val="Palatino Linotype"/>
      <family val="1"/>
    </font>
    <font>
      <u/>
      <sz val="12"/>
      <color theme="10"/>
      <name val="Palatino Linotype"/>
      <family val="1"/>
    </font>
    <font>
      <vertAlign val="superscript"/>
      <sz val="12"/>
      <color theme="1"/>
      <name val="Palatino Linotype"/>
      <family val="1"/>
    </font>
    <font>
      <b/>
      <i/>
      <sz val="12"/>
      <color theme="1"/>
      <name val="Palatino Linotype"/>
      <family val="1"/>
    </font>
    <font>
      <vertAlign val="subscript"/>
      <sz val="12"/>
      <color theme="1"/>
      <name val="Palatino Linotype"/>
      <family val="1"/>
    </font>
    <font>
      <u/>
      <sz val="12"/>
      <color theme="10"/>
      <name val="Palatino Linotype"/>
      <family val="2"/>
    </font>
    <font>
      <sz val="12"/>
      <name val="Palatino Linotype"/>
      <family val="1"/>
    </font>
    <font>
      <b/>
      <sz val="12"/>
      <color theme="9" tint="-0.499984740745262"/>
      <name val="Palatino Linotype"/>
      <family val="1"/>
    </font>
    <font>
      <b/>
      <sz val="12"/>
      <name val="Palatino Linotype"/>
      <family val="2"/>
    </font>
    <font>
      <b/>
      <i/>
      <sz val="11"/>
      <color rgb="FFFF0000"/>
      <name val="Palatino Linotype"/>
      <family val="1"/>
    </font>
    <font>
      <b/>
      <sz val="14"/>
      <name val="Palatino Linotype"/>
      <family val="1"/>
    </font>
    <font>
      <u/>
      <sz val="11"/>
      <color theme="10"/>
      <name val="Palatino Linotype"/>
      <family val="1"/>
    </font>
    <font>
      <sz val="12"/>
      <color theme="0"/>
      <name val="Palatino Linotype"/>
      <family val="2"/>
    </font>
    <font>
      <b/>
      <sz val="12"/>
      <color theme="0"/>
      <name val="Palatino Linotype"/>
      <family val="1"/>
    </font>
    <font>
      <sz val="12"/>
      <color theme="0"/>
      <name val="Palatino Linotype"/>
      <family val="1"/>
    </font>
    <font>
      <b/>
      <sz val="10"/>
      <color theme="0"/>
      <name val="Palatino Linotype"/>
      <family val="1"/>
    </font>
    <font>
      <sz val="10"/>
      <color theme="0"/>
      <name val="Palatino Linotype"/>
      <family val="1"/>
    </font>
    <font>
      <sz val="12"/>
      <name val="Palatino Linotype"/>
      <family val="2"/>
    </font>
    <font>
      <sz val="12"/>
      <color rgb="FFFF0000"/>
      <name val="Palatino Linotype"/>
      <family val="1"/>
    </font>
    <font>
      <b/>
      <i/>
      <sz val="12"/>
      <color rgb="FF000000"/>
      <name val="Palatino Linotype"/>
      <family val="1"/>
    </font>
    <font>
      <sz val="12"/>
      <color rgb="FFFFFFFF"/>
      <name val="Palatino Linotype"/>
      <family val="1"/>
    </font>
    <font>
      <sz val="10"/>
      <color rgb="FFFF0000"/>
      <name val="Palatino Linotype"/>
      <family val="1"/>
    </font>
    <font>
      <sz val="10"/>
      <color rgb="FF000000"/>
      <name val="Palatino Linotype"/>
      <family val="1"/>
    </font>
    <font>
      <vertAlign val="subscript"/>
      <sz val="8"/>
      <color theme="1"/>
      <name val="Palatino Linotype"/>
      <family val="1"/>
    </font>
    <font>
      <sz val="12"/>
      <color theme="1"/>
      <name val="Palatino Linotype"/>
      <family val="2"/>
    </font>
    <font>
      <b/>
      <sz val="12"/>
      <color theme="1"/>
      <name val="Palatino Linotype"/>
      <family val="2"/>
    </font>
    <font>
      <sz val="12"/>
      <color rgb="FF000000"/>
      <name val="Palatino Linotype"/>
      <family val="2"/>
    </font>
    <font>
      <u/>
      <sz val="10"/>
      <color theme="10"/>
      <name val="Palatino Linotype"/>
      <family val="2"/>
    </font>
    <font>
      <sz val="11"/>
      <color rgb="FF000000"/>
      <name val="Palatino Linotype"/>
      <family val="2"/>
    </font>
    <font>
      <sz val="10"/>
      <color rgb="FF000000"/>
      <name val="Arial"/>
      <family val="2"/>
    </font>
    <font>
      <b/>
      <sz val="12"/>
      <color rgb="FFFF0000"/>
      <name val="Palatino Linotype"/>
      <family val="1"/>
    </font>
  </fonts>
  <fills count="2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5" tint="0.39997558519241921"/>
        <bgColor indexed="65"/>
      </patternFill>
    </fill>
    <fill>
      <patternFill patternType="solid">
        <fgColor rgb="FFFFFFCC"/>
        <bgColor indexed="64"/>
      </patternFill>
    </fill>
    <fill>
      <patternFill patternType="solid">
        <fgColor rgb="FF0066CC"/>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theme="8" tint="0.39997558519241921"/>
        <bgColor indexed="64"/>
      </patternFill>
    </fill>
    <fill>
      <patternFill patternType="solid">
        <fgColor theme="8" tint="0.39997558519241921"/>
        <bgColor theme="3" tint="0.59996337778862885"/>
      </patternFill>
    </fill>
    <fill>
      <patternFill patternType="solid">
        <fgColor rgb="FF800000"/>
        <bgColor theme="3" tint="0.59996337778862885"/>
      </patternFill>
    </fill>
    <fill>
      <patternFill patternType="solid">
        <fgColor rgb="FFFFFFFF"/>
        <bgColor rgb="FF000000"/>
      </patternFill>
    </fill>
    <fill>
      <patternFill patternType="solid">
        <fgColor rgb="FF92CDDC"/>
        <bgColor rgb="FF8DB4E2"/>
      </patternFill>
    </fill>
    <fill>
      <patternFill patternType="solid">
        <fgColor rgb="FF800000"/>
        <bgColor rgb="FF8DB4E2"/>
      </patternFill>
    </fill>
    <fill>
      <patternFill patternType="solid">
        <fgColor theme="0"/>
        <bgColor theme="3" tint="0.59996337778862885"/>
      </patternFill>
    </fill>
    <fill>
      <patternFill patternType="solid">
        <fgColor theme="0"/>
        <bgColor rgb="FF000000"/>
      </patternFill>
    </fill>
    <fill>
      <patternFill patternType="solid">
        <fgColor rgb="FF92CDDC"/>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style="thin">
        <color indexed="64"/>
      </left>
      <right style="thin">
        <color indexed="64"/>
      </right>
      <top style="medium">
        <color indexed="64"/>
      </top>
      <bottom style="medium">
        <color indexed="64"/>
      </bottom>
      <diagonal/>
    </border>
    <border>
      <left/>
      <right style="medium">
        <color indexed="64"/>
      </right>
      <top/>
      <bottom style="thin">
        <color theme="0"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style="thin">
        <color indexed="64"/>
      </right>
      <top style="thin">
        <color rgb="FFD9D9D9"/>
      </top>
      <bottom style="thin">
        <color rgb="FFD9D9D9"/>
      </bottom>
      <diagonal/>
    </border>
    <border>
      <left style="medium">
        <color indexed="64"/>
      </left>
      <right style="thin">
        <color indexed="64"/>
      </right>
      <top style="thin">
        <color rgb="FFD9D9D9"/>
      </top>
      <bottom style="medium">
        <color indexed="64"/>
      </bottom>
      <diagonal/>
    </border>
    <border>
      <left style="medium">
        <color indexed="64"/>
      </left>
      <right style="thin">
        <color indexed="64"/>
      </right>
      <top style="thin">
        <color theme="0" tint="-0.249977111117893"/>
      </top>
      <bottom/>
      <diagonal/>
    </border>
    <border>
      <left style="thin">
        <color indexed="64"/>
      </left>
      <right style="medium">
        <color indexed="64"/>
      </right>
      <top style="thin">
        <color theme="0" tint="-0.249977111117893"/>
      </top>
      <bottom/>
      <diagonal/>
    </border>
    <border>
      <left style="medium">
        <color indexed="64"/>
      </left>
      <right/>
      <top style="thin">
        <color theme="0" tint="-0.14996795556505021"/>
      </top>
      <bottom/>
      <diagonal/>
    </border>
    <border>
      <left style="thin">
        <color indexed="64"/>
      </left>
      <right style="medium">
        <color indexed="64"/>
      </right>
      <top style="thin">
        <color theme="0" tint="-0.14996795556505021"/>
      </top>
      <bottom/>
      <diagonal/>
    </border>
    <border>
      <left style="medium">
        <color indexed="64"/>
      </left>
      <right style="thin">
        <color theme="0" tint="-0.249977111117893"/>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medium">
        <color indexed="64"/>
      </right>
      <top/>
      <bottom style="thin">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theme="0" tint="-0.249977111117893"/>
      </bottom>
      <diagonal/>
    </border>
  </borders>
  <cellStyleXfs count="20">
    <xf numFmtId="0" fontId="0" fillId="0" borderId="0"/>
    <xf numFmtId="0" fontId="1" fillId="5" borderId="0" applyNumberFormat="0" applyBorder="0" applyAlignment="0" applyProtection="0"/>
    <xf numFmtId="0" fontId="2" fillId="0" borderId="0"/>
    <xf numFmtId="0" fontId="3" fillId="6" borderId="0" applyNumberFormat="0" applyBorder="0" applyProtection="0">
      <alignment horizontal="left" vertical="center"/>
    </xf>
    <xf numFmtId="0" fontId="7" fillId="7" borderId="1">
      <alignment horizontal="center" vertical="center"/>
    </xf>
    <xf numFmtId="0" fontId="8" fillId="8" borderId="1" applyNumberFormat="0" applyAlignment="0" applyProtection="0"/>
    <xf numFmtId="0" fontId="4" fillId="0" borderId="1">
      <alignment horizontal="center"/>
    </xf>
    <xf numFmtId="0" fontId="9" fillId="9" borderId="0" applyNumberFormat="0" applyAlignment="0" applyProtection="0"/>
    <xf numFmtId="0" fontId="4" fillId="0" borderId="1">
      <alignment horizontal="center" vertical="center"/>
    </xf>
    <xf numFmtId="0" fontId="10" fillId="10" borderId="1" applyNumberFormat="0" applyProtection="0">
      <alignment horizontal="center" vertical="center"/>
    </xf>
    <xf numFmtId="0" fontId="11" fillId="11" borderId="1" applyNumberFormat="0" applyProtection="0">
      <alignment horizontal="center" vertical="center"/>
    </xf>
    <xf numFmtId="0" fontId="12" fillId="12" borderId="0"/>
    <xf numFmtId="0" fontId="6" fillId="0" borderId="0"/>
    <xf numFmtId="0" fontId="6" fillId="0" borderId="11">
      <alignment horizontal="center" vertical="center" wrapText="1"/>
    </xf>
    <xf numFmtId="0" fontId="8" fillId="10" borderId="1" applyNumberFormat="0" applyProtection="0">
      <alignment horizontal="center"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27" fillId="13" borderId="0" applyNumberFormat="0" applyBorder="0" applyAlignment="0" applyProtection="0"/>
    <xf numFmtId="0" fontId="2" fillId="0" borderId="0"/>
    <xf numFmtId="9" fontId="1" fillId="0" borderId="0" applyFont="0" applyFill="0" applyBorder="0" applyAlignment="0" applyProtection="0"/>
  </cellStyleXfs>
  <cellXfs count="873">
    <xf numFmtId="0" fontId="0" fillId="0" borderId="0" xfId="0"/>
    <xf numFmtId="14" fontId="2" fillId="0" borderId="0" xfId="2" applyNumberFormat="1"/>
    <xf numFmtId="0" fontId="2" fillId="0" borderId="0" xfId="2"/>
    <xf numFmtId="0" fontId="4" fillId="0" borderId="0" xfId="2" applyFont="1"/>
    <xf numFmtId="0" fontId="4" fillId="0" borderId="0" xfId="2" applyFont="1" applyAlignment="1">
      <alignment horizontal="center"/>
    </xf>
    <xf numFmtId="0" fontId="2" fillId="0" borderId="0" xfId="2" applyNumberFormat="1"/>
    <xf numFmtId="0" fontId="4" fillId="0" borderId="0" xfId="2" applyFont="1" applyAlignment="1">
      <alignment horizontal="left"/>
    </xf>
    <xf numFmtId="0" fontId="2" fillId="0" borderId="0" xfId="2" applyFill="1" applyBorder="1"/>
    <xf numFmtId="0" fontId="18" fillId="3" borderId="0" xfId="0" applyFont="1" applyFill="1"/>
    <xf numFmtId="0" fontId="18" fillId="3" borderId="0" xfId="0" applyFont="1" applyFill="1" applyAlignment="1">
      <alignment horizontal="left"/>
    </xf>
    <xf numFmtId="0" fontId="17" fillId="6" borderId="12" xfId="3" applyFont="1" applyBorder="1">
      <alignment horizontal="left" vertical="center"/>
    </xf>
    <xf numFmtId="0" fontId="17" fillId="6" borderId="13" xfId="3" applyFont="1" applyBorder="1">
      <alignment horizontal="left" vertical="center"/>
    </xf>
    <xf numFmtId="0" fontId="18" fillId="3" borderId="0" xfId="0" applyFont="1" applyFill="1" applyBorder="1"/>
    <xf numFmtId="0" fontId="18" fillId="3" borderId="32" xfId="0" applyFont="1" applyFill="1" applyBorder="1"/>
    <xf numFmtId="0" fontId="18" fillId="3" borderId="33" xfId="0" applyFont="1" applyFill="1" applyBorder="1"/>
    <xf numFmtId="0" fontId="18" fillId="3" borderId="31" xfId="0" applyFont="1" applyFill="1" applyBorder="1"/>
    <xf numFmtId="0" fontId="18" fillId="3" borderId="34" xfId="0" applyFont="1" applyFill="1" applyBorder="1"/>
    <xf numFmtId="0" fontId="20" fillId="3" borderId="0" xfId="0" applyFont="1" applyFill="1"/>
    <xf numFmtId="0" fontId="20" fillId="2" borderId="42" xfId="0" applyFont="1" applyFill="1" applyBorder="1"/>
    <xf numFmtId="0" fontId="18" fillId="3" borderId="9" xfId="0" applyFont="1" applyFill="1" applyBorder="1"/>
    <xf numFmtId="0" fontId="18" fillId="3" borderId="10" xfId="0" applyFont="1" applyFill="1" applyBorder="1"/>
    <xf numFmtId="0" fontId="18" fillId="3" borderId="9" xfId="0" applyFont="1" applyFill="1" applyBorder="1" applyAlignment="1">
      <alignment horizontal="left"/>
    </xf>
    <xf numFmtId="0" fontId="18" fillId="3" borderId="10" xfId="0" applyFont="1" applyFill="1" applyBorder="1" applyAlignment="1">
      <alignment horizontal="left"/>
    </xf>
    <xf numFmtId="0" fontId="20" fillId="2" borderId="27" xfId="0" applyFont="1" applyFill="1" applyBorder="1"/>
    <xf numFmtId="0" fontId="18" fillId="2" borderId="28" xfId="0" applyFont="1" applyFill="1" applyBorder="1"/>
    <xf numFmtId="0" fontId="18" fillId="2" borderId="29" xfId="0" applyFont="1" applyFill="1" applyBorder="1"/>
    <xf numFmtId="0" fontId="20" fillId="3" borderId="17" xfId="0" applyFont="1" applyFill="1" applyBorder="1" applyAlignment="1">
      <alignment horizontal="center"/>
    </xf>
    <xf numFmtId="0" fontId="20" fillId="3" borderId="1" xfId="0" applyFont="1" applyFill="1" applyBorder="1" applyAlignment="1">
      <alignment horizontal="center"/>
    </xf>
    <xf numFmtId="0" fontId="20" fillId="3" borderId="18" xfId="0" applyFont="1" applyFill="1" applyBorder="1" applyAlignment="1">
      <alignment horizontal="center"/>
    </xf>
    <xf numFmtId="0" fontId="18" fillId="3" borderId="17" xfId="0" applyFont="1" applyFill="1" applyBorder="1" applyAlignment="1">
      <alignment horizontal="center"/>
    </xf>
    <xf numFmtId="168" fontId="18" fillId="3" borderId="1" xfId="0" applyNumberFormat="1" applyFont="1" applyFill="1" applyBorder="1" applyAlignment="1">
      <alignment horizontal="center"/>
    </xf>
    <xf numFmtId="168" fontId="18" fillId="3" borderId="18" xfId="0" applyNumberFormat="1" applyFont="1" applyFill="1" applyBorder="1" applyAlignment="1">
      <alignment horizontal="center"/>
    </xf>
    <xf numFmtId="0" fontId="18" fillId="3" borderId="19" xfId="0" applyFont="1" applyFill="1" applyBorder="1" applyAlignment="1">
      <alignment horizontal="center"/>
    </xf>
    <xf numFmtId="0" fontId="19" fillId="3" borderId="0" xfId="0" applyFont="1" applyFill="1"/>
    <xf numFmtId="0" fontId="4" fillId="0" borderId="0" xfId="0" applyFont="1"/>
    <xf numFmtId="0" fontId="18" fillId="3" borderId="0" xfId="0" applyFont="1" applyFill="1" applyBorder="1" applyAlignment="1">
      <alignment horizontal="center" wrapText="1"/>
    </xf>
    <xf numFmtId="0" fontId="20" fillId="2" borderId="14" xfId="0" applyFont="1" applyFill="1" applyBorder="1"/>
    <xf numFmtId="0" fontId="18" fillId="2" borderId="15" xfId="0" applyFont="1" applyFill="1" applyBorder="1"/>
    <xf numFmtId="0" fontId="18" fillId="2" borderId="16" xfId="0" applyFont="1" applyFill="1" applyBorder="1"/>
    <xf numFmtId="0" fontId="18" fillId="3" borderId="30" xfId="0" applyFont="1" applyFill="1" applyBorder="1"/>
    <xf numFmtId="0" fontId="18" fillId="3" borderId="0" xfId="0" applyFont="1" applyFill="1" applyBorder="1" applyAlignment="1">
      <alignment horizontal="left"/>
    </xf>
    <xf numFmtId="2" fontId="18" fillId="3" borderId="0" xfId="0" applyNumberFormat="1" applyFont="1" applyFill="1" applyBorder="1" applyAlignment="1">
      <alignment horizontal="center"/>
    </xf>
    <xf numFmtId="0" fontId="18" fillId="3" borderId="0" xfId="0" applyFont="1" applyFill="1" applyBorder="1" applyAlignment="1">
      <alignment horizontal="center"/>
    </xf>
    <xf numFmtId="0" fontId="20" fillId="2" borderId="30" xfId="0" quotePrefix="1" applyFont="1" applyFill="1" applyBorder="1"/>
    <xf numFmtId="0" fontId="18" fillId="2" borderId="0" xfId="0" applyFont="1" applyFill="1" applyBorder="1"/>
    <xf numFmtId="0" fontId="18" fillId="2" borderId="31" xfId="0" applyFont="1" applyFill="1" applyBorder="1"/>
    <xf numFmtId="0" fontId="22" fillId="3" borderId="30" xfId="0" applyFont="1" applyFill="1" applyBorder="1"/>
    <xf numFmtId="0" fontId="20" fillId="3" borderId="0" xfId="0" applyFont="1" applyFill="1" applyBorder="1" applyAlignment="1">
      <alignment horizontal="center"/>
    </xf>
    <xf numFmtId="0" fontId="18" fillId="3" borderId="30" xfId="0" applyFont="1" applyFill="1" applyBorder="1" applyAlignment="1">
      <alignment horizontal="left"/>
    </xf>
    <xf numFmtId="0" fontId="18" fillId="3" borderId="32" xfId="0" applyFont="1" applyFill="1" applyBorder="1" applyAlignment="1">
      <alignment horizontal="left"/>
    </xf>
    <xf numFmtId="0" fontId="20" fillId="2" borderId="14" xfId="0" applyFont="1" applyFill="1" applyBorder="1" applyAlignment="1">
      <alignment horizontal="centerContinuous"/>
    </xf>
    <xf numFmtId="0" fontId="20" fillId="2" borderId="15" xfId="0" applyFont="1" applyFill="1" applyBorder="1" applyAlignment="1">
      <alignment horizontal="centerContinuous"/>
    </xf>
    <xf numFmtId="0" fontId="20" fillId="2" borderId="16" xfId="0" applyFont="1" applyFill="1" applyBorder="1" applyAlignment="1">
      <alignment horizontal="centerContinuous"/>
    </xf>
    <xf numFmtId="0" fontId="18" fillId="3" borderId="4" xfId="0" applyFont="1" applyFill="1" applyBorder="1" applyAlignment="1">
      <alignment horizontal="centerContinuous"/>
    </xf>
    <xf numFmtId="0" fontId="18" fillId="3" borderId="1" xfId="0" applyFont="1" applyFill="1" applyBorder="1" applyAlignment="1">
      <alignment horizontal="center"/>
    </xf>
    <xf numFmtId="0" fontId="18" fillId="3" borderId="18" xfId="0" applyFont="1" applyFill="1" applyBorder="1" applyAlignment="1">
      <alignment horizontal="center"/>
    </xf>
    <xf numFmtId="0" fontId="18" fillId="3" borderId="20" xfId="0" applyFont="1" applyFill="1" applyBorder="1" applyAlignment="1">
      <alignment horizontal="center"/>
    </xf>
    <xf numFmtId="0" fontId="20" fillId="3" borderId="17" xfId="0" applyFont="1" applyFill="1" applyBorder="1" applyAlignment="1">
      <alignment horizontal="left"/>
    </xf>
    <xf numFmtId="2" fontId="18" fillId="3" borderId="1" xfId="0" applyNumberFormat="1" applyFont="1" applyFill="1" applyBorder="1" applyAlignment="1">
      <alignment horizontal="center"/>
    </xf>
    <xf numFmtId="0" fontId="18" fillId="3" borderId="21" xfId="0" applyFont="1" applyFill="1" applyBorder="1" applyAlignment="1">
      <alignment horizontal="center"/>
    </xf>
    <xf numFmtId="0" fontId="20" fillId="3" borderId="19" xfId="0" applyFont="1" applyFill="1" applyBorder="1" applyAlignment="1">
      <alignment horizontal="center"/>
    </xf>
    <xf numFmtId="0" fontId="18" fillId="3" borderId="0" xfId="0" applyFont="1" applyFill="1" applyBorder="1" applyAlignment="1">
      <alignment horizontal="right" wrapText="1"/>
    </xf>
    <xf numFmtId="0" fontId="20" fillId="2" borderId="27" xfId="0" applyFont="1" applyFill="1" applyBorder="1" applyAlignment="1">
      <alignment horizontal="centerContinuous"/>
    </xf>
    <xf numFmtId="0" fontId="20" fillId="2" borderId="28" xfId="0" applyFont="1" applyFill="1" applyBorder="1" applyAlignment="1">
      <alignment horizontal="centerContinuous"/>
    </xf>
    <xf numFmtId="0" fontId="20" fillId="3" borderId="23" xfId="0" applyFont="1" applyFill="1" applyBorder="1" applyAlignment="1">
      <alignment horizontal="centerContinuous"/>
    </xf>
    <xf numFmtId="0" fontId="20" fillId="3" borderId="5" xfId="0" applyFont="1" applyFill="1" applyBorder="1" applyAlignment="1">
      <alignment horizontal="centerContinuous"/>
    </xf>
    <xf numFmtId="0" fontId="18" fillId="3" borderId="5" xfId="0" applyFont="1" applyFill="1" applyBorder="1" applyAlignment="1">
      <alignment horizontal="centerContinuous"/>
    </xf>
    <xf numFmtId="0" fontId="20" fillId="3" borderId="4" xfId="0" applyFont="1" applyFill="1" applyBorder="1" applyAlignment="1">
      <alignment horizontal="centerContinuous"/>
    </xf>
    <xf numFmtId="0" fontId="20" fillId="3" borderId="2" xfId="0" applyFont="1" applyFill="1" applyBorder="1" applyAlignment="1">
      <alignment horizontal="centerContinuous"/>
    </xf>
    <xf numFmtId="0" fontId="20" fillId="3" borderId="22" xfId="0" applyFont="1" applyFill="1" applyBorder="1" applyAlignment="1">
      <alignment horizontal="centerContinuous"/>
    </xf>
    <xf numFmtId="0" fontId="20" fillId="3" borderId="26" xfId="0" applyFont="1" applyFill="1" applyBorder="1" applyAlignment="1">
      <alignment horizontal="centerContinuous" vertical="center" wrapText="1"/>
    </xf>
    <xf numFmtId="0" fontId="20" fillId="3" borderId="8" xfId="0" applyFont="1" applyFill="1" applyBorder="1" applyAlignment="1">
      <alignment horizontal="centerContinuous" vertical="center" wrapText="1"/>
    </xf>
    <xf numFmtId="0" fontId="20" fillId="3" borderId="52" xfId="0" applyFont="1" applyFill="1" applyBorder="1" applyAlignment="1">
      <alignment horizontal="centerContinuous" vertical="center" wrapText="1"/>
    </xf>
    <xf numFmtId="0" fontId="20" fillId="3" borderId="53" xfId="0" applyFont="1" applyFill="1" applyBorder="1" applyAlignment="1">
      <alignment horizontal="centerContinuous" vertical="center" wrapText="1"/>
    </xf>
    <xf numFmtId="0" fontId="20" fillId="3" borderId="26" xfId="0" applyFont="1" applyFill="1" applyBorder="1" applyAlignment="1">
      <alignment horizontal="center" vertical="center" wrapText="1"/>
    </xf>
    <xf numFmtId="0" fontId="20" fillId="3" borderId="8" xfId="0" applyFont="1" applyFill="1" applyBorder="1" applyAlignment="1">
      <alignment horizontal="center" vertical="center" wrapText="1"/>
    </xf>
    <xf numFmtId="164" fontId="18" fillId="3" borderId="35" xfId="0" applyNumberFormat="1" applyFont="1" applyFill="1" applyBorder="1" applyAlignment="1">
      <alignment horizontal="center" wrapText="1"/>
    </xf>
    <xf numFmtId="164" fontId="18" fillId="3" borderId="48" xfId="0" applyNumberFormat="1" applyFont="1" applyFill="1" applyBorder="1" applyAlignment="1">
      <alignment horizontal="center" wrapText="1"/>
    </xf>
    <xf numFmtId="164" fontId="18" fillId="3" borderId="1" xfId="0" applyNumberFormat="1" applyFont="1" applyFill="1" applyBorder="1" applyAlignment="1">
      <alignment horizontal="center"/>
    </xf>
    <xf numFmtId="2" fontId="18" fillId="3" borderId="50" xfId="0" applyNumberFormat="1" applyFont="1" applyFill="1" applyBorder="1" applyAlignment="1">
      <alignment horizontal="center" wrapText="1"/>
    </xf>
    <xf numFmtId="2" fontId="18" fillId="3" borderId="7" xfId="0" applyNumberFormat="1" applyFont="1" applyFill="1" applyBorder="1" applyAlignment="1">
      <alignment horizontal="center" wrapText="1"/>
    </xf>
    <xf numFmtId="2" fontId="18" fillId="3" borderId="36" xfId="0" applyNumberFormat="1" applyFont="1" applyFill="1" applyBorder="1" applyAlignment="1">
      <alignment horizontal="center" wrapText="1"/>
    </xf>
    <xf numFmtId="164" fontId="18" fillId="3" borderId="37" xfId="0" applyNumberFormat="1" applyFont="1" applyFill="1" applyBorder="1" applyAlignment="1">
      <alignment horizontal="center" wrapText="1"/>
    </xf>
    <xf numFmtId="164" fontId="18" fillId="3" borderId="49" xfId="0" applyNumberFormat="1" applyFont="1" applyFill="1" applyBorder="1" applyAlignment="1">
      <alignment horizontal="center" wrapText="1"/>
    </xf>
    <xf numFmtId="2" fontId="18" fillId="3" borderId="51" xfId="0" applyNumberFormat="1" applyFont="1" applyFill="1" applyBorder="1" applyAlignment="1">
      <alignment horizontal="center" wrapText="1"/>
    </xf>
    <xf numFmtId="2" fontId="18" fillId="3" borderId="6" xfId="0" applyNumberFormat="1" applyFont="1" applyFill="1" applyBorder="1" applyAlignment="1">
      <alignment horizontal="center" wrapText="1"/>
    </xf>
    <xf numFmtId="2" fontId="18" fillId="3" borderId="38" xfId="0" applyNumberFormat="1" applyFont="1" applyFill="1" applyBorder="1" applyAlignment="1">
      <alignment horizontal="center" wrapText="1"/>
    </xf>
    <xf numFmtId="164" fontId="18" fillId="3" borderId="39" xfId="0" applyNumberFormat="1" applyFont="1" applyFill="1" applyBorder="1" applyAlignment="1">
      <alignment horizontal="center" wrapText="1"/>
    </xf>
    <xf numFmtId="164" fontId="18" fillId="3" borderId="54" xfId="0" applyNumberFormat="1" applyFont="1" applyFill="1" applyBorder="1" applyAlignment="1">
      <alignment horizontal="center" wrapText="1"/>
    </xf>
    <xf numFmtId="164" fontId="18" fillId="3" borderId="17" xfId="0" applyNumberFormat="1" applyFont="1" applyFill="1" applyBorder="1" applyAlignment="1">
      <alignment horizontal="center" wrapText="1"/>
    </xf>
    <xf numFmtId="164" fontId="18" fillId="3" borderId="1" xfId="0" applyNumberFormat="1" applyFont="1" applyFill="1" applyBorder="1" applyAlignment="1">
      <alignment horizontal="center" wrapText="1"/>
    </xf>
    <xf numFmtId="164" fontId="18" fillId="3" borderId="55" xfId="0" applyNumberFormat="1" applyFont="1" applyFill="1" applyBorder="1" applyAlignment="1">
      <alignment horizontal="center"/>
    </xf>
    <xf numFmtId="164" fontId="18" fillId="3" borderId="3" xfId="0" applyNumberFormat="1" applyFont="1" applyFill="1" applyBorder="1" applyAlignment="1">
      <alignment horizontal="center"/>
    </xf>
    <xf numFmtId="2" fontId="18" fillId="3" borderId="56" xfId="0" applyNumberFormat="1" applyFont="1" applyFill="1" applyBorder="1" applyAlignment="1">
      <alignment horizontal="center" wrapText="1"/>
    </xf>
    <xf numFmtId="2" fontId="18" fillId="3" borderId="40" xfId="0" applyNumberFormat="1" applyFont="1" applyFill="1" applyBorder="1" applyAlignment="1">
      <alignment horizontal="center" wrapText="1"/>
    </xf>
    <xf numFmtId="2" fontId="18" fillId="3" borderId="41" xfId="0" applyNumberFormat="1" applyFont="1" applyFill="1" applyBorder="1" applyAlignment="1">
      <alignment horizontal="center" wrapText="1"/>
    </xf>
    <xf numFmtId="2" fontId="18" fillId="3" borderId="1" xfId="0" applyNumberFormat="1" applyFont="1" applyFill="1" applyBorder="1" applyAlignment="1">
      <alignment horizontal="center" wrapText="1"/>
    </xf>
    <xf numFmtId="2" fontId="18" fillId="3" borderId="18" xfId="0" applyNumberFormat="1" applyFont="1" applyFill="1" applyBorder="1" applyAlignment="1">
      <alignment horizontal="center" wrapText="1"/>
    </xf>
    <xf numFmtId="164" fontId="18" fillId="3" borderId="19" xfId="0" applyNumberFormat="1" applyFont="1" applyFill="1" applyBorder="1" applyAlignment="1">
      <alignment horizontal="center" wrapText="1"/>
    </xf>
    <xf numFmtId="164"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xf>
    <xf numFmtId="2" fontId="18" fillId="3" borderId="21" xfId="0" applyNumberFormat="1" applyFont="1" applyFill="1" applyBorder="1" applyAlignment="1">
      <alignment horizontal="center" wrapText="1"/>
    </xf>
    <xf numFmtId="0" fontId="20" fillId="2" borderId="27" xfId="0" applyFont="1" applyFill="1" applyBorder="1" applyAlignment="1">
      <alignment horizontal="left"/>
    </xf>
    <xf numFmtId="0" fontId="18" fillId="2" borderId="29" xfId="0" applyFont="1" applyFill="1" applyBorder="1" applyAlignment="1">
      <alignment horizontal="center"/>
    </xf>
    <xf numFmtId="0" fontId="24" fillId="3" borderId="0" xfId="0" applyFont="1" applyFill="1"/>
    <xf numFmtId="2" fontId="18" fillId="3" borderId="31" xfId="0" applyNumberFormat="1" applyFont="1" applyFill="1" applyBorder="1" applyAlignment="1">
      <alignment horizontal="center"/>
    </xf>
    <xf numFmtId="2" fontId="18" fillId="3" borderId="34" xfId="0" applyNumberFormat="1" applyFont="1" applyFill="1" applyBorder="1" applyAlignment="1">
      <alignment horizontal="center"/>
    </xf>
    <xf numFmtId="0" fontId="20" fillId="2" borderId="12" xfId="0" applyFont="1" applyFill="1" applyBorder="1" applyAlignment="1">
      <alignment horizontal="left"/>
    </xf>
    <xf numFmtId="0" fontId="18" fillId="2" borderId="13" xfId="0" applyFont="1" applyFill="1" applyBorder="1" applyAlignment="1">
      <alignment horizontal="left"/>
    </xf>
    <xf numFmtId="0" fontId="20" fillId="2" borderId="27" xfId="0" quotePrefix="1" applyFont="1" applyFill="1" applyBorder="1"/>
    <xf numFmtId="2" fontId="18" fillId="0" borderId="31" xfId="0" applyNumberFormat="1" applyFont="1" applyFill="1" applyBorder="1" applyAlignment="1">
      <alignment horizontal="center"/>
    </xf>
    <xf numFmtId="0" fontId="20" fillId="3" borderId="31" xfId="0" applyFont="1" applyFill="1" applyBorder="1" applyAlignment="1">
      <alignment horizontal="center" wrapText="1"/>
    </xf>
    <xf numFmtId="2" fontId="21" fillId="3" borderId="0" xfId="0" applyNumberFormat="1" applyFont="1" applyFill="1" applyBorder="1" applyAlignment="1">
      <alignment horizontal="center"/>
    </xf>
    <xf numFmtId="0" fontId="18" fillId="3" borderId="31" xfId="0" applyFont="1" applyFill="1" applyBorder="1" applyAlignment="1">
      <alignment horizontal="center"/>
    </xf>
    <xf numFmtId="165" fontId="18" fillId="3" borderId="0" xfId="0" applyNumberFormat="1" applyFont="1" applyFill="1" applyBorder="1" applyAlignment="1">
      <alignment horizontal="center"/>
    </xf>
    <xf numFmtId="0" fontId="18" fillId="3" borderId="34" xfId="0" applyFont="1" applyFill="1" applyBorder="1" applyAlignment="1">
      <alignment horizontal="center"/>
    </xf>
    <xf numFmtId="0" fontId="18" fillId="3" borderId="27" xfId="0" applyFont="1" applyFill="1" applyBorder="1"/>
    <xf numFmtId="0" fontId="18" fillId="3" borderId="28" xfId="0" applyFont="1" applyFill="1" applyBorder="1"/>
    <xf numFmtId="0" fontId="21" fillId="3" borderId="30" xfId="0" applyFont="1" applyFill="1" applyBorder="1"/>
    <xf numFmtId="2" fontId="18" fillId="4" borderId="0" xfId="0" applyNumberFormat="1" applyFont="1" applyFill="1" applyBorder="1" applyAlignment="1">
      <alignment horizontal="center"/>
    </xf>
    <xf numFmtId="0" fontId="26" fillId="3" borderId="0" xfId="0" applyFont="1" applyFill="1"/>
    <xf numFmtId="0" fontId="20" fillId="3" borderId="0" xfId="0" applyFont="1" applyFill="1" applyBorder="1" applyAlignment="1">
      <alignment horizontal="center"/>
    </xf>
    <xf numFmtId="0" fontId="18" fillId="0" borderId="0" xfId="0" applyFont="1" applyFill="1"/>
    <xf numFmtId="0" fontId="13" fillId="0" borderId="0" xfId="2" applyFont="1" applyProtection="1"/>
    <xf numFmtId="0" fontId="4" fillId="0" borderId="0" xfId="2" applyFont="1" applyProtection="1"/>
    <xf numFmtId="0" fontId="13" fillId="0" borderId="0" xfId="2" applyFont="1" applyBorder="1" applyProtection="1"/>
    <xf numFmtId="0" fontId="4" fillId="0" borderId="0" xfId="2" applyFont="1" applyBorder="1" applyProtection="1"/>
    <xf numFmtId="0" fontId="17" fillId="6" borderId="63" xfId="3" applyFont="1" applyBorder="1">
      <alignment horizontal="left" vertical="center"/>
    </xf>
    <xf numFmtId="0" fontId="17" fillId="6" borderId="63" xfId="3" applyFont="1" applyFill="1" applyBorder="1" applyAlignment="1">
      <alignment horizontal="left" vertical="center"/>
    </xf>
    <xf numFmtId="0" fontId="17" fillId="6" borderId="13" xfId="3" applyFont="1" applyFill="1" applyBorder="1" applyAlignment="1">
      <alignment horizontal="left" vertical="center"/>
    </xf>
    <xf numFmtId="0" fontId="14" fillId="0" borderId="0" xfId="15" applyAlignment="1" applyProtection="1">
      <protection locked="0"/>
    </xf>
    <xf numFmtId="0" fontId="28" fillId="3" borderId="0" xfId="0" applyFont="1" applyFill="1"/>
    <xf numFmtId="0" fontId="28" fillId="0" borderId="30" xfId="2" applyNumberFormat="1" applyFont="1" applyBorder="1"/>
    <xf numFmtId="0" fontId="31" fillId="0" borderId="0" xfId="15" applyFont="1" applyAlignment="1" applyProtection="1">
      <protection locked="0"/>
    </xf>
    <xf numFmtId="0" fontId="28" fillId="3" borderId="0" xfId="0" applyFont="1" applyFill="1" applyBorder="1"/>
    <xf numFmtId="0" fontId="28" fillId="3" borderId="31" xfId="0" applyFont="1" applyFill="1" applyBorder="1"/>
    <xf numFmtId="0" fontId="28" fillId="3" borderId="33" xfId="0" applyFont="1" applyFill="1" applyBorder="1"/>
    <xf numFmtId="0" fontId="28" fillId="3" borderId="30" xfId="0" applyFont="1" applyFill="1" applyBorder="1"/>
    <xf numFmtId="0" fontId="26" fillId="3" borderId="32" xfId="0" applyFont="1" applyFill="1" applyBorder="1"/>
    <xf numFmtId="164" fontId="28" fillId="3" borderId="0" xfId="0" applyNumberFormat="1" applyFont="1" applyFill="1"/>
    <xf numFmtId="2" fontId="28" fillId="3" borderId="0" xfId="0" applyNumberFormat="1" applyFont="1" applyFill="1" applyBorder="1" applyAlignment="1">
      <alignment horizontal="center"/>
    </xf>
    <xf numFmtId="0" fontId="26" fillId="2" borderId="27" xfId="0" applyFont="1" applyFill="1" applyBorder="1"/>
    <xf numFmtId="0" fontId="28" fillId="2" borderId="28" xfId="0" applyFont="1" applyFill="1" applyBorder="1"/>
    <xf numFmtId="0" fontId="28" fillId="2" borderId="29" xfId="0" applyFont="1" applyFill="1" applyBorder="1"/>
    <xf numFmtId="0" fontId="26" fillId="2" borderId="30" xfId="0" quotePrefix="1" applyFont="1" applyFill="1" applyBorder="1"/>
    <xf numFmtId="0" fontId="28" fillId="2" borderId="0" xfId="0" applyFont="1" applyFill="1" applyBorder="1"/>
    <xf numFmtId="0" fontId="28" fillId="2" borderId="31" xfId="0" applyFont="1" applyFill="1" applyBorder="1"/>
    <xf numFmtId="0" fontId="33" fillId="3" borderId="30" xfId="0" applyFont="1" applyFill="1" applyBorder="1"/>
    <xf numFmtId="0" fontId="28" fillId="3" borderId="0" xfId="0" applyFont="1" applyFill="1" applyBorder="1" applyAlignment="1">
      <alignment vertical="top"/>
    </xf>
    <xf numFmtId="0" fontId="28" fillId="3" borderId="0" xfId="0" applyFont="1" applyFill="1" applyAlignment="1">
      <alignment horizontal="left"/>
    </xf>
    <xf numFmtId="0" fontId="35" fillId="0" borderId="0" xfId="15" applyFont="1" applyAlignment="1" applyProtection="1">
      <protection locked="0"/>
    </xf>
    <xf numFmtId="0" fontId="29" fillId="6" borderId="12" xfId="3" applyFont="1" applyBorder="1">
      <alignment horizontal="left" vertical="center"/>
    </xf>
    <xf numFmtId="0" fontId="29" fillId="6" borderId="63" xfId="3" quotePrefix="1" applyFont="1" applyBorder="1">
      <alignment horizontal="left" vertical="center"/>
    </xf>
    <xf numFmtId="0" fontId="29" fillId="6" borderId="13" xfId="3" applyFont="1" applyBorder="1">
      <alignment horizontal="left" vertical="center"/>
    </xf>
    <xf numFmtId="0" fontId="37" fillId="0" borderId="0" xfId="10" quotePrefix="1" applyFont="1" applyFill="1" applyBorder="1" applyAlignment="1">
      <alignment horizontal="center" vertical="center"/>
    </xf>
    <xf numFmtId="0" fontId="37" fillId="0" borderId="0" xfId="10" quotePrefix="1" applyFont="1" applyFill="1" applyBorder="1" applyAlignment="1"/>
    <xf numFmtId="0" fontId="38" fillId="6" borderId="14" xfId="3" applyFont="1" applyBorder="1" applyAlignment="1">
      <alignment vertical="center"/>
    </xf>
    <xf numFmtId="0" fontId="38" fillId="6" borderId="16" xfId="3" applyFont="1" applyBorder="1">
      <alignment horizontal="left" vertical="center"/>
    </xf>
    <xf numFmtId="0" fontId="28" fillId="0" borderId="0" xfId="0" applyFont="1" applyFill="1"/>
    <xf numFmtId="0" fontId="28" fillId="3" borderId="65" xfId="0" applyFont="1" applyFill="1" applyBorder="1"/>
    <xf numFmtId="0" fontId="28" fillId="3" borderId="65" xfId="0" applyFont="1" applyFill="1" applyBorder="1" applyAlignment="1">
      <alignment wrapText="1"/>
    </xf>
    <xf numFmtId="0" fontId="28" fillId="3" borderId="66" xfId="0" applyFont="1" applyFill="1" applyBorder="1"/>
    <xf numFmtId="0" fontId="3" fillId="6" borderId="12" xfId="3" applyBorder="1" applyProtection="1">
      <alignment horizontal="left" vertical="center"/>
    </xf>
    <xf numFmtId="0" fontId="4" fillId="0" borderId="69" xfId="2" applyFont="1" applyBorder="1" applyProtection="1"/>
    <xf numFmtId="0" fontId="4" fillId="0" borderId="70" xfId="2" applyFont="1" applyBorder="1" applyProtection="1"/>
    <xf numFmtId="0" fontId="13" fillId="0" borderId="69" xfId="2" applyFont="1" applyBorder="1" applyProtection="1"/>
    <xf numFmtId="0" fontId="13" fillId="0" borderId="70" xfId="2" applyFont="1" applyBorder="1" applyProtection="1"/>
    <xf numFmtId="0" fontId="13" fillId="0" borderId="71" xfId="2" applyFont="1" applyBorder="1" applyProtection="1"/>
    <xf numFmtId="0" fontId="13" fillId="0" borderId="72" xfId="2" applyFont="1" applyBorder="1" applyProtection="1"/>
    <xf numFmtId="0" fontId="4" fillId="0" borderId="73" xfId="2" applyFont="1" applyBorder="1" applyProtection="1"/>
    <xf numFmtId="0" fontId="4" fillId="0" borderId="74" xfId="2" applyFont="1" applyBorder="1" applyProtection="1"/>
    <xf numFmtId="0" fontId="29" fillId="6" borderId="14" xfId="3" applyFont="1" applyBorder="1" applyAlignment="1">
      <alignment horizontal="left" vertical="center"/>
    </xf>
    <xf numFmtId="0" fontId="17" fillId="6" borderId="16" xfId="3" applyFont="1" applyBorder="1" applyAlignment="1">
      <alignment horizontal="left" vertical="center"/>
    </xf>
    <xf numFmtId="0" fontId="17" fillId="3" borderId="30" xfId="3" applyFont="1" applyFill="1" applyBorder="1" applyAlignment="1">
      <alignment horizontal="left" vertical="center"/>
    </xf>
    <xf numFmtId="0" fontId="17" fillId="3" borderId="25" xfId="3" applyFont="1" applyFill="1" applyBorder="1" applyAlignment="1">
      <alignment horizontal="left" vertical="center"/>
    </xf>
    <xf numFmtId="0" fontId="40" fillId="3" borderId="30" xfId="3" applyFont="1" applyFill="1" applyBorder="1" applyAlignment="1">
      <alignment horizontal="center" vertical="center"/>
    </xf>
    <xf numFmtId="0" fontId="40" fillId="3" borderId="25" xfId="3" applyFont="1" applyFill="1" applyBorder="1" applyAlignment="1">
      <alignment horizontal="center" vertical="center"/>
    </xf>
    <xf numFmtId="0" fontId="13" fillId="0" borderId="66" xfId="18" applyFont="1" applyFill="1" applyBorder="1" applyAlignment="1">
      <alignment vertical="center"/>
    </xf>
    <xf numFmtId="0" fontId="41" fillId="0" borderId="81" xfId="15" applyFont="1" applyBorder="1" applyAlignment="1" applyProtection="1">
      <alignment vertical="center"/>
      <protection locked="0"/>
    </xf>
    <xf numFmtId="0" fontId="13" fillId="0" borderId="67" xfId="18" applyFont="1" applyFill="1" applyBorder="1" applyAlignment="1">
      <alignment vertical="center"/>
    </xf>
    <xf numFmtId="0" fontId="41" fillId="0" borderId="82" xfId="15" applyFont="1" applyBorder="1" applyAlignment="1" applyProtection="1">
      <alignment vertical="center"/>
      <protection locked="0"/>
    </xf>
    <xf numFmtId="0" fontId="13" fillId="0" borderId="83" xfId="18" applyFont="1" applyFill="1" applyBorder="1" applyAlignment="1">
      <alignment vertical="center"/>
    </xf>
    <xf numFmtId="0" fontId="41" fillId="0" borderId="84" xfId="15" applyFont="1" applyBorder="1" applyAlignment="1" applyProtection="1">
      <alignment vertical="center"/>
      <protection locked="0"/>
    </xf>
    <xf numFmtId="0" fontId="14" fillId="0" borderId="81" xfId="15" applyBorder="1" applyAlignment="1" applyProtection="1">
      <alignment vertical="center"/>
      <protection locked="0"/>
    </xf>
    <xf numFmtId="0" fontId="36" fillId="19" borderId="21" xfId="14" applyFont="1" applyFill="1" applyBorder="1" applyProtection="1">
      <alignment horizontal="center" vertical="center"/>
      <protection locked="0"/>
    </xf>
    <xf numFmtId="0" fontId="36" fillId="19" borderId="18" xfId="14" applyFont="1" applyFill="1" applyBorder="1" applyAlignment="1" applyProtection="1">
      <alignment horizontal="center" vertical="center"/>
      <protection locked="0"/>
    </xf>
    <xf numFmtId="0" fontId="36" fillId="19" borderId="21" xfId="14" applyFont="1" applyFill="1" applyBorder="1" applyAlignment="1" applyProtection="1">
      <alignment horizontal="center" vertical="center"/>
      <protection locked="0"/>
    </xf>
    <xf numFmtId="0" fontId="28" fillId="19" borderId="18" xfId="0" applyFont="1" applyFill="1" applyBorder="1" applyAlignment="1" applyProtection="1">
      <alignment horizontal="center"/>
      <protection locked="0"/>
    </xf>
    <xf numFmtId="168" fontId="44" fillId="16" borderId="18" xfId="0" applyNumberFormat="1" applyFont="1" applyFill="1" applyBorder="1" applyAlignment="1">
      <alignment horizontal="center"/>
    </xf>
    <xf numFmtId="168" fontId="44" fillId="16" borderId="21" xfId="0" applyNumberFormat="1" applyFont="1" applyFill="1" applyBorder="1" applyAlignment="1">
      <alignment horizontal="center"/>
    </xf>
    <xf numFmtId="0" fontId="18" fillId="19" borderId="8" xfId="0" applyFont="1" applyFill="1" applyBorder="1" applyAlignment="1" applyProtection="1">
      <alignment horizontal="center" wrapText="1"/>
      <protection locked="0"/>
    </xf>
    <xf numFmtId="0" fontId="18" fillId="19" borderId="1" xfId="0" applyFont="1" applyFill="1" applyBorder="1" applyAlignment="1" applyProtection="1">
      <alignment horizontal="center"/>
      <protection locked="0"/>
    </xf>
    <xf numFmtId="0" fontId="18" fillId="19" borderId="20" xfId="0" applyFont="1" applyFill="1" applyBorder="1" applyAlignment="1" applyProtection="1">
      <alignment horizontal="center"/>
      <protection locked="0"/>
    </xf>
    <xf numFmtId="2" fontId="28" fillId="19" borderId="1" xfId="0" applyNumberFormat="1" applyFont="1" applyFill="1" applyBorder="1" applyAlignment="1" applyProtection="1">
      <alignment horizontal="center"/>
      <protection locked="0"/>
    </xf>
    <xf numFmtId="164" fontId="44" fillId="16" borderId="1" xfId="0" applyNumberFormat="1" applyFont="1" applyFill="1" applyBorder="1" applyAlignment="1">
      <alignment horizontal="center"/>
    </xf>
    <xf numFmtId="2" fontId="44" fillId="16" borderId="20" xfId="0" applyNumberFormat="1" applyFont="1" applyFill="1" applyBorder="1" applyAlignment="1">
      <alignment horizontal="center"/>
    </xf>
    <xf numFmtId="0" fontId="28" fillId="3" borderId="67" xfId="0" applyFont="1" applyFill="1" applyBorder="1"/>
    <xf numFmtId="0" fontId="28" fillId="3" borderId="85" xfId="0" applyFont="1" applyFill="1" applyBorder="1"/>
    <xf numFmtId="0" fontId="28" fillId="2" borderId="13" xfId="0" applyFont="1" applyFill="1" applyBorder="1"/>
    <xf numFmtId="2" fontId="28" fillId="3" borderId="31" xfId="0" applyNumberFormat="1" applyFont="1" applyFill="1" applyBorder="1" applyAlignment="1">
      <alignment horizontal="center"/>
    </xf>
    <xf numFmtId="0" fontId="26" fillId="2" borderId="12" xfId="0" applyFont="1" applyFill="1" applyBorder="1"/>
    <xf numFmtId="0" fontId="28" fillId="2" borderId="63" xfId="0" applyFont="1" applyFill="1" applyBorder="1"/>
    <xf numFmtId="0" fontId="28" fillId="0" borderId="75" xfId="2" applyFont="1" applyBorder="1"/>
    <xf numFmtId="0" fontId="28" fillId="0" borderId="79" xfId="2" applyFont="1" applyBorder="1"/>
    <xf numFmtId="0" fontId="4" fillId="0" borderId="77" xfId="2" applyFont="1" applyBorder="1"/>
    <xf numFmtId="0" fontId="4" fillId="0" borderId="79" xfId="2" applyFont="1" applyBorder="1"/>
    <xf numFmtId="167" fontId="43" fillId="16" borderId="68" xfId="10" quotePrefix="1" applyNumberFormat="1" applyFont="1" applyFill="1" applyBorder="1" applyAlignment="1">
      <alignment horizontal="center" vertical="center"/>
    </xf>
    <xf numFmtId="0" fontId="28" fillId="0" borderId="92" xfId="2" applyNumberFormat="1" applyFont="1" applyBorder="1"/>
    <xf numFmtId="0" fontId="28" fillId="0" borderId="93" xfId="2" applyNumberFormat="1" applyFont="1" applyBorder="1"/>
    <xf numFmtId="0" fontId="36" fillId="19" borderId="64" xfId="14" applyFont="1" applyFill="1" applyBorder="1" applyProtection="1">
      <alignment horizontal="center" vertical="center"/>
      <protection locked="0"/>
    </xf>
    <xf numFmtId="0" fontId="28" fillId="0" borderId="94" xfId="2" applyNumberFormat="1" applyFont="1" applyBorder="1"/>
    <xf numFmtId="0" fontId="36" fillId="19" borderId="64" xfId="14" applyFont="1" applyFill="1" applyBorder="1" applyAlignment="1" applyProtection="1">
      <alignment horizontal="center" vertical="center"/>
      <protection locked="0"/>
    </xf>
    <xf numFmtId="0" fontId="28" fillId="19" borderId="64" xfId="0" applyFont="1" applyFill="1" applyBorder="1" applyAlignment="1" applyProtection="1">
      <alignment horizontal="center" wrapText="1"/>
      <protection locked="0"/>
    </xf>
    <xf numFmtId="0" fontId="29" fillId="2" borderId="13" xfId="3" applyFont="1" applyFill="1" applyBorder="1">
      <alignment horizontal="left" vertical="center"/>
    </xf>
    <xf numFmtId="0" fontId="29" fillId="2" borderId="12" xfId="3" applyFont="1" applyFill="1" applyBorder="1">
      <alignment horizontal="left" vertical="center"/>
    </xf>
    <xf numFmtId="0" fontId="28" fillId="19" borderId="64" xfId="0" applyFont="1" applyFill="1" applyBorder="1" applyAlignment="1" applyProtection="1">
      <alignment horizontal="center"/>
      <protection locked="0"/>
    </xf>
    <xf numFmtId="0" fontId="29" fillId="6" borderId="63" xfId="3" applyFont="1" applyBorder="1">
      <alignment horizontal="left" vertical="center"/>
    </xf>
    <xf numFmtId="2" fontId="43" fillId="16" borderId="53" xfId="10" quotePrefix="1" applyNumberFormat="1" applyFont="1" applyFill="1" applyBorder="1" applyAlignment="1">
      <alignment horizontal="center"/>
    </xf>
    <xf numFmtId="0" fontId="26" fillId="0" borderId="59" xfId="13" applyFont="1" applyBorder="1">
      <alignment horizontal="center" vertical="center" wrapText="1"/>
    </xf>
    <xf numFmtId="0" fontId="26" fillId="0" borderId="95" xfId="13" applyFont="1" applyBorder="1">
      <alignment horizontal="center" vertical="center" wrapText="1"/>
    </xf>
    <xf numFmtId="0" fontId="26" fillId="0" borderId="60" xfId="13" applyFont="1" applyBorder="1">
      <alignment horizontal="center" vertical="center" wrapText="1"/>
    </xf>
    <xf numFmtId="0" fontId="28" fillId="3" borderId="76" xfId="0" applyFont="1" applyFill="1" applyBorder="1"/>
    <xf numFmtId="0" fontId="28" fillId="3" borderId="78" xfId="0" applyFont="1" applyFill="1" applyBorder="1"/>
    <xf numFmtId="0" fontId="28" fillId="3" borderId="80" xfId="0" applyFont="1" applyFill="1" applyBorder="1"/>
    <xf numFmtId="0" fontId="26" fillId="0" borderId="95" xfId="2" applyFont="1" applyBorder="1" applyAlignment="1">
      <alignment horizontal="center" vertical="center"/>
    </xf>
    <xf numFmtId="0" fontId="26" fillId="0" borderId="60" xfId="2" applyFont="1" applyBorder="1" applyAlignment="1">
      <alignment horizontal="center" vertical="center"/>
    </xf>
    <xf numFmtId="0" fontId="4" fillId="0" borderId="77" xfId="2" applyNumberFormat="1" applyFont="1" applyBorder="1"/>
    <xf numFmtId="0" fontId="20" fillId="3" borderId="75" xfId="0" applyFont="1" applyFill="1" applyBorder="1"/>
    <xf numFmtId="0" fontId="20" fillId="3" borderId="77" xfId="0" applyFont="1" applyFill="1" applyBorder="1"/>
    <xf numFmtId="0" fontId="20" fillId="3" borderId="79" xfId="0" applyFont="1" applyFill="1" applyBorder="1" applyAlignment="1">
      <alignment horizontal="left" vertical="top" wrapText="1"/>
    </xf>
    <xf numFmtId="0" fontId="20" fillId="3" borderId="92" xfId="0" applyFont="1" applyFill="1" applyBorder="1"/>
    <xf numFmtId="0" fontId="18" fillId="3" borderId="96" xfId="0" applyFont="1" applyFill="1" applyBorder="1" applyAlignment="1">
      <alignment horizontal="left" wrapText="1"/>
    </xf>
    <xf numFmtId="0" fontId="20" fillId="3" borderId="94" xfId="0" applyFont="1" applyFill="1" applyBorder="1"/>
    <xf numFmtId="0" fontId="18" fillId="3" borderId="88" xfId="0" applyFont="1" applyFill="1" applyBorder="1" applyAlignment="1">
      <alignment horizontal="left"/>
    </xf>
    <xf numFmtId="0" fontId="20" fillId="3" borderId="93" xfId="0" applyFont="1" applyFill="1" applyBorder="1" applyAlignment="1">
      <alignment wrapText="1"/>
    </xf>
    <xf numFmtId="0" fontId="18" fillId="3" borderId="91" xfId="0" applyFont="1" applyFill="1" applyBorder="1" applyAlignment="1">
      <alignment horizontal="left" vertical="center"/>
    </xf>
    <xf numFmtId="0" fontId="28" fillId="3" borderId="88" xfId="0" applyFont="1" applyFill="1" applyBorder="1"/>
    <xf numFmtId="0" fontId="28" fillId="3" borderId="91" xfId="0" applyFont="1" applyFill="1" applyBorder="1"/>
    <xf numFmtId="0" fontId="13" fillId="12" borderId="0" xfId="2" applyFont="1" applyFill="1" applyProtection="1"/>
    <xf numFmtId="0" fontId="4" fillId="12" borderId="0" xfId="2" applyFont="1" applyFill="1" applyProtection="1"/>
    <xf numFmtId="0" fontId="2" fillId="12" borderId="0" xfId="2" applyFill="1" applyProtection="1"/>
    <xf numFmtId="0" fontId="28" fillId="12" borderId="0" xfId="0" applyFont="1" applyFill="1"/>
    <xf numFmtId="0" fontId="28" fillId="12" borderId="0" xfId="0" applyFont="1" applyFill="1" applyAlignment="1">
      <alignment horizontal="left"/>
    </xf>
    <xf numFmtId="0" fontId="2" fillId="12" borderId="0" xfId="2" applyFill="1"/>
    <xf numFmtId="0" fontId="4" fillId="12" borderId="0" xfId="0" applyFont="1" applyFill="1"/>
    <xf numFmtId="0" fontId="18" fillId="12" borderId="0" xfId="0" applyFont="1" applyFill="1"/>
    <xf numFmtId="2" fontId="45" fillId="16" borderId="11" xfId="0" applyNumberFormat="1" applyFont="1" applyFill="1" applyBorder="1" applyAlignment="1">
      <alignment horizontal="center"/>
    </xf>
    <xf numFmtId="2" fontId="46" fillId="16" borderId="11" xfId="0" applyNumberFormat="1" applyFont="1" applyFill="1" applyBorder="1" applyAlignment="1">
      <alignment horizontal="center"/>
    </xf>
    <xf numFmtId="168" fontId="18" fillId="3" borderId="20" xfId="0" applyNumberFormat="1" applyFont="1" applyFill="1" applyBorder="1" applyAlignment="1">
      <alignment horizontal="center"/>
    </xf>
    <xf numFmtId="0" fontId="26" fillId="3" borderId="8" xfId="0" applyFont="1" applyFill="1" applyBorder="1" applyAlignment="1">
      <alignment horizontal="center" vertical="center" wrapText="1"/>
    </xf>
    <xf numFmtId="0" fontId="26" fillId="3" borderId="26" xfId="0" applyFont="1" applyFill="1" applyBorder="1" applyAlignment="1">
      <alignment horizontal="center" vertical="center"/>
    </xf>
    <xf numFmtId="0" fontId="26" fillId="3" borderId="64" xfId="0" applyFont="1" applyFill="1" applyBorder="1" applyAlignment="1">
      <alignment horizontal="center" vertical="center" wrapText="1"/>
    </xf>
    <xf numFmtId="0" fontId="30" fillId="22" borderId="104" xfId="0" applyFont="1" applyFill="1" applyBorder="1"/>
    <xf numFmtId="2" fontId="30" fillId="23" borderId="18" xfId="0" applyNumberFormat="1" applyFont="1" applyFill="1" applyBorder="1" applyAlignment="1" applyProtection="1">
      <alignment horizontal="center"/>
      <protection locked="0"/>
    </xf>
    <xf numFmtId="165" fontId="50" fillId="24" borderId="1" xfId="0" applyNumberFormat="1" applyFont="1" applyFill="1" applyBorder="1" applyAlignment="1" applyProtection="1">
      <alignment horizontal="center"/>
    </xf>
    <xf numFmtId="165" fontId="50" fillId="24" borderId="18" xfId="0" applyNumberFormat="1" applyFont="1" applyFill="1" applyBorder="1" applyAlignment="1" applyProtection="1">
      <alignment horizontal="center"/>
    </xf>
    <xf numFmtId="0" fontId="30" fillId="22" borderId="105" xfId="0" applyFont="1" applyFill="1" applyBorder="1"/>
    <xf numFmtId="2" fontId="30" fillId="23" borderId="21" xfId="0" applyNumberFormat="1" applyFont="1" applyFill="1" applyBorder="1" applyAlignment="1" applyProtection="1">
      <alignment horizontal="center"/>
      <protection locked="0"/>
    </xf>
    <xf numFmtId="165" fontId="44" fillId="24" borderId="1" xfId="0" applyNumberFormat="1" applyFont="1" applyFill="1" applyBorder="1" applyAlignment="1" applyProtection="1">
      <alignment horizontal="center"/>
    </xf>
    <xf numFmtId="0" fontId="0" fillId="12" borderId="0" xfId="0" applyFill="1"/>
    <xf numFmtId="0" fontId="0" fillId="12" borderId="0" xfId="0" applyFill="1" applyBorder="1"/>
    <xf numFmtId="0" fontId="4" fillId="0" borderId="106" xfId="2" applyFont="1" applyBorder="1" applyProtection="1"/>
    <xf numFmtId="0" fontId="13" fillId="0" borderId="107" xfId="2" applyFont="1" applyBorder="1" applyProtection="1"/>
    <xf numFmtId="0" fontId="28" fillId="19" borderId="8" xfId="0" applyFont="1" applyFill="1" applyBorder="1" applyAlignment="1" applyProtection="1">
      <alignment horizontal="left" wrapText="1"/>
      <protection locked="0"/>
    </xf>
    <xf numFmtId="0" fontId="36" fillId="19" borderId="53" xfId="0" applyFont="1" applyFill="1" applyBorder="1" applyAlignment="1" applyProtection="1">
      <alignment wrapText="1"/>
      <protection locked="0"/>
    </xf>
    <xf numFmtId="0" fontId="28" fillId="19" borderId="8" xfId="1" applyFont="1" applyFill="1" applyBorder="1" applyAlignment="1" applyProtection="1">
      <alignment horizontal="left" wrapText="1"/>
      <protection locked="0"/>
    </xf>
    <xf numFmtId="0" fontId="28" fillId="19" borderId="64" xfId="1" applyFont="1" applyFill="1" applyBorder="1" applyAlignment="1" applyProtection="1">
      <alignment wrapText="1"/>
      <protection locked="0"/>
    </xf>
    <xf numFmtId="0" fontId="28" fillId="19" borderId="1" xfId="0" applyFont="1" applyFill="1" applyBorder="1" applyAlignment="1" applyProtection="1">
      <alignment horizontal="left" wrapText="1"/>
      <protection locked="0"/>
    </xf>
    <xf numFmtId="0" fontId="28" fillId="19" borderId="4" xfId="0" applyFont="1" applyFill="1" applyBorder="1" applyAlignment="1" applyProtection="1">
      <alignment wrapText="1"/>
      <protection locked="0"/>
    </xf>
    <xf numFmtId="0" fontId="28" fillId="19" borderId="1" xfId="1" applyFont="1" applyFill="1" applyBorder="1" applyAlignment="1" applyProtection="1">
      <alignment wrapText="1"/>
      <protection locked="0"/>
    </xf>
    <xf numFmtId="0" fontId="28" fillId="19" borderId="2" xfId="1" applyFont="1" applyFill="1" applyBorder="1" applyAlignment="1" applyProtection="1">
      <alignment wrapText="1"/>
      <protection locked="0"/>
    </xf>
    <xf numFmtId="0" fontId="28" fillId="19" borderId="18" xfId="1" applyFont="1" applyFill="1" applyBorder="1" applyAlignment="1" applyProtection="1">
      <alignment wrapText="1"/>
      <protection locked="0"/>
    </xf>
    <xf numFmtId="0" fontId="51" fillId="3" borderId="0" xfId="0" applyFont="1" applyFill="1" applyAlignment="1">
      <alignment vertical="top" wrapText="1"/>
    </xf>
    <xf numFmtId="0" fontId="26" fillId="3" borderId="31" xfId="0" applyFont="1" applyFill="1" applyBorder="1" applyAlignment="1">
      <alignment horizontal="center" wrapText="1"/>
    </xf>
    <xf numFmtId="0" fontId="13" fillId="0" borderId="108" xfId="18" applyFont="1" applyFill="1" applyBorder="1" applyAlignment="1">
      <alignment vertical="center"/>
    </xf>
    <xf numFmtId="0" fontId="14" fillId="0" borderId="109" xfId="15" applyBorder="1" applyAlignment="1" applyProtection="1">
      <alignment vertical="center"/>
      <protection locked="0"/>
    </xf>
    <xf numFmtId="0" fontId="28" fillId="0" borderId="94" xfId="2" applyNumberFormat="1" applyFont="1" applyBorder="1" applyAlignment="1">
      <alignment horizontal="left" indent="2"/>
    </xf>
    <xf numFmtId="0" fontId="28" fillId="0" borderId="94" xfId="2" applyNumberFormat="1" applyFont="1" applyBorder="1" applyAlignment="1">
      <alignment horizontal="left" indent="4"/>
    </xf>
    <xf numFmtId="0" fontId="28" fillId="0" borderId="92" xfId="2" applyNumberFormat="1" applyFont="1" applyBorder="1" applyAlignment="1">
      <alignment horizontal="left" wrapText="1" indent="4"/>
    </xf>
    <xf numFmtId="0" fontId="28" fillId="0" borderId="92" xfId="2" applyNumberFormat="1" applyFont="1" applyBorder="1" applyAlignment="1">
      <alignment horizontal="left" indent="2"/>
    </xf>
    <xf numFmtId="0" fontId="28" fillId="3" borderId="94" xfId="0" applyFont="1" applyFill="1" applyBorder="1" applyAlignment="1">
      <alignment horizontal="left" indent="2"/>
    </xf>
    <xf numFmtId="0" fontId="29" fillId="3" borderId="100" xfId="2" applyNumberFormat="1" applyFont="1" applyFill="1" applyBorder="1"/>
    <xf numFmtId="0" fontId="26" fillId="3" borderId="94" xfId="2" applyNumberFormat="1" applyFont="1" applyFill="1" applyBorder="1"/>
    <xf numFmtId="0" fontId="28" fillId="3" borderId="93" xfId="0" applyFont="1" applyFill="1" applyBorder="1" applyAlignment="1">
      <alignment horizontal="left" indent="2"/>
    </xf>
    <xf numFmtId="0" fontId="28" fillId="0" borderId="110" xfId="2" applyFont="1" applyBorder="1"/>
    <xf numFmtId="0" fontId="39" fillId="0" borderId="0" xfId="18" applyFont="1" applyBorder="1" applyAlignment="1">
      <alignment vertical="center"/>
    </xf>
    <xf numFmtId="2" fontId="28" fillId="19" borderId="20" xfId="0" applyNumberFormat="1" applyFont="1" applyFill="1" applyBorder="1" applyAlignment="1" applyProtection="1">
      <alignment horizontal="center"/>
      <protection locked="0"/>
    </xf>
    <xf numFmtId="0" fontId="28" fillId="3" borderId="34" xfId="0" applyFont="1" applyFill="1" applyBorder="1"/>
    <xf numFmtId="167" fontId="18" fillId="3" borderId="0" xfId="19" applyNumberFormat="1" applyFont="1" applyFill="1" applyBorder="1" applyAlignment="1">
      <alignment horizontal="center"/>
    </xf>
    <xf numFmtId="0" fontId="28" fillId="3" borderId="65" xfId="0" applyFont="1" applyFill="1" applyBorder="1" applyAlignment="1">
      <alignment horizontal="left" indent="2"/>
    </xf>
    <xf numFmtId="0" fontId="26" fillId="2" borderId="12" xfId="0" applyFont="1" applyFill="1" applyBorder="1" applyAlignment="1"/>
    <xf numFmtId="0" fontId="26" fillId="2" borderId="63" xfId="0" applyFont="1" applyFill="1" applyBorder="1" applyAlignment="1"/>
    <xf numFmtId="0" fontId="26" fillId="2" borderId="13" xfId="0" applyFont="1" applyFill="1" applyBorder="1" applyAlignment="1"/>
    <xf numFmtId="164" fontId="43" fillId="16" borderId="111" xfId="10" quotePrefix="1" applyNumberFormat="1" applyFont="1" applyFill="1" applyBorder="1" applyAlignment="1">
      <alignment horizontal="center"/>
    </xf>
    <xf numFmtId="0" fontId="20" fillId="3" borderId="19" xfId="0" applyFont="1" applyFill="1" applyBorder="1" applyAlignment="1">
      <alignment horizontal="left"/>
    </xf>
    <xf numFmtId="0" fontId="20" fillId="0" borderId="17" xfId="0" applyFont="1" applyFill="1" applyBorder="1" applyAlignment="1">
      <alignment horizontal="left"/>
    </xf>
    <xf numFmtId="0" fontId="18" fillId="0" borderId="1" xfId="0" applyFont="1" applyFill="1" applyBorder="1" applyAlignment="1">
      <alignment horizontal="center"/>
    </xf>
    <xf numFmtId="0" fontId="18" fillId="0" borderId="18" xfId="0" applyFont="1" applyFill="1" applyBorder="1" applyAlignment="1">
      <alignment horizontal="center"/>
    </xf>
    <xf numFmtId="0" fontId="18" fillId="3" borderId="24" xfId="0" applyFont="1" applyFill="1" applyBorder="1"/>
    <xf numFmtId="0" fontId="20" fillId="3" borderId="0" xfId="0" applyFont="1" applyFill="1" applyBorder="1" applyAlignment="1">
      <alignment horizontal="center" wrapText="1"/>
    </xf>
    <xf numFmtId="0" fontId="48" fillId="3" borderId="0" xfId="0" applyFont="1" applyFill="1" applyAlignment="1">
      <alignment horizontal="left"/>
    </xf>
    <xf numFmtId="0" fontId="26" fillId="3" borderId="30" xfId="0" applyFont="1" applyFill="1" applyBorder="1"/>
    <xf numFmtId="0" fontId="28" fillId="19" borderId="20" xfId="0" applyFont="1" applyFill="1" applyBorder="1" applyAlignment="1" applyProtection="1">
      <alignment horizontal="left" wrapText="1"/>
      <protection locked="0"/>
    </xf>
    <xf numFmtId="0" fontId="28" fillId="19" borderId="68" xfId="0" applyFont="1" applyFill="1" applyBorder="1" applyAlignment="1" applyProtection="1">
      <alignment wrapText="1"/>
      <protection locked="0"/>
    </xf>
    <xf numFmtId="0" fontId="28" fillId="19" borderId="20" xfId="1" applyFont="1" applyFill="1" applyBorder="1" applyAlignment="1" applyProtection="1">
      <alignment wrapText="1"/>
      <protection locked="0"/>
    </xf>
    <xf numFmtId="0" fontId="28" fillId="19" borderId="47" xfId="1" applyFont="1" applyFill="1" applyBorder="1" applyAlignment="1" applyProtection="1">
      <alignment wrapText="1"/>
      <protection locked="0"/>
    </xf>
    <xf numFmtId="0" fontId="28" fillId="19" borderId="21" xfId="1" applyFont="1" applyFill="1" applyBorder="1" applyAlignment="1" applyProtection="1">
      <alignment wrapText="1"/>
      <protection locked="0"/>
    </xf>
    <xf numFmtId="0" fontId="28" fillId="3" borderId="28" xfId="2" applyFont="1" applyFill="1" applyBorder="1"/>
    <xf numFmtId="14" fontId="28" fillId="3" borderId="28" xfId="2" applyNumberFormat="1" applyFont="1" applyFill="1" applyBorder="1" applyAlignment="1">
      <alignment horizontal="left"/>
    </xf>
    <xf numFmtId="0" fontId="28" fillId="3" borderId="0" xfId="2" applyFont="1" applyFill="1"/>
    <xf numFmtId="0" fontId="28" fillId="3" borderId="0" xfId="2" applyFont="1" applyFill="1" applyAlignment="1"/>
    <xf numFmtId="0" fontId="28" fillId="3" borderId="27" xfId="0" applyFont="1" applyFill="1" applyBorder="1" applyAlignment="1">
      <alignment horizontal="left"/>
    </xf>
    <xf numFmtId="0" fontId="28" fillId="3" borderId="30" xfId="0" applyFont="1" applyFill="1" applyBorder="1" applyAlignment="1">
      <alignment horizontal="left"/>
    </xf>
    <xf numFmtId="0" fontId="28" fillId="3" borderId="32" xfId="0" applyFont="1" applyFill="1" applyBorder="1" applyAlignment="1">
      <alignment horizontal="left"/>
    </xf>
    <xf numFmtId="2" fontId="18" fillId="2" borderId="31" xfId="0" applyNumberFormat="1" applyFont="1" applyFill="1" applyBorder="1"/>
    <xf numFmtId="0" fontId="18" fillId="2" borderId="63" xfId="0" applyFont="1" applyFill="1" applyBorder="1" applyAlignment="1">
      <alignment horizontal="left"/>
    </xf>
    <xf numFmtId="2" fontId="18" fillId="2" borderId="0" xfId="0" applyNumberFormat="1" applyFont="1" applyFill="1" applyBorder="1"/>
    <xf numFmtId="2" fontId="18" fillId="3" borderId="33" xfId="0" applyNumberFormat="1" applyFont="1" applyFill="1" applyBorder="1" applyAlignment="1">
      <alignment horizontal="center"/>
    </xf>
    <xf numFmtId="165" fontId="18" fillId="4" borderId="1" xfId="0" applyNumberFormat="1" applyFont="1" applyFill="1" applyBorder="1" applyAlignment="1">
      <alignment horizontal="center"/>
    </xf>
    <xf numFmtId="165" fontId="18" fillId="2" borderId="0" xfId="0" applyNumberFormat="1" applyFont="1" applyFill="1" applyBorder="1"/>
    <xf numFmtId="0" fontId="18" fillId="3" borderId="13" xfId="0" applyFont="1" applyFill="1" applyBorder="1" applyAlignment="1">
      <alignment horizontal="center" vertical="center" wrapText="1"/>
    </xf>
    <xf numFmtId="0" fontId="20" fillId="3" borderId="30" xfId="0" quotePrefix="1" applyFont="1" applyFill="1" applyBorder="1"/>
    <xf numFmtId="0" fontId="18" fillId="2" borderId="63" xfId="0" applyFont="1" applyFill="1" applyBorder="1"/>
    <xf numFmtId="2" fontId="18" fillId="2" borderId="13" xfId="0" applyNumberFormat="1" applyFont="1" applyFill="1" applyBorder="1"/>
    <xf numFmtId="2" fontId="18" fillId="2" borderId="29" xfId="0" applyNumberFormat="1" applyFont="1" applyFill="1" applyBorder="1"/>
    <xf numFmtId="0" fontId="20" fillId="3" borderId="27" xfId="0" applyFont="1" applyFill="1" applyBorder="1"/>
    <xf numFmtId="0" fontId="20" fillId="3" borderId="28" xfId="0" applyFont="1" applyFill="1" applyBorder="1" applyAlignment="1">
      <alignment horizontal="center" wrapText="1"/>
    </xf>
    <xf numFmtId="0" fontId="20" fillId="3" borderId="29" xfId="0" applyFont="1" applyFill="1" applyBorder="1" applyAlignment="1">
      <alignment horizontal="center" wrapText="1"/>
    </xf>
    <xf numFmtId="0" fontId="20" fillId="2" borderId="12" xfId="0" applyFont="1" applyFill="1" applyBorder="1"/>
    <xf numFmtId="0" fontId="18" fillId="2" borderId="13" xfId="0" applyFont="1" applyFill="1" applyBorder="1"/>
    <xf numFmtId="0" fontId="20" fillId="3" borderId="27" xfId="0" applyFont="1" applyFill="1" applyBorder="1" applyAlignment="1">
      <alignment horizontal="left"/>
    </xf>
    <xf numFmtId="165" fontId="21" fillId="3" borderId="0" xfId="0" applyNumberFormat="1" applyFont="1" applyFill="1" applyBorder="1" applyAlignment="1">
      <alignment horizontal="center"/>
    </xf>
    <xf numFmtId="165" fontId="21" fillId="3" borderId="33" xfId="0" applyNumberFormat="1" applyFont="1" applyFill="1" applyBorder="1" applyAlignment="1">
      <alignment horizontal="center"/>
    </xf>
    <xf numFmtId="0" fontId="21" fillId="3" borderId="0" xfId="0" applyFont="1" applyFill="1" applyBorder="1"/>
    <xf numFmtId="0" fontId="25" fillId="3" borderId="0" xfId="0" applyFont="1" applyFill="1" applyBorder="1"/>
    <xf numFmtId="0" fontId="25" fillId="2" borderId="12" xfId="0" applyFont="1" applyFill="1" applyBorder="1"/>
    <xf numFmtId="2" fontId="18" fillId="2" borderId="63" xfId="0" applyNumberFormat="1" applyFont="1" applyFill="1" applyBorder="1" applyAlignment="1">
      <alignment horizontal="center"/>
    </xf>
    <xf numFmtId="0" fontId="25" fillId="2" borderId="13" xfId="0" applyFont="1" applyFill="1" applyBorder="1"/>
    <xf numFmtId="2" fontId="20" fillId="3" borderId="0" xfId="0" applyNumberFormat="1" applyFont="1" applyFill="1" applyBorder="1" applyAlignment="1">
      <alignment horizontal="center"/>
    </xf>
    <xf numFmtId="167" fontId="18" fillId="3" borderId="33" xfId="19" applyNumberFormat="1" applyFont="1" applyFill="1" applyBorder="1" applyAlignment="1">
      <alignment horizontal="center"/>
    </xf>
    <xf numFmtId="0" fontId="25" fillId="3" borderId="31" xfId="0" applyFont="1" applyFill="1" applyBorder="1" applyAlignment="1">
      <alignment horizontal="center"/>
    </xf>
    <xf numFmtId="167" fontId="46" fillId="0" borderId="0" xfId="0" applyNumberFormat="1" applyFont="1" applyFill="1" applyBorder="1" applyAlignment="1">
      <alignment horizontal="center"/>
    </xf>
    <xf numFmtId="167" fontId="46" fillId="3" borderId="0" xfId="0" applyNumberFormat="1" applyFont="1" applyFill="1" applyBorder="1" applyAlignment="1">
      <alignment horizontal="center"/>
    </xf>
    <xf numFmtId="0" fontId="18" fillId="3" borderId="0" xfId="0" applyFont="1" applyFill="1" applyBorder="1" applyAlignment="1">
      <alignment vertical="center" wrapText="1"/>
    </xf>
    <xf numFmtId="0" fontId="18" fillId="3" borderId="29" xfId="0" applyFont="1" applyFill="1" applyBorder="1" applyAlignment="1">
      <alignment horizontal="center"/>
    </xf>
    <xf numFmtId="0" fontId="21" fillId="3" borderId="32" xfId="0" applyFont="1" applyFill="1" applyBorder="1"/>
    <xf numFmtId="0" fontId="18" fillId="3" borderId="31" xfId="0" applyFont="1" applyFill="1" applyBorder="1" applyAlignment="1">
      <alignment horizontal="center" vertical="center" wrapText="1"/>
    </xf>
    <xf numFmtId="0" fontId="52" fillId="3" borderId="0" xfId="2" applyFont="1" applyFill="1" applyBorder="1" applyAlignment="1"/>
    <xf numFmtId="0" fontId="25" fillId="3" borderId="0" xfId="3" applyFont="1" applyFill="1" applyBorder="1" applyAlignment="1">
      <alignment vertical="center"/>
    </xf>
    <xf numFmtId="2" fontId="46" fillId="16" borderId="10" xfId="0" applyNumberFormat="1" applyFont="1" applyFill="1" applyBorder="1" applyAlignment="1">
      <alignment horizontal="center"/>
    </xf>
    <xf numFmtId="0" fontId="18" fillId="2" borderId="13" xfId="0" applyFont="1" applyFill="1" applyBorder="1" applyAlignment="1">
      <alignment horizontal="center"/>
    </xf>
    <xf numFmtId="167" fontId="46" fillId="16" borderId="10" xfId="0" applyNumberFormat="1" applyFont="1" applyFill="1" applyBorder="1" applyAlignment="1">
      <alignment horizontal="center"/>
    </xf>
    <xf numFmtId="0" fontId="18" fillId="3" borderId="12" xfId="0" applyFont="1" applyFill="1" applyBorder="1" applyAlignment="1">
      <alignment vertical="center"/>
    </xf>
    <xf numFmtId="0" fontId="18" fillId="3" borderId="30" xfId="0" applyFont="1" applyFill="1" applyBorder="1" applyAlignment="1">
      <alignment vertical="center"/>
    </xf>
    <xf numFmtId="0" fontId="18" fillId="3" borderId="30" xfId="0" applyFont="1" applyFill="1" applyBorder="1" applyAlignment="1">
      <alignment horizontal="left" vertical="center" wrapText="1"/>
    </xf>
    <xf numFmtId="0" fontId="18" fillId="3" borderId="27" xfId="0" applyFont="1" applyFill="1" applyBorder="1" applyAlignment="1">
      <alignment vertical="center"/>
    </xf>
    <xf numFmtId="0" fontId="18" fillId="3" borderId="29" xfId="0" applyFont="1" applyFill="1" applyBorder="1" applyAlignment="1">
      <alignment horizontal="center" wrapText="1"/>
    </xf>
    <xf numFmtId="0" fontId="18" fillId="3" borderId="27" xfId="0" applyFont="1" applyFill="1" applyBorder="1" applyAlignment="1">
      <alignment horizontal="left" vertical="center" wrapText="1"/>
    </xf>
    <xf numFmtId="164" fontId="18" fillId="3" borderId="29" xfId="0" applyNumberFormat="1" applyFont="1" applyFill="1" applyBorder="1" applyAlignment="1">
      <alignment horizontal="center" vertical="center"/>
    </xf>
    <xf numFmtId="167" fontId="18" fillId="3" borderId="34" xfId="19" applyNumberFormat="1" applyFont="1" applyFill="1" applyBorder="1" applyAlignment="1">
      <alignment horizontal="center"/>
    </xf>
    <xf numFmtId="2" fontId="18" fillId="3" borderId="0" xfId="19" applyNumberFormat="1" applyFont="1" applyFill="1"/>
    <xf numFmtId="2" fontId="21" fillId="3" borderId="33" xfId="0" applyNumberFormat="1" applyFont="1" applyFill="1" applyBorder="1" applyAlignment="1">
      <alignment horizontal="center"/>
    </xf>
    <xf numFmtId="0" fontId="28" fillId="3" borderId="28" xfId="0" applyFont="1" applyFill="1" applyBorder="1" applyAlignment="1">
      <alignment horizontal="centerContinuous"/>
    </xf>
    <xf numFmtId="2" fontId="28" fillId="3" borderId="29" xfId="0" applyNumberFormat="1" applyFont="1" applyFill="1" applyBorder="1" applyAlignment="1">
      <alignment horizontal="center"/>
    </xf>
    <xf numFmtId="2" fontId="28" fillId="3" borderId="34" xfId="0" applyNumberFormat="1" applyFont="1" applyFill="1" applyBorder="1" applyAlignment="1">
      <alignment horizontal="center"/>
    </xf>
    <xf numFmtId="0" fontId="4" fillId="3" borderId="0" xfId="0" applyFont="1" applyFill="1"/>
    <xf numFmtId="0" fontId="18" fillId="3" borderId="31"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2" xfId="0" applyFont="1" applyFill="1" applyBorder="1" applyAlignment="1">
      <alignment horizontal="left" vertical="center" wrapText="1"/>
    </xf>
    <xf numFmtId="1" fontId="18" fillId="3" borderId="33" xfId="0" applyNumberFormat="1" applyFont="1" applyFill="1" applyBorder="1" applyAlignment="1">
      <alignment horizontal="center" vertical="center"/>
    </xf>
    <xf numFmtId="2" fontId="45" fillId="16" borderId="10" xfId="0" applyNumberFormat="1" applyFont="1" applyFill="1" applyBorder="1" applyAlignment="1">
      <alignment horizontal="center"/>
    </xf>
    <xf numFmtId="0" fontId="18" fillId="3" borderId="30" xfId="0" applyFont="1" applyFill="1" applyBorder="1" applyAlignment="1">
      <alignment horizontal="left" indent="2"/>
    </xf>
    <xf numFmtId="0" fontId="18" fillId="3" borderId="27" xfId="0" applyFont="1" applyFill="1" applyBorder="1" applyAlignment="1">
      <alignment horizontal="left"/>
    </xf>
    <xf numFmtId="2" fontId="18" fillId="0" borderId="29" xfId="0" applyNumberFormat="1" applyFont="1" applyFill="1" applyBorder="1" applyAlignment="1">
      <alignment horizontal="center"/>
    </xf>
    <xf numFmtId="164" fontId="45" fillId="16" borderId="10" xfId="0" applyNumberFormat="1" applyFont="1" applyFill="1" applyBorder="1" applyAlignment="1">
      <alignment horizontal="center"/>
    </xf>
    <xf numFmtId="164" fontId="45" fillId="16" borderId="11" xfId="0" applyNumberFormat="1" applyFont="1" applyFill="1" applyBorder="1" applyAlignment="1">
      <alignment horizontal="center"/>
    </xf>
    <xf numFmtId="0" fontId="2" fillId="3" borderId="0" xfId="2" applyFill="1"/>
    <xf numFmtId="0" fontId="54" fillId="3" borderId="0" xfId="2" applyFont="1" applyFill="1" applyBorder="1"/>
    <xf numFmtId="0" fontId="54" fillId="3" borderId="0" xfId="2" applyFont="1" applyFill="1"/>
    <xf numFmtId="0" fontId="54" fillId="12" borderId="0" xfId="2" applyFont="1" applyFill="1"/>
    <xf numFmtId="0" fontId="55" fillId="0" borderId="8" xfId="2" applyFont="1" applyBorder="1" applyAlignment="1">
      <alignment horizontal="center" vertical="center"/>
    </xf>
    <xf numFmtId="0" fontId="55" fillId="0" borderId="64" xfId="2" applyFont="1" applyBorder="1" applyAlignment="1">
      <alignment horizontal="center" vertical="center"/>
    </xf>
    <xf numFmtId="14" fontId="42" fillId="16" borderId="1" xfId="14" applyNumberFormat="1" applyFont="1" applyFill="1" applyBorder="1" applyProtection="1">
      <alignment horizontal="center" vertical="center"/>
    </xf>
    <xf numFmtId="14" fontId="47" fillId="19" borderId="1" xfId="14" applyNumberFormat="1" applyFont="1" applyFill="1" applyBorder="1" applyProtection="1">
      <alignment horizontal="center" vertical="center"/>
      <protection locked="0"/>
    </xf>
    <xf numFmtId="14" fontId="47" fillId="19" borderId="20" xfId="14" applyNumberFormat="1" applyFont="1" applyFill="1" applyBorder="1" applyProtection="1">
      <alignment horizontal="center" vertical="center"/>
      <protection locked="0"/>
    </xf>
    <xf numFmtId="0" fontId="35" fillId="3" borderId="0" xfId="15" applyFont="1" applyFill="1" applyAlignment="1" applyProtection="1">
      <protection locked="0"/>
    </xf>
    <xf numFmtId="0" fontId="0" fillId="3" borderId="0" xfId="0" applyFill="1"/>
    <xf numFmtId="0" fontId="0" fillId="3" borderId="0" xfId="0" applyFill="1" applyBorder="1"/>
    <xf numFmtId="0" fontId="31" fillId="3" borderId="0" xfId="15" applyFont="1" applyFill="1" applyAlignment="1" applyProtection="1">
      <protection locked="0"/>
    </xf>
    <xf numFmtId="0" fontId="49" fillId="3" borderId="30" xfId="0" applyFont="1" applyFill="1" applyBorder="1"/>
    <xf numFmtId="0" fontId="0" fillId="3" borderId="31" xfId="0" applyFill="1" applyBorder="1"/>
    <xf numFmtId="0" fontId="30" fillId="26" borderId="104" xfId="0" applyFont="1" applyFill="1" applyBorder="1"/>
    <xf numFmtId="0" fontId="0" fillId="3" borderId="30" xfId="0" applyFill="1" applyBorder="1"/>
    <xf numFmtId="0" fontId="30" fillId="26" borderId="105" xfId="0" applyFont="1" applyFill="1" applyBorder="1"/>
    <xf numFmtId="0" fontId="26" fillId="0" borderId="12" xfId="2" applyFont="1" applyBorder="1" applyAlignment="1">
      <alignment horizontal="center" vertical="center"/>
    </xf>
    <xf numFmtId="0" fontId="26" fillId="3" borderId="0" xfId="0" applyFont="1" applyFill="1" applyBorder="1" applyAlignment="1">
      <alignment horizontal="center" wrapText="1"/>
    </xf>
    <xf numFmtId="0" fontId="28" fillId="3" borderId="0" xfId="0" applyFont="1" applyFill="1" applyBorder="1" applyAlignment="1">
      <alignment horizontal="center" wrapText="1"/>
    </xf>
    <xf numFmtId="0" fontId="28" fillId="3" borderId="28" xfId="0" applyFont="1" applyFill="1" applyBorder="1" applyAlignment="1">
      <alignment horizontal="center"/>
    </xf>
    <xf numFmtId="0" fontId="28" fillId="3" borderId="0" xfId="0" applyFont="1" applyFill="1" applyBorder="1" applyAlignment="1">
      <alignment horizontal="center"/>
    </xf>
    <xf numFmtId="0" fontId="47" fillId="0" borderId="92" xfId="14" applyFont="1" applyFill="1" applyBorder="1" applyAlignment="1" applyProtection="1">
      <alignment horizontal="left" vertical="center"/>
    </xf>
    <xf numFmtId="0" fontId="47" fillId="0" borderId="94" xfId="14" applyFont="1" applyFill="1" applyBorder="1" applyAlignment="1" applyProtection="1">
      <alignment horizontal="left" vertical="center"/>
    </xf>
    <xf numFmtId="14" fontId="42" fillId="16" borderId="57" xfId="14" applyNumberFormat="1" applyFont="1" applyFill="1" applyBorder="1" applyProtection="1">
      <alignment horizontal="center" vertical="center"/>
    </xf>
    <xf numFmtId="14" fontId="42" fillId="16" borderId="20" xfId="14" applyNumberFormat="1" applyFont="1" applyFill="1" applyBorder="1" applyProtection="1">
      <alignment horizontal="center" vertical="center"/>
    </xf>
    <xf numFmtId="2" fontId="28" fillId="3" borderId="1" xfId="0" applyNumberFormat="1" applyFont="1" applyFill="1" applyBorder="1" applyAlignment="1">
      <alignment horizontal="center"/>
    </xf>
    <xf numFmtId="2" fontId="28" fillId="3" borderId="20" xfId="0" applyNumberFormat="1" applyFont="1" applyFill="1" applyBorder="1" applyAlignment="1">
      <alignment horizontal="center"/>
    </xf>
    <xf numFmtId="0" fontId="28" fillId="3" borderId="30" xfId="0" applyFont="1" applyFill="1" applyBorder="1" applyAlignment="1">
      <alignment vertical="center"/>
    </xf>
    <xf numFmtId="0" fontId="28" fillId="3" borderId="0" xfId="0" applyFont="1" applyFill="1" applyBorder="1" applyAlignment="1">
      <alignment vertical="center"/>
    </xf>
    <xf numFmtId="0" fontId="26" fillId="3"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6" fillId="3" borderId="61" xfId="0" applyFont="1" applyFill="1" applyBorder="1" applyAlignment="1">
      <alignment horizontal="center" wrapText="1"/>
    </xf>
    <xf numFmtId="0" fontId="28" fillId="3" borderId="28" xfId="0" applyFont="1" applyFill="1" applyBorder="1" applyAlignment="1">
      <alignment horizontal="left"/>
    </xf>
    <xf numFmtId="0" fontId="28" fillId="3" borderId="28" xfId="0" applyFont="1" applyFill="1" applyBorder="1" applyAlignment="1">
      <alignment horizontal="left" vertical="center" wrapText="1"/>
    </xf>
    <xf numFmtId="0" fontId="26" fillId="3" borderId="62" xfId="0" applyFont="1" applyFill="1" applyBorder="1" applyAlignment="1">
      <alignment horizontal="center" wrapText="1"/>
    </xf>
    <xf numFmtId="0" fontId="26" fillId="3" borderId="0" xfId="0" applyFont="1" applyFill="1" applyBorder="1" applyAlignment="1">
      <alignment horizontal="center" wrapText="1"/>
    </xf>
    <xf numFmtId="0" fontId="28" fillId="3" borderId="0" xfId="2" applyFont="1" applyFill="1" applyBorder="1"/>
    <xf numFmtId="14" fontId="28" fillId="3" borderId="0" xfId="2" applyNumberFormat="1" applyFont="1" applyFill="1" applyBorder="1" applyAlignment="1">
      <alignment horizontal="left"/>
    </xf>
    <xf numFmtId="0" fontId="3" fillId="6" borderId="13" xfId="3" applyBorder="1" applyProtection="1">
      <alignment horizontal="left" vertical="center"/>
    </xf>
    <xf numFmtId="0" fontId="6" fillId="0" borderId="26" xfId="2" applyFont="1" applyBorder="1" applyAlignment="1" applyProtection="1">
      <alignment horizontal="center" vertical="center"/>
    </xf>
    <xf numFmtId="0" fontId="6" fillId="0" borderId="64" xfId="2" applyFont="1" applyBorder="1" applyAlignment="1" applyProtection="1">
      <alignment horizontal="center" vertical="center"/>
    </xf>
    <xf numFmtId="0" fontId="14" fillId="3" borderId="0" xfId="15" applyFill="1" applyAlignment="1" applyProtection="1">
      <protection locked="0"/>
    </xf>
    <xf numFmtId="0" fontId="4" fillId="3" borderId="113" xfId="2" applyFont="1" applyFill="1" applyBorder="1"/>
    <xf numFmtId="0" fontId="4" fillId="3" borderId="77" xfId="2" applyNumberFormat="1" applyFont="1" applyFill="1" applyBorder="1"/>
    <xf numFmtId="0" fontId="4" fillId="3" borderId="77" xfId="2" applyFont="1" applyFill="1" applyBorder="1"/>
    <xf numFmtId="0" fontId="4" fillId="3" borderId="79" xfId="2" applyFont="1" applyFill="1" applyBorder="1"/>
    <xf numFmtId="0" fontId="54" fillId="3" borderId="113" xfId="2" applyFont="1" applyFill="1" applyBorder="1"/>
    <xf numFmtId="0" fontId="54" fillId="3" borderId="77" xfId="2" applyNumberFormat="1" applyFont="1" applyFill="1" applyBorder="1"/>
    <xf numFmtId="0" fontId="54" fillId="3" borderId="77" xfId="2" applyFont="1" applyFill="1" applyBorder="1"/>
    <xf numFmtId="14" fontId="54" fillId="3" borderId="78" xfId="2" applyNumberFormat="1" applyFont="1" applyFill="1" applyBorder="1" applyAlignment="1">
      <alignment horizontal="left"/>
    </xf>
    <xf numFmtId="0" fontId="54" fillId="3" borderId="79" xfId="2" applyFont="1" applyFill="1" applyBorder="1"/>
    <xf numFmtId="14" fontId="54" fillId="3" borderId="80" xfId="2" applyNumberFormat="1" applyFont="1" applyFill="1" applyBorder="1" applyAlignment="1">
      <alignment horizontal="left"/>
    </xf>
    <xf numFmtId="0" fontId="4" fillId="0" borderId="113" xfId="2" applyFont="1" applyBorder="1"/>
    <xf numFmtId="0" fontId="4" fillId="12" borderId="0" xfId="2" applyFont="1" applyFill="1"/>
    <xf numFmtId="0" fontId="2" fillId="12" borderId="0" xfId="2" applyNumberFormat="1" applyFill="1"/>
    <xf numFmtId="14" fontId="2" fillId="12" borderId="0" xfId="2" applyNumberFormat="1" applyFill="1"/>
    <xf numFmtId="0" fontId="51" fillId="12" borderId="0" xfId="0" applyFont="1" applyFill="1" applyAlignment="1">
      <alignment vertical="top" wrapText="1"/>
    </xf>
    <xf numFmtId="2" fontId="18" fillId="12" borderId="0" xfId="0" applyNumberFormat="1" applyFont="1" applyFill="1" applyBorder="1" applyAlignment="1">
      <alignment horizontal="left"/>
    </xf>
    <xf numFmtId="0" fontId="18" fillId="12" borderId="0" xfId="0" applyFont="1" applyFill="1" applyBorder="1"/>
    <xf numFmtId="0" fontId="18" fillId="3" borderId="113" xfId="2" applyFont="1" applyFill="1" applyBorder="1"/>
    <xf numFmtId="0" fontId="18" fillId="3" borderId="77" xfId="2" applyNumberFormat="1" applyFont="1" applyFill="1" applyBorder="1"/>
    <xf numFmtId="0" fontId="18" fillId="3" borderId="77" xfId="2" applyFont="1" applyFill="1" applyBorder="1"/>
    <xf numFmtId="0" fontId="18" fillId="3" borderId="79" xfId="2" applyFont="1" applyFill="1" applyBorder="1"/>
    <xf numFmtId="0" fontId="20" fillId="12" borderId="0" xfId="0" applyFont="1" applyFill="1" applyBorder="1" applyAlignment="1">
      <alignment horizontal="center"/>
    </xf>
    <xf numFmtId="0" fontId="57" fillId="3" borderId="0" xfId="15" applyFont="1" applyFill="1" applyAlignment="1" applyProtection="1">
      <protection locked="0"/>
    </xf>
    <xf numFmtId="0" fontId="14" fillId="3" borderId="0" xfId="15" applyFont="1" applyFill="1" applyAlignment="1" applyProtection="1">
      <protection locked="0"/>
    </xf>
    <xf numFmtId="2" fontId="28" fillId="3" borderId="0" xfId="0" applyNumberFormat="1" applyFont="1" applyFill="1"/>
    <xf numFmtId="2" fontId="48" fillId="3" borderId="0" xfId="0" applyNumberFormat="1" applyFont="1" applyFill="1" applyBorder="1" applyAlignment="1">
      <alignment horizontal="left"/>
    </xf>
    <xf numFmtId="0" fontId="28" fillId="3" borderId="32" xfId="0" applyFont="1" applyFill="1" applyBorder="1"/>
    <xf numFmtId="0" fontId="28" fillId="3" borderId="33" xfId="0" applyFont="1" applyFill="1" applyBorder="1" applyAlignment="1">
      <alignment horizontal="center" wrapText="1"/>
    </xf>
    <xf numFmtId="0" fontId="48" fillId="3" borderId="30" xfId="0" applyFont="1" applyFill="1" applyBorder="1" applyAlignment="1"/>
    <xf numFmtId="0" fontId="48" fillId="3" borderId="30" xfId="0" applyFont="1" applyFill="1" applyBorder="1" applyAlignment="1">
      <alignment horizontal="left" vertical="top"/>
    </xf>
    <xf numFmtId="0" fontId="36" fillId="3" borderId="5" xfId="0" applyFont="1" applyFill="1" applyBorder="1" applyAlignment="1" applyProtection="1">
      <alignment horizontal="left" wrapText="1"/>
    </xf>
    <xf numFmtId="0" fontId="36" fillId="3" borderId="5" xfId="0" applyFont="1" applyFill="1" applyBorder="1" applyAlignment="1" applyProtection="1">
      <alignment wrapText="1"/>
    </xf>
    <xf numFmtId="0" fontId="36" fillId="3" borderId="5" xfId="1" applyFont="1" applyFill="1" applyBorder="1" applyAlignment="1" applyProtection="1">
      <alignment horizontal="left" wrapText="1"/>
    </xf>
    <xf numFmtId="0" fontId="36" fillId="3" borderId="5" xfId="1" applyFont="1" applyFill="1" applyBorder="1" applyAlignment="1" applyProtection="1">
      <alignment wrapText="1"/>
    </xf>
    <xf numFmtId="0" fontId="26" fillId="3" borderId="22" xfId="0" applyFont="1" applyFill="1" applyBorder="1" applyAlignment="1" applyProtection="1">
      <alignment horizontal="center" vertical="center" wrapText="1"/>
    </xf>
    <xf numFmtId="0" fontId="28" fillId="3" borderId="5" xfId="0" applyFont="1" applyFill="1" applyBorder="1" applyAlignment="1" applyProtection="1">
      <alignment horizontal="left" wrapText="1"/>
    </xf>
    <xf numFmtId="0" fontId="28" fillId="3" borderId="5" xfId="0" applyFont="1" applyFill="1" applyBorder="1" applyAlignment="1" applyProtection="1">
      <alignment wrapText="1"/>
    </xf>
    <xf numFmtId="0" fontId="28" fillId="3" borderId="5" xfId="1" applyFont="1" applyFill="1" applyBorder="1" applyAlignment="1" applyProtection="1">
      <alignment wrapText="1"/>
    </xf>
    <xf numFmtId="0" fontId="28" fillId="3" borderId="22" xfId="1" applyFont="1" applyFill="1" applyBorder="1" applyAlignment="1" applyProtection="1">
      <alignment wrapText="1"/>
    </xf>
    <xf numFmtId="0" fontId="28" fillId="3" borderId="0" xfId="0" applyFont="1" applyFill="1" applyBorder="1" applyAlignment="1" applyProtection="1">
      <alignment horizontal="left" indent="2"/>
    </xf>
    <xf numFmtId="0" fontId="28" fillId="3" borderId="0" xfId="0" applyFont="1" applyFill="1" applyBorder="1" applyAlignment="1" applyProtection="1">
      <alignment horizontal="left" wrapText="1"/>
    </xf>
    <xf numFmtId="0" fontId="28" fillId="3" borderId="0" xfId="0" applyFont="1" applyFill="1" applyBorder="1" applyAlignment="1" applyProtection="1">
      <alignment wrapText="1"/>
    </xf>
    <xf numFmtId="0" fontId="28" fillId="3" borderId="0" xfId="1" applyFont="1" applyFill="1" applyBorder="1" applyAlignment="1" applyProtection="1">
      <alignment wrapText="1"/>
    </xf>
    <xf numFmtId="0" fontId="14" fillId="3" borderId="0" xfId="15" applyFill="1" applyAlignment="1" applyProtection="1"/>
    <xf numFmtId="0" fontId="28" fillId="3" borderId="30" xfId="0" applyFont="1" applyFill="1" applyBorder="1" applyProtection="1"/>
    <xf numFmtId="0" fontId="28" fillId="3" borderId="0" xfId="0" applyNumberFormat="1" applyFont="1" applyFill="1" applyBorder="1" applyAlignment="1" applyProtection="1">
      <alignment horizontal="center"/>
    </xf>
    <xf numFmtId="0" fontId="28" fillId="3" borderId="0" xfId="0" applyFont="1" applyFill="1" applyBorder="1" applyProtection="1"/>
    <xf numFmtId="2" fontId="28" fillId="25" borderId="5" xfId="0" applyNumberFormat="1" applyFont="1" applyFill="1" applyBorder="1" applyAlignment="1" applyProtection="1">
      <alignment horizontal="center"/>
    </xf>
    <xf numFmtId="164" fontId="28" fillId="25" borderId="31" xfId="0" applyNumberFormat="1" applyFont="1" applyFill="1" applyBorder="1" applyAlignment="1" applyProtection="1">
      <alignment horizontal="center"/>
    </xf>
    <xf numFmtId="164" fontId="28" fillId="25" borderId="22" xfId="0" applyNumberFormat="1" applyFont="1" applyFill="1" applyBorder="1" applyAlignment="1" applyProtection="1">
      <alignment horizontal="center"/>
    </xf>
    <xf numFmtId="0" fontId="26" fillId="3" borderId="0" xfId="0" applyFont="1" applyFill="1" applyBorder="1" applyAlignment="1" applyProtection="1"/>
    <xf numFmtId="0" fontId="28" fillId="3" borderId="0" xfId="1" applyNumberFormat="1" applyFont="1" applyFill="1" applyBorder="1" applyAlignment="1" applyProtection="1">
      <alignment horizontal="left" vertical="top" wrapText="1"/>
    </xf>
    <xf numFmtId="0" fontId="28" fillId="20" borderId="18" xfId="0" applyNumberFormat="1" applyFont="1" applyFill="1" applyBorder="1" applyAlignment="1" applyProtection="1">
      <alignment horizontal="center"/>
      <protection locked="0"/>
    </xf>
    <xf numFmtId="165" fontId="44" fillId="21" borderId="1" xfId="0" applyNumberFormat="1" applyFont="1" applyFill="1" applyBorder="1" applyAlignment="1" applyProtection="1">
      <alignment horizontal="center"/>
    </xf>
    <xf numFmtId="165" fontId="44" fillId="21" borderId="18" xfId="0" applyNumberFormat="1" applyFont="1" applyFill="1" applyBorder="1" applyAlignment="1" applyProtection="1">
      <alignment horizontal="center"/>
    </xf>
    <xf numFmtId="0" fontId="28" fillId="20" borderId="21" xfId="0" applyNumberFormat="1" applyFont="1" applyFill="1" applyBorder="1" applyAlignment="1" applyProtection="1">
      <alignment horizontal="center"/>
      <protection locked="0"/>
    </xf>
    <xf numFmtId="0" fontId="56" fillId="3" borderId="114" xfId="2" applyFont="1" applyFill="1" applyBorder="1" applyAlignment="1">
      <alignment horizontal="left" wrapText="1"/>
    </xf>
    <xf numFmtId="164" fontId="2" fillId="0" borderId="75" xfId="2" applyNumberFormat="1" applyBorder="1" applyAlignment="1">
      <alignment horizontal="center" vertical="center" wrapText="1"/>
    </xf>
    <xf numFmtId="14" fontId="2" fillId="0" borderId="76" xfId="2" applyNumberFormat="1" applyBorder="1" applyAlignment="1">
      <alignment horizontal="center" vertical="center" wrapText="1"/>
    </xf>
    <xf numFmtId="164" fontId="2" fillId="0" borderId="77" xfId="2" applyNumberFormat="1" applyBorder="1" applyAlignment="1">
      <alignment horizontal="center" vertical="center" wrapText="1"/>
    </xf>
    <xf numFmtId="14" fontId="2" fillId="0" borderId="78" xfId="2" applyNumberFormat="1" applyBorder="1" applyAlignment="1">
      <alignment horizontal="center" vertical="center" wrapText="1"/>
    </xf>
    <xf numFmtId="14" fontId="2" fillId="0" borderId="103" xfId="2" applyNumberFormat="1" applyBorder="1" applyAlignment="1">
      <alignment horizontal="center" vertical="center" wrapText="1"/>
    </xf>
    <xf numFmtId="164" fontId="8" fillId="0" borderId="102" xfId="2" applyNumberFormat="1" applyFont="1" applyBorder="1" applyAlignment="1">
      <alignment horizontal="center" vertical="center" wrapText="1"/>
    </xf>
    <xf numFmtId="0" fontId="7" fillId="16" borderId="31" xfId="17" applyFont="1" applyFill="1" applyBorder="1" applyAlignment="1" applyProtection="1">
      <alignment horizontal="center" vertical="center"/>
    </xf>
    <xf numFmtId="0" fontId="13" fillId="0" borderId="31" xfId="18" applyFont="1" applyFill="1" applyBorder="1" applyAlignment="1" applyProtection="1">
      <alignment horizontal="center" vertical="center"/>
    </xf>
    <xf numFmtId="0" fontId="24" fillId="17" borderId="34" xfId="0" applyFont="1" applyFill="1" applyBorder="1" applyAlignment="1" applyProtection="1">
      <alignment horizontal="center" vertical="center"/>
    </xf>
    <xf numFmtId="0" fontId="6" fillId="2" borderId="118" xfId="0" applyFont="1" applyFill="1" applyBorder="1" applyAlignment="1">
      <alignment horizontal="center" vertical="center"/>
    </xf>
    <xf numFmtId="0" fontId="7" fillId="15" borderId="62" xfId="18" applyFont="1" applyFill="1" applyBorder="1" applyAlignment="1" applyProtection="1">
      <alignment horizontal="center" vertical="center"/>
    </xf>
    <xf numFmtId="14" fontId="36" fillId="19" borderId="18" xfId="14" applyNumberFormat="1" applyFont="1" applyFill="1" applyBorder="1" applyAlignment="1" applyProtection="1">
      <alignment horizontal="center" vertical="center"/>
      <protection locked="0"/>
    </xf>
    <xf numFmtId="0" fontId="2" fillId="0" borderId="119" xfId="18" applyFont="1" applyBorder="1"/>
    <xf numFmtId="0" fontId="58" fillId="0" borderId="120" xfId="18" applyFont="1" applyBorder="1" applyAlignment="1">
      <alignment horizontal="left"/>
    </xf>
    <xf numFmtId="0" fontId="2" fillId="0" borderId="121" xfId="18" applyFont="1" applyBorder="1"/>
    <xf numFmtId="0" fontId="2" fillId="0" borderId="122" xfId="18" applyNumberFormat="1" applyFont="1" applyBorder="1" applyAlignment="1">
      <alignment horizontal="left"/>
    </xf>
    <xf numFmtId="14" fontId="2" fillId="0" borderId="122" xfId="18" applyNumberFormat="1" applyFont="1" applyBorder="1" applyAlignment="1">
      <alignment horizontal="left"/>
    </xf>
    <xf numFmtId="0" fontId="2" fillId="0" borderId="121" xfId="18" applyNumberFormat="1" applyFont="1" applyBorder="1"/>
    <xf numFmtId="0" fontId="58" fillId="0" borderId="122" xfId="18" applyFont="1" applyBorder="1" applyAlignment="1">
      <alignment horizontal="left"/>
    </xf>
    <xf numFmtId="0" fontId="2" fillId="0" borderId="123" xfId="18" applyFont="1" applyBorder="1" applyAlignment="1">
      <alignment horizontal="left" vertical="center"/>
    </xf>
    <xf numFmtId="0" fontId="2" fillId="0" borderId="124" xfId="18" applyNumberFormat="1" applyFont="1" applyBorder="1" applyAlignment="1">
      <alignment horizontal="left" vertical="center" wrapText="1"/>
    </xf>
    <xf numFmtId="0" fontId="2" fillId="0" borderId="125" xfId="18" applyFont="1" applyBorder="1"/>
    <xf numFmtId="14" fontId="2" fillId="0" borderId="126" xfId="18" applyNumberFormat="1" applyFont="1" applyBorder="1" applyAlignment="1">
      <alignment horizontal="left"/>
    </xf>
    <xf numFmtId="0" fontId="4" fillId="0" borderId="77" xfId="2" applyFont="1" applyBorder="1" applyAlignment="1">
      <alignment horizontal="left" vertical="center"/>
    </xf>
    <xf numFmtId="0" fontId="18" fillId="3" borderId="77" xfId="2" applyFont="1" applyFill="1" applyBorder="1" applyAlignment="1">
      <alignment vertical="center"/>
    </xf>
    <xf numFmtId="0" fontId="54" fillId="3" borderId="78" xfId="2" applyNumberFormat="1" applyFont="1" applyFill="1" applyBorder="1" applyAlignment="1">
      <alignment horizontal="left"/>
    </xf>
    <xf numFmtId="0" fontId="54" fillId="3" borderId="77" xfId="2" applyFont="1" applyFill="1" applyBorder="1" applyAlignment="1">
      <alignment vertical="center"/>
    </xf>
    <xf numFmtId="0" fontId="54" fillId="3" borderId="78" xfId="2" applyNumberFormat="1" applyFont="1" applyFill="1" applyBorder="1" applyAlignment="1">
      <alignment horizontal="left" vertical="center" wrapText="1"/>
    </xf>
    <xf numFmtId="0" fontId="4" fillId="3" borderId="77" xfId="2" applyFont="1" applyFill="1" applyBorder="1" applyAlignment="1">
      <alignment vertical="center"/>
    </xf>
    <xf numFmtId="0" fontId="2" fillId="3" borderId="113" xfId="2" applyFont="1" applyFill="1" applyBorder="1"/>
    <xf numFmtId="0" fontId="58" fillId="3" borderId="114" xfId="2" applyFont="1" applyFill="1" applyBorder="1" applyAlignment="1">
      <alignment horizontal="left" wrapText="1"/>
    </xf>
    <xf numFmtId="0" fontId="2" fillId="3" borderId="77" xfId="2" applyNumberFormat="1" applyFont="1" applyFill="1" applyBorder="1"/>
    <xf numFmtId="0" fontId="2" fillId="3" borderId="78" xfId="2" applyNumberFormat="1" applyFont="1" applyFill="1" applyBorder="1" applyAlignment="1">
      <alignment horizontal="left"/>
    </xf>
    <xf numFmtId="0" fontId="2" fillId="3" borderId="77" xfId="2" applyFont="1" applyFill="1" applyBorder="1"/>
    <xf numFmtId="14" fontId="2" fillId="3" borderId="78" xfId="2" applyNumberFormat="1" applyFont="1" applyFill="1" applyBorder="1" applyAlignment="1">
      <alignment horizontal="left"/>
    </xf>
    <xf numFmtId="0" fontId="2" fillId="3" borderId="77" xfId="2" applyFont="1" applyFill="1" applyBorder="1" applyAlignment="1">
      <alignment vertical="center"/>
    </xf>
    <xf numFmtId="0" fontId="2" fillId="3" borderId="78" xfId="2" applyNumberFormat="1" applyFont="1" applyFill="1" applyBorder="1" applyAlignment="1">
      <alignment horizontal="left" vertical="center" wrapText="1"/>
    </xf>
    <xf numFmtId="0" fontId="2" fillId="3" borderId="79" xfId="2" applyFont="1" applyFill="1" applyBorder="1"/>
    <xf numFmtId="14" fontId="2" fillId="3" borderId="80" xfId="2" applyNumberFormat="1" applyFont="1" applyFill="1" applyBorder="1" applyAlignment="1">
      <alignment horizontal="left"/>
    </xf>
    <xf numFmtId="0" fontId="2" fillId="3" borderId="79" xfId="2" applyFont="1" applyFill="1" applyBorder="1" applyAlignment="1">
      <alignment vertical="center"/>
    </xf>
    <xf numFmtId="0" fontId="2" fillId="3" borderId="80" xfId="2" applyNumberFormat="1" applyFont="1" applyFill="1" applyBorder="1" applyAlignment="1">
      <alignment horizontal="left" vertical="center"/>
    </xf>
    <xf numFmtId="0" fontId="47" fillId="19" borderId="18" xfId="14" applyFont="1" applyFill="1" applyBorder="1" applyAlignment="1" applyProtection="1">
      <alignment horizontal="left" vertical="center"/>
      <protection locked="0"/>
    </xf>
    <xf numFmtId="0" fontId="42" fillId="16" borderId="64" xfId="14" applyNumberFormat="1" applyFont="1" applyFill="1" applyBorder="1" applyAlignment="1" applyProtection="1">
      <alignment horizontal="left" vertical="center"/>
    </xf>
    <xf numFmtId="0" fontId="42" fillId="16" borderId="18" xfId="14" applyNumberFormat="1" applyFont="1" applyFill="1" applyBorder="1" applyAlignment="1" applyProtection="1">
      <alignment horizontal="left" vertical="center"/>
    </xf>
    <xf numFmtId="0" fontId="42" fillId="16" borderId="21" xfId="14" applyNumberFormat="1" applyFont="1" applyFill="1" applyBorder="1" applyAlignment="1" applyProtection="1">
      <alignment horizontal="left" vertical="center"/>
    </xf>
    <xf numFmtId="0" fontId="8" fillId="19" borderId="17" xfId="14" applyFill="1" applyBorder="1" applyAlignment="1" applyProtection="1">
      <alignment horizontal="left" vertical="top"/>
      <protection locked="0"/>
    </xf>
    <xf numFmtId="0" fontId="8" fillId="19" borderId="1" xfId="14" applyFill="1" applyBorder="1" applyAlignment="1" applyProtection="1">
      <alignment horizontal="left" vertical="top"/>
      <protection locked="0"/>
    </xf>
    <xf numFmtId="0" fontId="8" fillId="19" borderId="19" xfId="14" applyFill="1" applyBorder="1" applyAlignment="1" applyProtection="1">
      <alignment horizontal="left" vertical="top"/>
      <protection locked="0"/>
    </xf>
    <xf numFmtId="0" fontId="8" fillId="19" borderId="20" xfId="14" applyFill="1" applyBorder="1" applyAlignment="1" applyProtection="1">
      <alignment horizontal="left" vertical="top"/>
      <protection locked="0"/>
    </xf>
    <xf numFmtId="2" fontId="18" fillId="0" borderId="1" xfId="0" applyNumberFormat="1" applyFont="1" applyFill="1" applyBorder="1" applyAlignment="1">
      <alignment horizontal="center" wrapText="1"/>
    </xf>
    <xf numFmtId="2" fontId="18" fillId="0" borderId="40" xfId="0" applyNumberFormat="1" applyFont="1" applyFill="1" applyBorder="1" applyAlignment="1">
      <alignment horizontal="center" wrapText="1"/>
    </xf>
    <xf numFmtId="2" fontId="18" fillId="0" borderId="1" xfId="0" applyNumberFormat="1" applyFont="1" applyFill="1" applyBorder="1" applyAlignment="1">
      <alignment horizontal="center"/>
    </xf>
    <xf numFmtId="0" fontId="47" fillId="0" borderId="93" xfId="14" applyFont="1" applyFill="1" applyBorder="1" applyAlignment="1" applyProtection="1">
      <alignment horizontal="left" vertical="center"/>
    </xf>
    <xf numFmtId="0" fontId="47" fillId="19" borderId="21" xfId="14" applyFont="1" applyFill="1" applyBorder="1" applyAlignment="1" applyProtection="1">
      <alignment horizontal="left" vertical="center"/>
      <protection locked="0"/>
    </xf>
    <xf numFmtId="0" fontId="18" fillId="3" borderId="127" xfId="0" applyFont="1" applyFill="1" applyBorder="1" applyAlignment="1">
      <alignment horizontal="center"/>
    </xf>
    <xf numFmtId="0" fontId="18" fillId="3" borderId="128" xfId="0" applyFont="1" applyFill="1" applyBorder="1" applyAlignment="1">
      <alignment horizontal="center"/>
    </xf>
    <xf numFmtId="168" fontId="18" fillId="3" borderId="3" xfId="0" applyNumberFormat="1" applyFont="1" applyFill="1" applyBorder="1" applyAlignment="1">
      <alignment horizontal="center"/>
    </xf>
    <xf numFmtId="0" fontId="8" fillId="19" borderId="26" xfId="14" applyFill="1" applyBorder="1" applyAlignment="1" applyProtection="1">
      <alignment horizontal="left" vertical="top" wrapText="1"/>
      <protection locked="0"/>
    </xf>
    <xf numFmtId="0" fontId="8" fillId="19" borderId="8" xfId="14" applyFill="1" applyBorder="1" applyAlignment="1" applyProtection="1">
      <alignment horizontal="left" vertical="top" wrapText="1"/>
      <protection locked="0"/>
    </xf>
    <xf numFmtId="0" fontId="8" fillId="19" borderId="8" xfId="14" quotePrefix="1" applyFill="1" applyBorder="1" applyAlignment="1" applyProtection="1">
      <alignment vertical="center"/>
      <protection locked="0"/>
    </xf>
    <xf numFmtId="0" fontId="8" fillId="19" borderId="17" xfId="14" applyFill="1" applyBorder="1" applyAlignment="1" applyProtection="1">
      <alignment horizontal="left" vertical="top" wrapText="1"/>
      <protection locked="0"/>
    </xf>
    <xf numFmtId="0" fontId="8" fillId="19" borderId="1" xfId="14" applyFill="1" applyBorder="1" applyAlignment="1" applyProtection="1">
      <alignment horizontal="left" vertical="top" wrapText="1"/>
      <protection locked="0"/>
    </xf>
    <xf numFmtId="0" fontId="8" fillId="19" borderId="1" xfId="14" applyFill="1" applyBorder="1" applyAlignment="1" applyProtection="1">
      <alignment vertical="center"/>
      <protection locked="0"/>
    </xf>
    <xf numFmtId="0" fontId="8" fillId="19" borderId="1" xfId="14" applyFill="1" applyBorder="1" applyAlignment="1" applyProtection="1">
      <alignment vertical="center" wrapText="1"/>
      <protection locked="0"/>
    </xf>
    <xf numFmtId="0" fontId="8" fillId="19" borderId="17" xfId="14" applyFont="1" applyFill="1" applyBorder="1" applyAlignment="1" applyProtection="1">
      <alignment horizontal="left" vertical="top" wrapText="1"/>
      <protection locked="0"/>
    </xf>
    <xf numFmtId="0" fontId="8" fillId="19" borderId="1" xfId="14" applyFont="1" applyFill="1" applyBorder="1" applyAlignment="1" applyProtection="1">
      <alignment horizontal="left" vertical="top" wrapText="1"/>
      <protection locked="0"/>
    </xf>
    <xf numFmtId="0" fontId="8" fillId="19" borderId="1" xfId="14" applyFont="1" applyFill="1" applyBorder="1" applyAlignment="1" applyProtection="1">
      <alignment vertical="center"/>
      <protection locked="0"/>
    </xf>
    <xf numFmtId="0" fontId="8" fillId="19" borderId="17" xfId="14" applyFill="1" applyBorder="1" applyAlignment="1" applyProtection="1">
      <alignment horizontal="left" vertical="center" wrapText="1"/>
      <protection locked="0"/>
    </xf>
    <xf numFmtId="0" fontId="8" fillId="19" borderId="1" xfId="14" applyFill="1" applyBorder="1" applyAlignment="1" applyProtection="1">
      <alignment wrapText="1"/>
      <protection locked="0"/>
    </xf>
    <xf numFmtId="0" fontId="8" fillId="19" borderId="1" xfId="14" applyFill="1" applyBorder="1" applyAlignment="1" applyProtection="1">
      <alignment horizontal="left" vertical="center" wrapText="1"/>
      <protection locked="0"/>
    </xf>
    <xf numFmtId="0" fontId="26" fillId="3" borderId="30" xfId="0" quotePrefix="1" applyFont="1" applyFill="1" applyBorder="1"/>
    <xf numFmtId="0" fontId="20" fillId="3" borderId="0" xfId="0" applyFont="1" applyFill="1" applyBorder="1" applyAlignment="1">
      <alignment horizontal="centerContinuous"/>
    </xf>
    <xf numFmtId="0" fontId="52" fillId="3" borderId="0" xfId="2" applyFont="1" applyFill="1" applyBorder="1" applyAlignment="1">
      <alignment horizontal="left" vertical="center" wrapText="1"/>
    </xf>
    <xf numFmtId="0" fontId="52" fillId="3" borderId="0" xfId="2" applyNumberFormat="1" applyFont="1" applyFill="1" applyBorder="1" applyAlignment="1">
      <alignment horizontal="left" vertical="top"/>
    </xf>
    <xf numFmtId="14" fontId="52" fillId="3" borderId="0" xfId="2" applyNumberFormat="1" applyFont="1" applyFill="1" applyBorder="1" applyAlignment="1">
      <alignment horizontal="left" vertical="top"/>
    </xf>
    <xf numFmtId="0" fontId="52" fillId="3" borderId="0" xfId="2" applyNumberFormat="1" applyFont="1" applyFill="1" applyBorder="1" applyAlignment="1">
      <alignment horizontal="left" vertical="center" wrapText="1"/>
    </xf>
    <xf numFmtId="0" fontId="20" fillId="3" borderId="129" xfId="0" applyFont="1" applyFill="1" applyBorder="1" applyAlignment="1">
      <alignment horizontal="centerContinuous"/>
    </xf>
    <xf numFmtId="0" fontId="20" fillId="3" borderId="130" xfId="0" applyFont="1" applyFill="1" applyBorder="1" applyAlignment="1">
      <alignment horizontal="center"/>
    </xf>
    <xf numFmtId="0" fontId="18" fillId="3" borderId="130" xfId="0" applyFont="1" applyFill="1" applyBorder="1"/>
    <xf numFmtId="2" fontId="18" fillId="3" borderId="130" xfId="0" applyNumberFormat="1" applyFont="1" applyFill="1" applyBorder="1" applyAlignment="1">
      <alignment horizontal="center"/>
    </xf>
    <xf numFmtId="167" fontId="18" fillId="3" borderId="130" xfId="19" applyNumberFormat="1" applyFont="1" applyFill="1" applyBorder="1" applyAlignment="1">
      <alignment horizontal="center"/>
    </xf>
    <xf numFmtId="167" fontId="18" fillId="3" borderId="111" xfId="19" applyNumberFormat="1" applyFont="1" applyFill="1" applyBorder="1" applyAlignment="1">
      <alignment horizontal="center"/>
    </xf>
    <xf numFmtId="0" fontId="25" fillId="3" borderId="0" xfId="3" applyFont="1" applyFill="1" applyBorder="1" applyAlignment="1">
      <alignment horizontal="left" vertical="center"/>
    </xf>
    <xf numFmtId="0" fontId="20" fillId="3" borderId="132" xfId="0" applyFont="1" applyFill="1" applyBorder="1" applyAlignment="1">
      <alignment horizontal="centerContinuous"/>
    </xf>
    <xf numFmtId="0" fontId="20" fillId="3" borderId="133" xfId="0" applyFont="1" applyFill="1" applyBorder="1" applyAlignment="1">
      <alignment horizontal="center" wrapText="1"/>
    </xf>
    <xf numFmtId="165" fontId="21" fillId="3" borderId="133" xfId="0" applyNumberFormat="1" applyFont="1" applyFill="1" applyBorder="1" applyAlignment="1">
      <alignment horizontal="center"/>
    </xf>
    <xf numFmtId="165" fontId="21" fillId="3" borderId="134" xfId="0" applyNumberFormat="1" applyFont="1" applyFill="1" applyBorder="1" applyAlignment="1">
      <alignment horizontal="center"/>
    </xf>
    <xf numFmtId="0" fontId="20" fillId="3" borderId="130" xfId="0" applyFont="1" applyFill="1" applyBorder="1" applyAlignment="1">
      <alignment horizontal="center" wrapText="1"/>
    </xf>
    <xf numFmtId="167" fontId="21" fillId="3" borderId="130" xfId="0" applyNumberFormat="1" applyFont="1" applyFill="1" applyBorder="1" applyAlignment="1">
      <alignment horizontal="center"/>
    </xf>
    <xf numFmtId="167" fontId="21" fillId="3" borderId="111" xfId="0" applyNumberFormat="1" applyFont="1" applyFill="1" applyBorder="1" applyAlignment="1">
      <alignment horizontal="center"/>
    </xf>
    <xf numFmtId="0" fontId="20" fillId="3" borderId="28" xfId="0" applyFont="1" applyFill="1" applyBorder="1" applyAlignment="1">
      <alignment horizontal="centerContinuous"/>
    </xf>
    <xf numFmtId="0" fontId="48" fillId="3" borderId="0" xfId="0" applyFont="1" applyFill="1"/>
    <xf numFmtId="0" fontId="28" fillId="0" borderId="93" xfId="2" applyNumberFormat="1" applyFont="1" applyBorder="1" applyAlignment="1">
      <alignment wrapText="1"/>
    </xf>
    <xf numFmtId="0" fontId="48" fillId="3" borderId="0" xfId="0" applyFont="1" applyFill="1" applyBorder="1" applyAlignment="1"/>
    <xf numFmtId="0" fontId="28" fillId="3" borderId="27" xfId="0" applyFont="1" applyFill="1" applyBorder="1"/>
    <xf numFmtId="0" fontId="28" fillId="3" borderId="28" xfId="0" applyFont="1" applyFill="1" applyBorder="1"/>
    <xf numFmtId="0" fontId="28" fillId="3" borderId="29" xfId="0" applyFont="1" applyFill="1" applyBorder="1"/>
    <xf numFmtId="0" fontId="59" fillId="0" borderId="0" xfId="0" applyFont="1"/>
    <xf numFmtId="0" fontId="18" fillId="3" borderId="29" xfId="0" applyFont="1" applyFill="1" applyBorder="1"/>
    <xf numFmtId="2" fontId="20" fillId="3" borderId="133" xfId="0" applyNumberFormat="1" applyFont="1" applyFill="1" applyBorder="1" applyAlignment="1">
      <alignment horizontal="center"/>
    </xf>
    <xf numFmtId="0" fontId="18" fillId="3" borderId="133" xfId="0" applyFont="1" applyFill="1" applyBorder="1"/>
    <xf numFmtId="2" fontId="18" fillId="4" borderId="133" xfId="0" applyNumberFormat="1" applyFont="1" applyFill="1" applyBorder="1" applyAlignment="1">
      <alignment horizontal="center"/>
    </xf>
    <xf numFmtId="2" fontId="18" fillId="3" borderId="133" xfId="0" applyNumberFormat="1" applyFont="1" applyFill="1" applyBorder="1" applyAlignment="1">
      <alignment horizontal="center"/>
    </xf>
    <xf numFmtId="167" fontId="18" fillId="3" borderId="133" xfId="19" applyNumberFormat="1" applyFont="1" applyFill="1" applyBorder="1" applyAlignment="1">
      <alignment horizontal="center"/>
    </xf>
    <xf numFmtId="167" fontId="18" fillId="3" borderId="134" xfId="19" applyNumberFormat="1" applyFont="1" applyFill="1" applyBorder="1" applyAlignment="1">
      <alignment horizontal="center"/>
    </xf>
    <xf numFmtId="2" fontId="18" fillId="4" borderId="130" xfId="0" applyNumberFormat="1" applyFont="1" applyFill="1" applyBorder="1" applyAlignment="1">
      <alignment horizontal="center"/>
    </xf>
    <xf numFmtId="0" fontId="18" fillId="3" borderId="131" xfId="0" applyFont="1" applyFill="1" applyBorder="1"/>
    <xf numFmtId="167" fontId="21" fillId="3" borderId="130" xfId="19" applyNumberFormat="1" applyFont="1" applyFill="1" applyBorder="1" applyAlignment="1">
      <alignment horizontal="center"/>
    </xf>
    <xf numFmtId="167" fontId="21" fillId="3" borderId="111" xfId="19" applyNumberFormat="1" applyFont="1" applyFill="1" applyBorder="1" applyAlignment="1">
      <alignment horizontal="center"/>
    </xf>
    <xf numFmtId="0" fontId="0" fillId="2" borderId="31" xfId="0" applyFill="1" applyBorder="1"/>
    <xf numFmtId="0" fontId="26" fillId="3" borderId="0" xfId="0" applyFont="1" applyFill="1" applyBorder="1" applyAlignment="1">
      <alignment horizontal="center"/>
    </xf>
    <xf numFmtId="0" fontId="26" fillId="3" borderId="0" xfId="0" applyFont="1" applyFill="1" applyBorder="1" applyAlignment="1">
      <alignment horizontal="center" wrapText="1"/>
    </xf>
    <xf numFmtId="0" fontId="48" fillId="3" borderId="9" xfId="0" applyFont="1" applyFill="1" applyBorder="1" applyAlignment="1">
      <alignment vertical="top" wrapText="1"/>
    </xf>
    <xf numFmtId="0" fontId="28" fillId="3" borderId="0" xfId="0" applyFont="1" applyFill="1" applyBorder="1" applyAlignment="1">
      <alignment wrapText="1"/>
    </xf>
    <xf numFmtId="0" fontId="28" fillId="3" borderId="31" xfId="0" applyFont="1" applyFill="1" applyBorder="1" applyAlignment="1">
      <alignment wrapText="1"/>
    </xf>
    <xf numFmtId="0" fontId="28" fillId="3" borderId="0" xfId="0" applyFont="1" applyFill="1" applyBorder="1" applyAlignment="1"/>
    <xf numFmtId="0" fontId="28" fillId="19" borderId="1" xfId="0" applyFont="1" applyFill="1" applyBorder="1" applyAlignment="1" applyProtection="1">
      <alignment horizontal="center" vertical="center"/>
      <protection locked="0"/>
    </xf>
    <xf numFmtId="0" fontId="18" fillId="3" borderId="30" xfId="0" applyFont="1" applyFill="1" applyBorder="1" applyAlignment="1">
      <alignment horizontal="left" wrapText="1"/>
    </xf>
    <xf numFmtId="3" fontId="18" fillId="3" borderId="0" xfId="0" applyNumberFormat="1" applyFont="1" applyFill="1" applyBorder="1" applyAlignment="1">
      <alignment horizontal="center" vertical="center"/>
    </xf>
    <xf numFmtId="169"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0" fontId="26" fillId="3" borderId="0" xfId="0" applyFont="1" applyFill="1" applyBorder="1" applyAlignment="1">
      <alignment horizontal="center" wrapText="1"/>
    </xf>
    <xf numFmtId="0" fontId="6" fillId="0" borderId="43" xfId="2" applyFont="1" applyFill="1" applyBorder="1" applyAlignment="1">
      <alignment horizontal="center" vertical="center"/>
    </xf>
    <xf numFmtId="0" fontId="6" fillId="0" borderId="57" xfId="2" applyFont="1" applyFill="1" applyBorder="1" applyAlignment="1">
      <alignment horizontal="center" vertical="center"/>
    </xf>
    <xf numFmtId="0" fontId="6" fillId="0" borderId="57" xfId="2" applyFont="1" applyBorder="1" applyAlignment="1">
      <alignment horizontal="center" vertical="center"/>
    </xf>
    <xf numFmtId="0" fontId="6" fillId="0" borderId="44" xfId="2" applyFont="1" applyFill="1" applyBorder="1" applyAlignment="1">
      <alignment horizontal="center" vertical="center"/>
    </xf>
    <xf numFmtId="0" fontId="26" fillId="3" borderId="0" xfId="0" applyFont="1" applyFill="1" applyBorder="1" applyAlignment="1">
      <alignment horizontal="center" wrapText="1"/>
    </xf>
    <xf numFmtId="0" fontId="18" fillId="3" borderId="46" xfId="0" applyFont="1" applyFill="1" applyBorder="1" applyAlignment="1">
      <alignment horizontal="left" wrapText="1"/>
    </xf>
    <xf numFmtId="0" fontId="18" fillId="3" borderId="45" xfId="0" applyFont="1" applyFill="1" applyBorder="1" applyAlignment="1">
      <alignment horizontal="left" wrapText="1"/>
    </xf>
    <xf numFmtId="2" fontId="44" fillId="24" borderId="18" xfId="0" applyNumberFormat="1" applyFont="1" applyFill="1" applyBorder="1" applyAlignment="1" applyProtection="1">
      <alignment horizontal="center"/>
    </xf>
    <xf numFmtId="2" fontId="44" fillId="21" borderId="18" xfId="0" applyNumberFormat="1" applyFont="1" applyFill="1" applyBorder="1" applyAlignment="1" applyProtection="1">
      <alignment horizontal="center"/>
    </xf>
    <xf numFmtId="165" fontId="44" fillId="24" borderId="18" xfId="0" applyNumberFormat="1" applyFont="1" applyFill="1" applyBorder="1" applyAlignment="1" applyProtection="1">
      <alignment horizontal="center"/>
    </xf>
    <xf numFmtId="2" fontId="44" fillId="24" borderId="21" xfId="0" applyNumberFormat="1" applyFont="1" applyFill="1" applyBorder="1" applyAlignment="1" applyProtection="1">
      <alignment horizontal="center"/>
    </xf>
    <xf numFmtId="164" fontId="28" fillId="19" borderId="1" xfId="0" applyNumberFormat="1" applyFont="1" applyFill="1" applyBorder="1" applyAlignment="1" applyProtection="1">
      <alignment horizontal="center"/>
      <protection locked="0"/>
    </xf>
    <xf numFmtId="165" fontId="28" fillId="19" borderId="1" xfId="0" applyNumberFormat="1" applyFont="1" applyFill="1" applyBorder="1" applyAlignment="1" applyProtection="1">
      <alignment horizontal="center"/>
      <protection locked="0"/>
    </xf>
    <xf numFmtId="0" fontId="28" fillId="0" borderId="135" xfId="2" applyNumberFormat="1" applyFont="1" applyBorder="1"/>
    <xf numFmtId="14" fontId="36" fillId="19" borderId="44" xfId="14" applyNumberFormat="1" applyFont="1" applyFill="1" applyBorder="1" applyAlignment="1" applyProtection="1">
      <alignment horizontal="center" vertical="center"/>
      <protection locked="0"/>
    </xf>
    <xf numFmtId="14" fontId="36" fillId="19" borderId="21" xfId="14" applyNumberFormat="1" applyFont="1" applyFill="1" applyBorder="1" applyAlignment="1" applyProtection="1">
      <alignment horizontal="center" vertical="center"/>
      <protection locked="0"/>
    </xf>
    <xf numFmtId="2" fontId="28" fillId="27" borderId="1" xfId="0" applyNumberFormat="1" applyFont="1" applyFill="1" applyBorder="1" applyAlignment="1" applyProtection="1">
      <alignment horizontal="center"/>
      <protection locked="0"/>
    </xf>
    <xf numFmtId="2" fontId="28" fillId="3" borderId="0" xfId="0" applyNumberFormat="1" applyFont="1" applyFill="1" applyBorder="1"/>
    <xf numFmtId="0" fontId="26" fillId="3" borderId="31" xfId="0" applyFont="1" applyFill="1" applyBorder="1" applyAlignment="1"/>
    <xf numFmtId="165" fontId="28" fillId="20" borderId="1" xfId="0" applyNumberFormat="1" applyFont="1" applyFill="1" applyBorder="1" applyAlignment="1" applyProtection="1">
      <alignment horizontal="center"/>
      <protection locked="0"/>
    </xf>
    <xf numFmtId="165" fontId="28" fillId="25" borderId="5" xfId="0" applyNumberFormat="1" applyFont="1" applyFill="1" applyBorder="1" applyAlignment="1" applyProtection="1">
      <alignment horizontal="center"/>
    </xf>
    <xf numFmtId="165" fontId="28" fillId="19" borderId="20" xfId="0" applyNumberFormat="1" applyFont="1" applyFill="1" applyBorder="1" applyAlignment="1" applyProtection="1">
      <alignment horizontal="center"/>
      <protection locked="0"/>
    </xf>
    <xf numFmtId="165" fontId="30" fillId="23" borderId="1" xfId="0" applyNumberFormat="1" applyFont="1" applyFill="1" applyBorder="1" applyAlignment="1" applyProtection="1">
      <alignment horizontal="center"/>
      <protection locked="0"/>
    </xf>
    <xf numFmtId="165" fontId="0" fillId="3" borderId="0" xfId="0" applyNumberFormat="1" applyFill="1" applyBorder="1"/>
    <xf numFmtId="165" fontId="30" fillId="23" borderId="20" xfId="0" applyNumberFormat="1" applyFont="1" applyFill="1" applyBorder="1" applyAlignment="1" applyProtection="1">
      <alignment horizontal="center"/>
      <protection locked="0"/>
    </xf>
    <xf numFmtId="165" fontId="44" fillId="24" borderId="20" xfId="0" applyNumberFormat="1" applyFont="1" applyFill="1" applyBorder="1" applyAlignment="1" applyProtection="1">
      <alignment horizontal="center"/>
    </xf>
    <xf numFmtId="165" fontId="18" fillId="3" borderId="0" xfId="0" applyNumberFormat="1" applyFont="1" applyFill="1" applyBorder="1"/>
    <xf numFmtId="165" fontId="18" fillId="3" borderId="33" xfId="0" applyNumberFormat="1" applyFont="1" applyFill="1" applyBorder="1" applyAlignment="1">
      <alignment horizontal="center"/>
    </xf>
    <xf numFmtId="165" fontId="18" fillId="3" borderId="1" xfId="0" applyNumberFormat="1" applyFont="1" applyFill="1" applyBorder="1" applyAlignment="1">
      <alignment horizontal="center"/>
    </xf>
    <xf numFmtId="165" fontId="18" fillId="3" borderId="20" xfId="0" applyNumberFormat="1" applyFont="1" applyFill="1" applyBorder="1" applyAlignment="1">
      <alignment horizontal="center"/>
    </xf>
    <xf numFmtId="165" fontId="18" fillId="4" borderId="2" xfId="0" applyNumberFormat="1" applyFont="1" applyFill="1" applyBorder="1" applyAlignment="1">
      <alignment horizontal="center"/>
    </xf>
    <xf numFmtId="165" fontId="18" fillId="4" borderId="58" xfId="0" applyNumberFormat="1" applyFont="1" applyFill="1" applyBorder="1" applyAlignment="1">
      <alignment horizontal="center"/>
    </xf>
    <xf numFmtId="165" fontId="18" fillId="4" borderId="47" xfId="0" applyNumberFormat="1" applyFont="1" applyFill="1" applyBorder="1" applyAlignment="1">
      <alignment horizontal="center"/>
    </xf>
    <xf numFmtId="2" fontId="28" fillId="19" borderId="112" xfId="0" applyNumberFormat="1" applyFont="1" applyFill="1" applyBorder="1" applyAlignment="1" applyProtection="1">
      <alignment horizontal="center"/>
      <protection locked="0"/>
    </xf>
    <xf numFmtId="2" fontId="28" fillId="20" borderId="1" xfId="0" applyNumberFormat="1" applyFont="1" applyFill="1" applyBorder="1" applyAlignment="1" applyProtection="1">
      <alignment horizontal="center"/>
      <protection locked="0"/>
    </xf>
    <xf numFmtId="2" fontId="44" fillId="21" borderId="1" xfId="0" applyNumberFormat="1" applyFont="1" applyFill="1" applyBorder="1" applyAlignment="1" applyProtection="1">
      <alignment horizontal="center"/>
    </xf>
    <xf numFmtId="2" fontId="28" fillId="20" borderId="1" xfId="0" quotePrefix="1" applyNumberFormat="1" applyFont="1" applyFill="1" applyBorder="1" applyAlignment="1" applyProtection="1">
      <alignment horizontal="center"/>
      <protection locked="0"/>
    </xf>
    <xf numFmtId="2" fontId="26" fillId="3" borderId="0" xfId="0" applyNumberFormat="1" applyFont="1" applyFill="1" applyBorder="1" applyAlignment="1">
      <alignment horizontal="center" wrapText="1"/>
    </xf>
    <xf numFmtId="165" fontId="26" fillId="3" borderId="0" xfId="0" applyNumberFormat="1" applyFont="1" applyFill="1" applyBorder="1" applyAlignment="1">
      <alignment wrapText="1"/>
    </xf>
    <xf numFmtId="165" fontId="26" fillId="3" borderId="61" xfId="0" applyNumberFormat="1" applyFont="1" applyFill="1" applyBorder="1" applyAlignment="1">
      <alignment horizontal="center" wrapText="1"/>
    </xf>
    <xf numFmtId="165" fontId="28" fillId="3" borderId="0" xfId="0" applyNumberFormat="1" applyFont="1" applyFill="1" applyBorder="1" applyAlignment="1">
      <alignment horizontal="center"/>
    </xf>
    <xf numFmtId="2" fontId="30" fillId="23" borderId="1" xfId="0" applyNumberFormat="1" applyFont="1" applyFill="1" applyBorder="1" applyAlignment="1" applyProtection="1">
      <alignment horizontal="center"/>
      <protection locked="0"/>
    </xf>
    <xf numFmtId="2" fontId="0" fillId="3" borderId="0" xfId="0" applyNumberFormat="1" applyFill="1" applyBorder="1"/>
    <xf numFmtId="2" fontId="50" fillId="24" borderId="1" xfId="0" applyNumberFormat="1" applyFont="1" applyFill="1" applyBorder="1" applyAlignment="1" applyProtection="1">
      <alignment horizontal="center"/>
    </xf>
    <xf numFmtId="2" fontId="30" fillId="23" borderId="20" xfId="0" applyNumberFormat="1" applyFont="1" applyFill="1" applyBorder="1" applyAlignment="1" applyProtection="1">
      <alignment horizontal="center"/>
      <protection locked="0"/>
    </xf>
    <xf numFmtId="2" fontId="0" fillId="3" borderId="5" xfId="0" applyNumberFormat="1" applyFill="1" applyBorder="1"/>
    <xf numFmtId="2" fontId="44" fillId="24" borderId="1" xfId="0" applyNumberFormat="1" applyFont="1" applyFill="1" applyBorder="1" applyAlignment="1" applyProtection="1">
      <alignment horizontal="center"/>
    </xf>
    <xf numFmtId="2" fontId="44" fillId="24" borderId="20" xfId="0" applyNumberFormat="1" applyFont="1" applyFill="1" applyBorder="1" applyAlignment="1" applyProtection="1">
      <alignment horizontal="center"/>
    </xf>
    <xf numFmtId="0" fontId="18" fillId="3" borderId="12" xfId="0" applyFont="1" applyFill="1" applyBorder="1" applyAlignment="1">
      <alignment horizontal="left"/>
    </xf>
    <xf numFmtId="0" fontId="18" fillId="3" borderId="63" xfId="0" applyFont="1" applyFill="1" applyBorder="1"/>
    <xf numFmtId="166" fontId="18" fillId="3" borderId="31" xfId="0" applyNumberFormat="1" applyFont="1" applyFill="1" applyBorder="1" applyAlignment="1">
      <alignment horizontal="center"/>
    </xf>
    <xf numFmtId="0" fontId="6" fillId="0" borderId="26" xfId="2" applyFont="1" applyBorder="1" applyAlignment="1">
      <alignment horizontal="center"/>
    </xf>
    <xf numFmtId="0" fontId="6" fillId="0" borderId="64" xfId="2" applyFont="1" applyBorder="1" applyAlignment="1">
      <alignment horizontal="center"/>
    </xf>
    <xf numFmtId="0" fontId="48" fillId="3" borderId="9" xfId="0" applyFont="1" applyFill="1" applyBorder="1" applyAlignment="1">
      <alignment vertical="top"/>
    </xf>
    <xf numFmtId="0" fontId="18" fillId="0" borderId="113" xfId="2" applyFont="1" applyBorder="1"/>
    <xf numFmtId="0" fontId="18" fillId="0" borderId="77" xfId="2" applyNumberFormat="1" applyFont="1" applyBorder="1"/>
    <xf numFmtId="0" fontId="18" fillId="0" borderId="77" xfId="2" applyFont="1" applyBorder="1"/>
    <xf numFmtId="0" fontId="18" fillId="0" borderId="77" xfId="2" applyFont="1" applyBorder="1" applyAlignment="1">
      <alignment horizontal="left" vertical="center"/>
    </xf>
    <xf numFmtId="0" fontId="18" fillId="0" borderId="79" xfId="2" applyFont="1" applyBorder="1"/>
    <xf numFmtId="0" fontId="17" fillId="3" borderId="12" xfId="3" applyFont="1" applyFill="1" applyBorder="1">
      <alignment horizontal="left" vertical="center"/>
    </xf>
    <xf numFmtId="0" fontId="17" fillId="3" borderId="13" xfId="3" applyFont="1" applyFill="1" applyBorder="1" applyAlignment="1">
      <alignment horizontal="left" vertical="center"/>
    </xf>
    <xf numFmtId="0" fontId="33" fillId="3" borderId="30" xfId="0" applyFont="1" applyFill="1" applyBorder="1" applyAlignment="1">
      <alignment wrapText="1"/>
    </xf>
    <xf numFmtId="0" fontId="17" fillId="3" borderId="11" xfId="3" applyFont="1" applyFill="1" applyBorder="1" applyAlignment="1">
      <alignment horizontal="center" vertical="center" wrapText="1"/>
    </xf>
    <xf numFmtId="165" fontId="4" fillId="27" borderId="31" xfId="1" applyNumberFormat="1" applyFont="1" applyFill="1" applyBorder="1" applyAlignment="1" applyProtection="1">
      <alignment horizontal="center" vertical="center"/>
    </xf>
    <xf numFmtId="164" fontId="18" fillId="3" borderId="127" xfId="0" applyNumberFormat="1" applyFont="1" applyFill="1" applyBorder="1" applyAlignment="1">
      <alignment horizontal="center" wrapText="1"/>
    </xf>
    <xf numFmtId="164" fontId="18" fillId="3" borderId="3" xfId="0" applyNumberFormat="1" applyFont="1" applyFill="1" applyBorder="1" applyAlignment="1">
      <alignment horizontal="center" wrapText="1"/>
    </xf>
    <xf numFmtId="0" fontId="18" fillId="3" borderId="3" xfId="0" applyFont="1" applyFill="1" applyBorder="1" applyAlignment="1">
      <alignment horizontal="center"/>
    </xf>
    <xf numFmtId="2" fontId="18" fillId="3" borderId="3" xfId="0" applyNumberFormat="1" applyFont="1" applyFill="1" applyBorder="1" applyAlignment="1">
      <alignment horizontal="center" wrapText="1"/>
    </xf>
    <xf numFmtId="2" fontId="18" fillId="3" borderId="3" xfId="0" applyNumberFormat="1" applyFont="1" applyFill="1" applyBorder="1" applyAlignment="1">
      <alignment horizontal="center"/>
    </xf>
    <xf numFmtId="2" fontId="18" fillId="3" borderId="128" xfId="0" applyNumberFormat="1" applyFont="1" applyFill="1" applyBorder="1" applyAlignment="1">
      <alignment horizontal="center" wrapText="1"/>
    </xf>
    <xf numFmtId="0" fontId="49" fillId="3" borderId="30" xfId="0" applyFont="1" applyFill="1" applyBorder="1" applyAlignment="1">
      <alignment wrapText="1"/>
    </xf>
    <xf numFmtId="14" fontId="8" fillId="19" borderId="1" xfId="14" applyNumberFormat="1" applyFill="1" applyBorder="1" applyAlignment="1" applyProtection="1">
      <alignment horizontal="left" vertical="top" wrapText="1"/>
      <protection locked="0"/>
    </xf>
    <xf numFmtId="14" fontId="28" fillId="3" borderId="31" xfId="0" applyNumberFormat="1" applyFont="1" applyFill="1" applyBorder="1" applyAlignment="1">
      <alignment horizontal="center"/>
    </xf>
    <xf numFmtId="14" fontId="28" fillId="3" borderId="34" xfId="0" applyNumberFormat="1" applyFont="1" applyFill="1" applyBorder="1" applyAlignment="1">
      <alignment horizontal="center"/>
    </xf>
    <xf numFmtId="14" fontId="8" fillId="19" borderId="18" xfId="14" applyNumberFormat="1" applyFill="1" applyBorder="1" applyAlignment="1" applyProtection="1">
      <alignment horizontal="left" vertical="top" wrapText="1"/>
      <protection locked="0"/>
    </xf>
    <xf numFmtId="14" fontId="8" fillId="19" borderId="20" xfId="14" applyNumberFormat="1" applyFill="1" applyBorder="1" applyAlignment="1" applyProtection="1">
      <alignment horizontal="left" vertical="top" wrapText="1"/>
      <protection locked="0"/>
    </xf>
    <xf numFmtId="14" fontId="8" fillId="19" borderId="21" xfId="14" applyNumberFormat="1" applyFill="1" applyBorder="1" applyAlignment="1" applyProtection="1">
      <alignment horizontal="left" vertical="top" wrapText="1"/>
      <protection locked="0"/>
    </xf>
    <xf numFmtId="164" fontId="8" fillId="0" borderId="79" xfId="2" applyNumberFormat="1" applyFont="1" applyBorder="1" applyAlignment="1">
      <alignment horizontal="center" vertical="center" wrapText="1"/>
    </xf>
    <xf numFmtId="14" fontId="2" fillId="0" borderId="80" xfId="2" applyNumberFormat="1" applyBorder="1" applyAlignment="1">
      <alignment horizontal="center" vertical="center" wrapText="1"/>
    </xf>
    <xf numFmtId="0" fontId="3" fillId="6" borderId="12" xfId="3" applyFont="1" applyBorder="1" applyAlignment="1">
      <alignment horizontal="left" vertical="center"/>
    </xf>
    <xf numFmtId="0" fontId="3" fillId="6" borderId="13" xfId="3" applyFont="1" applyBorder="1" applyAlignment="1">
      <alignment horizontal="left" vertical="center"/>
    </xf>
    <xf numFmtId="0" fontId="14" fillId="0" borderId="12" xfId="15" applyBorder="1" applyAlignment="1" applyProtection="1">
      <alignment horizontal="left" vertical="center" wrapText="1"/>
      <protection locked="0"/>
    </xf>
    <xf numFmtId="0" fontId="14" fillId="0" borderId="13" xfId="15" applyBorder="1" applyAlignment="1" applyProtection="1">
      <alignment horizontal="left" vertical="center" wrapText="1"/>
      <protection locked="0"/>
    </xf>
    <xf numFmtId="0" fontId="13" fillId="18" borderId="27" xfId="3" applyFont="1" applyFill="1" applyBorder="1" applyAlignment="1">
      <alignment horizontal="left" vertical="center" wrapText="1"/>
    </xf>
    <xf numFmtId="0" fontId="13" fillId="18" borderId="29" xfId="3" applyFont="1" applyFill="1" applyBorder="1" applyAlignment="1">
      <alignment horizontal="left" vertical="center" wrapText="1"/>
    </xf>
    <xf numFmtId="0" fontId="13" fillId="18" borderId="30" xfId="3" applyFont="1" applyFill="1" applyBorder="1" applyAlignment="1">
      <alignment horizontal="left" vertical="center" wrapText="1"/>
    </xf>
    <xf numFmtId="0" fontId="13" fillId="18" borderId="31" xfId="3" applyFont="1" applyFill="1" applyBorder="1" applyAlignment="1">
      <alignment horizontal="left" vertical="center" wrapText="1"/>
    </xf>
    <xf numFmtId="0" fontId="13" fillId="18" borderId="32" xfId="3" applyFont="1" applyFill="1" applyBorder="1" applyAlignment="1">
      <alignment horizontal="left" vertical="center" wrapText="1"/>
    </xf>
    <xf numFmtId="0" fontId="13" fillId="18" borderId="34" xfId="3" applyFont="1" applyFill="1" applyBorder="1" applyAlignment="1">
      <alignment horizontal="left" vertical="center" wrapText="1"/>
    </xf>
    <xf numFmtId="0" fontId="13" fillId="18" borderId="27" xfId="3" applyFont="1" applyFill="1" applyBorder="1" applyAlignment="1" applyProtection="1">
      <alignment horizontal="left" vertical="center" wrapText="1"/>
    </xf>
    <xf numFmtId="0" fontId="13" fillId="18" borderId="29" xfId="3" applyFont="1" applyFill="1" applyBorder="1" applyAlignment="1" applyProtection="1">
      <alignment horizontal="left" vertical="center" wrapText="1"/>
    </xf>
    <xf numFmtId="0" fontId="13" fillId="18" borderId="32" xfId="3" applyFont="1" applyFill="1" applyBorder="1" applyAlignment="1" applyProtection="1">
      <alignment horizontal="left" vertical="center" wrapText="1"/>
    </xf>
    <xf numFmtId="0" fontId="13" fillId="18" borderId="34" xfId="3" applyFont="1" applyFill="1" applyBorder="1" applyAlignment="1" applyProtection="1">
      <alignment horizontal="left" vertical="center" wrapText="1"/>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2" borderId="46" xfId="0" applyFont="1" applyFill="1" applyBorder="1" applyAlignment="1">
      <alignment horizontal="center" vertical="center"/>
    </xf>
    <xf numFmtId="0" fontId="6" fillId="2" borderId="45" xfId="0" applyFont="1" applyFill="1" applyBorder="1" applyAlignment="1">
      <alignment horizontal="center" vertical="center"/>
    </xf>
    <xf numFmtId="0" fontId="28" fillId="19" borderId="27" xfId="1" applyNumberFormat="1" applyFont="1" applyFill="1" applyBorder="1" applyAlignment="1" applyProtection="1">
      <alignment horizontal="left" vertical="top" wrapText="1"/>
      <protection locked="0"/>
    </xf>
    <xf numFmtId="0" fontId="28" fillId="19" borderId="28" xfId="1" applyNumberFormat="1" applyFont="1" applyFill="1" applyBorder="1" applyAlignment="1" applyProtection="1">
      <alignment horizontal="left" vertical="top" wrapText="1"/>
      <protection locked="0"/>
    </xf>
    <xf numFmtId="0" fontId="28" fillId="19" borderId="29" xfId="1" applyNumberFormat="1" applyFont="1" applyFill="1" applyBorder="1" applyAlignment="1" applyProtection="1">
      <alignment horizontal="left" vertical="top" wrapText="1"/>
      <protection locked="0"/>
    </xf>
    <xf numFmtId="0" fontId="28" fillId="19" borderId="30" xfId="1" applyNumberFormat="1" applyFont="1" applyFill="1" applyBorder="1" applyAlignment="1" applyProtection="1">
      <alignment horizontal="left" vertical="top" wrapText="1"/>
      <protection locked="0"/>
    </xf>
    <xf numFmtId="0" fontId="28" fillId="19" borderId="0" xfId="1" applyNumberFormat="1" applyFont="1" applyFill="1" applyBorder="1" applyAlignment="1" applyProtection="1">
      <alignment horizontal="left" vertical="top" wrapText="1"/>
      <protection locked="0"/>
    </xf>
    <xf numFmtId="0" fontId="28" fillId="19" borderId="31" xfId="1" applyNumberFormat="1" applyFont="1" applyFill="1" applyBorder="1" applyAlignment="1" applyProtection="1">
      <alignment horizontal="left" vertical="top" wrapText="1"/>
      <protection locked="0"/>
    </xf>
    <xf numFmtId="0" fontId="28" fillId="19" borderId="32" xfId="1" applyNumberFormat="1" applyFont="1" applyFill="1" applyBorder="1" applyAlignment="1" applyProtection="1">
      <alignment horizontal="left" vertical="top" wrapText="1"/>
      <protection locked="0"/>
    </xf>
    <xf numFmtId="0" fontId="28" fillId="19" borderId="33" xfId="1" applyNumberFormat="1" applyFont="1" applyFill="1" applyBorder="1" applyAlignment="1" applyProtection="1">
      <alignment horizontal="left" vertical="top" wrapText="1"/>
      <protection locked="0"/>
    </xf>
    <xf numFmtId="0" fontId="28" fillId="19" borderId="34" xfId="1" applyNumberFormat="1" applyFont="1" applyFill="1" applyBorder="1" applyAlignment="1" applyProtection="1">
      <alignment horizontal="left" vertical="top" wrapText="1"/>
      <protection locked="0"/>
    </xf>
    <xf numFmtId="0" fontId="26" fillId="2" borderId="12" xfId="0" applyFont="1" applyFill="1" applyBorder="1" applyAlignment="1">
      <alignment horizontal="left"/>
    </xf>
    <xf numFmtId="0" fontId="26" fillId="2" borderId="63" xfId="0" applyFont="1" applyFill="1" applyBorder="1" applyAlignment="1">
      <alignment horizontal="left"/>
    </xf>
    <xf numFmtId="0" fontId="26" fillId="2" borderId="13" xfId="0" applyFont="1" applyFill="1" applyBorder="1" applyAlignment="1">
      <alignment horizontal="left"/>
    </xf>
    <xf numFmtId="0" fontId="38" fillId="6" borderId="12" xfId="3" applyFont="1" applyBorder="1" applyAlignment="1">
      <alignment horizontal="left" vertical="center"/>
    </xf>
    <xf numFmtId="0" fontId="38" fillId="6" borderId="13" xfId="3" applyFont="1" applyBorder="1" applyAlignment="1">
      <alignment horizontal="left" vertical="center"/>
    </xf>
    <xf numFmtId="0" fontId="17" fillId="14" borderId="27" xfId="3" applyFont="1" applyFill="1" applyBorder="1" applyAlignment="1" applyProtection="1">
      <alignment horizontal="left" vertical="top" wrapText="1"/>
    </xf>
    <xf numFmtId="0" fontId="17" fillId="14" borderId="28" xfId="3" applyFont="1" applyFill="1" applyBorder="1" applyAlignment="1" applyProtection="1">
      <alignment horizontal="left" vertical="top" wrapText="1"/>
    </xf>
    <xf numFmtId="0" fontId="17" fillId="14" borderId="29" xfId="3" applyFont="1" applyFill="1" applyBorder="1" applyAlignment="1" applyProtection="1">
      <alignment horizontal="left" vertical="top" wrapText="1"/>
    </xf>
    <xf numFmtId="0" fontId="17" fillId="14" borderId="30" xfId="3" applyFont="1" applyFill="1" applyBorder="1" applyAlignment="1" applyProtection="1">
      <alignment horizontal="left" vertical="top" wrapText="1"/>
    </xf>
    <xf numFmtId="0" fontId="17" fillId="14" borderId="0" xfId="3" applyFont="1" applyFill="1" applyBorder="1" applyAlignment="1" applyProtection="1">
      <alignment horizontal="left" vertical="top" wrapText="1"/>
    </xf>
    <xf numFmtId="0" fontId="17" fillId="14" borderId="31" xfId="3" applyFont="1" applyFill="1" applyBorder="1" applyAlignment="1" applyProtection="1">
      <alignment horizontal="left" vertical="top" wrapText="1"/>
    </xf>
    <xf numFmtId="0" fontId="17" fillId="14" borderId="32" xfId="3" applyFont="1" applyFill="1" applyBorder="1" applyAlignment="1" applyProtection="1">
      <alignment horizontal="left" vertical="top" wrapText="1"/>
    </xf>
    <xf numFmtId="0" fontId="17" fillId="14" borderId="33" xfId="3" applyFont="1" applyFill="1" applyBorder="1" applyAlignment="1" applyProtection="1">
      <alignment horizontal="left" vertical="top" wrapText="1"/>
    </xf>
    <xf numFmtId="0" fontId="17" fillId="14" borderId="34" xfId="3" applyFont="1" applyFill="1" applyBorder="1" applyAlignment="1" applyProtection="1">
      <alignment horizontal="left" vertical="top" wrapText="1"/>
    </xf>
    <xf numFmtId="0" fontId="38" fillId="6" borderId="63" xfId="3" applyFont="1" applyBorder="1" applyAlignment="1">
      <alignment horizontal="left" vertical="center"/>
    </xf>
    <xf numFmtId="0" fontId="26" fillId="0" borderId="30" xfId="2" applyNumberFormat="1" applyFont="1" applyBorder="1" applyAlignment="1">
      <alignment horizontal="left"/>
    </xf>
    <xf numFmtId="0" fontId="26" fillId="0" borderId="31" xfId="2" applyNumberFormat="1" applyFont="1" applyBorder="1" applyAlignment="1">
      <alignment horizontal="left"/>
    </xf>
    <xf numFmtId="0" fontId="16" fillId="0" borderId="0" xfId="0" applyFont="1" applyFill="1" applyBorder="1" applyAlignment="1">
      <alignment horizontal="center"/>
    </xf>
    <xf numFmtId="0" fontId="3" fillId="6" borderId="12" xfId="3" applyBorder="1" applyAlignment="1">
      <alignment horizontal="left" vertical="center"/>
    </xf>
    <xf numFmtId="0" fontId="3" fillId="6" borderId="63" xfId="3" applyBorder="1" applyAlignment="1">
      <alignment horizontal="left" vertical="center"/>
    </xf>
    <xf numFmtId="0" fontId="3" fillId="6" borderId="13" xfId="3" applyBorder="1" applyAlignment="1">
      <alignment horizontal="left" vertical="center"/>
    </xf>
    <xf numFmtId="0" fontId="4" fillId="19" borderId="27" xfId="1" applyFont="1" applyFill="1" applyBorder="1" applyAlignment="1" applyProtection="1">
      <alignment horizontal="center"/>
      <protection locked="0"/>
    </xf>
    <xf numFmtId="0" fontId="4" fillId="19" borderId="28" xfId="1" applyFont="1" applyFill="1" applyBorder="1" applyAlignment="1" applyProtection="1">
      <alignment horizontal="center"/>
      <protection locked="0"/>
    </xf>
    <xf numFmtId="0" fontId="4" fillId="19" borderId="29" xfId="1" applyFont="1" applyFill="1" applyBorder="1" applyAlignment="1" applyProtection="1">
      <alignment horizontal="center"/>
      <protection locked="0"/>
    </xf>
    <xf numFmtId="0" fontId="4" fillId="19" borderId="30" xfId="1" applyFont="1" applyFill="1" applyBorder="1" applyAlignment="1" applyProtection="1">
      <alignment horizontal="center"/>
      <protection locked="0"/>
    </xf>
    <xf numFmtId="0" fontId="4" fillId="19" borderId="0" xfId="1" applyFont="1" applyFill="1" applyBorder="1" applyAlignment="1" applyProtection="1">
      <alignment horizontal="center"/>
      <protection locked="0"/>
    </xf>
    <xf numFmtId="0" fontId="4" fillId="19" borderId="31" xfId="1" applyFont="1" applyFill="1" applyBorder="1" applyAlignment="1" applyProtection="1">
      <alignment horizontal="center"/>
      <protection locked="0"/>
    </xf>
    <xf numFmtId="0" fontId="4" fillId="19" borderId="32" xfId="1" applyFont="1" applyFill="1" applyBorder="1" applyAlignment="1" applyProtection="1">
      <alignment horizontal="center"/>
      <protection locked="0"/>
    </xf>
    <xf numFmtId="0" fontId="4" fillId="19" borderId="33" xfId="1" applyFont="1" applyFill="1" applyBorder="1" applyAlignment="1" applyProtection="1">
      <alignment horizontal="center"/>
      <protection locked="0"/>
    </xf>
    <xf numFmtId="0" fontId="4" fillId="19" borderId="34" xfId="1" applyFont="1" applyFill="1" applyBorder="1" applyAlignment="1" applyProtection="1">
      <alignment horizontal="center"/>
      <protection locked="0"/>
    </xf>
    <xf numFmtId="0" fontId="17" fillId="2" borderId="12" xfId="3" applyFont="1" applyFill="1" applyBorder="1" applyAlignment="1">
      <alignment horizontal="left" vertical="center"/>
    </xf>
    <xf numFmtId="0" fontId="17" fillId="2" borderId="63" xfId="3" applyFont="1" applyFill="1" applyBorder="1" applyAlignment="1">
      <alignment horizontal="left" vertical="center"/>
    </xf>
    <xf numFmtId="0" fontId="17" fillId="2" borderId="13" xfId="3" applyFont="1" applyFill="1" applyBorder="1" applyAlignment="1">
      <alignment horizontal="left" vertical="center"/>
    </xf>
    <xf numFmtId="0" fontId="18" fillId="27" borderId="27" xfId="0" applyFont="1" applyFill="1" applyBorder="1" applyAlignment="1" applyProtection="1">
      <alignment horizontal="left" vertical="top" wrapText="1"/>
      <protection locked="0"/>
    </xf>
    <xf numFmtId="0" fontId="18" fillId="27" borderId="28" xfId="0" applyFont="1" applyFill="1" applyBorder="1" applyAlignment="1" applyProtection="1">
      <alignment horizontal="left" vertical="top" wrapText="1"/>
      <protection locked="0"/>
    </xf>
    <xf numFmtId="0" fontId="18" fillId="27" borderId="29" xfId="0" applyFont="1" applyFill="1" applyBorder="1" applyAlignment="1" applyProtection="1">
      <alignment horizontal="left" vertical="top" wrapText="1"/>
      <protection locked="0"/>
    </xf>
    <xf numFmtId="0" fontId="18" fillId="27" borderId="30" xfId="0" applyFont="1" applyFill="1" applyBorder="1" applyAlignment="1" applyProtection="1">
      <alignment horizontal="left" vertical="top" wrapText="1"/>
      <protection locked="0"/>
    </xf>
    <xf numFmtId="0" fontId="18" fillId="27" borderId="0" xfId="0" applyFont="1" applyFill="1" applyBorder="1" applyAlignment="1" applyProtection="1">
      <alignment horizontal="left" vertical="top" wrapText="1"/>
      <protection locked="0"/>
    </xf>
    <xf numFmtId="0" fontId="18" fillId="27" borderId="31" xfId="0" applyFont="1" applyFill="1" applyBorder="1" applyAlignment="1" applyProtection="1">
      <alignment horizontal="left" vertical="top" wrapText="1"/>
      <protection locked="0"/>
    </xf>
    <xf numFmtId="0" fontId="18" fillId="27" borderId="32" xfId="0" applyFont="1" applyFill="1" applyBorder="1" applyAlignment="1" applyProtection="1">
      <alignment horizontal="left" vertical="top" wrapText="1"/>
      <protection locked="0"/>
    </xf>
    <xf numFmtId="0" fontId="18" fillId="27" borderId="33" xfId="0" applyFont="1" applyFill="1" applyBorder="1" applyAlignment="1" applyProtection="1">
      <alignment horizontal="left" vertical="top" wrapText="1"/>
      <protection locked="0"/>
    </xf>
    <xf numFmtId="0" fontId="18" fillId="27" borderId="34" xfId="0" applyFont="1" applyFill="1" applyBorder="1" applyAlignment="1" applyProtection="1">
      <alignment horizontal="left" vertical="top" wrapText="1"/>
      <protection locked="0"/>
    </xf>
    <xf numFmtId="0" fontId="25" fillId="6" borderId="27" xfId="3" applyFont="1" applyBorder="1" applyAlignment="1">
      <alignment horizontal="left" vertical="center"/>
    </xf>
    <xf numFmtId="0" fontId="25" fillId="6" borderId="28" xfId="3" applyFont="1" applyBorder="1" applyAlignment="1">
      <alignment horizontal="left" vertical="center"/>
    </xf>
    <xf numFmtId="0" fontId="25" fillId="6" borderId="29" xfId="3" applyFont="1" applyBorder="1" applyAlignment="1">
      <alignment horizontal="left" vertical="center"/>
    </xf>
    <xf numFmtId="0" fontId="52" fillId="0" borderId="115" xfId="2" applyFont="1" applyBorder="1" applyAlignment="1">
      <alignment horizontal="left" wrapText="1"/>
    </xf>
    <xf numFmtId="0" fontId="52" fillId="0" borderId="116" xfId="2" applyFont="1" applyBorder="1" applyAlignment="1">
      <alignment horizontal="left" wrapText="1"/>
    </xf>
    <xf numFmtId="0" fontId="52" fillId="0" borderId="117" xfId="2" applyFont="1" applyBorder="1" applyAlignment="1">
      <alignment horizontal="left" wrapText="1"/>
    </xf>
    <xf numFmtId="0" fontId="52" fillId="0" borderId="86" xfId="2" applyNumberFormat="1" applyFont="1" applyBorder="1" applyAlignment="1">
      <alignment horizontal="left" vertical="top"/>
    </xf>
    <xf numFmtId="0" fontId="52" fillId="0" borderId="87" xfId="2" applyNumberFormat="1" applyFont="1" applyBorder="1" applyAlignment="1">
      <alignment horizontal="left" vertical="top"/>
    </xf>
    <xf numFmtId="0" fontId="52" fillId="0" borderId="88" xfId="2" applyNumberFormat="1" applyFont="1" applyBorder="1" applyAlignment="1">
      <alignment horizontal="left" vertical="top"/>
    </xf>
    <xf numFmtId="14" fontId="52" fillId="0" borderId="86" xfId="2" applyNumberFormat="1" applyFont="1" applyBorder="1" applyAlignment="1">
      <alignment horizontal="left" vertical="top"/>
    </xf>
    <xf numFmtId="14" fontId="52" fillId="0" borderId="87" xfId="2" applyNumberFormat="1" applyFont="1" applyBorder="1" applyAlignment="1">
      <alignment horizontal="left" vertical="top"/>
    </xf>
    <xf numFmtId="14" fontId="52" fillId="0" borderId="88" xfId="2" applyNumberFormat="1" applyFont="1" applyBorder="1" applyAlignment="1">
      <alignment horizontal="left" vertical="top"/>
    </xf>
    <xf numFmtId="0" fontId="20" fillId="3" borderId="94" xfId="0" applyFont="1" applyFill="1" applyBorder="1" applyAlignment="1">
      <alignment horizontal="left" vertical="center" wrapText="1"/>
    </xf>
    <xf numFmtId="0" fontId="20" fillId="3" borderId="93" xfId="0" applyFont="1" applyFill="1" applyBorder="1" applyAlignment="1">
      <alignment horizontal="left" vertical="center" wrapText="1"/>
    </xf>
    <xf numFmtId="0" fontId="18" fillId="19" borderId="1" xfId="0" applyFont="1" applyFill="1" applyBorder="1" applyAlignment="1" applyProtection="1">
      <alignment horizontal="left" vertical="top" wrapText="1"/>
      <protection locked="0"/>
    </xf>
    <xf numFmtId="0" fontId="18" fillId="19" borderId="18" xfId="0" applyFont="1" applyFill="1" applyBorder="1" applyAlignment="1" applyProtection="1">
      <alignment horizontal="left" vertical="top" wrapText="1"/>
      <protection locked="0"/>
    </xf>
    <xf numFmtId="0" fontId="18" fillId="19" borderId="20" xfId="0" applyFont="1" applyFill="1" applyBorder="1" applyAlignment="1" applyProtection="1">
      <alignment horizontal="left" vertical="top" wrapText="1"/>
      <protection locked="0"/>
    </xf>
    <xf numFmtId="0" fontId="18" fillId="19" borderId="21" xfId="0" applyFont="1" applyFill="1" applyBorder="1" applyAlignment="1" applyProtection="1">
      <alignment horizontal="left" vertical="top" wrapText="1"/>
      <protection locked="0"/>
    </xf>
    <xf numFmtId="0" fontId="18" fillId="19" borderId="8" xfId="0" applyFont="1" applyFill="1" applyBorder="1" applyAlignment="1" applyProtection="1">
      <alignment horizontal="left" vertical="top" wrapText="1"/>
      <protection locked="0"/>
    </xf>
    <xf numFmtId="0" fontId="18" fillId="19" borderId="64" xfId="0" applyFont="1" applyFill="1" applyBorder="1" applyAlignment="1" applyProtection="1">
      <alignment horizontal="left" vertical="top" wrapText="1"/>
      <protection locked="0"/>
    </xf>
    <xf numFmtId="0" fontId="20" fillId="3" borderId="92" xfId="0" applyFont="1" applyFill="1" applyBorder="1" applyAlignment="1">
      <alignment horizontal="left" vertical="center" wrapText="1"/>
    </xf>
    <xf numFmtId="0" fontId="52" fillId="0" borderId="89" xfId="2" applyNumberFormat="1" applyFont="1" applyBorder="1" applyAlignment="1">
      <alignment horizontal="left" vertical="center" wrapText="1"/>
    </xf>
    <xf numFmtId="0" fontId="52" fillId="0" borderId="90" xfId="2" applyNumberFormat="1" applyFont="1" applyBorder="1" applyAlignment="1">
      <alignment horizontal="left" vertical="center" wrapText="1"/>
    </xf>
    <xf numFmtId="0" fontId="52" fillId="0" borderId="91" xfId="2" applyNumberFormat="1" applyFont="1" applyBorder="1" applyAlignment="1">
      <alignment horizontal="left" vertical="center" wrapText="1"/>
    </xf>
    <xf numFmtId="0" fontId="14" fillId="0" borderId="0" xfId="15" applyAlignment="1" applyProtection="1">
      <alignment horizontal="left"/>
      <protection locked="0"/>
    </xf>
    <xf numFmtId="0" fontId="17" fillId="6" borderId="12" xfId="3" applyFont="1" applyBorder="1" applyAlignment="1">
      <alignment horizontal="left" vertical="center"/>
    </xf>
    <xf numFmtId="0" fontId="17" fillId="6" borderId="63" xfId="3" applyFont="1" applyBorder="1" applyAlignment="1">
      <alignment horizontal="left" vertical="center"/>
    </xf>
    <xf numFmtId="0" fontId="17" fillId="6" borderId="13" xfId="3" applyFont="1" applyBorder="1" applyAlignment="1">
      <alignment horizontal="left" vertical="center"/>
    </xf>
    <xf numFmtId="0" fontId="52" fillId="0" borderId="86" xfId="2" applyNumberFormat="1" applyFont="1" applyBorder="1" applyAlignment="1">
      <alignment horizontal="left" vertical="center" wrapText="1"/>
    </xf>
    <xf numFmtId="0" fontId="52" fillId="0" borderId="87" xfId="2" applyNumberFormat="1" applyFont="1" applyBorder="1" applyAlignment="1">
      <alignment horizontal="left" vertical="center" wrapText="1"/>
    </xf>
    <xf numFmtId="0" fontId="52" fillId="0" borderId="88" xfId="2" applyNumberFormat="1" applyFont="1" applyBorder="1" applyAlignment="1">
      <alignment horizontal="left" vertical="center" wrapText="1"/>
    </xf>
    <xf numFmtId="14" fontId="52" fillId="0" borderId="89" xfId="2" applyNumberFormat="1" applyFont="1" applyBorder="1" applyAlignment="1">
      <alignment horizontal="left" vertical="top"/>
    </xf>
    <xf numFmtId="14" fontId="52" fillId="0" borderId="90" xfId="2" applyNumberFormat="1" applyFont="1" applyBorder="1" applyAlignment="1">
      <alignment horizontal="left" vertical="top"/>
    </xf>
    <xf numFmtId="14" fontId="52" fillId="0" borderId="91" xfId="2" applyNumberFormat="1" applyFont="1" applyBorder="1" applyAlignment="1">
      <alignment horizontal="left" vertical="top"/>
    </xf>
    <xf numFmtId="2" fontId="60" fillId="3" borderId="0" xfId="0" applyNumberFormat="1" applyFont="1" applyFill="1" applyBorder="1" applyAlignment="1">
      <alignment horizontal="left" wrapText="1"/>
    </xf>
    <xf numFmtId="0" fontId="17" fillId="6" borderId="27" xfId="3" applyFont="1" applyBorder="1" applyAlignment="1">
      <alignment horizontal="left" vertical="center"/>
    </xf>
    <xf numFmtId="0" fontId="17" fillId="6" borderId="28" xfId="3" applyFont="1" applyBorder="1" applyAlignment="1">
      <alignment horizontal="left" vertical="center"/>
    </xf>
    <xf numFmtId="0" fontId="17" fillId="6" borderId="29" xfId="3" applyFont="1" applyBorder="1" applyAlignment="1">
      <alignment horizontal="left" vertical="center"/>
    </xf>
    <xf numFmtId="0" fontId="5" fillId="0" borderId="115" xfId="2" applyFont="1" applyBorder="1" applyAlignment="1">
      <alignment horizontal="left" wrapText="1"/>
    </xf>
    <xf numFmtId="0" fontId="5" fillId="0" borderId="116" xfId="2" applyFont="1" applyBorder="1" applyAlignment="1">
      <alignment horizontal="left" wrapText="1"/>
    </xf>
    <xf numFmtId="0" fontId="5" fillId="0" borderId="117" xfId="2" applyFont="1" applyBorder="1" applyAlignment="1">
      <alignment horizontal="left" wrapText="1"/>
    </xf>
    <xf numFmtId="0" fontId="5" fillId="0" borderId="86" xfId="2" applyNumberFormat="1" applyFont="1" applyBorder="1" applyAlignment="1">
      <alignment horizontal="left" vertical="top"/>
    </xf>
    <xf numFmtId="0" fontId="5" fillId="0" borderId="87" xfId="2" applyNumberFormat="1" applyFont="1" applyBorder="1" applyAlignment="1">
      <alignment horizontal="left" vertical="top"/>
    </xf>
    <xf numFmtId="0" fontId="5" fillId="0" borderId="88" xfId="2" applyNumberFormat="1" applyFont="1" applyBorder="1" applyAlignment="1">
      <alignment horizontal="left" vertical="top"/>
    </xf>
    <xf numFmtId="0" fontId="28" fillId="3" borderId="0" xfId="0" applyFont="1" applyFill="1" applyBorder="1" applyAlignment="1">
      <alignment horizontal="left" wrapText="1"/>
    </xf>
    <xf numFmtId="0" fontId="28" fillId="3" borderId="31" xfId="0" applyFont="1" applyFill="1" applyBorder="1" applyAlignment="1">
      <alignment horizontal="left" wrapText="1"/>
    </xf>
    <xf numFmtId="0" fontId="26" fillId="3" borderId="0" xfId="0" applyFont="1" applyFill="1" applyBorder="1" applyAlignment="1">
      <alignment horizontal="center"/>
    </xf>
    <xf numFmtId="14" fontId="5" fillId="0" borderId="86" xfId="2" applyNumberFormat="1" applyFont="1" applyBorder="1" applyAlignment="1">
      <alignment horizontal="left" vertical="top"/>
    </xf>
    <xf numFmtId="14" fontId="5" fillId="0" borderId="87" xfId="2" applyNumberFormat="1" applyFont="1" applyBorder="1" applyAlignment="1">
      <alignment horizontal="left" vertical="top"/>
    </xf>
    <xf numFmtId="14" fontId="5" fillId="0" borderId="88" xfId="2" applyNumberFormat="1" applyFont="1" applyBorder="1" applyAlignment="1">
      <alignment horizontal="left" vertical="top"/>
    </xf>
    <xf numFmtId="14" fontId="5" fillId="0" borderId="89" xfId="2" applyNumberFormat="1" applyFont="1" applyBorder="1" applyAlignment="1">
      <alignment horizontal="left" vertical="top"/>
    </xf>
    <xf numFmtId="14" fontId="5" fillId="0" borderId="90" xfId="2" applyNumberFormat="1" applyFont="1" applyBorder="1" applyAlignment="1">
      <alignment horizontal="left" vertical="top"/>
    </xf>
    <xf numFmtId="14" fontId="5" fillId="0" borderId="91" xfId="2" applyNumberFormat="1" applyFont="1" applyBorder="1" applyAlignment="1">
      <alignment horizontal="left" vertical="top"/>
    </xf>
    <xf numFmtId="0" fontId="5" fillId="0" borderId="86" xfId="2" applyNumberFormat="1" applyFont="1" applyBorder="1" applyAlignment="1">
      <alignment horizontal="left" vertical="center" wrapText="1"/>
    </xf>
    <xf numFmtId="0" fontId="5" fillId="0" borderId="87" xfId="2" applyNumberFormat="1" applyFont="1" applyBorder="1" applyAlignment="1">
      <alignment horizontal="left" vertical="center" wrapText="1"/>
    </xf>
    <xf numFmtId="0" fontId="5" fillId="0" borderId="88" xfId="2" applyNumberFormat="1" applyFont="1" applyBorder="1" applyAlignment="1">
      <alignment horizontal="left" vertical="center" wrapText="1"/>
    </xf>
    <xf numFmtId="0" fontId="5" fillId="3" borderId="86" xfId="2" applyNumberFormat="1" applyFont="1" applyFill="1" applyBorder="1" applyAlignment="1">
      <alignment horizontal="left" vertical="center" wrapText="1"/>
    </xf>
    <xf numFmtId="0" fontId="5" fillId="3" borderId="88" xfId="2" applyNumberFormat="1" applyFont="1" applyFill="1" applyBorder="1" applyAlignment="1">
      <alignment horizontal="left" vertical="center" wrapText="1"/>
    </xf>
    <xf numFmtId="0" fontId="5" fillId="3" borderId="115" xfId="2" applyFont="1" applyFill="1" applyBorder="1" applyAlignment="1">
      <alignment horizontal="left" vertical="center" wrapText="1"/>
    </xf>
    <xf numFmtId="0" fontId="5" fillId="3" borderId="117" xfId="2" applyFont="1" applyFill="1" applyBorder="1" applyAlignment="1">
      <alignment horizontal="left" vertical="center" wrapText="1"/>
    </xf>
    <xf numFmtId="0" fontId="5" fillId="3" borderId="86" xfId="2" applyNumberFormat="1" applyFont="1" applyFill="1" applyBorder="1" applyAlignment="1">
      <alignment horizontal="left" vertical="top"/>
    </xf>
    <xf numFmtId="0" fontId="5" fillId="3" borderId="88" xfId="2" applyNumberFormat="1" applyFont="1" applyFill="1" applyBorder="1" applyAlignment="1">
      <alignment horizontal="left" vertical="top"/>
    </xf>
    <xf numFmtId="14" fontId="5" fillId="3" borderId="86" xfId="2" applyNumberFormat="1" applyFont="1" applyFill="1" applyBorder="1" applyAlignment="1">
      <alignment horizontal="left" vertical="top"/>
    </xf>
    <xf numFmtId="14" fontId="5" fillId="3" borderId="88" xfId="2" applyNumberFormat="1" applyFont="1" applyFill="1" applyBorder="1" applyAlignment="1">
      <alignment horizontal="left" vertical="top"/>
    </xf>
    <xf numFmtId="14" fontId="5" fillId="3" borderId="89" xfId="2" applyNumberFormat="1" applyFont="1" applyFill="1" applyBorder="1" applyAlignment="1">
      <alignment horizontal="left" vertical="top"/>
    </xf>
    <xf numFmtId="14" fontId="5" fillId="3" borderId="91" xfId="2" applyNumberFormat="1" applyFont="1" applyFill="1" applyBorder="1" applyAlignment="1">
      <alignment horizontal="left" vertical="top"/>
    </xf>
    <xf numFmtId="0" fontId="26" fillId="2" borderId="12" xfId="0" applyFont="1" applyFill="1" applyBorder="1" applyAlignment="1">
      <alignment horizontal="left" vertical="center"/>
    </xf>
    <xf numFmtId="0" fontId="26" fillId="2" borderId="63" xfId="0" applyFont="1" applyFill="1" applyBorder="1" applyAlignment="1">
      <alignment horizontal="left" vertical="center"/>
    </xf>
    <xf numFmtId="0" fontId="26" fillId="2" borderId="13" xfId="0" applyFont="1" applyFill="1" applyBorder="1" applyAlignment="1">
      <alignment horizontal="left" vertical="center"/>
    </xf>
    <xf numFmtId="0" fontId="48" fillId="3" borderId="30" xfId="0" applyFont="1" applyFill="1" applyBorder="1" applyAlignment="1">
      <alignment horizontal="left" vertical="center" wrapText="1"/>
    </xf>
    <xf numFmtId="0" fontId="48" fillId="3" borderId="0" xfId="0" applyFont="1" applyFill="1" applyBorder="1" applyAlignment="1">
      <alignment horizontal="left" vertical="center" wrapText="1"/>
    </xf>
    <xf numFmtId="0" fontId="48" fillId="3" borderId="31" xfId="0" applyFont="1" applyFill="1" applyBorder="1" applyAlignment="1">
      <alignment horizontal="left" vertical="center" wrapText="1"/>
    </xf>
    <xf numFmtId="0" fontId="4" fillId="3" borderId="30" xfId="0" applyFont="1" applyFill="1" applyBorder="1" applyAlignment="1">
      <alignment horizontal="left" vertical="top"/>
    </xf>
    <xf numFmtId="0" fontId="4" fillId="3" borderId="0" xfId="0" applyFont="1" applyFill="1" applyBorder="1" applyAlignment="1">
      <alignment horizontal="left" vertical="top"/>
    </xf>
    <xf numFmtId="0" fontId="4" fillId="3" borderId="31" xfId="0" applyFont="1" applyFill="1" applyBorder="1" applyAlignment="1">
      <alignment horizontal="left" vertical="top"/>
    </xf>
    <xf numFmtId="0" fontId="4" fillId="3" borderId="30"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4" fillId="3" borderId="33" xfId="0" applyFont="1" applyFill="1" applyBorder="1" applyAlignment="1">
      <alignment horizontal="left" vertical="top" wrapText="1"/>
    </xf>
    <xf numFmtId="0" fontId="4" fillId="3" borderId="34" xfId="0" applyFont="1" applyFill="1" applyBorder="1" applyAlignment="1">
      <alignment horizontal="left" vertical="top" wrapText="1"/>
    </xf>
    <xf numFmtId="0" fontId="54" fillId="0" borderId="94" xfId="2" applyFont="1" applyBorder="1" applyAlignment="1">
      <alignment horizontal="left"/>
    </xf>
    <xf numFmtId="0" fontId="54" fillId="0" borderId="99" xfId="2" applyFont="1" applyBorder="1" applyAlignment="1">
      <alignment horizontal="left"/>
    </xf>
    <xf numFmtId="0" fontId="54" fillId="0" borderId="93" xfId="2" applyFont="1" applyBorder="1" applyAlignment="1">
      <alignment horizontal="left"/>
    </xf>
    <xf numFmtId="0" fontId="54" fillId="0" borderId="101" xfId="2" applyFont="1" applyBorder="1" applyAlignment="1">
      <alignment horizontal="left"/>
    </xf>
    <xf numFmtId="0" fontId="47" fillId="14" borderId="43" xfId="3" applyFont="1" applyFill="1" applyBorder="1" applyAlignment="1" applyProtection="1">
      <alignment horizontal="left" vertical="center" wrapText="1"/>
    </xf>
    <xf numFmtId="0" fontId="47" fillId="14" borderId="57" xfId="3" applyFont="1" applyFill="1" applyBorder="1" applyAlignment="1" applyProtection="1">
      <alignment horizontal="left" vertical="center" wrapText="1"/>
    </xf>
    <xf numFmtId="0" fontId="47" fillId="14" borderId="44" xfId="3" applyFont="1" applyFill="1" applyBorder="1" applyAlignment="1" applyProtection="1">
      <alignment horizontal="left" vertical="center" wrapText="1"/>
    </xf>
    <xf numFmtId="0" fontId="47" fillId="14" borderId="26" xfId="3" applyFont="1" applyFill="1" applyBorder="1" applyAlignment="1" applyProtection="1">
      <alignment horizontal="left" vertical="center" wrapText="1"/>
    </xf>
    <xf numFmtId="0" fontId="47" fillId="14" borderId="8" xfId="3" applyFont="1" applyFill="1" applyBorder="1" applyAlignment="1" applyProtection="1">
      <alignment horizontal="left" vertical="center" wrapText="1"/>
    </xf>
    <xf numFmtId="0" fontId="47" fillId="14" borderId="64" xfId="3" applyFont="1" applyFill="1" applyBorder="1" applyAlignment="1" applyProtection="1">
      <alignment horizontal="left" vertical="center" wrapText="1"/>
    </xf>
    <xf numFmtId="0" fontId="47" fillId="14" borderId="19" xfId="3" applyFont="1" applyFill="1" applyBorder="1" applyAlignment="1" applyProtection="1">
      <alignment horizontal="left" vertical="center" wrapText="1"/>
    </xf>
    <xf numFmtId="0" fontId="47" fillId="14" borderId="20" xfId="3" applyFont="1" applyFill="1" applyBorder="1" applyAlignment="1" applyProtection="1">
      <alignment horizontal="left" vertical="center" wrapText="1"/>
    </xf>
    <xf numFmtId="0" fontId="47" fillId="14" borderId="21" xfId="3" applyFont="1" applyFill="1" applyBorder="1" applyAlignment="1" applyProtection="1">
      <alignment horizontal="left" vertical="center" wrapText="1"/>
    </xf>
    <xf numFmtId="0" fontId="55" fillId="0" borderId="14" xfId="2" applyFont="1" applyBorder="1" applyAlignment="1">
      <alignment horizontal="center" vertical="center"/>
    </xf>
    <xf numFmtId="0" fontId="55" fillId="0" borderId="97" xfId="2" applyFont="1" applyBorder="1" applyAlignment="1">
      <alignment horizontal="center" vertical="center"/>
    </xf>
    <xf numFmtId="0" fontId="54" fillId="0" borderId="100" xfId="2" applyFont="1" applyBorder="1" applyAlignment="1">
      <alignment horizontal="left"/>
    </xf>
    <xf numFmtId="0" fontId="54" fillId="0" borderId="98" xfId="2" applyFont="1" applyBorder="1" applyAlignment="1">
      <alignment horizontal="left"/>
    </xf>
    <xf numFmtId="0" fontId="54" fillId="0" borderId="94" xfId="2" applyFont="1" applyBorder="1" applyAlignment="1">
      <alignment horizontal="left" vertical="top"/>
    </xf>
    <xf numFmtId="0" fontId="54" fillId="0" borderId="99" xfId="2" applyFont="1" applyBorder="1" applyAlignment="1">
      <alignment horizontal="left" vertical="top"/>
    </xf>
    <xf numFmtId="14" fontId="52" fillId="3" borderId="89" xfId="2" applyNumberFormat="1" applyFont="1" applyFill="1" applyBorder="1" applyAlignment="1">
      <alignment horizontal="left" vertical="top"/>
    </xf>
    <xf numFmtId="14" fontId="52" fillId="3" borderId="91" xfId="2" applyNumberFormat="1" applyFont="1" applyFill="1" applyBorder="1" applyAlignment="1">
      <alignment horizontal="left" vertical="top"/>
    </xf>
    <xf numFmtId="0" fontId="25" fillId="6" borderId="12" xfId="3" applyFont="1" applyBorder="1" applyAlignment="1">
      <alignment horizontal="left" vertical="center"/>
    </xf>
    <xf numFmtId="0" fontId="25" fillId="6" borderId="63" xfId="3" applyFont="1" applyBorder="1" applyAlignment="1">
      <alignment horizontal="left" vertical="center"/>
    </xf>
    <xf numFmtId="0" fontId="25" fillId="6" borderId="13" xfId="3" applyFont="1" applyBorder="1" applyAlignment="1">
      <alignment horizontal="left" vertical="center"/>
    </xf>
    <xf numFmtId="0" fontId="52" fillId="3" borderId="86" xfId="2" applyNumberFormat="1" applyFont="1" applyFill="1" applyBorder="1" applyAlignment="1">
      <alignment horizontal="left" vertical="center" wrapText="1"/>
    </xf>
    <xf numFmtId="0" fontId="52" fillId="3" borderId="88" xfId="2" applyNumberFormat="1" applyFont="1" applyFill="1" applyBorder="1" applyAlignment="1">
      <alignment horizontal="left" vertical="center" wrapText="1"/>
    </xf>
    <xf numFmtId="0" fontId="52" fillId="3" borderId="115" xfId="2" applyFont="1" applyFill="1" applyBorder="1" applyAlignment="1">
      <alignment horizontal="left" vertical="center" wrapText="1"/>
    </xf>
    <xf numFmtId="0" fontId="52" fillId="3" borderId="117" xfId="2" applyFont="1" applyFill="1" applyBorder="1" applyAlignment="1">
      <alignment horizontal="left" vertical="center" wrapText="1"/>
    </xf>
    <xf numFmtId="0" fontId="52" fillId="3" borderId="86" xfId="2" applyNumberFormat="1" applyFont="1" applyFill="1" applyBorder="1" applyAlignment="1">
      <alignment horizontal="left" vertical="top"/>
    </xf>
    <xf numFmtId="0" fontId="52" fillId="3" borderId="88" xfId="2" applyNumberFormat="1" applyFont="1" applyFill="1" applyBorder="1" applyAlignment="1">
      <alignment horizontal="left" vertical="top"/>
    </xf>
    <xf numFmtId="14" fontId="52" fillId="3" borderId="86" xfId="2" applyNumberFormat="1" applyFont="1" applyFill="1" applyBorder="1" applyAlignment="1">
      <alignment horizontal="left" vertical="top"/>
    </xf>
    <xf numFmtId="14" fontId="52" fillId="3" borderId="88" xfId="2" applyNumberFormat="1" applyFont="1" applyFill="1" applyBorder="1" applyAlignment="1">
      <alignment horizontal="left" vertical="top"/>
    </xf>
    <xf numFmtId="0" fontId="20" fillId="2" borderId="12" xfId="0" applyFont="1" applyFill="1" applyBorder="1" applyAlignment="1">
      <alignment horizontal="left"/>
    </xf>
    <xf numFmtId="0" fontId="20" fillId="2" borderId="63" xfId="0" applyFont="1" applyFill="1" applyBorder="1" applyAlignment="1">
      <alignment horizontal="left"/>
    </xf>
    <xf numFmtId="0" fontId="20" fillId="2" borderId="13" xfId="0" applyFont="1" applyFill="1" applyBorder="1" applyAlignment="1">
      <alignment horizontal="left"/>
    </xf>
    <xf numFmtId="0" fontId="20" fillId="3" borderId="18"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xf>
    <xf numFmtId="0" fontId="20" fillId="3" borderId="5" xfId="0" applyFont="1" applyFill="1" applyBorder="1" applyAlignment="1">
      <alignment horizontal="center"/>
    </xf>
    <xf numFmtId="0" fontId="20" fillId="3" borderId="4" xfId="0" applyFont="1" applyFill="1" applyBorder="1" applyAlignment="1">
      <alignment horizontal="center"/>
    </xf>
    <xf numFmtId="0" fontId="20" fillId="3" borderId="22" xfId="0" applyFont="1" applyFill="1" applyBorder="1" applyAlignment="1">
      <alignment horizontal="center"/>
    </xf>
    <xf numFmtId="0" fontId="57" fillId="3" borderId="0" xfId="15" applyFont="1" applyFill="1" applyAlignment="1" applyProtection="1">
      <alignment horizontal="left"/>
      <protection locked="0"/>
    </xf>
    <xf numFmtId="0" fontId="51" fillId="3" borderId="0" xfId="0" applyFont="1" applyFill="1" applyAlignment="1">
      <alignment horizontal="center" vertical="top" wrapText="1"/>
    </xf>
  </cellXfs>
  <cellStyles count="20">
    <cellStyle name="40% - Accent1" xfId="1" builtinId="31"/>
    <cellStyle name="60% - Accent2" xfId="17" builtinId="36"/>
    <cellStyle name="Auto Populated Cells" xfId="4" xr:uid="{00000000-0005-0000-0000-000002000000}"/>
    <cellStyle name="Calculation 2" xfId="5" xr:uid="{00000000-0005-0000-0000-000003000000}"/>
    <cellStyle name="Conditional Cell" xfId="6" xr:uid="{00000000-0005-0000-0000-000004000000}"/>
    <cellStyle name="Explanatory Text 2" xfId="7" xr:uid="{00000000-0005-0000-0000-000005000000}"/>
    <cellStyle name="Explanatory Text 3" xfId="16" xr:uid="{00000000-0005-0000-0000-000006000000}"/>
    <cellStyle name="Fixed Values" xfId="8" xr:uid="{00000000-0005-0000-0000-000007000000}"/>
    <cellStyle name="Heading 4 2" xfId="3" xr:uid="{00000000-0005-0000-0000-000008000000}"/>
    <cellStyle name="Hyperlink" xfId="15" builtinId="8"/>
    <cellStyle name="Input 2" xfId="9" xr:uid="{00000000-0005-0000-0000-00000A000000}"/>
    <cellStyle name="Input 3" xfId="14" xr:uid="{00000000-0005-0000-0000-00000B000000}"/>
    <cellStyle name="Normal" xfId="0" builtinId="0"/>
    <cellStyle name="Normal 2" xfId="2" xr:uid="{00000000-0005-0000-0000-00000D000000}"/>
    <cellStyle name="Normal 4" xfId="18" xr:uid="{00000000-0005-0000-0000-00000E000000}"/>
    <cellStyle name="Output 2" xfId="10" xr:uid="{00000000-0005-0000-0000-00000F000000}"/>
    <cellStyle name="Percent" xfId="19" builtinId="5"/>
    <cellStyle name="Revision Needed" xfId="11" xr:uid="{00000000-0005-0000-0000-000011000000}"/>
    <cellStyle name="Tab Header" xfId="12" xr:uid="{00000000-0005-0000-0000-000012000000}"/>
    <cellStyle name="Table Header" xfId="13" xr:uid="{00000000-0005-0000-0000-000013000000}"/>
  </cellStyles>
  <dxfs count="98">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ont>
        <color rgb="FFFF0000"/>
      </font>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ont>
        <color auto="1"/>
      </font>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bgColor theme="0" tint="-4.9989318521683403E-2"/>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ont>
        <color rgb="FFFF0000"/>
      </font>
    </dxf>
    <dxf>
      <font>
        <color rgb="FFFF0000"/>
      </font>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s>
  <tableStyles count="0" defaultTableStyle="TableStyleMedium9" defaultPivotStyle="PivotStyleLight16"/>
  <colors>
    <mruColors>
      <color rgb="FF800000"/>
      <color rgb="FF92CDDC"/>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retrieveECFR?gp=&amp;SID=92ba5baffe061f5f0837fc6cb2d648cf&amp;r=PART&amp;n=pt10.3.431" TargetMode="External"/><Relationship Id="rId1" Type="http://schemas.openxmlformats.org/officeDocument/2006/relationships/hyperlink" Target="http://www.energy.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9"/>
  <sheetViews>
    <sheetView showGridLines="0" tabSelected="1" zoomScale="80" zoomScaleNormal="80" workbookViewId="0">
      <selection activeCell="C55" sqref="C55"/>
    </sheetView>
  </sheetViews>
  <sheetFormatPr defaultColWidth="9.1796875" defaultRowHeight="15.5" x14ac:dyDescent="0.4"/>
  <cols>
    <col min="1" max="1" width="4.81640625" style="124" customWidth="1"/>
    <col min="2" max="2" width="36.81640625" style="124" customWidth="1"/>
    <col min="3" max="3" width="148.81640625" style="124" customWidth="1"/>
    <col min="4" max="4" width="4.453125" style="124" customWidth="1"/>
    <col min="5" max="5" width="4.1796875" style="124" customWidth="1"/>
    <col min="6" max="6" width="25.81640625" style="124" customWidth="1"/>
    <col min="7" max="16384" width="9.1796875" style="124"/>
  </cols>
  <sheetData>
    <row r="1" spans="2:6" ht="16" thickBot="1" x14ac:dyDescent="0.45">
      <c r="E1" s="239"/>
    </row>
    <row r="2" spans="2:6" ht="16" thickBot="1" x14ac:dyDescent="0.45">
      <c r="B2" s="679" t="str">
        <f>'Version Control'!$B$2</f>
        <v>Title Block</v>
      </c>
      <c r="C2" s="680"/>
      <c r="E2" s="239"/>
    </row>
    <row r="3" spans="2:6" s="125" customFormat="1" x14ac:dyDescent="0.4">
      <c r="B3" s="507" t="str">
        <f>'Version Control'!$B$3</f>
        <v>Test Report Template Name:</v>
      </c>
      <c r="C3" s="508" t="str">
        <f>'Version Control'!$C$3</f>
        <v xml:space="preserve">Commercial Clothes Washer J2  </v>
      </c>
      <c r="E3" s="240"/>
    </row>
    <row r="4" spans="2:6" s="125" customFormat="1" x14ac:dyDescent="0.4">
      <c r="B4" s="509" t="str">
        <f>'Version Control'!$B$4</f>
        <v>Version Number:</v>
      </c>
      <c r="C4" s="510" t="str">
        <f>'Version Control'!$C$4</f>
        <v>v2.0</v>
      </c>
      <c r="E4" s="240"/>
    </row>
    <row r="5" spans="2:6" s="125" customFormat="1" x14ac:dyDescent="0.4">
      <c r="B5" s="511" t="str">
        <f>'Version Control'!$B$5</f>
        <v xml:space="preserve">Latest Template Revision: </v>
      </c>
      <c r="C5" s="512">
        <f>'Version Control'!$C$5</f>
        <v>44904</v>
      </c>
      <c r="E5" s="240"/>
    </row>
    <row r="6" spans="2:6" s="125" customFormat="1" x14ac:dyDescent="0.4">
      <c r="B6" s="511" t="str">
        <f>'Version Control'!$B$6</f>
        <v>Tab Name:</v>
      </c>
      <c r="C6" s="510" t="str">
        <f ca="1">MID(CELL("filename",B1), FIND("]", CELL("filename", B1))+ 1, 255)</f>
        <v>Instructions</v>
      </c>
      <c r="E6" s="240"/>
    </row>
    <row r="7" spans="2:6" ht="16" thickBot="1" x14ac:dyDescent="0.45">
      <c r="B7" s="517" t="str">
        <f>'Version Control'!$B$7</f>
        <v>File Name:</v>
      </c>
      <c r="C7" s="518" t="str">
        <f ca="1">'Version Control'!$C$7</f>
        <v>Commercial Clothes Washer J2 - v2.0.xlsx</v>
      </c>
      <c r="E7" s="241"/>
      <c r="F7" s="125"/>
    </row>
    <row r="8" spans="2:6" x14ac:dyDescent="0.4">
      <c r="E8" s="241"/>
      <c r="F8" s="125"/>
    </row>
    <row r="9" spans="2:6" ht="16" thickBot="1" x14ac:dyDescent="0.45">
      <c r="E9" s="241"/>
      <c r="F9" s="125"/>
    </row>
    <row r="10" spans="2:6" ht="14.25" customHeight="1" thickBot="1" x14ac:dyDescent="0.45">
      <c r="B10" s="163" t="s">
        <v>157</v>
      </c>
      <c r="C10" s="417"/>
      <c r="E10" s="241"/>
      <c r="F10" s="125"/>
    </row>
    <row r="11" spans="2:6" ht="17.25" customHeight="1" thickBot="1" x14ac:dyDescent="0.45">
      <c r="B11" s="681" t="s">
        <v>516</v>
      </c>
      <c r="C11" s="682"/>
      <c r="E11" s="241"/>
      <c r="F11" s="125"/>
    </row>
    <row r="12" spans="2:6" ht="16" thickBot="1" x14ac:dyDescent="0.45">
      <c r="E12" s="241"/>
      <c r="F12" s="125"/>
    </row>
    <row r="13" spans="2:6" ht="16" thickBot="1" x14ac:dyDescent="0.45">
      <c r="B13" s="163" t="s">
        <v>158</v>
      </c>
      <c r="C13" s="417"/>
      <c r="E13" s="241"/>
      <c r="F13" s="125"/>
    </row>
    <row r="14" spans="2:6" x14ac:dyDescent="0.4">
      <c r="B14" s="418" t="s">
        <v>159</v>
      </c>
      <c r="C14" s="419" t="s">
        <v>160</v>
      </c>
      <c r="E14" s="241"/>
      <c r="F14" s="125"/>
    </row>
    <row r="15" spans="2:6" x14ac:dyDescent="0.4">
      <c r="B15" s="170" t="s">
        <v>179</v>
      </c>
      <c r="C15" s="171" t="s">
        <v>232</v>
      </c>
      <c r="D15" s="125"/>
      <c r="E15" s="241"/>
      <c r="F15" s="125"/>
    </row>
    <row r="16" spans="2:6" x14ac:dyDescent="0.4">
      <c r="B16" s="164" t="s">
        <v>177</v>
      </c>
      <c r="C16" s="165" t="s">
        <v>233</v>
      </c>
      <c r="D16" s="125"/>
      <c r="E16" s="241"/>
      <c r="F16" s="125"/>
    </row>
    <row r="17" spans="2:6" x14ac:dyDescent="0.4">
      <c r="B17" s="164" t="s">
        <v>174</v>
      </c>
      <c r="C17" s="165" t="s">
        <v>231</v>
      </c>
      <c r="D17" s="125"/>
      <c r="E17" s="241"/>
      <c r="F17" s="125"/>
    </row>
    <row r="18" spans="2:6" x14ac:dyDescent="0.4">
      <c r="B18" s="166" t="s">
        <v>140</v>
      </c>
      <c r="C18" s="167" t="s">
        <v>234</v>
      </c>
      <c r="D18" s="125"/>
      <c r="E18" s="241"/>
      <c r="F18" s="125"/>
    </row>
    <row r="19" spans="2:6" x14ac:dyDescent="0.4">
      <c r="B19" s="164" t="s">
        <v>25</v>
      </c>
      <c r="C19" s="165" t="s">
        <v>235</v>
      </c>
      <c r="D19" s="125"/>
      <c r="E19" s="241"/>
      <c r="F19" s="125"/>
    </row>
    <row r="20" spans="2:6" x14ac:dyDescent="0.4">
      <c r="B20" s="164" t="s">
        <v>98</v>
      </c>
      <c r="C20" s="167" t="s">
        <v>236</v>
      </c>
      <c r="D20" s="125"/>
      <c r="E20" s="241"/>
      <c r="F20" s="125"/>
    </row>
    <row r="21" spans="2:6" x14ac:dyDescent="0.4">
      <c r="B21" s="262" t="s">
        <v>536</v>
      </c>
      <c r="C21" s="263" t="s">
        <v>537</v>
      </c>
      <c r="D21" s="125"/>
      <c r="E21" s="241"/>
      <c r="F21" s="125"/>
    </row>
    <row r="22" spans="2:6" x14ac:dyDescent="0.4">
      <c r="B22" s="164" t="s">
        <v>173</v>
      </c>
      <c r="C22" s="165" t="s">
        <v>237</v>
      </c>
      <c r="D22" s="125"/>
      <c r="E22" s="241"/>
      <c r="F22" s="125"/>
    </row>
    <row r="23" spans="2:6" x14ac:dyDescent="0.4">
      <c r="B23" s="164" t="s">
        <v>449</v>
      </c>
      <c r="C23" s="167" t="s">
        <v>230</v>
      </c>
      <c r="D23" s="125"/>
      <c r="E23" s="241"/>
      <c r="F23" s="125"/>
    </row>
    <row r="24" spans="2:6" x14ac:dyDescent="0.4">
      <c r="B24" s="164" t="s">
        <v>463</v>
      </c>
      <c r="C24" s="167" t="s">
        <v>450</v>
      </c>
      <c r="D24" s="125"/>
      <c r="E24" s="241"/>
      <c r="F24" s="125"/>
    </row>
    <row r="25" spans="2:6" x14ac:dyDescent="0.4">
      <c r="B25" s="164" t="s">
        <v>199</v>
      </c>
      <c r="C25" s="167" t="s">
        <v>100</v>
      </c>
      <c r="D25" s="125"/>
      <c r="E25" s="241"/>
      <c r="F25" s="125"/>
    </row>
    <row r="26" spans="2:6" x14ac:dyDescent="0.4">
      <c r="B26" s="164" t="s">
        <v>101</v>
      </c>
      <c r="C26" s="167" t="s">
        <v>102</v>
      </c>
      <c r="D26" s="125"/>
      <c r="E26" s="241"/>
      <c r="F26" s="125"/>
    </row>
    <row r="27" spans="2:6" x14ac:dyDescent="0.4">
      <c r="B27" s="164" t="s">
        <v>103</v>
      </c>
      <c r="C27" s="167" t="s">
        <v>451</v>
      </c>
      <c r="D27" s="125"/>
      <c r="E27" s="241"/>
      <c r="F27" s="125"/>
    </row>
    <row r="28" spans="2:6" x14ac:dyDescent="0.4">
      <c r="B28" s="164" t="s">
        <v>104</v>
      </c>
      <c r="C28" s="167" t="s">
        <v>105</v>
      </c>
      <c r="D28" s="125"/>
      <c r="E28" s="241"/>
      <c r="F28" s="125"/>
    </row>
    <row r="29" spans="2:6" x14ac:dyDescent="0.4">
      <c r="B29" s="164" t="s">
        <v>106</v>
      </c>
      <c r="C29" s="167" t="s">
        <v>107</v>
      </c>
      <c r="D29" s="125"/>
      <c r="E29" s="241"/>
      <c r="F29" s="125"/>
    </row>
    <row r="30" spans="2:6" x14ac:dyDescent="0.4">
      <c r="B30" s="164" t="s">
        <v>30</v>
      </c>
      <c r="C30" s="167" t="s">
        <v>99</v>
      </c>
      <c r="D30" s="125"/>
      <c r="E30" s="241"/>
      <c r="F30" s="125"/>
    </row>
    <row r="31" spans="2:6" x14ac:dyDescent="0.4">
      <c r="B31" s="164" t="s">
        <v>108</v>
      </c>
      <c r="C31" s="167" t="s">
        <v>109</v>
      </c>
      <c r="D31" s="125"/>
      <c r="E31" s="241"/>
      <c r="F31" s="125"/>
    </row>
    <row r="32" spans="2:6" ht="16" thickBot="1" x14ac:dyDescent="0.45">
      <c r="B32" s="168" t="s">
        <v>175</v>
      </c>
      <c r="C32" s="169" t="s">
        <v>187</v>
      </c>
      <c r="E32" s="239"/>
      <c r="F32" s="125"/>
    </row>
    <row r="33" spans="2:7" ht="16" thickBot="1" x14ac:dyDescent="0.45">
      <c r="D33" s="125"/>
      <c r="E33" s="240"/>
      <c r="F33" s="125"/>
      <c r="G33" s="126"/>
    </row>
    <row r="34" spans="2:7" ht="16" thickBot="1" x14ac:dyDescent="0.45">
      <c r="B34" s="693" t="s">
        <v>208</v>
      </c>
      <c r="C34" s="694"/>
      <c r="D34" s="125"/>
      <c r="E34" s="240"/>
      <c r="F34" s="125"/>
      <c r="G34" s="126"/>
    </row>
    <row r="35" spans="2:7" ht="16.5" customHeight="1" x14ac:dyDescent="0.4">
      <c r="B35" s="487" t="s">
        <v>458</v>
      </c>
      <c r="C35" s="488" t="s">
        <v>459</v>
      </c>
      <c r="D35" s="125"/>
      <c r="E35" s="240"/>
      <c r="F35" s="125"/>
      <c r="G35" s="126"/>
    </row>
    <row r="36" spans="2:7" x14ac:dyDescent="0.4">
      <c r="B36" s="695" t="s">
        <v>460</v>
      </c>
      <c r="C36" s="663" t="s">
        <v>192</v>
      </c>
      <c r="D36" s="125"/>
      <c r="E36" s="240"/>
      <c r="F36" s="125"/>
      <c r="G36" s="126"/>
    </row>
    <row r="37" spans="2:7" x14ac:dyDescent="0.4">
      <c r="B37" s="695"/>
      <c r="C37" s="484" t="s">
        <v>461</v>
      </c>
      <c r="D37" s="125"/>
      <c r="E37" s="240"/>
      <c r="F37" s="125"/>
      <c r="G37" s="126"/>
    </row>
    <row r="38" spans="2:7" x14ac:dyDescent="0.4">
      <c r="B38" s="695"/>
      <c r="C38" s="485" t="s">
        <v>462</v>
      </c>
      <c r="D38" s="125"/>
      <c r="E38" s="240"/>
      <c r="F38" s="125"/>
      <c r="G38" s="126"/>
    </row>
    <row r="39" spans="2:7" ht="20.5" thickBot="1" x14ac:dyDescent="0.45">
      <c r="B39" s="696"/>
      <c r="C39" s="486" t="s">
        <v>209</v>
      </c>
      <c r="D39" s="125"/>
      <c r="E39" s="240"/>
      <c r="F39" s="125"/>
      <c r="G39" s="126"/>
    </row>
    <row r="40" spans="2:7" ht="16" thickBot="1" x14ac:dyDescent="0.45">
      <c r="D40" s="125"/>
      <c r="E40" s="240"/>
      <c r="F40" s="125"/>
      <c r="G40" s="126"/>
    </row>
    <row r="41" spans="2:7" ht="17.5" thickBot="1" x14ac:dyDescent="0.45">
      <c r="B41" s="172" t="s">
        <v>110</v>
      </c>
      <c r="C41" s="173"/>
      <c r="D41" s="125"/>
      <c r="E41" s="240"/>
      <c r="F41" s="125"/>
      <c r="G41" s="126"/>
    </row>
    <row r="42" spans="2:7" x14ac:dyDescent="0.4">
      <c r="B42" s="683" t="s">
        <v>210</v>
      </c>
      <c r="C42" s="684"/>
      <c r="D42" s="125"/>
      <c r="E42" s="240"/>
      <c r="F42" s="125"/>
      <c r="G42" s="126"/>
    </row>
    <row r="43" spans="2:7" x14ac:dyDescent="0.4">
      <c r="B43" s="685"/>
      <c r="C43" s="686"/>
      <c r="D43" s="125"/>
      <c r="E43" s="240"/>
      <c r="F43" s="125"/>
      <c r="G43" s="126"/>
    </row>
    <row r="44" spans="2:7" ht="16" thickBot="1" x14ac:dyDescent="0.45">
      <c r="B44" s="687"/>
      <c r="C44" s="688"/>
      <c r="D44" s="125"/>
      <c r="E44" s="240"/>
      <c r="F44" s="125"/>
      <c r="G44" s="126"/>
    </row>
    <row r="45" spans="2:7" x14ac:dyDescent="0.4">
      <c r="B45" s="689" t="s">
        <v>214</v>
      </c>
      <c r="C45" s="690"/>
      <c r="D45" s="125"/>
      <c r="E45" s="240"/>
      <c r="F45" s="125"/>
      <c r="G45" s="126"/>
    </row>
    <row r="46" spans="2:7" ht="16" thickBot="1" x14ac:dyDescent="0.45">
      <c r="B46" s="691"/>
      <c r="C46" s="692"/>
      <c r="D46" s="125"/>
      <c r="E46" s="240"/>
      <c r="F46" s="125"/>
      <c r="G46" s="126"/>
    </row>
    <row r="47" spans="2:7" x14ac:dyDescent="0.4">
      <c r="B47" s="174"/>
      <c r="C47" s="175"/>
      <c r="D47" s="125"/>
      <c r="E47" s="240"/>
      <c r="F47" s="125"/>
      <c r="G47" s="126"/>
    </row>
    <row r="48" spans="2:7" ht="20" x14ac:dyDescent="0.4">
      <c r="B48" s="176" t="s">
        <v>211</v>
      </c>
      <c r="C48" s="177" t="s">
        <v>212</v>
      </c>
      <c r="D48" s="125"/>
      <c r="E48" s="240"/>
      <c r="F48" s="125"/>
      <c r="G48" s="126"/>
    </row>
    <row r="49" spans="1:7" ht="16" thickBot="1" x14ac:dyDescent="0.45">
      <c r="B49" s="174"/>
      <c r="C49" s="175"/>
      <c r="D49" s="125"/>
      <c r="E49" s="240"/>
      <c r="F49" s="125"/>
      <c r="G49" s="126"/>
    </row>
    <row r="50" spans="1:7" x14ac:dyDescent="0.4">
      <c r="B50" s="182" t="s">
        <v>13</v>
      </c>
      <c r="C50" s="183" t="s">
        <v>177</v>
      </c>
      <c r="D50" s="125"/>
      <c r="E50" s="240"/>
      <c r="F50" s="125"/>
      <c r="G50" s="126"/>
    </row>
    <row r="51" spans="1:7" x14ac:dyDescent="0.4">
      <c r="B51" s="178" t="s">
        <v>27</v>
      </c>
      <c r="C51" s="179" t="s">
        <v>174</v>
      </c>
      <c r="D51" s="125"/>
      <c r="E51" s="240"/>
      <c r="F51" s="125"/>
      <c r="G51" s="126"/>
    </row>
    <row r="52" spans="1:7" x14ac:dyDescent="0.4">
      <c r="B52" s="178" t="s">
        <v>14</v>
      </c>
      <c r="C52" s="179" t="s">
        <v>140</v>
      </c>
      <c r="D52" s="125"/>
      <c r="E52" s="240"/>
      <c r="F52" s="125"/>
      <c r="G52" s="126"/>
    </row>
    <row r="53" spans="1:7" x14ac:dyDescent="0.4">
      <c r="B53" s="178" t="s">
        <v>127</v>
      </c>
      <c r="C53" s="179" t="s">
        <v>25</v>
      </c>
      <c r="D53" s="125"/>
      <c r="E53" s="240"/>
      <c r="F53" s="125"/>
      <c r="G53" s="126"/>
    </row>
    <row r="54" spans="1:7" x14ac:dyDescent="0.4">
      <c r="B54" s="178" t="s">
        <v>141</v>
      </c>
      <c r="C54" s="184" t="s">
        <v>98</v>
      </c>
      <c r="D54" s="125"/>
      <c r="E54" s="240"/>
      <c r="F54" s="125"/>
      <c r="G54" s="126"/>
    </row>
    <row r="55" spans="1:7" x14ac:dyDescent="0.4">
      <c r="B55" s="275" t="s">
        <v>142</v>
      </c>
      <c r="C55" s="276" t="s">
        <v>538</v>
      </c>
      <c r="D55" s="125"/>
      <c r="E55" s="240"/>
      <c r="F55" s="125"/>
      <c r="G55" s="126"/>
    </row>
    <row r="56" spans="1:7" ht="16" thickBot="1" x14ac:dyDescent="0.45">
      <c r="B56" s="180" t="s">
        <v>238</v>
      </c>
      <c r="C56" s="181" t="s">
        <v>213</v>
      </c>
      <c r="D56" s="125"/>
      <c r="E56" s="240"/>
      <c r="F56" s="125"/>
      <c r="G56" s="126"/>
    </row>
    <row r="57" spans="1:7" x14ac:dyDescent="0.4">
      <c r="D57" s="125"/>
      <c r="E57" s="240"/>
      <c r="F57" s="125"/>
      <c r="G57" s="126"/>
    </row>
    <row r="58" spans="1:7" x14ac:dyDescent="0.4">
      <c r="A58" s="239"/>
      <c r="B58" s="239"/>
      <c r="C58" s="239"/>
      <c r="D58" s="240"/>
      <c r="E58" s="240"/>
      <c r="F58" s="125"/>
    </row>
    <row r="59" spans="1:7" x14ac:dyDescent="0.4">
      <c r="C59" s="127"/>
      <c r="D59" s="125"/>
      <c r="E59" s="125"/>
      <c r="F59" s="125"/>
    </row>
  </sheetData>
  <sheetProtection algorithmName="SHA-512" hashValue="WxLxepwf8djJjKT7tsuD5u1du0aAFTEeGSI5nEiQeHBTKUgi0E0GOaCHPQIP7XNeVrlTncNCeOmqt4NtIZ0whg==" saltValue="SSoGImHBvMNN+um2Hdv59A==" spinCount="100000" sheet="1" selectLockedCells="1"/>
  <mergeCells count="6">
    <mergeCell ref="B2:C2"/>
    <mergeCell ref="B11:C11"/>
    <mergeCell ref="B42:C44"/>
    <mergeCell ref="B45:C46"/>
    <mergeCell ref="B34:C34"/>
    <mergeCell ref="B36:B39"/>
  </mergeCells>
  <hyperlinks>
    <hyperlink ref="C54" location="'Test Data Inputs'!A1" display="Test Data Inputs" xr:uid="{00000000-0004-0000-0000-000000000000}"/>
    <hyperlink ref="C56" location="'Report Sign-Off Block'!A1" display="Fill in Input Cells on &quot;Report Sign-off Block&quot; tab" xr:uid="{00000000-0004-0000-0000-000001000000}"/>
    <hyperlink ref="C51" location="'Setup &amp; Instrumentation'!A1" display="Fill in Input Cells on &quot;Setup &amp; Instrumentation&quot; tab" xr:uid="{00000000-0004-0000-0000-000002000000}"/>
    <hyperlink ref="C50" location="'General Info &amp; Test Results'!A1" display="Fill in Input Cells on &quot;General Info &amp; Test Results&quot; tab" xr:uid="{00000000-0004-0000-0000-000003000000}"/>
    <hyperlink ref="C53" location="'Test Conditions'!A1" display="Fill in Input Cells on &quot;Test Conditions&quot; tab" xr:uid="{00000000-0004-0000-0000-000004000000}"/>
    <hyperlink ref="C52" location="Photos!A1" display="Fill in Input Cells on &quot;Photos&quot; tab, if applicable" xr:uid="{00000000-0004-0000-0000-000005000000}"/>
    <hyperlink ref="C55" location="'User Adjustable Adaptive Fill'!A1" display="User Adjustable Adaptive Fill (if required)" xr:uid="{00000000-0004-0000-0000-000006000000}"/>
    <hyperlink ref="B11" r:id="rId1" display="[Enter Full Name of Test Procedure, Be Sure to change Hyperlink so acurate test procedure is referenced]" xr:uid="{00000000-0004-0000-0000-000007000000}"/>
    <hyperlink ref="B11:C11" r:id="rId2" display="10 CFR 431.154" xr:uid="{00000000-0004-0000-0000-000008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A1:I34"/>
  <sheetViews>
    <sheetView zoomScale="80" zoomScaleNormal="80" workbookViewId="0">
      <selection activeCell="G5" sqref="G5"/>
    </sheetView>
  </sheetViews>
  <sheetFormatPr defaultColWidth="9.1796875" defaultRowHeight="14.5" x14ac:dyDescent="0.4"/>
  <cols>
    <col min="1" max="1" width="4.81640625" style="8" customWidth="1"/>
    <col min="2" max="2" width="51.81640625" style="8" customWidth="1"/>
    <col min="3" max="3" width="21.81640625" style="8" customWidth="1"/>
    <col min="4" max="4" width="16.81640625" style="8" customWidth="1"/>
    <col min="5" max="5" width="5.81640625" style="8" customWidth="1"/>
    <col min="6" max="6" width="3.81640625" style="8" customWidth="1"/>
    <col min="7" max="7" width="21.81640625" style="8" bestFit="1" customWidth="1"/>
    <col min="8" max="8" width="3.81640625" style="8" customWidth="1"/>
    <col min="9" max="9" width="4.453125" style="8" customWidth="1"/>
    <col min="10" max="16384" width="9.1796875" style="8"/>
  </cols>
  <sheetData>
    <row r="1" spans="2:9" ht="15" thickBot="1" x14ac:dyDescent="0.45">
      <c r="I1" s="246"/>
    </row>
    <row r="2" spans="2:9" ht="16" thickBot="1" x14ac:dyDescent="0.45">
      <c r="B2" s="783" t="str">
        <f>'Version Control'!$B$2</f>
        <v>Title Block</v>
      </c>
      <c r="C2" s="784"/>
      <c r="D2" s="784"/>
      <c r="E2" s="785"/>
      <c r="I2" s="246"/>
    </row>
    <row r="3" spans="2:9" ht="15.5" x14ac:dyDescent="0.4">
      <c r="B3" s="431" t="str">
        <f>'Version Control'!$B$3</f>
        <v>Test Report Template Name:</v>
      </c>
      <c r="C3" s="786" t="str">
        <f>'Version Control'!$C$3</f>
        <v xml:space="preserve">Commercial Clothes Washer J2  </v>
      </c>
      <c r="D3" s="787"/>
      <c r="E3" s="788"/>
      <c r="I3" s="246"/>
    </row>
    <row r="4" spans="2:9" ht="15.5" x14ac:dyDescent="0.4">
      <c r="B4" s="227" t="str">
        <f>'Version Control'!$B$4</f>
        <v>Version Number:</v>
      </c>
      <c r="C4" s="789" t="str">
        <f>'Version Control'!$C$4</f>
        <v>v2.0</v>
      </c>
      <c r="D4" s="790"/>
      <c r="E4" s="791"/>
      <c r="I4" s="246"/>
    </row>
    <row r="5" spans="2:9" ht="15.5" x14ac:dyDescent="0.4">
      <c r="B5" s="205" t="str">
        <f>'Version Control'!$B$5</f>
        <v xml:space="preserve">Latest Template Revision: </v>
      </c>
      <c r="C5" s="795">
        <f>'Version Control'!$C$5</f>
        <v>44904</v>
      </c>
      <c r="D5" s="796"/>
      <c r="E5" s="797"/>
      <c r="G5" s="443" t="s">
        <v>197</v>
      </c>
      <c r="I5" s="246"/>
    </row>
    <row r="6" spans="2:9" ht="15.5" x14ac:dyDescent="0.4">
      <c r="B6" s="205" t="str">
        <f>'Version Control'!$B$6</f>
        <v>Tab Name:</v>
      </c>
      <c r="C6" s="789" t="str">
        <f ca="1">MID(CELL("filename",A1), FIND("]", CELL("filename", A1))+ 1, 255)</f>
        <v>Calculations - Low-Power Mode</v>
      </c>
      <c r="D6" s="790"/>
      <c r="E6" s="791"/>
      <c r="I6" s="246"/>
    </row>
    <row r="7" spans="2:9" ht="15.5" x14ac:dyDescent="0.4">
      <c r="B7" s="501" t="str">
        <f>'Version Control'!$B$7</f>
        <v>File Name:</v>
      </c>
      <c r="C7" s="801" t="str">
        <f ca="1">'Version Control'!$C$7</f>
        <v>Commercial Clothes Washer J2 - v2.0.xlsx</v>
      </c>
      <c r="D7" s="802"/>
      <c r="E7" s="803"/>
      <c r="I7" s="246"/>
    </row>
    <row r="8" spans="2:9" ht="16" thickBot="1" x14ac:dyDescent="0.45">
      <c r="B8" s="206" t="str">
        <f>'Version Control'!$B$8</f>
        <v xml:space="preserve">Test Completion Date: </v>
      </c>
      <c r="C8" s="798" t="str">
        <f>'Version Control'!$C$8</f>
        <v>[MM/DD/YYYY]</v>
      </c>
      <c r="D8" s="799"/>
      <c r="E8" s="800"/>
      <c r="I8" s="246"/>
    </row>
    <row r="9" spans="2:9" x14ac:dyDescent="0.4">
      <c r="I9" s="246"/>
    </row>
    <row r="10" spans="2:9" ht="20" x14ac:dyDescent="0.55000000000000004">
      <c r="B10" s="105" t="s">
        <v>433</v>
      </c>
      <c r="I10" s="246"/>
    </row>
    <row r="11" spans="2:9" x14ac:dyDescent="0.4">
      <c r="B11" s="17" t="s">
        <v>434</v>
      </c>
      <c r="I11" s="246"/>
    </row>
    <row r="12" spans="2:9" ht="15" thickBot="1" x14ac:dyDescent="0.45">
      <c r="I12" s="246"/>
    </row>
    <row r="13" spans="2:9" ht="15" thickBot="1" x14ac:dyDescent="0.45">
      <c r="B13" s="108" t="s">
        <v>435</v>
      </c>
      <c r="C13" s="351"/>
      <c r="D13" s="12"/>
      <c r="I13" s="246"/>
    </row>
    <row r="14" spans="2:9" ht="15" thickBot="1" x14ac:dyDescent="0.45">
      <c r="B14" s="49" t="s">
        <v>441</v>
      </c>
      <c r="C14" s="371" t="e">
        <f>((C31*C24)+(C32*C25))*C26/C27</f>
        <v>#VALUE!</v>
      </c>
      <c r="D14" s="12" t="s">
        <v>82</v>
      </c>
      <c r="I14" s="246"/>
    </row>
    <row r="15" spans="2:9" x14ac:dyDescent="0.4">
      <c r="B15" s="40"/>
      <c r="C15" s="42"/>
      <c r="D15" s="12"/>
      <c r="I15" s="246"/>
    </row>
    <row r="16" spans="2:9" ht="20" x14ac:dyDescent="0.55000000000000004">
      <c r="B16" s="105" t="s">
        <v>118</v>
      </c>
      <c r="I16" s="246"/>
    </row>
    <row r="17" spans="2:9" s="12" customFormat="1" ht="15" thickBot="1" x14ac:dyDescent="0.45">
      <c r="B17" s="40"/>
      <c r="C17" s="42"/>
      <c r="I17" s="437"/>
    </row>
    <row r="18" spans="2:9" ht="15" thickBot="1" x14ac:dyDescent="0.45">
      <c r="B18" s="23" t="s">
        <v>387</v>
      </c>
      <c r="C18" s="25"/>
      <c r="D18" s="12"/>
      <c r="I18" s="246"/>
    </row>
    <row r="19" spans="2:9" s="12" customFormat="1" ht="16" thickBot="1" x14ac:dyDescent="0.45">
      <c r="B19" s="353" t="s">
        <v>477</v>
      </c>
      <c r="C19" s="321">
        <f>'General Info &amp; Test Results'!C41</f>
        <v>0</v>
      </c>
      <c r="I19" s="437"/>
    </row>
    <row r="20" spans="2:9" ht="15" thickBot="1" x14ac:dyDescent="0.45">
      <c r="D20" s="42"/>
      <c r="I20" s="246"/>
    </row>
    <row r="21" spans="2:9" ht="15" thickBot="1" x14ac:dyDescent="0.45">
      <c r="B21" s="329" t="s">
        <v>78</v>
      </c>
      <c r="C21" s="323"/>
      <c r="D21" s="330"/>
      <c r="I21" s="246"/>
    </row>
    <row r="22" spans="2:9" ht="29" x14ac:dyDescent="0.4">
      <c r="B22" s="326"/>
      <c r="C22" s="118"/>
      <c r="D22" s="328" t="s">
        <v>301</v>
      </c>
      <c r="I22" s="246"/>
    </row>
    <row r="23" spans="2:9" ht="17" customHeight="1" x14ac:dyDescent="0.4">
      <c r="B23" s="355" t="s">
        <v>436</v>
      </c>
      <c r="C23" s="596">
        <v>8465</v>
      </c>
      <c r="D23" s="367" t="s">
        <v>480</v>
      </c>
      <c r="I23" s="246"/>
    </row>
    <row r="24" spans="2:9" ht="15.5" x14ac:dyDescent="0.4">
      <c r="B24" s="595" t="s">
        <v>484</v>
      </c>
      <c r="C24" s="596" t="str">
        <f>IF($C$19="No",C23,IF($C$19="Yes",C23/2,"error"))</f>
        <v>error</v>
      </c>
      <c r="D24" s="367" t="s">
        <v>478</v>
      </c>
      <c r="I24" s="246"/>
    </row>
    <row r="25" spans="2:9" ht="15.5" x14ac:dyDescent="0.4">
      <c r="B25" s="595" t="s">
        <v>485</v>
      </c>
      <c r="C25" s="597" t="str">
        <f>IF($C$19="No",0,IF($C$19="Yes",C23/2,"error"))</f>
        <v>error</v>
      </c>
      <c r="D25" s="367" t="s">
        <v>479</v>
      </c>
      <c r="I25" s="246"/>
    </row>
    <row r="26" spans="2:9" ht="15.5" x14ac:dyDescent="0.45">
      <c r="B26" s="48" t="s">
        <v>439</v>
      </c>
      <c r="C26" s="598">
        <v>1E-3</v>
      </c>
      <c r="D26" s="114" t="s">
        <v>437</v>
      </c>
      <c r="I26" s="246"/>
    </row>
    <row r="27" spans="2:9" ht="29.5" thickBot="1" x14ac:dyDescent="0.45">
      <c r="B27" s="369" t="s">
        <v>438</v>
      </c>
      <c r="C27" s="370">
        <v>295</v>
      </c>
      <c r="D27" s="368"/>
      <c r="I27" s="246"/>
    </row>
    <row r="28" spans="2:9" ht="15" thickBot="1" x14ac:dyDescent="0.45">
      <c r="D28" s="42"/>
      <c r="I28" s="246"/>
    </row>
    <row r="29" spans="2:9" ht="15" thickBot="1" x14ac:dyDescent="0.45">
      <c r="B29" s="329" t="s">
        <v>290</v>
      </c>
      <c r="C29" s="323"/>
      <c r="D29" s="330"/>
      <c r="I29" s="246"/>
    </row>
    <row r="30" spans="2:9" ht="29" x14ac:dyDescent="0.4">
      <c r="B30" s="326"/>
      <c r="C30" s="118"/>
      <c r="D30" s="328" t="s">
        <v>301</v>
      </c>
      <c r="I30" s="246"/>
    </row>
    <row r="31" spans="2:9" ht="15.5" x14ac:dyDescent="0.45">
      <c r="B31" s="48" t="s">
        <v>473</v>
      </c>
      <c r="C31" s="113">
        <f>'Test Data Inputs'!C27</f>
        <v>0</v>
      </c>
      <c r="D31" s="114" t="s">
        <v>475</v>
      </c>
      <c r="I31" s="246"/>
    </row>
    <row r="32" spans="2:9" ht="16" thickBot="1" x14ac:dyDescent="0.5">
      <c r="B32" s="49" t="s">
        <v>474</v>
      </c>
      <c r="C32" s="362" t="str">
        <f>IF($C$19="No", 0, IF($C$19="Yes", 'Test Data Inputs'!C28, "error"))</f>
        <v>error</v>
      </c>
      <c r="D32" s="116" t="s">
        <v>476</v>
      </c>
      <c r="I32" s="246"/>
    </row>
    <row r="33" spans="1:9" x14ac:dyDescent="0.4">
      <c r="I33" s="246"/>
    </row>
    <row r="34" spans="1:9" x14ac:dyDescent="0.4">
      <c r="A34" s="246"/>
      <c r="B34" s="246"/>
      <c r="C34" s="246"/>
      <c r="D34" s="246"/>
      <c r="E34" s="246"/>
      <c r="F34" s="246"/>
      <c r="G34" s="246"/>
      <c r="H34" s="246"/>
      <c r="I34" s="246"/>
    </row>
  </sheetData>
  <sheetProtection algorithmName="SHA-512" hashValue="Mc8bLyQ7ieOmBaca6hciNaT/m2t48VA9fK+DJ4ODXDbjg+ZaIcA+iFimbK5YecCDpgyzPyZtVwfgOoHThOm/sg==" saltValue="CdMpcjrd/gHVfxny97B/KQ==" spinCount="100000" sheet="1" objects="1" scenarios="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900-000000000000}"/>
  </hyperlinks>
  <pageMargins left="0.7" right="0.7" top="0.75" bottom="0.75" header="0.3" footer="0.3"/>
  <pageSetup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I91"/>
  <sheetViews>
    <sheetView zoomScale="80" zoomScaleNormal="80" workbookViewId="0">
      <selection activeCell="G5" sqref="G5"/>
    </sheetView>
  </sheetViews>
  <sheetFormatPr defaultColWidth="9.1796875" defaultRowHeight="14.5" x14ac:dyDescent="0.4"/>
  <cols>
    <col min="1" max="1" width="3" style="8" customWidth="1"/>
    <col min="2" max="2" width="36.81640625" style="8" customWidth="1"/>
    <col min="3" max="3" width="26.1796875" style="8" customWidth="1"/>
    <col min="4" max="4" width="19" style="8" customWidth="1"/>
    <col min="5" max="5" width="12.453125" style="8" customWidth="1"/>
    <col min="6" max="6" width="17.81640625" style="8" customWidth="1"/>
    <col min="7" max="7" width="21.81640625" style="8" bestFit="1" customWidth="1"/>
    <col min="8" max="8" width="5" style="8" customWidth="1"/>
    <col min="9" max="9" width="4.453125" style="8" customWidth="1"/>
    <col min="10" max="16384" width="9.1796875" style="8"/>
  </cols>
  <sheetData>
    <row r="1" spans="2:9" ht="15" thickBot="1" x14ac:dyDescent="0.45">
      <c r="I1" s="246"/>
    </row>
    <row r="2" spans="2:9" ht="16" thickBot="1" x14ac:dyDescent="0.45">
      <c r="B2" s="783" t="str">
        <f>'Version Control'!$B$2</f>
        <v>Title Block</v>
      </c>
      <c r="C2" s="784"/>
      <c r="D2" s="784"/>
      <c r="E2" s="785"/>
      <c r="I2" s="246"/>
    </row>
    <row r="3" spans="2:9" ht="15.75" customHeight="1" x14ac:dyDescent="0.4">
      <c r="B3" s="431" t="str">
        <f>'Version Control'!$B$3</f>
        <v>Test Report Template Name:</v>
      </c>
      <c r="C3" s="786" t="str">
        <f>'Version Control'!$C$3</f>
        <v xml:space="preserve">Commercial Clothes Washer J2  </v>
      </c>
      <c r="D3" s="787"/>
      <c r="E3" s="788"/>
      <c r="I3" s="246"/>
    </row>
    <row r="4" spans="2:9" ht="15.5" x14ac:dyDescent="0.4">
      <c r="B4" s="227" t="str">
        <f>'Version Control'!$B$4</f>
        <v>Version Number:</v>
      </c>
      <c r="C4" s="789" t="str">
        <f>'Version Control'!$C$4</f>
        <v>v2.0</v>
      </c>
      <c r="D4" s="790"/>
      <c r="E4" s="791"/>
      <c r="I4" s="246"/>
    </row>
    <row r="5" spans="2:9" ht="15.5" x14ac:dyDescent="0.4">
      <c r="B5" s="205" t="str">
        <f>'Version Control'!$B$5</f>
        <v xml:space="preserve">Latest Template Revision: </v>
      </c>
      <c r="C5" s="795">
        <f>'Version Control'!$C$5</f>
        <v>44904</v>
      </c>
      <c r="D5" s="796"/>
      <c r="E5" s="797"/>
      <c r="G5" s="443" t="s">
        <v>197</v>
      </c>
      <c r="I5" s="246"/>
    </row>
    <row r="6" spans="2:9" ht="15.5" x14ac:dyDescent="0.4">
      <c r="B6" s="205" t="str">
        <f>'Version Control'!$B$6</f>
        <v>Tab Name:</v>
      </c>
      <c r="C6" s="789" t="str">
        <f ca="1">MID(CELL("filename",A1), FIND("]", CELL("filename", A1))+ 1, 255)</f>
        <v>Calculations -Water Consumption</v>
      </c>
      <c r="D6" s="790"/>
      <c r="E6" s="791"/>
      <c r="I6" s="246"/>
    </row>
    <row r="7" spans="2:9" ht="37.5" customHeight="1" x14ac:dyDescent="0.4">
      <c r="B7" s="501" t="str">
        <f>'Version Control'!$B$7</f>
        <v>File Name:</v>
      </c>
      <c r="C7" s="801" t="str">
        <f ca="1">'Version Control'!$C$7</f>
        <v>Commercial Clothes Washer J2 - v2.0.xlsx</v>
      </c>
      <c r="D7" s="802"/>
      <c r="E7" s="803"/>
      <c r="I7" s="246"/>
    </row>
    <row r="8" spans="2:9" ht="16.5" customHeight="1" thickBot="1" x14ac:dyDescent="0.45">
      <c r="B8" s="206" t="str">
        <f>'Version Control'!$B$8</f>
        <v xml:space="preserve">Test Completion Date: </v>
      </c>
      <c r="C8" s="798" t="str">
        <f>'Version Control'!$C$8</f>
        <v>[MM/DD/YYYY]</v>
      </c>
      <c r="D8" s="799"/>
      <c r="E8" s="800"/>
      <c r="I8" s="246"/>
    </row>
    <row r="9" spans="2:9" x14ac:dyDescent="0.4">
      <c r="I9" s="246"/>
    </row>
    <row r="10" spans="2:9" ht="20" x14ac:dyDescent="0.55000000000000004">
      <c r="B10" s="105" t="s">
        <v>407</v>
      </c>
      <c r="I10" s="246"/>
    </row>
    <row r="11" spans="2:9" x14ac:dyDescent="0.4">
      <c r="B11" s="17" t="s">
        <v>135</v>
      </c>
      <c r="I11" s="246"/>
    </row>
    <row r="12" spans="2:9" ht="15" thickBot="1" x14ac:dyDescent="0.45">
      <c r="I12" s="246"/>
    </row>
    <row r="13" spans="2:9" ht="15" thickBot="1" x14ac:dyDescent="0.45">
      <c r="B13" s="108" t="s">
        <v>429</v>
      </c>
      <c r="C13" s="351"/>
      <c r="D13" s="12"/>
      <c r="I13" s="246"/>
    </row>
    <row r="14" spans="2:9" s="12" customFormat="1" ht="16" thickBot="1" x14ac:dyDescent="0.5">
      <c r="B14" s="49" t="s">
        <v>189</v>
      </c>
      <c r="C14" s="350" t="str">
        <f>IF(C22="Manual",C26,IF(OR(C22="Automatic",C22="User-Adjustable Adaptive"),C27,IF(OR(C22="Both Manual and Automatic",C22="Both Manual and User-Adjustable Adaptive"),C28,"")))</f>
        <v/>
      </c>
      <c r="D14" s="12" t="s">
        <v>96</v>
      </c>
      <c r="I14" s="437"/>
    </row>
    <row r="15" spans="2:9" s="12" customFormat="1" ht="15" thickBot="1" x14ac:dyDescent="0.45">
      <c r="B15" s="40"/>
      <c r="C15" s="42"/>
      <c r="I15" s="437"/>
    </row>
    <row r="16" spans="2:9" ht="15" thickBot="1" x14ac:dyDescent="0.45">
      <c r="B16" s="103" t="s">
        <v>432</v>
      </c>
      <c r="C16" s="104"/>
      <c r="D16" s="12"/>
      <c r="I16" s="246"/>
    </row>
    <row r="17" spans="2:9" ht="16" thickBot="1" x14ac:dyDescent="0.5">
      <c r="B17" s="49" t="s">
        <v>428</v>
      </c>
      <c r="C17" s="248" t="str">
        <f>IF(C22="Manual",C32,IF(OR(C22="Automatic",C22="User-Adjustable Adaptive"),C33,IF(OR(C22="Both Manual and Automatic",C22="Both Manual and User-Adjustable Adaptive"),C34,"")))</f>
        <v/>
      </c>
      <c r="D17" s="12" t="s">
        <v>96</v>
      </c>
      <c r="I17" s="246"/>
    </row>
    <row r="18" spans="2:9" s="12" customFormat="1" x14ac:dyDescent="0.4">
      <c r="B18" s="40"/>
      <c r="C18" s="42"/>
      <c r="I18" s="437"/>
    </row>
    <row r="19" spans="2:9" ht="20" x14ac:dyDescent="0.55000000000000004">
      <c r="B19" s="105" t="s">
        <v>118</v>
      </c>
      <c r="I19" s="246"/>
    </row>
    <row r="20" spans="2:9" s="12" customFormat="1" ht="15" thickBot="1" x14ac:dyDescent="0.45">
      <c r="B20" s="40"/>
      <c r="C20" s="42"/>
      <c r="I20" s="437"/>
    </row>
    <row r="21" spans="2:9" ht="15" thickBot="1" x14ac:dyDescent="0.45">
      <c r="B21" s="329" t="s">
        <v>387</v>
      </c>
      <c r="C21" s="330"/>
      <c r="D21" s="12"/>
      <c r="I21" s="246"/>
    </row>
    <row r="22" spans="2:9" s="12" customFormat="1" ht="15" thickBot="1" x14ac:dyDescent="0.45">
      <c r="B22" s="353" t="s">
        <v>440</v>
      </c>
      <c r="C22" s="321">
        <f>'General Info &amp; Test Results'!$C$30</f>
        <v>0</v>
      </c>
      <c r="I22" s="437"/>
    </row>
    <row r="23" spans="2:9" ht="15" thickBot="1" x14ac:dyDescent="0.45">
      <c r="D23" s="42"/>
      <c r="I23" s="246"/>
    </row>
    <row r="24" spans="2:9" ht="15" thickBot="1" x14ac:dyDescent="0.45">
      <c r="B24" s="36" t="s">
        <v>429</v>
      </c>
      <c r="C24" s="37"/>
      <c r="D24" s="38"/>
      <c r="I24" s="246"/>
    </row>
    <row r="25" spans="2:9" ht="29" x14ac:dyDescent="0.4">
      <c r="B25" s="331"/>
      <c r="C25" s="327" t="s">
        <v>430</v>
      </c>
      <c r="D25" s="328" t="s">
        <v>301</v>
      </c>
      <c r="I25" s="246"/>
    </row>
    <row r="26" spans="2:9" ht="15.5" x14ac:dyDescent="0.45">
      <c r="B26" s="39" t="s">
        <v>178</v>
      </c>
      <c r="C26" s="113" t="e">
        <f>(C43*TUFm)+(C42*TUFh)+(C41*TUFww)+(C40*TUFw)+(C39*TUFc)</f>
        <v>#VALUE!</v>
      </c>
      <c r="D26" s="114" t="s">
        <v>189</v>
      </c>
      <c r="E26" s="361"/>
      <c r="I26" s="246"/>
    </row>
    <row r="27" spans="2:9" ht="15.5" x14ac:dyDescent="0.45">
      <c r="B27" s="39" t="s">
        <v>492</v>
      </c>
      <c r="C27" s="113" t="e">
        <f>(C51*TUFm)+(C50*TUFh)+(C49*TUFww)+(C48*TUFw)+(C47*TUFc)</f>
        <v>#VALUE!</v>
      </c>
      <c r="D27" s="114" t="s">
        <v>189</v>
      </c>
      <c r="I27" s="246"/>
    </row>
    <row r="28" spans="2:9" ht="16" thickBot="1" x14ac:dyDescent="0.5">
      <c r="B28" s="13" t="s">
        <v>493</v>
      </c>
      <c r="C28" s="362" t="e">
        <f>AVERAGE(C26:C27)</f>
        <v>#VALUE!</v>
      </c>
      <c r="D28" s="116" t="s">
        <v>189</v>
      </c>
      <c r="I28" s="246"/>
    </row>
    <row r="29" spans="2:9" ht="15" thickBot="1" x14ac:dyDescent="0.45">
      <c r="B29" s="14"/>
      <c r="C29" s="41"/>
      <c r="D29" s="12"/>
      <c r="E29" s="12"/>
      <c r="I29" s="246"/>
    </row>
    <row r="30" spans="2:9" ht="15" thickBot="1" x14ac:dyDescent="0.45">
      <c r="B30" s="36" t="s">
        <v>432</v>
      </c>
      <c r="C30" s="37"/>
      <c r="D30" s="38"/>
      <c r="I30" s="246"/>
    </row>
    <row r="31" spans="2:9" ht="29" x14ac:dyDescent="0.4">
      <c r="B31" s="331"/>
      <c r="C31" s="327" t="s">
        <v>430</v>
      </c>
      <c r="D31" s="328" t="s">
        <v>301</v>
      </c>
      <c r="I31" s="246"/>
    </row>
    <row r="32" spans="2:9" ht="15.5" x14ac:dyDescent="0.45">
      <c r="B32" s="39" t="s">
        <v>178</v>
      </c>
      <c r="C32" s="113">
        <f>C39</f>
        <v>0</v>
      </c>
      <c r="D32" s="114" t="s">
        <v>428</v>
      </c>
      <c r="E32" s="361"/>
      <c r="I32" s="246"/>
    </row>
    <row r="33" spans="2:9" ht="15.5" x14ac:dyDescent="0.45">
      <c r="B33" s="39" t="s">
        <v>492</v>
      </c>
      <c r="C33" s="113">
        <f>C47</f>
        <v>0</v>
      </c>
      <c r="D33" s="114" t="s">
        <v>428</v>
      </c>
      <c r="I33" s="246"/>
    </row>
    <row r="34" spans="2:9" ht="16" thickBot="1" x14ac:dyDescent="0.5">
      <c r="B34" s="13" t="s">
        <v>493</v>
      </c>
      <c r="C34" s="362">
        <f>AVERAGE(C32:C33)</f>
        <v>0</v>
      </c>
      <c r="D34" s="116" t="s">
        <v>428</v>
      </c>
      <c r="I34" s="246"/>
    </row>
    <row r="35" spans="2:9" ht="15" thickBot="1" x14ac:dyDescent="0.45">
      <c r="B35" s="14"/>
      <c r="C35" s="41"/>
      <c r="D35" s="12"/>
      <c r="E35" s="12"/>
      <c r="I35" s="246"/>
    </row>
    <row r="36" spans="2:9" ht="15" thickBot="1" x14ac:dyDescent="0.45">
      <c r="B36" s="108" t="s">
        <v>92</v>
      </c>
      <c r="C36" s="316"/>
      <c r="D36" s="330"/>
      <c r="I36" s="246"/>
    </row>
    <row r="37" spans="2:9" x14ac:dyDescent="0.4">
      <c r="B37" s="110" t="s">
        <v>74</v>
      </c>
      <c r="C37" s="24"/>
      <c r="D37" s="25"/>
      <c r="I37" s="246"/>
    </row>
    <row r="38" spans="2:9" ht="29" x14ac:dyDescent="0.4">
      <c r="B38" s="46"/>
      <c r="C38" s="300" t="s">
        <v>431</v>
      </c>
      <c r="D38" s="112" t="s">
        <v>301</v>
      </c>
      <c r="I38" s="246"/>
    </row>
    <row r="39" spans="2:9" ht="15.5" x14ac:dyDescent="0.45">
      <c r="B39" s="39" t="s">
        <v>68</v>
      </c>
      <c r="C39" s="628">
        <f>(E56*Fmin_manual)+(E63*Fmax_manual)</f>
        <v>0</v>
      </c>
      <c r="D39" s="114" t="s">
        <v>428</v>
      </c>
      <c r="I39" s="246"/>
    </row>
    <row r="40" spans="2:9" ht="15.5" x14ac:dyDescent="0.45">
      <c r="B40" s="39" t="s">
        <v>289</v>
      </c>
      <c r="C40" s="628">
        <f>(E57*Fmin_manual)+(E64*Fmax_manual)</f>
        <v>0</v>
      </c>
      <c r="D40" s="114" t="s">
        <v>427</v>
      </c>
      <c r="I40" s="246"/>
    </row>
    <row r="41" spans="2:9" ht="15.5" x14ac:dyDescent="0.45">
      <c r="B41" s="39" t="s">
        <v>288</v>
      </c>
      <c r="C41" s="628">
        <f>(E58*Fmin_manual)+(E65*Fmax_manual)</f>
        <v>0</v>
      </c>
      <c r="D41" s="114" t="s">
        <v>426</v>
      </c>
      <c r="I41" s="246"/>
    </row>
    <row r="42" spans="2:9" ht="15.5" x14ac:dyDescent="0.45">
      <c r="B42" s="39" t="s">
        <v>71</v>
      </c>
      <c r="C42" s="628">
        <f>(E59*Fmin_manual)+(E66*Fmax_manual)</f>
        <v>0</v>
      </c>
      <c r="D42" s="114" t="s">
        <v>425</v>
      </c>
      <c r="I42" s="246"/>
    </row>
    <row r="43" spans="2:9" ht="15.5" x14ac:dyDescent="0.45">
      <c r="B43" s="39" t="s">
        <v>72</v>
      </c>
      <c r="C43" s="628">
        <f>(E60*Fmin_manual)+(E67*Fmax_manual)</f>
        <v>0</v>
      </c>
      <c r="D43" s="114" t="s">
        <v>424</v>
      </c>
      <c r="I43" s="246"/>
    </row>
    <row r="44" spans="2:9" x14ac:dyDescent="0.4">
      <c r="B44" s="39"/>
      <c r="C44" s="12"/>
      <c r="D44" s="15"/>
      <c r="I44" s="246"/>
    </row>
    <row r="45" spans="2:9" x14ac:dyDescent="0.4">
      <c r="B45" s="43" t="s">
        <v>497</v>
      </c>
      <c r="C45" s="44"/>
      <c r="D45" s="45"/>
      <c r="I45" s="246"/>
    </row>
    <row r="46" spans="2:9" ht="29" x14ac:dyDescent="0.4">
      <c r="B46" s="46" t="s">
        <v>75</v>
      </c>
      <c r="C46" s="300" t="s">
        <v>431</v>
      </c>
      <c r="D46" s="112" t="s">
        <v>301</v>
      </c>
      <c r="I46" s="246"/>
    </row>
    <row r="47" spans="2:9" ht="15.5" x14ac:dyDescent="0.45">
      <c r="B47" s="39" t="s">
        <v>68</v>
      </c>
      <c r="C47" s="628">
        <f>(E71*Fmin_automatic)+(E78*Favg_automatic)+(E85*Fmax_automatic)</f>
        <v>0</v>
      </c>
      <c r="D47" s="114" t="s">
        <v>428</v>
      </c>
      <c r="I47" s="246"/>
    </row>
    <row r="48" spans="2:9" ht="15.5" x14ac:dyDescent="0.45">
      <c r="B48" s="39" t="s">
        <v>289</v>
      </c>
      <c r="C48" s="628">
        <f>(E72*Fmin_automatic)+(E79*Favg_automatic)+(E86*Fmax_automatic)</f>
        <v>0</v>
      </c>
      <c r="D48" s="114" t="s">
        <v>427</v>
      </c>
      <c r="I48" s="246"/>
    </row>
    <row r="49" spans="2:9" ht="15.5" x14ac:dyDescent="0.45">
      <c r="B49" s="39" t="s">
        <v>288</v>
      </c>
      <c r="C49" s="628">
        <f>(E73*Fmin_automatic)+(E80*Favg_automatic)+(E87*Fmax_automatic)</f>
        <v>0</v>
      </c>
      <c r="D49" s="114" t="s">
        <v>426</v>
      </c>
      <c r="I49" s="246"/>
    </row>
    <row r="50" spans="2:9" ht="15.5" x14ac:dyDescent="0.45">
      <c r="B50" s="39" t="s">
        <v>71</v>
      </c>
      <c r="C50" s="628">
        <f>(E74*Fmin_automatic)+(E81*Favg_automatic)+(E88*Fmax_automatic)</f>
        <v>0</v>
      </c>
      <c r="D50" s="114" t="s">
        <v>425</v>
      </c>
      <c r="I50" s="246"/>
    </row>
    <row r="51" spans="2:9" ht="16" thickBot="1" x14ac:dyDescent="0.5">
      <c r="B51" s="13" t="s">
        <v>72</v>
      </c>
      <c r="C51" s="629">
        <f>(E75*Fmin_automatic)+(E82*Favg_automatic)+(E89*Fmax_automatic)</f>
        <v>0</v>
      </c>
      <c r="D51" s="116" t="s">
        <v>424</v>
      </c>
      <c r="I51" s="246"/>
    </row>
    <row r="52" spans="2:9" ht="15" thickBot="1" x14ac:dyDescent="0.45">
      <c r="I52" s="246"/>
    </row>
    <row r="53" spans="2:9" ht="15" thickBot="1" x14ac:dyDescent="0.45">
      <c r="B53" s="108" t="s">
        <v>423</v>
      </c>
      <c r="C53" s="316"/>
      <c r="D53" s="323"/>
      <c r="E53" s="323"/>
      <c r="F53" s="330"/>
      <c r="I53" s="246"/>
    </row>
    <row r="54" spans="2:9" x14ac:dyDescent="0.4">
      <c r="B54" s="110" t="s">
        <v>74</v>
      </c>
      <c r="C54" s="24"/>
      <c r="D54" s="24"/>
      <c r="E54" s="24"/>
      <c r="F54" s="25"/>
      <c r="I54" s="246"/>
    </row>
    <row r="55" spans="2:9" ht="29" x14ac:dyDescent="0.4">
      <c r="B55" s="46" t="s">
        <v>75</v>
      </c>
      <c r="C55" s="300" t="s">
        <v>91</v>
      </c>
      <c r="D55" s="300" t="s">
        <v>70</v>
      </c>
      <c r="E55" s="300" t="s">
        <v>77</v>
      </c>
      <c r="F55" s="112" t="s">
        <v>301</v>
      </c>
      <c r="I55" s="246"/>
    </row>
    <row r="56" spans="2:9" ht="15.5" x14ac:dyDescent="0.45">
      <c r="B56" s="39" t="s">
        <v>68</v>
      </c>
      <c r="C56" s="630">
        <f>'Test Data Inputs'!C77</f>
        <v>0</v>
      </c>
      <c r="D56" s="630">
        <f>'Test Data Inputs'!D77</f>
        <v>0</v>
      </c>
      <c r="E56" s="628">
        <f>IF(SUM(C56:D56)&gt;0, C56+D56, 0)</f>
        <v>0</v>
      </c>
      <c r="F56" s="114" t="s">
        <v>412</v>
      </c>
      <c r="I56" s="246"/>
    </row>
    <row r="57" spans="2:9" ht="15.5" x14ac:dyDescent="0.45">
      <c r="B57" s="39" t="s">
        <v>289</v>
      </c>
      <c r="C57" s="630" t="str">
        <f>'Test Data Inputs'!C83</f>
        <v/>
      </c>
      <c r="D57" s="630" t="str">
        <f>'Test Data Inputs'!D83</f>
        <v/>
      </c>
      <c r="E57" s="628">
        <f t="shared" ref="E57:E60" si="0">IF(SUM(C57:D57)&gt;0, C57+D57, 0)</f>
        <v>0</v>
      </c>
      <c r="F57" s="114" t="s">
        <v>411</v>
      </c>
      <c r="I57" s="246"/>
    </row>
    <row r="58" spans="2:9" ht="15.5" x14ac:dyDescent="0.45">
      <c r="B58" s="39" t="s">
        <v>288</v>
      </c>
      <c r="C58" s="630" t="str">
        <f>'Test Data Inputs'!C89</f>
        <v/>
      </c>
      <c r="D58" s="630" t="str">
        <f>'Test Data Inputs'!D89</f>
        <v/>
      </c>
      <c r="E58" s="628">
        <f t="shared" si="0"/>
        <v>0</v>
      </c>
      <c r="F58" s="114" t="s">
        <v>410</v>
      </c>
      <c r="I58" s="246"/>
    </row>
    <row r="59" spans="2:9" ht="15.5" x14ac:dyDescent="0.45">
      <c r="B59" s="39" t="s">
        <v>71</v>
      </c>
      <c r="C59" s="630">
        <f>'Test Data Inputs'!C90</f>
        <v>0</v>
      </c>
      <c r="D59" s="630">
        <f>'Test Data Inputs'!D90</f>
        <v>0</v>
      </c>
      <c r="E59" s="628">
        <f t="shared" si="0"/>
        <v>0</v>
      </c>
      <c r="F59" s="114" t="s">
        <v>409</v>
      </c>
      <c r="I59" s="246"/>
    </row>
    <row r="60" spans="2:9" ht="15.5" x14ac:dyDescent="0.45">
      <c r="B60" s="39" t="s">
        <v>72</v>
      </c>
      <c r="C60" s="630">
        <f>'Test Data Inputs'!C91</f>
        <v>0</v>
      </c>
      <c r="D60" s="630">
        <f>'Test Data Inputs'!D91</f>
        <v>0</v>
      </c>
      <c r="E60" s="628">
        <f t="shared" si="0"/>
        <v>0</v>
      </c>
      <c r="F60" s="114" t="s">
        <v>408</v>
      </c>
      <c r="I60" s="246"/>
    </row>
    <row r="61" spans="2:9" x14ac:dyDescent="0.4">
      <c r="B61" s="39"/>
      <c r="C61" s="113"/>
      <c r="D61" s="113"/>
      <c r="E61" s="113"/>
      <c r="F61" s="15"/>
      <c r="I61" s="246"/>
    </row>
    <row r="62" spans="2:9" ht="29" x14ac:dyDescent="0.4">
      <c r="B62" s="46" t="s">
        <v>76</v>
      </c>
      <c r="C62" s="300" t="s">
        <v>91</v>
      </c>
      <c r="D62" s="300" t="s">
        <v>70</v>
      </c>
      <c r="E62" s="300" t="s">
        <v>77</v>
      </c>
      <c r="F62" s="112" t="s">
        <v>301</v>
      </c>
      <c r="I62" s="246"/>
    </row>
    <row r="63" spans="2:9" ht="15.5" x14ac:dyDescent="0.45">
      <c r="B63" s="39" t="s">
        <v>68</v>
      </c>
      <c r="C63" s="630">
        <f>'Test Data Inputs'!C94</f>
        <v>0</v>
      </c>
      <c r="D63" s="630">
        <f>'Test Data Inputs'!D94</f>
        <v>0</v>
      </c>
      <c r="E63" s="628">
        <f>IF(SUM(C63:D63)&gt;0, C63+D63, 0)</f>
        <v>0</v>
      </c>
      <c r="F63" s="114" t="s">
        <v>413</v>
      </c>
      <c r="I63" s="246"/>
    </row>
    <row r="64" spans="2:9" ht="15.5" x14ac:dyDescent="0.45">
      <c r="B64" s="39" t="s">
        <v>289</v>
      </c>
      <c r="C64" s="630" t="str">
        <f>'Test Data Inputs'!C100</f>
        <v/>
      </c>
      <c r="D64" s="630" t="str">
        <f>'Test Data Inputs'!D100</f>
        <v/>
      </c>
      <c r="E64" s="628">
        <f t="shared" ref="E64:E67" si="1">IF(SUM(C64:D64)&gt;0, C64+D64, 0)</f>
        <v>0</v>
      </c>
      <c r="F64" s="114" t="s">
        <v>414</v>
      </c>
      <c r="I64" s="246"/>
    </row>
    <row r="65" spans="2:9" ht="15.5" x14ac:dyDescent="0.45">
      <c r="B65" s="39" t="s">
        <v>288</v>
      </c>
      <c r="C65" s="630" t="str">
        <f>'Test Data Inputs'!C106</f>
        <v/>
      </c>
      <c r="D65" s="630" t="str">
        <f>'Test Data Inputs'!D106</f>
        <v/>
      </c>
      <c r="E65" s="628">
        <f t="shared" si="1"/>
        <v>0</v>
      </c>
      <c r="F65" s="114" t="s">
        <v>415</v>
      </c>
      <c r="I65" s="246"/>
    </row>
    <row r="66" spans="2:9" ht="15.5" x14ac:dyDescent="0.45">
      <c r="B66" s="39" t="s">
        <v>71</v>
      </c>
      <c r="C66" s="630">
        <f>'Test Data Inputs'!C107</f>
        <v>0</v>
      </c>
      <c r="D66" s="630">
        <f>'Test Data Inputs'!D107</f>
        <v>0</v>
      </c>
      <c r="E66" s="628">
        <f t="shared" si="1"/>
        <v>0</v>
      </c>
      <c r="F66" s="114" t="s">
        <v>416</v>
      </c>
      <c r="I66" s="246"/>
    </row>
    <row r="67" spans="2:9" ht="15.5" x14ac:dyDescent="0.45">
      <c r="B67" s="39" t="s">
        <v>72</v>
      </c>
      <c r="C67" s="630">
        <f>'Test Data Inputs'!C108</f>
        <v>0</v>
      </c>
      <c r="D67" s="630">
        <f>'Test Data Inputs'!D108</f>
        <v>0</v>
      </c>
      <c r="E67" s="628">
        <f t="shared" si="1"/>
        <v>0</v>
      </c>
      <c r="F67" s="114" t="s">
        <v>417</v>
      </c>
      <c r="I67" s="246"/>
    </row>
    <row r="68" spans="2:9" x14ac:dyDescent="0.4">
      <c r="B68" s="39"/>
      <c r="C68" s="12"/>
      <c r="D68" s="12"/>
      <c r="E68" s="12"/>
      <c r="F68" s="15"/>
      <c r="I68" s="246"/>
    </row>
    <row r="69" spans="2:9" x14ac:dyDescent="0.4">
      <c r="B69" s="43" t="s">
        <v>497</v>
      </c>
      <c r="C69" s="44"/>
      <c r="D69" s="44"/>
      <c r="E69" s="44"/>
      <c r="F69" s="15"/>
      <c r="I69" s="246"/>
    </row>
    <row r="70" spans="2:9" ht="29" x14ac:dyDescent="0.4">
      <c r="B70" s="46" t="s">
        <v>494</v>
      </c>
      <c r="C70" s="300" t="s">
        <v>91</v>
      </c>
      <c r="D70" s="300" t="s">
        <v>70</v>
      </c>
      <c r="E70" s="300" t="s">
        <v>77</v>
      </c>
      <c r="F70" s="112" t="s">
        <v>301</v>
      </c>
      <c r="I70" s="246"/>
    </row>
    <row r="71" spans="2:9" ht="15.5" x14ac:dyDescent="0.45">
      <c r="B71" s="39" t="s">
        <v>68</v>
      </c>
      <c r="C71" s="630">
        <f>'Test Data Inputs'!C113</f>
        <v>0</v>
      </c>
      <c r="D71" s="630">
        <f>'Test Data Inputs'!D113</f>
        <v>0</v>
      </c>
      <c r="E71" s="628">
        <f t="shared" ref="E71:E75" si="2">IF(SUM(C71:D71)&gt;0, C71+D71, 0)</f>
        <v>0</v>
      </c>
      <c r="F71" s="114" t="s">
        <v>412</v>
      </c>
      <c r="I71" s="246"/>
    </row>
    <row r="72" spans="2:9" ht="15.5" x14ac:dyDescent="0.45">
      <c r="B72" s="39" t="s">
        <v>289</v>
      </c>
      <c r="C72" s="630" t="str">
        <f>'Test Data Inputs'!C119</f>
        <v/>
      </c>
      <c r="D72" s="630" t="str">
        <f>'Test Data Inputs'!D119</f>
        <v/>
      </c>
      <c r="E72" s="628">
        <f t="shared" si="2"/>
        <v>0</v>
      </c>
      <c r="F72" s="114" t="s">
        <v>411</v>
      </c>
      <c r="I72" s="246"/>
    </row>
    <row r="73" spans="2:9" ht="15.5" x14ac:dyDescent="0.45">
      <c r="B73" s="39" t="s">
        <v>288</v>
      </c>
      <c r="C73" s="630" t="str">
        <f>'Test Data Inputs'!C125</f>
        <v/>
      </c>
      <c r="D73" s="630" t="str">
        <f>'Test Data Inputs'!D125</f>
        <v/>
      </c>
      <c r="E73" s="628">
        <f t="shared" si="2"/>
        <v>0</v>
      </c>
      <c r="F73" s="114" t="s">
        <v>410</v>
      </c>
      <c r="I73" s="246"/>
    </row>
    <row r="74" spans="2:9" ht="15.5" x14ac:dyDescent="0.45">
      <c r="B74" s="39" t="s">
        <v>71</v>
      </c>
      <c r="C74" s="630">
        <f>'Test Data Inputs'!C126</f>
        <v>0</v>
      </c>
      <c r="D74" s="630">
        <f>'Test Data Inputs'!D126</f>
        <v>0</v>
      </c>
      <c r="E74" s="628">
        <f t="shared" si="2"/>
        <v>0</v>
      </c>
      <c r="F74" s="114" t="s">
        <v>409</v>
      </c>
      <c r="I74" s="246"/>
    </row>
    <row r="75" spans="2:9" ht="15.5" x14ac:dyDescent="0.45">
      <c r="B75" s="39" t="s">
        <v>72</v>
      </c>
      <c r="C75" s="630">
        <f>'Test Data Inputs'!C127</f>
        <v>0</v>
      </c>
      <c r="D75" s="630">
        <f>'Test Data Inputs'!D127</f>
        <v>0</v>
      </c>
      <c r="E75" s="628">
        <f t="shared" si="2"/>
        <v>0</v>
      </c>
      <c r="F75" s="114" t="s">
        <v>408</v>
      </c>
      <c r="I75" s="246"/>
    </row>
    <row r="76" spans="2:9" x14ac:dyDescent="0.4">
      <c r="B76" s="39"/>
      <c r="C76" s="41"/>
      <c r="D76" s="41"/>
      <c r="E76" s="41"/>
      <c r="F76" s="15"/>
      <c r="I76" s="246"/>
    </row>
    <row r="77" spans="2:9" ht="29" x14ac:dyDescent="0.4">
      <c r="B77" s="46" t="s">
        <v>495</v>
      </c>
      <c r="C77" s="300" t="s">
        <v>91</v>
      </c>
      <c r="D77" s="300" t="s">
        <v>70</v>
      </c>
      <c r="E77" s="300" t="s">
        <v>77</v>
      </c>
      <c r="F77" s="112" t="s">
        <v>301</v>
      </c>
      <c r="I77" s="246"/>
    </row>
    <row r="78" spans="2:9" ht="15.5" x14ac:dyDescent="0.45">
      <c r="B78" s="39" t="s">
        <v>68</v>
      </c>
      <c r="C78" s="630">
        <f>IF(OR($C$22="User-Adjustable Adaptive",$C$22= "Both Manual and User-Adjustable Adaptive"),'User Adjustable Adaptive Fill'!C65, 'Test Data Inputs'!C130)</f>
        <v>0</v>
      </c>
      <c r="D78" s="630">
        <f>IF(OR($C$22="User-Adjustable Adaptive",$C$22= "Both Manual and User-Adjustable Adaptive"),'User Adjustable Adaptive Fill'!D65, 'Test Data Inputs'!D130)</f>
        <v>0</v>
      </c>
      <c r="E78" s="628">
        <f t="shared" ref="E78:E82" si="3">IF(SUM(C78:D78)&gt;0, C78+D78, 0)</f>
        <v>0</v>
      </c>
      <c r="F78" s="114" t="s">
        <v>418</v>
      </c>
      <c r="I78" s="246"/>
    </row>
    <row r="79" spans="2:9" ht="15.5" x14ac:dyDescent="0.45">
      <c r="B79" s="39" t="s">
        <v>289</v>
      </c>
      <c r="C79" s="630" t="str">
        <f>IF(OR($C$22="User-Adjustable Adaptive",$C$22= "Both Manual and User-Adjustable Adaptive"),'User Adjustable Adaptive Fill'!C71, 'Test Data Inputs'!C136)</f>
        <v/>
      </c>
      <c r="D79" s="630" t="str">
        <f>IF(OR($C$22="User-Adjustable Adaptive",$C$22= "Both Manual and User-Adjustable Adaptive"),'User Adjustable Adaptive Fill'!D71, 'Test Data Inputs'!D136)</f>
        <v/>
      </c>
      <c r="E79" s="628">
        <f t="shared" si="3"/>
        <v>0</v>
      </c>
      <c r="F79" s="114" t="s">
        <v>419</v>
      </c>
      <c r="I79" s="246"/>
    </row>
    <row r="80" spans="2:9" ht="15.5" x14ac:dyDescent="0.45">
      <c r="B80" s="39" t="s">
        <v>288</v>
      </c>
      <c r="C80" s="630" t="str">
        <f>IF(OR($C$22="User-Adjustable Adaptive",$C$22= "Both Manual and User-Adjustable Adaptive"),'User Adjustable Adaptive Fill'!C77, 'Test Data Inputs'!C142)</f>
        <v/>
      </c>
      <c r="D80" s="630" t="str">
        <f>IF(OR($C$22="User-Adjustable Adaptive",$C$22= "Both Manual and User-Adjustable Adaptive"),'User Adjustable Adaptive Fill'!D77, 'Test Data Inputs'!D142)</f>
        <v/>
      </c>
      <c r="E80" s="628">
        <f t="shared" si="3"/>
        <v>0</v>
      </c>
      <c r="F80" s="114" t="s">
        <v>420</v>
      </c>
      <c r="I80" s="246"/>
    </row>
    <row r="81" spans="1:9" ht="15.5" x14ac:dyDescent="0.45">
      <c r="B81" s="39" t="s">
        <v>71</v>
      </c>
      <c r="C81" s="630">
        <f>IF(OR($C$22="User-Adjustable Adaptive",$C$22= "Both Manual and User-Adjustable Adaptive"),'User Adjustable Adaptive Fill'!C78, 'Test Data Inputs'!C143)</f>
        <v>0</v>
      </c>
      <c r="D81" s="630">
        <f>IF(OR($C$22="User-Adjustable Adaptive",$C$22= "Both Manual and User-Adjustable Adaptive"),'User Adjustable Adaptive Fill'!D78, 'Test Data Inputs'!D143)</f>
        <v>0</v>
      </c>
      <c r="E81" s="628">
        <f t="shared" si="3"/>
        <v>0</v>
      </c>
      <c r="F81" s="114" t="s">
        <v>421</v>
      </c>
      <c r="I81" s="246"/>
    </row>
    <row r="82" spans="1:9" ht="15.5" x14ac:dyDescent="0.45">
      <c r="B82" s="39" t="s">
        <v>72</v>
      </c>
      <c r="C82" s="630">
        <f>IF(OR($C$22="User-Adjustable Adaptive",$C$22= "Both Manual and User-Adjustable Adaptive"),'User Adjustable Adaptive Fill'!C79, 'Test Data Inputs'!C144)</f>
        <v>0</v>
      </c>
      <c r="D82" s="630">
        <f>IF(OR($C$22="User-Adjustable Adaptive",$C$22= "Both Manual and User-Adjustable Adaptive"),'User Adjustable Adaptive Fill'!D79, 'Test Data Inputs'!D144)</f>
        <v>0</v>
      </c>
      <c r="E82" s="628">
        <f t="shared" si="3"/>
        <v>0</v>
      </c>
      <c r="F82" s="114" t="s">
        <v>422</v>
      </c>
      <c r="I82" s="246"/>
    </row>
    <row r="83" spans="1:9" x14ac:dyDescent="0.4">
      <c r="B83" s="39"/>
      <c r="C83" s="41"/>
      <c r="D83" s="41"/>
      <c r="E83" s="41"/>
      <c r="F83" s="15"/>
      <c r="I83" s="246"/>
    </row>
    <row r="84" spans="1:9" ht="29" x14ac:dyDescent="0.4">
      <c r="B84" s="46" t="s">
        <v>496</v>
      </c>
      <c r="C84" s="300" t="s">
        <v>91</v>
      </c>
      <c r="D84" s="300" t="s">
        <v>70</v>
      </c>
      <c r="E84" s="300" t="s">
        <v>77</v>
      </c>
      <c r="F84" s="112" t="s">
        <v>301</v>
      </c>
      <c r="I84" s="246"/>
    </row>
    <row r="85" spans="1:9" ht="15.5" x14ac:dyDescent="0.45">
      <c r="B85" s="299" t="s">
        <v>68</v>
      </c>
      <c r="C85" s="631">
        <f>'Test Data Inputs'!C147</f>
        <v>0</v>
      </c>
      <c r="D85" s="631">
        <f>'Test Data Inputs'!D147</f>
        <v>0</v>
      </c>
      <c r="E85" s="628">
        <f>IF(SUM(C85:D85)&gt;0, C85+D85, 0)</f>
        <v>0</v>
      </c>
      <c r="F85" s="114" t="s">
        <v>413</v>
      </c>
      <c r="I85" s="246"/>
    </row>
    <row r="86" spans="1:9" ht="15.5" x14ac:dyDescent="0.45">
      <c r="B86" s="39" t="s">
        <v>289</v>
      </c>
      <c r="C86" s="631" t="str">
        <f>'Test Data Inputs'!C153</f>
        <v/>
      </c>
      <c r="D86" s="631" t="str">
        <f>'Test Data Inputs'!D153</f>
        <v/>
      </c>
      <c r="E86" s="628">
        <f t="shared" ref="E86:E89" si="4">IF(SUM(C86:D86)&gt;0, C86+D86, 0)</f>
        <v>0</v>
      </c>
      <c r="F86" s="114" t="s">
        <v>414</v>
      </c>
      <c r="I86" s="246"/>
    </row>
    <row r="87" spans="1:9" ht="15.5" x14ac:dyDescent="0.45">
      <c r="B87" s="39" t="s">
        <v>288</v>
      </c>
      <c r="C87" s="631" t="str">
        <f>'Test Data Inputs'!C159</f>
        <v/>
      </c>
      <c r="D87" s="631" t="str">
        <f>'Test Data Inputs'!D159</f>
        <v/>
      </c>
      <c r="E87" s="628">
        <f t="shared" si="4"/>
        <v>0</v>
      </c>
      <c r="F87" s="114" t="s">
        <v>415</v>
      </c>
      <c r="I87" s="246"/>
    </row>
    <row r="88" spans="1:9" ht="15.5" x14ac:dyDescent="0.45">
      <c r="B88" s="39" t="s">
        <v>71</v>
      </c>
      <c r="C88" s="631">
        <f>'Test Data Inputs'!C160</f>
        <v>0</v>
      </c>
      <c r="D88" s="631">
        <f>'Test Data Inputs'!D160</f>
        <v>0</v>
      </c>
      <c r="E88" s="628">
        <f t="shared" si="4"/>
        <v>0</v>
      </c>
      <c r="F88" s="114" t="s">
        <v>416</v>
      </c>
      <c r="I88" s="246"/>
    </row>
    <row r="89" spans="1:9" ht="16" thickBot="1" x14ac:dyDescent="0.5">
      <c r="B89" s="13" t="s">
        <v>72</v>
      </c>
      <c r="C89" s="632">
        <f>'Test Data Inputs'!C161</f>
        <v>0</v>
      </c>
      <c r="D89" s="632">
        <f>'Test Data Inputs'!D161</f>
        <v>0</v>
      </c>
      <c r="E89" s="629">
        <f t="shared" si="4"/>
        <v>0</v>
      </c>
      <c r="F89" s="116" t="s">
        <v>417</v>
      </c>
      <c r="I89" s="246"/>
    </row>
    <row r="90" spans="1:9" x14ac:dyDescent="0.4">
      <c r="I90" s="246"/>
    </row>
    <row r="91" spans="1:9" x14ac:dyDescent="0.4">
      <c r="A91" s="246"/>
      <c r="B91" s="246"/>
      <c r="C91" s="246"/>
      <c r="D91" s="246"/>
      <c r="E91" s="246"/>
      <c r="F91" s="246"/>
      <c r="G91" s="246"/>
      <c r="H91" s="246"/>
      <c r="I91" s="246"/>
    </row>
  </sheetData>
  <sheetProtection algorithmName="SHA-512" hashValue="M98o1X91gnowL5UtyQVEJ9qRExoiWjXwFbRAaqM7Z2SSajoTwulY8Pja3l5ebLkUqOhiyKFWu+bXDV7T/qQ0bg==" saltValue="6kLG/69MCnOIPBNj7J03Lg==" spinCount="100000" sheet="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A00-000000000000}"/>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H35"/>
  <sheetViews>
    <sheetView zoomScale="80" zoomScaleNormal="80" workbookViewId="0">
      <selection activeCell="F5" sqref="F5"/>
    </sheetView>
  </sheetViews>
  <sheetFormatPr defaultColWidth="9.1796875" defaultRowHeight="14.5" x14ac:dyDescent="0.4"/>
  <cols>
    <col min="1" max="1" width="3.1796875" style="8" customWidth="1"/>
    <col min="2" max="2" width="38.1796875" style="8" customWidth="1"/>
    <col min="3" max="3" width="23" style="8" customWidth="1"/>
    <col min="4" max="4" width="20.81640625" style="8" customWidth="1"/>
    <col min="5" max="5" width="5.453125" style="8" customWidth="1"/>
    <col min="6" max="6" width="21.81640625" style="8" bestFit="1" customWidth="1"/>
    <col min="7" max="7" width="5.453125" style="8" customWidth="1"/>
    <col min="8" max="8" width="5" style="8" customWidth="1"/>
    <col min="9" max="16384" width="9.1796875" style="8"/>
  </cols>
  <sheetData>
    <row r="1" spans="2:8" ht="15" thickBot="1" x14ac:dyDescent="0.45">
      <c r="H1" s="246"/>
    </row>
    <row r="2" spans="2:8" ht="15" thickBot="1" x14ac:dyDescent="0.45">
      <c r="B2" s="850" t="str">
        <f>'Version Control'!$B$2</f>
        <v>Title Block</v>
      </c>
      <c r="C2" s="851"/>
      <c r="D2" s="852"/>
      <c r="E2" s="349"/>
      <c r="F2" s="349"/>
      <c r="G2" s="349"/>
      <c r="H2" s="246"/>
    </row>
    <row r="3" spans="2:8" ht="15.75" customHeight="1" x14ac:dyDescent="0.4">
      <c r="B3" s="438" t="str">
        <f>'Version Control'!$B$3</f>
        <v>Test Report Template Name:</v>
      </c>
      <c r="C3" s="855" t="str">
        <f>'Version Control'!$C$3</f>
        <v xml:space="preserve">Commercial Clothes Washer J2  </v>
      </c>
      <c r="D3" s="856"/>
      <c r="E3" s="348"/>
      <c r="F3" s="348"/>
      <c r="G3" s="348"/>
      <c r="H3" s="246"/>
    </row>
    <row r="4" spans="2:8" x14ac:dyDescent="0.4">
      <c r="B4" s="439" t="str">
        <f>'Version Control'!$B$4</f>
        <v>Version Number:</v>
      </c>
      <c r="C4" s="857" t="str">
        <f>'Version Control'!$C$4</f>
        <v>v2.0</v>
      </c>
      <c r="D4" s="858"/>
      <c r="E4" s="348"/>
      <c r="F4" s="348"/>
      <c r="G4" s="348"/>
      <c r="H4" s="246"/>
    </row>
    <row r="5" spans="2:8" x14ac:dyDescent="0.4">
      <c r="B5" s="440" t="str">
        <f>'Version Control'!$B$5</f>
        <v xml:space="preserve">Latest Template Revision: </v>
      </c>
      <c r="C5" s="859">
        <f>'Version Control'!$C$5</f>
        <v>44904</v>
      </c>
      <c r="D5" s="860"/>
      <c r="E5" s="12"/>
      <c r="F5" s="443" t="s">
        <v>197</v>
      </c>
      <c r="G5" s="12"/>
      <c r="H5" s="246"/>
    </row>
    <row r="6" spans="2:8" x14ac:dyDescent="0.4">
      <c r="B6" s="440" t="str">
        <f>'Version Control'!$B$6</f>
        <v>Tab Name:</v>
      </c>
      <c r="C6" s="857" t="str">
        <f ca="1">MID(CELL("filename",A1), FIND("]", CELL("filename", A1))+ 1, 255)</f>
        <v>Calculations - Dryer Energy</v>
      </c>
      <c r="D6" s="858"/>
      <c r="E6" s="12"/>
      <c r="F6" s="12"/>
      <c r="G6" s="12"/>
      <c r="H6" s="246"/>
    </row>
    <row r="7" spans="2:8" ht="36" customHeight="1" x14ac:dyDescent="0.4">
      <c r="B7" s="502" t="str">
        <f>'Version Control'!$B$7</f>
        <v>File Name:</v>
      </c>
      <c r="C7" s="853" t="str">
        <f ca="1">'Version Control'!$C$7</f>
        <v>Commercial Clothes Washer J2 - v2.0.xlsx</v>
      </c>
      <c r="D7" s="854"/>
      <c r="E7" s="12"/>
      <c r="F7" s="12"/>
      <c r="G7" s="12"/>
      <c r="H7" s="246"/>
    </row>
    <row r="8" spans="2:8" ht="16.5" customHeight="1" thickBot="1" x14ac:dyDescent="0.45">
      <c r="B8" s="441" t="str">
        <f>'Version Control'!$B$8</f>
        <v xml:space="preserve">Test Completion Date: </v>
      </c>
      <c r="C8" s="848" t="str">
        <f>'Version Control'!$C$8</f>
        <v>[MM/DD/YYYY]</v>
      </c>
      <c r="D8" s="849"/>
      <c r="E8" s="12"/>
      <c r="F8" s="12"/>
      <c r="G8" s="12"/>
      <c r="H8" s="246"/>
    </row>
    <row r="9" spans="2:8" x14ac:dyDescent="0.4">
      <c r="H9" s="246"/>
    </row>
    <row r="10" spans="2:8" ht="20" x14ac:dyDescent="0.55000000000000004">
      <c r="B10" s="105" t="s">
        <v>394</v>
      </c>
      <c r="H10" s="246"/>
    </row>
    <row r="11" spans="2:8" x14ac:dyDescent="0.4">
      <c r="B11" s="17" t="s">
        <v>134</v>
      </c>
      <c r="H11" s="246"/>
    </row>
    <row r="12" spans="2:8" ht="15" thickBot="1" x14ac:dyDescent="0.45">
      <c r="H12" s="246"/>
    </row>
    <row r="13" spans="2:8" ht="15" thickBot="1" x14ac:dyDescent="0.45">
      <c r="B13" s="108" t="s">
        <v>83</v>
      </c>
      <c r="C13" s="351"/>
      <c r="D13" s="12"/>
      <c r="H13" s="246"/>
    </row>
    <row r="14" spans="2:8" ht="16" thickBot="1" x14ac:dyDescent="0.5">
      <c r="B14" s="49" t="s">
        <v>190</v>
      </c>
      <c r="C14" s="350" t="str">
        <f>IF(C19="Manual",C31,IF(OR(C19="Automatic",C19="User-Adjustable Adaptive"),C32,IF(OR(C19="Both Manual and Automatic",C19="Both Manual and User-Adjustable Adaptive"),C33,"")))</f>
        <v/>
      </c>
      <c r="D14" s="12" t="s">
        <v>82</v>
      </c>
      <c r="H14" s="246"/>
    </row>
    <row r="15" spans="2:8" s="12" customFormat="1" x14ac:dyDescent="0.4">
      <c r="B15" s="40"/>
      <c r="C15" s="42"/>
      <c r="H15" s="437"/>
    </row>
    <row r="16" spans="2:8" ht="20" x14ac:dyDescent="0.55000000000000004">
      <c r="B16" s="105" t="s">
        <v>118</v>
      </c>
      <c r="H16" s="246"/>
    </row>
    <row r="17" spans="2:8" s="12" customFormat="1" ht="15" thickBot="1" x14ac:dyDescent="0.45">
      <c r="B17" s="40"/>
      <c r="C17" s="42"/>
      <c r="H17" s="437"/>
    </row>
    <row r="18" spans="2:8" ht="15" thickBot="1" x14ac:dyDescent="0.45">
      <c r="B18" s="329" t="s">
        <v>387</v>
      </c>
      <c r="C18" s="330"/>
      <c r="D18" s="12"/>
      <c r="H18" s="246"/>
    </row>
    <row r="19" spans="2:8" ht="30.75" customHeight="1" x14ac:dyDescent="0.4">
      <c r="B19" s="356" t="s">
        <v>391</v>
      </c>
      <c r="C19" s="357">
        <f>'General Info &amp; Test Results'!C30</f>
        <v>0</v>
      </c>
      <c r="D19" s="344"/>
      <c r="H19" s="246"/>
    </row>
    <row r="20" spans="2:8" x14ac:dyDescent="0.4">
      <c r="B20" s="48" t="s">
        <v>399</v>
      </c>
      <c r="C20" s="106">
        <f>'Test Data Inputs'!C21</f>
        <v>3</v>
      </c>
      <c r="D20" s="12"/>
      <c r="H20" s="246"/>
    </row>
    <row r="21" spans="2:8" x14ac:dyDescent="0.4">
      <c r="B21" s="48" t="s">
        <v>398</v>
      </c>
      <c r="C21" s="106" t="e">
        <f>'Test Data Inputs'!C22</f>
        <v>#VALUE!</v>
      </c>
      <c r="D21" s="12"/>
      <c r="H21" s="246"/>
    </row>
    <row r="22" spans="2:8" ht="15" thickBot="1" x14ac:dyDescent="0.45">
      <c r="B22" s="49" t="s">
        <v>397</v>
      </c>
      <c r="C22" s="107" t="e">
        <f>'Test Data Inputs'!C23</f>
        <v>#VALUE!</v>
      </c>
      <c r="D22" s="12"/>
      <c r="H22" s="246"/>
    </row>
    <row r="23" spans="2:8" ht="15" thickBot="1" x14ac:dyDescent="0.45">
      <c r="B23" s="40"/>
      <c r="C23" s="40"/>
      <c r="D23" s="12"/>
      <c r="H23" s="246"/>
    </row>
    <row r="24" spans="2:8" ht="15" thickBot="1" x14ac:dyDescent="0.45">
      <c r="B24" s="23" t="s">
        <v>78</v>
      </c>
      <c r="C24" s="25"/>
      <c r="D24" s="12"/>
      <c r="H24" s="246"/>
    </row>
    <row r="25" spans="2:8" ht="29" x14ac:dyDescent="0.4">
      <c r="B25" s="358" t="s">
        <v>395</v>
      </c>
      <c r="C25" s="359">
        <v>0.5</v>
      </c>
      <c r="D25" s="12"/>
      <c r="H25" s="246"/>
    </row>
    <row r="26" spans="2:8" x14ac:dyDescent="0.4">
      <c r="B26" s="48" t="s">
        <v>86</v>
      </c>
      <c r="C26" s="111">
        <v>0.91</v>
      </c>
      <c r="D26" s="12"/>
      <c r="H26" s="246"/>
    </row>
    <row r="27" spans="2:8" ht="15" thickBot="1" x14ac:dyDescent="0.45">
      <c r="B27" s="49" t="s">
        <v>85</v>
      </c>
      <c r="C27" s="360" t="str">
        <f>'Calculations - RMC'!$C$14</f>
        <v/>
      </c>
      <c r="D27" s="12"/>
      <c r="H27" s="246"/>
    </row>
    <row r="28" spans="2:8" ht="15" thickBot="1" x14ac:dyDescent="0.45">
      <c r="B28" s="40"/>
      <c r="C28" s="40"/>
      <c r="D28" s="12"/>
      <c r="H28" s="246"/>
    </row>
    <row r="29" spans="2:8" ht="15" thickBot="1" x14ac:dyDescent="0.45">
      <c r="B29" s="36" t="s">
        <v>396</v>
      </c>
      <c r="C29" s="37"/>
      <c r="D29" s="38"/>
      <c r="H29" s="246"/>
    </row>
    <row r="30" spans="2:8" ht="29" x14ac:dyDescent="0.4">
      <c r="B30" s="331"/>
      <c r="C30" s="327" t="s">
        <v>400</v>
      </c>
      <c r="D30" s="328" t="s">
        <v>301</v>
      </c>
      <c r="H30" s="246"/>
    </row>
    <row r="31" spans="2:8" ht="15.5" x14ac:dyDescent="0.45">
      <c r="B31" s="39" t="s">
        <v>178</v>
      </c>
      <c r="C31" s="113" t="e">
        <f>((Fmax_manual*$C$22)+(Fmin_manual*$C$20))*($C$27-4%)*$C$25*$C$26</f>
        <v>#VALUE!</v>
      </c>
      <c r="D31" s="114" t="s">
        <v>190</v>
      </c>
      <c r="E31" s="361"/>
      <c r="F31" s="361"/>
      <c r="G31" s="361"/>
      <c r="H31" s="246"/>
    </row>
    <row r="32" spans="2:8" ht="15.5" x14ac:dyDescent="0.45">
      <c r="B32" s="39" t="s">
        <v>492</v>
      </c>
      <c r="C32" s="113" t="e">
        <f>((Fmax_automatic*$C$22)+(Favg_automatic*$C$21)+(Fmin_automatic*$C$20))*($C$27-4%)*$C$25*$C$26</f>
        <v>#VALUE!</v>
      </c>
      <c r="D32" s="114" t="s">
        <v>190</v>
      </c>
      <c r="H32" s="246"/>
    </row>
    <row r="33" spans="1:8" ht="16" thickBot="1" x14ac:dyDescent="0.5">
      <c r="B33" s="13" t="s">
        <v>493</v>
      </c>
      <c r="C33" s="362" t="e">
        <f>AVERAGE(C32,C31)</f>
        <v>#VALUE!</v>
      </c>
      <c r="D33" s="116" t="s">
        <v>190</v>
      </c>
      <c r="H33" s="246"/>
    </row>
    <row r="34" spans="1:8" s="12" customFormat="1" x14ac:dyDescent="0.4">
      <c r="C34" s="113"/>
      <c r="D34" s="42"/>
      <c r="H34" s="437"/>
    </row>
    <row r="35" spans="1:8" x14ac:dyDescent="0.4">
      <c r="A35" s="246"/>
      <c r="B35" s="246"/>
      <c r="C35" s="246"/>
      <c r="D35" s="246"/>
      <c r="E35" s="246"/>
      <c r="F35" s="246"/>
      <c r="G35" s="246"/>
      <c r="H35" s="246"/>
    </row>
  </sheetData>
  <sheetProtection algorithmName="SHA-512" hashValue="OyrWyzhRJATz2t3XyToS1S23d7Lv1UAbAIZcwqrNLj6LRAHvYj5xh9Z80FZdkqsncK+K3BjJWDSdK0jDbBDzkw==" saltValue="t39JOjTHFvoJ4QyreWhDHA==" spinCount="100000" sheet="1" selectLockedCells="1"/>
  <mergeCells count="7">
    <mergeCell ref="C8:D8"/>
    <mergeCell ref="B2:D2"/>
    <mergeCell ref="C7:D7"/>
    <mergeCell ref="C3:D3"/>
    <mergeCell ref="C4:D4"/>
    <mergeCell ref="C5:D5"/>
    <mergeCell ref="C6:D6"/>
  </mergeCells>
  <hyperlinks>
    <hyperlink ref="F5" location="Instructions!C35" display="Back to Instructions tab"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J77"/>
  <sheetViews>
    <sheetView zoomScale="80" zoomScaleNormal="80" workbookViewId="0">
      <selection activeCell="G5" sqref="G5"/>
    </sheetView>
  </sheetViews>
  <sheetFormatPr defaultColWidth="9.1796875" defaultRowHeight="14.5" x14ac:dyDescent="0.4"/>
  <cols>
    <col min="1" max="1" width="5" style="8" customWidth="1"/>
    <col min="2" max="2" width="37.54296875" style="8" customWidth="1"/>
    <col min="3" max="3" width="23.1796875" style="8" customWidth="1"/>
    <col min="4" max="4" width="18.81640625" style="8" customWidth="1"/>
    <col min="5" max="5" width="5.81640625" style="8" customWidth="1"/>
    <col min="6" max="6" width="9.1796875" style="8"/>
    <col min="7" max="7" width="21.81640625" style="8" bestFit="1" customWidth="1"/>
    <col min="8" max="8" width="9.1796875" style="8"/>
    <col min="9" max="9" width="3.81640625" style="8" customWidth="1"/>
    <col min="10" max="16384" width="9.1796875" style="8"/>
  </cols>
  <sheetData>
    <row r="1" spans="2:9" ht="15" thickBot="1" x14ac:dyDescent="0.45">
      <c r="I1" s="246"/>
    </row>
    <row r="2" spans="2:9" ht="16" thickBot="1" x14ac:dyDescent="0.45">
      <c r="B2" s="783" t="str">
        <f>'Version Control'!$B$2</f>
        <v>Title Block</v>
      </c>
      <c r="C2" s="784"/>
      <c r="D2" s="784"/>
      <c r="E2" s="785"/>
      <c r="I2" s="246"/>
    </row>
    <row r="3" spans="2:9" ht="15.75" customHeight="1" x14ac:dyDescent="0.4">
      <c r="B3" s="431" t="str">
        <f>'Version Control'!$B$3</f>
        <v>Test Report Template Name:</v>
      </c>
      <c r="C3" s="786" t="str">
        <f>'Version Control'!$C$3</f>
        <v xml:space="preserve">Commercial Clothes Washer J2  </v>
      </c>
      <c r="D3" s="787"/>
      <c r="E3" s="788"/>
      <c r="I3" s="246"/>
    </row>
    <row r="4" spans="2:9" ht="15.5" x14ac:dyDescent="0.4">
      <c r="B4" s="227" t="str">
        <f>'Version Control'!$B$4</f>
        <v>Version Number:</v>
      </c>
      <c r="C4" s="789" t="str">
        <f>'Version Control'!$C$4</f>
        <v>v2.0</v>
      </c>
      <c r="D4" s="790"/>
      <c r="E4" s="791"/>
      <c r="I4" s="246"/>
    </row>
    <row r="5" spans="2:9" ht="15.5" x14ac:dyDescent="0.4">
      <c r="B5" s="205" t="str">
        <f>'Version Control'!$B$5</f>
        <v xml:space="preserve">Latest Template Revision: </v>
      </c>
      <c r="C5" s="795">
        <f>'Version Control'!$C$5</f>
        <v>44904</v>
      </c>
      <c r="D5" s="796"/>
      <c r="E5" s="797"/>
      <c r="G5" s="443" t="s">
        <v>197</v>
      </c>
      <c r="I5" s="246"/>
    </row>
    <row r="6" spans="2:9" ht="15.5" x14ac:dyDescent="0.4">
      <c r="B6" s="205" t="str">
        <f>'Version Control'!$B$6</f>
        <v>Tab Name:</v>
      </c>
      <c r="C6" s="789" t="str">
        <f ca="1">MID(CELL("filename",A1), FIND("]", CELL("filename", A1))+ 1, 255)</f>
        <v>Calculations - Machine Elec</v>
      </c>
      <c r="D6" s="790"/>
      <c r="E6" s="791"/>
      <c r="I6" s="246"/>
    </row>
    <row r="7" spans="2:9" ht="34.5" customHeight="1" x14ac:dyDescent="0.4">
      <c r="B7" s="501" t="str">
        <f>'Version Control'!$B$7</f>
        <v>File Name:</v>
      </c>
      <c r="C7" s="801" t="str">
        <f ca="1">'Version Control'!$C$7</f>
        <v>Commercial Clothes Washer J2 - v2.0.xlsx</v>
      </c>
      <c r="D7" s="802"/>
      <c r="E7" s="803"/>
      <c r="I7" s="246"/>
    </row>
    <row r="8" spans="2:9" ht="16.5" customHeight="1" thickBot="1" x14ac:dyDescent="0.45">
      <c r="B8" s="206" t="str">
        <f>'Version Control'!$B$8</f>
        <v xml:space="preserve">Test Completion Date: </v>
      </c>
      <c r="C8" s="798" t="str">
        <f>'Version Control'!$C$8</f>
        <v>[MM/DD/YYYY]</v>
      </c>
      <c r="D8" s="799"/>
      <c r="E8" s="800"/>
      <c r="I8" s="246"/>
    </row>
    <row r="9" spans="2:9" x14ac:dyDescent="0.4">
      <c r="I9" s="246"/>
    </row>
    <row r="10" spans="2:9" ht="20" x14ac:dyDescent="0.55000000000000004">
      <c r="B10" s="105" t="s">
        <v>393</v>
      </c>
      <c r="I10" s="246"/>
    </row>
    <row r="11" spans="2:9" x14ac:dyDescent="0.4">
      <c r="B11" s="17" t="s">
        <v>390</v>
      </c>
      <c r="I11" s="246"/>
    </row>
    <row r="12" spans="2:9" ht="15" thickBot="1" x14ac:dyDescent="0.45">
      <c r="I12" s="246"/>
    </row>
    <row r="13" spans="2:9" ht="15" thickBot="1" x14ac:dyDescent="0.45">
      <c r="B13" s="108" t="s">
        <v>376</v>
      </c>
      <c r="C13" s="351"/>
      <c r="D13" s="12"/>
      <c r="I13" s="246"/>
    </row>
    <row r="14" spans="2:9" ht="16" thickBot="1" x14ac:dyDescent="0.5">
      <c r="B14" s="49" t="s">
        <v>191</v>
      </c>
      <c r="C14" s="350" t="str">
        <f>IF(C19="Manual",C23,IF(C19="Automatic",C24,IF(C19="User-Adjustable Adaptive",C24,IF(C19="Both Manual and Automatic",C25,IF(C19="Both Manual and User-Adjustable Adaptive",C25,"")))))</f>
        <v/>
      </c>
      <c r="D14" s="12" t="s">
        <v>82</v>
      </c>
      <c r="I14" s="246"/>
    </row>
    <row r="15" spans="2:9" x14ac:dyDescent="0.4">
      <c r="I15" s="246"/>
    </row>
    <row r="16" spans="2:9" ht="20" x14ac:dyDescent="0.55000000000000004">
      <c r="B16" s="105" t="s">
        <v>118</v>
      </c>
      <c r="I16" s="246"/>
    </row>
    <row r="17" spans="2:10" s="12" customFormat="1" ht="15" thickBot="1" x14ac:dyDescent="0.45">
      <c r="B17" s="40"/>
      <c r="C17" s="42"/>
      <c r="I17" s="437"/>
    </row>
    <row r="18" spans="2:10" ht="15" thickBot="1" x14ac:dyDescent="0.45">
      <c r="B18" s="329" t="s">
        <v>387</v>
      </c>
      <c r="C18" s="330"/>
      <c r="D18" s="12"/>
      <c r="I18" s="246"/>
    </row>
    <row r="19" spans="2:10" ht="15" thickBot="1" x14ac:dyDescent="0.45">
      <c r="B19" s="353" t="s">
        <v>391</v>
      </c>
      <c r="C19" s="321">
        <f>'General Info &amp; Test Results'!$C$30</f>
        <v>0</v>
      </c>
      <c r="D19" s="12"/>
      <c r="I19" s="246"/>
    </row>
    <row r="20" spans="2:10" ht="15" thickBot="1" x14ac:dyDescent="0.45">
      <c r="B20" s="40"/>
      <c r="C20" s="40"/>
      <c r="D20" s="12"/>
      <c r="I20" s="246"/>
    </row>
    <row r="21" spans="2:10" ht="15" thickBot="1" x14ac:dyDescent="0.45">
      <c r="B21" s="108" t="s">
        <v>376</v>
      </c>
      <c r="C21" s="316"/>
      <c r="D21" s="330"/>
      <c r="I21" s="246"/>
    </row>
    <row r="22" spans="2:10" ht="29" x14ac:dyDescent="0.4">
      <c r="B22" s="331"/>
      <c r="C22" s="327" t="s">
        <v>370</v>
      </c>
      <c r="D22" s="328" t="s">
        <v>301</v>
      </c>
      <c r="I22" s="246"/>
    </row>
    <row r="23" spans="2:10" ht="15.5" x14ac:dyDescent="0.45">
      <c r="B23" s="39" t="s">
        <v>178</v>
      </c>
      <c r="C23" s="332" t="e">
        <f>(C30*Fmin_manual)+(C31*Fmax_manual)</f>
        <v>#VALUE!</v>
      </c>
      <c r="D23" s="114" t="s">
        <v>191</v>
      </c>
      <c r="I23" s="246"/>
    </row>
    <row r="24" spans="2:10" ht="15.5" x14ac:dyDescent="0.45">
      <c r="B24" s="39" t="s">
        <v>492</v>
      </c>
      <c r="C24" s="332" t="e">
        <f>(C34*Fmin_automatic)+(C35*Favg_automatic)+(C36*Fmax_automatic)</f>
        <v>#VALUE!</v>
      </c>
      <c r="D24" s="114" t="s">
        <v>191</v>
      </c>
      <c r="I24" s="246"/>
    </row>
    <row r="25" spans="2:10" ht="16" thickBot="1" x14ac:dyDescent="0.5">
      <c r="B25" s="13" t="s">
        <v>493</v>
      </c>
      <c r="C25" s="333" t="e">
        <f>AVERAGE(C23:C24)</f>
        <v>#VALUE!</v>
      </c>
      <c r="D25" s="116" t="s">
        <v>191</v>
      </c>
      <c r="I25" s="246"/>
    </row>
    <row r="26" spans="2:10" ht="15" thickBot="1" x14ac:dyDescent="0.45">
      <c r="B26" s="40"/>
      <c r="C26" s="40"/>
      <c r="D26" s="12"/>
      <c r="I26" s="246"/>
    </row>
    <row r="27" spans="2:10" ht="15" thickBot="1" x14ac:dyDescent="0.45">
      <c r="B27" s="108" t="s">
        <v>371</v>
      </c>
      <c r="C27" s="316"/>
      <c r="D27" s="109"/>
      <c r="I27" s="246"/>
    </row>
    <row r="28" spans="2:10" x14ac:dyDescent="0.4">
      <c r="B28" s="110" t="s">
        <v>74</v>
      </c>
      <c r="C28" s="24"/>
      <c r="D28" s="25"/>
      <c r="E28" s="12"/>
      <c r="I28" s="442"/>
      <c r="J28" s="12"/>
    </row>
    <row r="29" spans="2:10" ht="29" x14ac:dyDescent="0.4">
      <c r="B29" s="39"/>
      <c r="C29" s="300" t="s">
        <v>370</v>
      </c>
      <c r="D29" s="112" t="s">
        <v>301</v>
      </c>
      <c r="E29" s="12"/>
      <c r="I29" s="246"/>
    </row>
    <row r="30" spans="2:10" ht="15.5" x14ac:dyDescent="0.45">
      <c r="B30" s="39" t="s">
        <v>75</v>
      </c>
      <c r="C30" s="115" t="e">
        <f>(TUFm*C45)+(TUFh*C44)+(TUFww*C43)+(TUFw*C42)+(TUFc*C41)</f>
        <v>#VALUE!</v>
      </c>
      <c r="D30" s="114" t="s">
        <v>372</v>
      </c>
      <c r="E30" s="12"/>
      <c r="I30" s="246"/>
    </row>
    <row r="31" spans="2:10" ht="15.5" x14ac:dyDescent="0.45">
      <c r="B31" s="39" t="s">
        <v>76</v>
      </c>
      <c r="C31" s="115" t="e">
        <f>(TUFm*C52)+(TUFh*C51)+(TUFww*C50)+(TUFw*C49)+(TUFc*C48)</f>
        <v>#VALUE!</v>
      </c>
      <c r="D31" s="114" t="s">
        <v>373</v>
      </c>
      <c r="E31" s="12"/>
      <c r="I31" s="246"/>
    </row>
    <row r="32" spans="2:10" x14ac:dyDescent="0.4">
      <c r="B32" s="43" t="s">
        <v>497</v>
      </c>
      <c r="C32" s="320"/>
      <c r="D32" s="315"/>
      <c r="E32" s="12"/>
      <c r="I32" s="246"/>
    </row>
    <row r="33" spans="2:9" ht="29" x14ac:dyDescent="0.4">
      <c r="B33" s="39"/>
      <c r="C33" s="300" t="s">
        <v>370</v>
      </c>
      <c r="D33" s="112" t="s">
        <v>301</v>
      </c>
      <c r="E33" s="12"/>
      <c r="I33" s="246"/>
    </row>
    <row r="34" spans="2:9" ht="15.5" x14ac:dyDescent="0.45">
      <c r="B34" s="39" t="s">
        <v>494</v>
      </c>
      <c r="C34" s="115" t="e">
        <f>(TUFm*C60)+(TUFh*C59)+(TUFww*C58)+(TUFw*C57)+(TUFc*C56)</f>
        <v>#VALUE!</v>
      </c>
      <c r="D34" s="114" t="s">
        <v>372</v>
      </c>
      <c r="E34" s="12"/>
      <c r="I34" s="246"/>
    </row>
    <row r="35" spans="2:9" ht="15.5" x14ac:dyDescent="0.45">
      <c r="B35" s="39" t="s">
        <v>495</v>
      </c>
      <c r="C35" s="115" t="e">
        <f>(TUFm*C67)+(TUFh*C66)+(TUFww*C65)+(TUFw*C64)+(TUFc*C63)</f>
        <v>#VALUE!</v>
      </c>
      <c r="D35" s="114" t="s">
        <v>374</v>
      </c>
      <c r="E35" s="12"/>
      <c r="I35" s="246"/>
    </row>
    <row r="36" spans="2:9" ht="16" thickBot="1" x14ac:dyDescent="0.5">
      <c r="B36" s="13" t="s">
        <v>496</v>
      </c>
      <c r="C36" s="627" t="e">
        <f>(TUFm*C74)+(TUFh*C73)+(TUFww*C72)+(TUFw*C71)+(TUFc*C70)</f>
        <v>#VALUE!</v>
      </c>
      <c r="D36" s="116" t="s">
        <v>375</v>
      </c>
      <c r="E36" s="12"/>
      <c r="I36" s="246"/>
    </row>
    <row r="37" spans="2:9" ht="15" thickBot="1" x14ac:dyDescent="0.45">
      <c r="I37" s="246"/>
    </row>
    <row r="38" spans="2:9" ht="15" thickBot="1" x14ac:dyDescent="0.45">
      <c r="B38" s="108" t="s">
        <v>84</v>
      </c>
      <c r="C38" s="316"/>
      <c r="D38" s="109"/>
      <c r="I38" s="246"/>
    </row>
    <row r="39" spans="2:9" x14ac:dyDescent="0.4">
      <c r="B39" s="110" t="s">
        <v>74</v>
      </c>
      <c r="C39" s="24"/>
      <c r="D39" s="25"/>
      <c r="I39" s="246"/>
    </row>
    <row r="40" spans="2:9" ht="29" x14ac:dyDescent="0.4">
      <c r="B40" s="46" t="s">
        <v>75</v>
      </c>
      <c r="C40" s="300" t="s">
        <v>69</v>
      </c>
      <c r="D40" s="112" t="s">
        <v>301</v>
      </c>
      <c r="I40" s="246"/>
    </row>
    <row r="41" spans="2:9" ht="15.5" x14ac:dyDescent="0.45">
      <c r="B41" s="39" t="s">
        <v>68</v>
      </c>
      <c r="C41" s="319" t="str">
        <f>IF('Test Data Inputs'!E77="","0",'Test Data Inputs'!E77)</f>
        <v>0</v>
      </c>
      <c r="D41" s="114" t="s">
        <v>356</v>
      </c>
      <c r="I41" s="246"/>
    </row>
    <row r="42" spans="2:9" ht="15.5" x14ac:dyDescent="0.45">
      <c r="B42" s="39" t="s">
        <v>308</v>
      </c>
      <c r="C42" s="319" t="str">
        <f>IF('Test Data Inputs'!E83="","0",'Test Data Inputs'!E83)</f>
        <v>0</v>
      </c>
      <c r="D42" s="114" t="s">
        <v>357</v>
      </c>
      <c r="I42" s="246"/>
    </row>
    <row r="43" spans="2:9" ht="15.5" x14ac:dyDescent="0.45">
      <c r="B43" s="39" t="s">
        <v>307</v>
      </c>
      <c r="C43" s="319" t="str">
        <f>IF('Test Data Inputs'!E89="","0",'Test Data Inputs'!E89)</f>
        <v>0</v>
      </c>
      <c r="D43" s="114" t="s">
        <v>358</v>
      </c>
      <c r="I43" s="246"/>
    </row>
    <row r="44" spans="2:9" ht="15.5" x14ac:dyDescent="0.45">
      <c r="B44" s="39" t="s">
        <v>71</v>
      </c>
      <c r="C44" s="319" t="str">
        <f>IF('Test Data Inputs'!E90="","0",'Test Data Inputs'!E90)</f>
        <v>0</v>
      </c>
      <c r="D44" s="114" t="s">
        <v>359</v>
      </c>
      <c r="I44" s="246"/>
    </row>
    <row r="45" spans="2:9" ht="15.5" x14ac:dyDescent="0.45">
      <c r="B45" s="39" t="s">
        <v>72</v>
      </c>
      <c r="C45" s="319" t="str">
        <f>IF('Test Data Inputs'!E91="","0",'Test Data Inputs'!E91)</f>
        <v>0</v>
      </c>
      <c r="D45" s="114" t="s">
        <v>355</v>
      </c>
      <c r="I45" s="246"/>
    </row>
    <row r="46" spans="2:9" x14ac:dyDescent="0.4">
      <c r="B46" s="39"/>
      <c r="C46" s="115"/>
      <c r="D46" s="114"/>
      <c r="I46" s="246"/>
    </row>
    <row r="47" spans="2:9" ht="29" x14ac:dyDescent="0.4">
      <c r="B47" s="46" t="s">
        <v>76</v>
      </c>
      <c r="C47" s="300" t="s">
        <v>69</v>
      </c>
      <c r="D47" s="112" t="s">
        <v>301</v>
      </c>
      <c r="I47" s="246"/>
    </row>
    <row r="48" spans="2:9" ht="15.5" x14ac:dyDescent="0.45">
      <c r="B48" s="39" t="s">
        <v>68</v>
      </c>
      <c r="C48" s="319" t="str">
        <f>IF('Test Data Inputs'!E94="","0",'Test Data Inputs'!E94)</f>
        <v>0</v>
      </c>
      <c r="D48" s="114" t="s">
        <v>360</v>
      </c>
      <c r="I48" s="246"/>
    </row>
    <row r="49" spans="2:9" ht="15.5" x14ac:dyDescent="0.45">
      <c r="B49" s="39" t="s">
        <v>308</v>
      </c>
      <c r="C49" s="319" t="str">
        <f>IF('Test Data Inputs'!E100="","0",'Test Data Inputs'!E100)</f>
        <v>0</v>
      </c>
      <c r="D49" s="114" t="s">
        <v>361</v>
      </c>
      <c r="I49" s="246"/>
    </row>
    <row r="50" spans="2:9" ht="15.5" x14ac:dyDescent="0.45">
      <c r="B50" s="39" t="s">
        <v>307</v>
      </c>
      <c r="C50" s="319" t="str">
        <f>IF('Test Data Inputs'!E106="","0",'Test Data Inputs'!E106)</f>
        <v>0</v>
      </c>
      <c r="D50" s="114" t="s">
        <v>362</v>
      </c>
      <c r="I50" s="246"/>
    </row>
    <row r="51" spans="2:9" ht="15.5" x14ac:dyDescent="0.45">
      <c r="B51" s="39" t="s">
        <v>71</v>
      </c>
      <c r="C51" s="319" t="str">
        <f>IF('Test Data Inputs'!E107="","0",'Test Data Inputs'!E107)</f>
        <v>0</v>
      </c>
      <c r="D51" s="114" t="s">
        <v>363</v>
      </c>
      <c r="I51" s="246"/>
    </row>
    <row r="52" spans="2:9" ht="15.5" x14ac:dyDescent="0.45">
      <c r="B52" s="39" t="s">
        <v>72</v>
      </c>
      <c r="C52" s="319" t="str">
        <f>IF('Test Data Inputs'!E108="","0",'Test Data Inputs'!E108)</f>
        <v>0</v>
      </c>
      <c r="D52" s="114" t="s">
        <v>364</v>
      </c>
      <c r="I52" s="246"/>
    </row>
    <row r="53" spans="2:9" x14ac:dyDescent="0.4">
      <c r="B53" s="39"/>
      <c r="C53" s="626"/>
      <c r="D53" s="15"/>
      <c r="I53" s="246"/>
    </row>
    <row r="54" spans="2:9" x14ac:dyDescent="0.4">
      <c r="B54" s="43" t="s">
        <v>497</v>
      </c>
      <c r="C54" s="44"/>
      <c r="D54" s="45"/>
      <c r="I54" s="246"/>
    </row>
    <row r="55" spans="2:9" ht="29" x14ac:dyDescent="0.4">
      <c r="B55" s="46" t="s">
        <v>494</v>
      </c>
      <c r="C55" s="300" t="s">
        <v>69</v>
      </c>
      <c r="D55" s="112" t="s">
        <v>301</v>
      </c>
      <c r="I55" s="246"/>
    </row>
    <row r="56" spans="2:9" ht="15.5" x14ac:dyDescent="0.45">
      <c r="B56" s="39" t="s">
        <v>68</v>
      </c>
      <c r="C56" s="319" t="str">
        <f>IF('Test Data Inputs'!E113="","0",'Test Data Inputs'!E113)</f>
        <v>0</v>
      </c>
      <c r="D56" s="114" t="s">
        <v>356</v>
      </c>
      <c r="I56" s="246"/>
    </row>
    <row r="57" spans="2:9" ht="15.5" x14ac:dyDescent="0.45">
      <c r="B57" s="39" t="s">
        <v>308</v>
      </c>
      <c r="C57" s="319" t="str">
        <f>IF('Test Data Inputs'!E119="","0",'Test Data Inputs'!E119)</f>
        <v>0</v>
      </c>
      <c r="D57" s="114" t="s">
        <v>357</v>
      </c>
      <c r="I57" s="246"/>
    </row>
    <row r="58" spans="2:9" ht="15.5" x14ac:dyDescent="0.45">
      <c r="B58" s="39" t="s">
        <v>307</v>
      </c>
      <c r="C58" s="319" t="str">
        <f>IF('Test Data Inputs'!E125="","0",'Test Data Inputs'!E125)</f>
        <v>0</v>
      </c>
      <c r="D58" s="114" t="s">
        <v>358</v>
      </c>
      <c r="I58" s="246"/>
    </row>
    <row r="59" spans="2:9" ht="15.5" x14ac:dyDescent="0.45">
      <c r="B59" s="39" t="s">
        <v>71</v>
      </c>
      <c r="C59" s="319" t="str">
        <f>IF('Test Data Inputs'!E126="","0",'Test Data Inputs'!E126)</f>
        <v>0</v>
      </c>
      <c r="D59" s="114" t="s">
        <v>359</v>
      </c>
      <c r="I59" s="246"/>
    </row>
    <row r="60" spans="2:9" ht="15.5" x14ac:dyDescent="0.45">
      <c r="B60" s="39" t="s">
        <v>72</v>
      </c>
      <c r="C60" s="319" t="str">
        <f>IF('Test Data Inputs'!E127="","0",'Test Data Inputs'!E127)</f>
        <v>0</v>
      </c>
      <c r="D60" s="114" t="s">
        <v>355</v>
      </c>
      <c r="I60" s="246"/>
    </row>
    <row r="61" spans="2:9" x14ac:dyDescent="0.4">
      <c r="B61" s="39"/>
      <c r="C61" s="115"/>
      <c r="D61" s="15"/>
      <c r="I61" s="246"/>
    </row>
    <row r="62" spans="2:9" ht="29" x14ac:dyDescent="0.4">
      <c r="B62" s="46" t="s">
        <v>495</v>
      </c>
      <c r="C62" s="300" t="s">
        <v>69</v>
      </c>
      <c r="D62" s="112" t="s">
        <v>301</v>
      </c>
      <c r="I62" s="246"/>
    </row>
    <row r="63" spans="2:9" ht="15.5" x14ac:dyDescent="0.45">
      <c r="B63" s="39" t="s">
        <v>68</v>
      </c>
      <c r="C63" s="319" t="str">
        <f>IF(OR($C$19="User-Adjustable Adaptive",$C$19= "Both Manual and User-Adjustable Adaptive"),IF('User Adjustable Adaptive Fill'!E65="", "0", 'User Adjustable Adaptive Fill'!E65), IF('Test Data Inputs'!E130="","0",'Test Data Inputs'!E130))</f>
        <v>0</v>
      </c>
      <c r="D63" s="114" t="s">
        <v>365</v>
      </c>
      <c r="I63" s="246"/>
    </row>
    <row r="64" spans="2:9" ht="15.5" x14ac:dyDescent="0.45">
      <c r="B64" s="39" t="s">
        <v>308</v>
      </c>
      <c r="C64" s="319" t="str">
        <f>IF(OR($C$19="User-Adjustable Adaptive",$C$19= "Both Manual and User-Adjustable Adaptive"),IF('User Adjustable Adaptive Fill'!E71="", "0", 'User Adjustable Adaptive Fill'!E71), IF('Test Data Inputs'!E136="","0",'Test Data Inputs'!E136))</f>
        <v>0</v>
      </c>
      <c r="D64" s="114" t="s">
        <v>366</v>
      </c>
      <c r="I64" s="246"/>
    </row>
    <row r="65" spans="1:9" ht="15.5" x14ac:dyDescent="0.45">
      <c r="B65" s="39" t="s">
        <v>307</v>
      </c>
      <c r="C65" s="319" t="str">
        <f>IF(OR($C$19="User-Adjustable Adaptive",$C$19= "Both Manual and User-Adjustable Adaptive"),IF('User Adjustable Adaptive Fill'!E77="", "0", 'User Adjustable Adaptive Fill'!E77), IF('Test Data Inputs'!E142="","0",'Test Data Inputs'!E142))</f>
        <v>0</v>
      </c>
      <c r="D65" s="114" t="s">
        <v>367</v>
      </c>
      <c r="I65" s="246"/>
    </row>
    <row r="66" spans="1:9" ht="15.5" x14ac:dyDescent="0.45">
      <c r="B66" s="39" t="s">
        <v>71</v>
      </c>
      <c r="C66" s="319" t="str">
        <f>IF(OR($C$19="User-Adjustable Adaptive",$C$19= "Both Manual and User-Adjustable Adaptive"),IF('User Adjustable Adaptive Fill'!E78="", "0", 'User Adjustable Adaptive Fill'!E78), IF('Test Data Inputs'!E143="","0",'Test Data Inputs'!E143))</f>
        <v>0</v>
      </c>
      <c r="D66" s="114" t="s">
        <v>368</v>
      </c>
      <c r="I66" s="246"/>
    </row>
    <row r="67" spans="1:9" ht="15.5" x14ac:dyDescent="0.45">
      <c r="B67" s="39" t="s">
        <v>72</v>
      </c>
      <c r="C67" s="319" t="str">
        <f>IF(OR($C$19="User-Adjustable Adaptive",$C$19= "Both Manual and User-Adjustable Adaptive"),IF('User Adjustable Adaptive Fill'!E79="", "0", 'User Adjustable Adaptive Fill'!E79), IF('Test Data Inputs'!E144="","0",'Test Data Inputs'!E144))</f>
        <v>0</v>
      </c>
      <c r="D67" s="114" t="s">
        <v>369</v>
      </c>
      <c r="I67" s="246"/>
    </row>
    <row r="68" spans="1:9" x14ac:dyDescent="0.4">
      <c r="B68" s="39"/>
      <c r="C68" s="115"/>
      <c r="D68" s="15"/>
      <c r="I68" s="246"/>
    </row>
    <row r="69" spans="1:9" ht="29" x14ac:dyDescent="0.4">
      <c r="B69" s="46" t="s">
        <v>496</v>
      </c>
      <c r="C69" s="300" t="s">
        <v>69</v>
      </c>
      <c r="D69" s="112" t="s">
        <v>301</v>
      </c>
      <c r="I69" s="246"/>
    </row>
    <row r="70" spans="1:9" ht="15.5" x14ac:dyDescent="0.45">
      <c r="B70" s="39" t="s">
        <v>68</v>
      </c>
      <c r="C70" s="319" t="str">
        <f>IF('Test Data Inputs'!E147="","0",'Test Data Inputs'!E147)</f>
        <v>0</v>
      </c>
      <c r="D70" s="114" t="s">
        <v>360</v>
      </c>
      <c r="I70" s="246"/>
    </row>
    <row r="71" spans="1:9" ht="15.5" x14ac:dyDescent="0.45">
      <c r="B71" s="39" t="s">
        <v>308</v>
      </c>
      <c r="C71" s="319" t="str">
        <f>IF('Test Data Inputs'!E153="","0",'Test Data Inputs'!E153)</f>
        <v>0</v>
      </c>
      <c r="D71" s="114" t="s">
        <v>361</v>
      </c>
      <c r="I71" s="246"/>
    </row>
    <row r="72" spans="1:9" ht="15.5" x14ac:dyDescent="0.45">
      <c r="B72" s="39" t="s">
        <v>307</v>
      </c>
      <c r="C72" s="319" t="str">
        <f>IF('Test Data Inputs'!E159="","0",'Test Data Inputs'!E159)</f>
        <v>0</v>
      </c>
      <c r="D72" s="114" t="s">
        <v>362</v>
      </c>
      <c r="I72" s="246"/>
    </row>
    <row r="73" spans="1:9" ht="15.5" x14ac:dyDescent="0.45">
      <c r="B73" s="39" t="s">
        <v>71</v>
      </c>
      <c r="C73" s="319" t="str">
        <f>IF('Test Data Inputs'!E160="","0",'Test Data Inputs'!E160)</f>
        <v>0</v>
      </c>
      <c r="D73" s="114" t="s">
        <v>363</v>
      </c>
      <c r="I73" s="246"/>
    </row>
    <row r="74" spans="1:9" ht="15.5" x14ac:dyDescent="0.45">
      <c r="B74" s="39" t="s">
        <v>72</v>
      </c>
      <c r="C74" s="319" t="str">
        <f>IF('Test Data Inputs'!E161="","0",'Test Data Inputs'!E161)</f>
        <v>0</v>
      </c>
      <c r="D74" s="114" t="s">
        <v>364</v>
      </c>
      <c r="I74" s="246"/>
    </row>
    <row r="75" spans="1:9" ht="15" thickBot="1" x14ac:dyDescent="0.45">
      <c r="B75" s="13"/>
      <c r="C75" s="14"/>
      <c r="D75" s="16"/>
      <c r="I75" s="246"/>
    </row>
    <row r="76" spans="1:9" x14ac:dyDescent="0.4">
      <c r="I76" s="246"/>
    </row>
    <row r="77" spans="1:9" x14ac:dyDescent="0.4">
      <c r="A77" s="246"/>
      <c r="B77" s="246"/>
      <c r="C77" s="246"/>
      <c r="D77" s="246"/>
      <c r="E77" s="246"/>
      <c r="F77" s="246"/>
      <c r="G77" s="246"/>
      <c r="H77" s="246"/>
      <c r="I77" s="246"/>
    </row>
  </sheetData>
  <sheetProtection algorithmName="SHA-512" hashValue="bJb+488bCBUtaomZ38RpSBF3+wT8LBH0QGBcIcLO8aqBKVBH1GLps5NWq/7NKrN9H/A+arTqcr8B47otYyziyw==" saltValue="lpuQ36NYvmLR0FePM4vmAA==" spinCount="100000" sheet="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C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I97"/>
  <sheetViews>
    <sheetView zoomScale="80" zoomScaleNormal="80" workbookViewId="0">
      <selection activeCell="G5" sqref="G5"/>
    </sheetView>
  </sheetViews>
  <sheetFormatPr defaultColWidth="9.1796875" defaultRowHeight="14.5" x14ac:dyDescent="0.4"/>
  <cols>
    <col min="1" max="1" width="2.81640625" style="8" customWidth="1"/>
    <col min="2" max="2" width="41" style="8" customWidth="1"/>
    <col min="3" max="3" width="26" style="8" customWidth="1"/>
    <col min="4" max="4" width="20.81640625" style="8" customWidth="1"/>
    <col min="5" max="5" width="7.81640625" style="8" customWidth="1"/>
    <col min="6" max="6" width="9.1796875" style="8"/>
    <col min="7" max="7" width="21.81640625" style="8" bestFit="1" customWidth="1"/>
    <col min="8" max="8" width="9.1796875" style="8"/>
    <col min="9" max="9" width="4.1796875" style="8" customWidth="1"/>
    <col min="10" max="16384" width="9.1796875" style="8"/>
  </cols>
  <sheetData>
    <row r="1" spans="2:9" ht="15" thickBot="1" x14ac:dyDescent="0.45">
      <c r="I1" s="246"/>
    </row>
    <row r="2" spans="2:9" ht="16" thickBot="1" x14ac:dyDescent="0.45">
      <c r="B2" s="783" t="str">
        <f>'Version Control'!$B$2</f>
        <v>Title Block</v>
      </c>
      <c r="C2" s="784"/>
      <c r="D2" s="784"/>
      <c r="E2" s="785"/>
      <c r="I2" s="246"/>
    </row>
    <row r="3" spans="2:9" ht="15.75" customHeight="1" x14ac:dyDescent="0.4">
      <c r="B3" s="431" t="str">
        <f>'Version Control'!$B$3</f>
        <v>Test Report Template Name:</v>
      </c>
      <c r="C3" s="786" t="str">
        <f>'Version Control'!$C$3</f>
        <v xml:space="preserve">Commercial Clothes Washer J2  </v>
      </c>
      <c r="D3" s="787"/>
      <c r="E3" s="788"/>
      <c r="I3" s="246"/>
    </row>
    <row r="4" spans="2:9" ht="15.5" x14ac:dyDescent="0.4">
      <c r="B4" s="227" t="str">
        <f>'Version Control'!$B$4</f>
        <v>Version Number:</v>
      </c>
      <c r="C4" s="789" t="str">
        <f>'Version Control'!$C$4</f>
        <v>v2.0</v>
      </c>
      <c r="D4" s="790"/>
      <c r="E4" s="791"/>
      <c r="I4" s="246"/>
    </row>
    <row r="5" spans="2:9" ht="15.5" x14ac:dyDescent="0.4">
      <c r="B5" s="205" t="str">
        <f>'Version Control'!$B$5</f>
        <v xml:space="preserve">Latest Template Revision: </v>
      </c>
      <c r="C5" s="795">
        <f>'Version Control'!$C$5</f>
        <v>44904</v>
      </c>
      <c r="D5" s="796"/>
      <c r="E5" s="797"/>
      <c r="G5" s="443" t="s">
        <v>197</v>
      </c>
      <c r="I5" s="246"/>
    </row>
    <row r="6" spans="2:9" ht="15.5" x14ac:dyDescent="0.4">
      <c r="B6" s="205" t="str">
        <f>'Version Control'!$B$6</f>
        <v>Tab Name:</v>
      </c>
      <c r="C6" s="789" t="str">
        <f ca="1">MID(CELL("filename",A1), FIND("]", CELL("filename", A1))+ 1, 255)</f>
        <v>Calculations - Hot Water Energy</v>
      </c>
      <c r="D6" s="790"/>
      <c r="E6" s="791"/>
      <c r="I6" s="246"/>
    </row>
    <row r="7" spans="2:9" ht="34.5" customHeight="1" x14ac:dyDescent="0.4">
      <c r="B7" s="501" t="str">
        <f>'Version Control'!$B$7</f>
        <v>File Name:</v>
      </c>
      <c r="C7" s="801" t="str">
        <f ca="1">'Version Control'!$C$7</f>
        <v>Commercial Clothes Washer J2 - v2.0.xlsx</v>
      </c>
      <c r="D7" s="802"/>
      <c r="E7" s="803"/>
      <c r="I7" s="246"/>
    </row>
    <row r="8" spans="2:9" ht="16.5" customHeight="1" thickBot="1" x14ac:dyDescent="0.45">
      <c r="B8" s="206" t="str">
        <f>'Version Control'!$B$8</f>
        <v xml:space="preserve">Test Completion Date: </v>
      </c>
      <c r="C8" s="798" t="str">
        <f>'Version Control'!$C$8</f>
        <v>[MM/DD/YYYY]</v>
      </c>
      <c r="D8" s="799"/>
      <c r="E8" s="800"/>
      <c r="I8" s="246"/>
    </row>
    <row r="9" spans="2:9" x14ac:dyDescent="0.4">
      <c r="I9" s="246"/>
    </row>
    <row r="10" spans="2:9" ht="20" x14ac:dyDescent="0.55000000000000004">
      <c r="B10" s="105" t="s">
        <v>392</v>
      </c>
      <c r="I10" s="246"/>
    </row>
    <row r="11" spans="2:9" x14ac:dyDescent="0.4">
      <c r="B11" s="17" t="s">
        <v>133</v>
      </c>
      <c r="I11" s="246"/>
    </row>
    <row r="12" spans="2:9" ht="15" thickBot="1" x14ac:dyDescent="0.45">
      <c r="I12" s="246"/>
    </row>
    <row r="13" spans="2:9" ht="15" thickBot="1" x14ac:dyDescent="0.45">
      <c r="B13" s="108" t="s">
        <v>379</v>
      </c>
      <c r="C13" s="351"/>
      <c r="D13" s="12"/>
      <c r="I13" s="246"/>
    </row>
    <row r="14" spans="2:9" ht="16" thickBot="1" x14ac:dyDescent="0.5">
      <c r="B14" s="49" t="s">
        <v>285</v>
      </c>
      <c r="C14" s="350" t="str">
        <f>IF(C22="Manual",C32,IF(C22="Automatic",C33,IF(C22="User-Adjustable Adaptive",C33,IF(C22="Both Manual and Automatic",C34,IF(C22="Both Manual and User-Adjustable Adaptive",C34,"")))))</f>
        <v/>
      </c>
      <c r="D14" s="12" t="s">
        <v>82</v>
      </c>
      <c r="I14" s="246"/>
    </row>
    <row r="15" spans="2:9" s="12" customFormat="1" ht="15" thickBot="1" x14ac:dyDescent="0.45">
      <c r="B15" s="40"/>
      <c r="C15" s="42"/>
      <c r="I15" s="437"/>
    </row>
    <row r="16" spans="2:9" ht="16.5" customHeight="1" thickBot="1" x14ac:dyDescent="0.45">
      <c r="B16" s="861" t="s">
        <v>505</v>
      </c>
      <c r="C16" s="862"/>
      <c r="D16" s="863"/>
      <c r="I16" s="246"/>
    </row>
    <row r="17" spans="2:9" ht="16" thickBot="1" x14ac:dyDescent="0.5">
      <c r="B17" s="648" t="s">
        <v>506</v>
      </c>
      <c r="C17" s="649"/>
      <c r="D17" s="248" t="e">
        <f>C14* (1/C27) *C28</f>
        <v>#VALUE!</v>
      </c>
      <c r="E17" s="12" t="s">
        <v>507</v>
      </c>
      <c r="I17" s="246"/>
    </row>
    <row r="18" spans="2:9" s="12" customFormat="1" x14ac:dyDescent="0.4">
      <c r="B18" s="40"/>
      <c r="C18" s="42"/>
      <c r="I18" s="437"/>
    </row>
    <row r="19" spans="2:9" ht="20" x14ac:dyDescent="0.55000000000000004">
      <c r="B19" s="105" t="s">
        <v>118</v>
      </c>
      <c r="I19" s="246"/>
    </row>
    <row r="20" spans="2:9" ht="15" customHeight="1" thickBot="1" x14ac:dyDescent="0.6">
      <c r="B20" s="105"/>
      <c r="I20" s="246"/>
    </row>
    <row r="21" spans="2:9" ht="15" thickBot="1" x14ac:dyDescent="0.45">
      <c r="B21" s="329" t="s">
        <v>387</v>
      </c>
      <c r="C21" s="330"/>
      <c r="D21" s="12"/>
      <c r="I21" s="246"/>
    </row>
    <row r="22" spans="2:9" ht="30.75" customHeight="1" thickBot="1" x14ac:dyDescent="0.45">
      <c r="B22" s="353" t="s">
        <v>391</v>
      </c>
      <c r="C22" s="321">
        <f>'General Info &amp; Test Results'!$C$30</f>
        <v>0</v>
      </c>
      <c r="D22" s="344"/>
      <c r="I22" s="246"/>
    </row>
    <row r="23" spans="2:9" ht="15" thickBot="1" x14ac:dyDescent="0.45">
      <c r="B23" s="40"/>
      <c r="C23" s="40"/>
      <c r="D23" s="12"/>
      <c r="I23" s="246"/>
    </row>
    <row r="24" spans="2:9" ht="15" thickBot="1" x14ac:dyDescent="0.45">
      <c r="B24" s="23" t="s">
        <v>78</v>
      </c>
      <c r="C24" s="25"/>
      <c r="D24" s="12"/>
      <c r="I24" s="246"/>
    </row>
    <row r="25" spans="2:9" x14ac:dyDescent="0.4">
      <c r="B25" s="373" t="s">
        <v>80</v>
      </c>
      <c r="C25" s="345">
        <v>75</v>
      </c>
      <c r="D25" s="12"/>
      <c r="I25" s="246"/>
    </row>
    <row r="26" spans="2:9" x14ac:dyDescent="0.4">
      <c r="B26" s="48" t="s">
        <v>79</v>
      </c>
      <c r="C26" s="650">
        <v>2.3999999999999998E-3</v>
      </c>
      <c r="D26" s="12"/>
      <c r="I26" s="246"/>
    </row>
    <row r="27" spans="2:9" x14ac:dyDescent="0.4">
      <c r="B27" s="48" t="s">
        <v>508</v>
      </c>
      <c r="C27" s="114">
        <v>0.75</v>
      </c>
      <c r="D27" s="12"/>
      <c r="I27" s="246"/>
    </row>
    <row r="28" spans="2:9" ht="15" thickBot="1" x14ac:dyDescent="0.45">
      <c r="B28" s="49" t="s">
        <v>509</v>
      </c>
      <c r="C28" s="116">
        <v>3412</v>
      </c>
      <c r="D28" s="12"/>
      <c r="I28" s="246"/>
    </row>
    <row r="29" spans="2:9" ht="15" thickBot="1" x14ac:dyDescent="0.45">
      <c r="B29" s="40"/>
      <c r="C29" s="40"/>
      <c r="D29" s="12"/>
      <c r="I29" s="246"/>
    </row>
    <row r="30" spans="2:9" ht="15" thickBot="1" x14ac:dyDescent="0.45">
      <c r="B30" s="329" t="s">
        <v>378</v>
      </c>
      <c r="C30" s="323"/>
      <c r="D30" s="330"/>
      <c r="I30" s="246"/>
    </row>
    <row r="31" spans="2:9" ht="29" x14ac:dyDescent="0.4">
      <c r="B31" s="326"/>
      <c r="C31" s="327" t="s">
        <v>377</v>
      </c>
      <c r="D31" s="328" t="s">
        <v>301</v>
      </c>
      <c r="I31" s="246"/>
    </row>
    <row r="32" spans="2:9" ht="15.5" x14ac:dyDescent="0.45">
      <c r="B32" s="39" t="s">
        <v>178</v>
      </c>
      <c r="C32" s="41" t="e">
        <f>(C39*Fmin_manual)+(C40*Fmax_manual)</f>
        <v>#VALUE!</v>
      </c>
      <c r="D32" s="114" t="s">
        <v>285</v>
      </c>
      <c r="I32" s="246"/>
    </row>
    <row r="33" spans="2:9" ht="15.5" x14ac:dyDescent="0.45">
      <c r="B33" s="39" t="s">
        <v>492</v>
      </c>
      <c r="C33" s="41" t="e">
        <f>(C43*Fmin_automatic)+(C44*Favg_automatic)+(C45*Fmax_automatic)</f>
        <v>#VALUE!</v>
      </c>
      <c r="D33" s="114" t="s">
        <v>285</v>
      </c>
      <c r="I33" s="246"/>
    </row>
    <row r="34" spans="2:9" ht="16" thickBot="1" x14ac:dyDescent="0.5">
      <c r="B34" s="13" t="s">
        <v>493</v>
      </c>
      <c r="C34" s="318" t="e">
        <f>AVERAGE(C32:C33)</f>
        <v>#VALUE!</v>
      </c>
      <c r="D34" s="116" t="s">
        <v>285</v>
      </c>
      <c r="I34" s="246"/>
    </row>
    <row r="35" spans="2:9" s="12" customFormat="1" ht="15" thickBot="1" x14ac:dyDescent="0.45">
      <c r="B35" s="40"/>
      <c r="C35" s="42"/>
      <c r="I35" s="437"/>
    </row>
    <row r="36" spans="2:9" ht="15" thickBot="1" x14ac:dyDescent="0.45">
      <c r="B36" s="108" t="s">
        <v>304</v>
      </c>
      <c r="C36" s="323"/>
      <c r="D36" s="324"/>
      <c r="I36" s="246"/>
    </row>
    <row r="37" spans="2:9" x14ac:dyDescent="0.4">
      <c r="B37" s="110" t="s">
        <v>74</v>
      </c>
      <c r="C37" s="24"/>
      <c r="D37" s="325"/>
      <c r="I37" s="246"/>
    </row>
    <row r="38" spans="2:9" ht="29" x14ac:dyDescent="0.4">
      <c r="B38" s="322"/>
      <c r="C38" s="300" t="s">
        <v>377</v>
      </c>
      <c r="D38" s="112" t="s">
        <v>301</v>
      </c>
      <c r="I38" s="246"/>
    </row>
    <row r="39" spans="2:9" ht="15.5" x14ac:dyDescent="0.45">
      <c r="B39" s="39" t="s">
        <v>75</v>
      </c>
      <c r="C39" s="41" t="e">
        <f>C50*$C$25*$C$26</f>
        <v>#VALUE!</v>
      </c>
      <c r="D39" s="114" t="s">
        <v>309</v>
      </c>
      <c r="I39" s="246"/>
    </row>
    <row r="40" spans="2:9" ht="15.5" x14ac:dyDescent="0.45">
      <c r="B40" s="39" t="s">
        <v>76</v>
      </c>
      <c r="C40" s="41" t="e">
        <f>C51*$C$25*$C$26</f>
        <v>#VALUE!</v>
      </c>
      <c r="D40" s="114" t="s">
        <v>310</v>
      </c>
      <c r="I40" s="246"/>
    </row>
    <row r="41" spans="2:9" x14ac:dyDescent="0.4">
      <c r="B41" s="43" t="s">
        <v>497</v>
      </c>
      <c r="C41" s="317"/>
      <c r="D41" s="315"/>
      <c r="I41" s="246"/>
    </row>
    <row r="42" spans="2:9" ht="29" x14ac:dyDescent="0.4">
      <c r="B42" s="39"/>
      <c r="C42" s="300" t="s">
        <v>377</v>
      </c>
      <c r="D42" s="112" t="s">
        <v>301</v>
      </c>
      <c r="I42" s="246"/>
    </row>
    <row r="43" spans="2:9" ht="15.5" x14ac:dyDescent="0.45">
      <c r="B43" s="39" t="s">
        <v>494</v>
      </c>
      <c r="C43" s="41" t="e">
        <f>C54*$C$25*$C$26</f>
        <v>#VALUE!</v>
      </c>
      <c r="D43" s="114" t="s">
        <v>309</v>
      </c>
      <c r="I43" s="246"/>
    </row>
    <row r="44" spans="2:9" ht="15.5" x14ac:dyDescent="0.45">
      <c r="B44" s="39" t="s">
        <v>495</v>
      </c>
      <c r="C44" s="41" t="e">
        <f>C55*$C$25*$C$26</f>
        <v>#VALUE!</v>
      </c>
      <c r="D44" s="114" t="s">
        <v>311</v>
      </c>
      <c r="I44" s="246"/>
    </row>
    <row r="45" spans="2:9" ht="16" thickBot="1" x14ac:dyDescent="0.5">
      <c r="B45" s="13" t="s">
        <v>496</v>
      </c>
      <c r="C45" s="318" t="e">
        <f>C56*$C$25*$C$26</f>
        <v>#VALUE!</v>
      </c>
      <c r="D45" s="116" t="s">
        <v>310</v>
      </c>
      <c r="I45" s="246"/>
    </row>
    <row r="46" spans="2:9" ht="15" thickBot="1" x14ac:dyDescent="0.45">
      <c r="B46" s="40"/>
      <c r="C46" s="40"/>
      <c r="D46" s="12"/>
      <c r="I46" s="246"/>
    </row>
    <row r="47" spans="2:9" ht="15" thickBot="1" x14ac:dyDescent="0.45">
      <c r="B47" s="108" t="s">
        <v>302</v>
      </c>
      <c r="C47" s="316"/>
      <c r="D47" s="109"/>
      <c r="I47" s="246"/>
    </row>
    <row r="48" spans="2:9" x14ac:dyDescent="0.4">
      <c r="B48" s="110" t="s">
        <v>74</v>
      </c>
      <c r="C48" s="24"/>
      <c r="D48" s="25"/>
      <c r="E48" s="12"/>
      <c r="I48" s="246"/>
    </row>
    <row r="49" spans="2:9" ht="29" x14ac:dyDescent="0.4">
      <c r="B49" s="39"/>
      <c r="C49" s="300" t="s">
        <v>303</v>
      </c>
      <c r="D49" s="112" t="s">
        <v>301</v>
      </c>
      <c r="E49" s="12"/>
      <c r="I49" s="246"/>
    </row>
    <row r="50" spans="2:9" ht="15.5" x14ac:dyDescent="0.45">
      <c r="B50" s="39" t="s">
        <v>75</v>
      </c>
      <c r="C50" s="41" t="e">
        <f>(TUFm*C65)+(TUFh*C64)+(TUFww*C63)+(TUFw*C62)+(TUFc*C61)</f>
        <v>#VALUE!</v>
      </c>
      <c r="D50" s="114" t="s">
        <v>312</v>
      </c>
      <c r="E50" s="12"/>
      <c r="I50" s="246"/>
    </row>
    <row r="51" spans="2:9" ht="15.5" x14ac:dyDescent="0.45">
      <c r="B51" s="39" t="s">
        <v>76</v>
      </c>
      <c r="C51" s="41" t="e">
        <f>(TUFm*C72)+(TUFh*C71)+(TUFww*C70)+(TUFw*C69)+(TUFc*C68)</f>
        <v>#VALUE!</v>
      </c>
      <c r="D51" s="114" t="s">
        <v>313</v>
      </c>
      <c r="E51" s="12"/>
      <c r="I51" s="246"/>
    </row>
    <row r="52" spans="2:9" x14ac:dyDescent="0.4">
      <c r="B52" s="43" t="s">
        <v>497</v>
      </c>
      <c r="C52" s="317"/>
      <c r="D52" s="315"/>
      <c r="E52" s="12"/>
      <c r="I52" s="246"/>
    </row>
    <row r="53" spans="2:9" ht="29" x14ac:dyDescent="0.4">
      <c r="B53" s="39"/>
      <c r="C53" s="300" t="s">
        <v>303</v>
      </c>
      <c r="D53" s="112" t="s">
        <v>301</v>
      </c>
      <c r="E53" s="12"/>
      <c r="I53" s="246"/>
    </row>
    <row r="54" spans="2:9" ht="15.5" x14ac:dyDescent="0.45">
      <c r="B54" s="39" t="s">
        <v>494</v>
      </c>
      <c r="C54" s="41" t="e">
        <f>(TUFm*C80)+(TUFh*C79)+(TUFww*C78)+(TUFw*C77)+(TUFc*C76)</f>
        <v>#VALUE!</v>
      </c>
      <c r="D54" s="114" t="s">
        <v>312</v>
      </c>
      <c r="E54" s="12"/>
      <c r="I54" s="246"/>
    </row>
    <row r="55" spans="2:9" ht="15.5" x14ac:dyDescent="0.45">
      <c r="B55" s="39" t="s">
        <v>495</v>
      </c>
      <c r="C55" s="41" t="e">
        <f>(TUFm*C87)+(TUFh*C86)+(TUFww*C85)+(TUFw*C84)+(TUFc*C83)</f>
        <v>#VALUE!</v>
      </c>
      <c r="D55" s="114" t="s">
        <v>314</v>
      </c>
      <c r="E55" s="12"/>
      <c r="I55" s="246"/>
    </row>
    <row r="56" spans="2:9" ht="16" thickBot="1" x14ac:dyDescent="0.5">
      <c r="B56" s="13" t="s">
        <v>496</v>
      </c>
      <c r="C56" s="318" t="e">
        <f>(TUFm*C94)+(TUFh*C93)+(TUFww*C92)+(TUFw*C91)+(TUFc*C90)</f>
        <v>#VALUE!</v>
      </c>
      <c r="D56" s="116" t="s">
        <v>313</v>
      </c>
      <c r="E56" s="12"/>
      <c r="I56" s="246"/>
    </row>
    <row r="57" spans="2:9" ht="15" thickBot="1" x14ac:dyDescent="0.45">
      <c r="D57" s="12"/>
      <c r="E57" s="12"/>
      <c r="I57" s="246"/>
    </row>
    <row r="58" spans="2:9" ht="15" thickBot="1" x14ac:dyDescent="0.45">
      <c r="B58" s="108" t="s">
        <v>81</v>
      </c>
      <c r="C58" s="316"/>
      <c r="D58" s="109"/>
      <c r="E58" s="12"/>
      <c r="I58" s="246"/>
    </row>
    <row r="59" spans="2:9" x14ac:dyDescent="0.4">
      <c r="B59" s="110" t="s">
        <v>74</v>
      </c>
      <c r="C59" s="24"/>
      <c r="D59" s="25"/>
      <c r="E59" s="12"/>
      <c r="I59" s="246"/>
    </row>
    <row r="60" spans="2:9" ht="29" x14ac:dyDescent="0.4">
      <c r="B60" s="46" t="s">
        <v>75</v>
      </c>
      <c r="C60" s="300" t="s">
        <v>70</v>
      </c>
      <c r="D60" s="112" t="s">
        <v>301</v>
      </c>
      <c r="E60" s="12"/>
      <c r="I60" s="246"/>
    </row>
    <row r="61" spans="2:9" ht="15.5" x14ac:dyDescent="0.45">
      <c r="B61" s="39" t="s">
        <v>68</v>
      </c>
      <c r="C61" s="319" t="str">
        <f>IF('Test Data Inputs'!D77="","0",'Test Data Inputs'!D77)</f>
        <v>0</v>
      </c>
      <c r="D61" s="114" t="s">
        <v>315</v>
      </c>
      <c r="E61" s="12"/>
      <c r="I61" s="246"/>
    </row>
    <row r="62" spans="2:9" ht="15.5" x14ac:dyDescent="0.45">
      <c r="B62" s="39" t="s">
        <v>308</v>
      </c>
      <c r="C62" s="319" t="str">
        <f>IF('Test Data Inputs'!D83="","0",'Test Data Inputs'!D83)</f>
        <v>0</v>
      </c>
      <c r="D62" s="114" t="s">
        <v>316</v>
      </c>
      <c r="I62" s="246"/>
    </row>
    <row r="63" spans="2:9" ht="15.5" x14ac:dyDescent="0.45">
      <c r="B63" s="39" t="s">
        <v>307</v>
      </c>
      <c r="C63" s="319" t="str">
        <f>IF('Test Data Inputs'!D89="","0",'Test Data Inputs'!D89)</f>
        <v>0</v>
      </c>
      <c r="D63" s="114" t="s">
        <v>317</v>
      </c>
      <c r="I63" s="246"/>
    </row>
    <row r="64" spans="2:9" ht="15.5" x14ac:dyDescent="0.45">
      <c r="B64" s="39" t="s">
        <v>71</v>
      </c>
      <c r="C64" s="319" t="str">
        <f>IF('Test Data Inputs'!D90="","0",'Test Data Inputs'!D90)</f>
        <v>0</v>
      </c>
      <c r="D64" s="114" t="s">
        <v>318</v>
      </c>
      <c r="I64" s="246"/>
    </row>
    <row r="65" spans="2:9" ht="15.5" x14ac:dyDescent="0.45">
      <c r="B65" s="39" t="s">
        <v>72</v>
      </c>
      <c r="C65" s="319" t="str">
        <f>IF('Test Data Inputs'!D91="","0",'Test Data Inputs'!D91)</f>
        <v>0</v>
      </c>
      <c r="D65" s="114" t="s">
        <v>319</v>
      </c>
      <c r="I65" s="246"/>
    </row>
    <row r="66" spans="2:9" x14ac:dyDescent="0.4">
      <c r="B66" s="39"/>
      <c r="C66" s="41"/>
      <c r="D66" s="15"/>
      <c r="I66" s="246"/>
    </row>
    <row r="67" spans="2:9" ht="29" x14ac:dyDescent="0.4">
      <c r="B67" s="46" t="s">
        <v>76</v>
      </c>
      <c r="C67" s="300" t="s">
        <v>70</v>
      </c>
      <c r="D67" s="112" t="s">
        <v>301</v>
      </c>
      <c r="I67" s="246"/>
    </row>
    <row r="68" spans="2:9" ht="15.5" x14ac:dyDescent="0.45">
      <c r="B68" s="39" t="s">
        <v>68</v>
      </c>
      <c r="C68" s="319" t="str">
        <f>IF('Test Data Inputs'!D94="","0",'Test Data Inputs'!D94)</f>
        <v>0</v>
      </c>
      <c r="D68" s="114" t="s">
        <v>320</v>
      </c>
      <c r="I68" s="246"/>
    </row>
    <row r="69" spans="2:9" ht="15.5" x14ac:dyDescent="0.45">
      <c r="B69" s="39" t="s">
        <v>308</v>
      </c>
      <c r="C69" s="319" t="str">
        <f>IF('Test Data Inputs'!D100="","0",'Test Data Inputs'!D100)</f>
        <v>0</v>
      </c>
      <c r="D69" s="114" t="s">
        <v>321</v>
      </c>
      <c r="I69" s="246"/>
    </row>
    <row r="70" spans="2:9" ht="15.5" x14ac:dyDescent="0.45">
      <c r="B70" s="39" t="s">
        <v>307</v>
      </c>
      <c r="C70" s="319" t="str">
        <f>IF('Test Data Inputs'!D106="","0",'Test Data Inputs'!D106)</f>
        <v>0</v>
      </c>
      <c r="D70" s="114" t="s">
        <v>322</v>
      </c>
      <c r="I70" s="246"/>
    </row>
    <row r="71" spans="2:9" ht="15.5" x14ac:dyDescent="0.45">
      <c r="B71" s="39" t="s">
        <v>71</v>
      </c>
      <c r="C71" s="319" t="str">
        <f>IF('Test Data Inputs'!D107="","0",'Test Data Inputs'!D107)</f>
        <v>0</v>
      </c>
      <c r="D71" s="114" t="s">
        <v>323</v>
      </c>
      <c r="I71" s="246"/>
    </row>
    <row r="72" spans="2:9" ht="15.5" x14ac:dyDescent="0.45">
      <c r="B72" s="39" t="s">
        <v>72</v>
      </c>
      <c r="C72" s="319" t="str">
        <f>IF('Test Data Inputs'!D108="","0",'Test Data Inputs'!D108)</f>
        <v>0</v>
      </c>
      <c r="D72" s="114" t="s">
        <v>324</v>
      </c>
      <c r="I72" s="246"/>
    </row>
    <row r="73" spans="2:9" x14ac:dyDescent="0.4">
      <c r="B73" s="39"/>
      <c r="C73" s="12"/>
      <c r="D73" s="15"/>
      <c r="I73" s="246"/>
    </row>
    <row r="74" spans="2:9" x14ac:dyDescent="0.4">
      <c r="B74" s="43" t="s">
        <v>497</v>
      </c>
      <c r="C74" s="44"/>
      <c r="D74" s="45"/>
      <c r="I74" s="246"/>
    </row>
    <row r="75" spans="2:9" ht="29" x14ac:dyDescent="0.4">
      <c r="B75" s="46" t="s">
        <v>494</v>
      </c>
      <c r="C75" s="300" t="s">
        <v>70</v>
      </c>
      <c r="D75" s="112" t="s">
        <v>301</v>
      </c>
      <c r="I75" s="246"/>
    </row>
    <row r="76" spans="2:9" ht="15.5" x14ac:dyDescent="0.45">
      <c r="B76" s="39" t="s">
        <v>68</v>
      </c>
      <c r="C76" s="319" t="str">
        <f>IF('Test Data Inputs'!D113="","0",'Test Data Inputs'!D113)</f>
        <v>0</v>
      </c>
      <c r="D76" s="114" t="s">
        <v>315</v>
      </c>
      <c r="I76" s="246"/>
    </row>
    <row r="77" spans="2:9" ht="15.5" x14ac:dyDescent="0.45">
      <c r="B77" s="39" t="s">
        <v>308</v>
      </c>
      <c r="C77" s="319" t="str">
        <f>IF('Test Data Inputs'!D119="","0",'Test Data Inputs'!D119)</f>
        <v>0</v>
      </c>
      <c r="D77" s="114" t="s">
        <v>316</v>
      </c>
      <c r="I77" s="246"/>
    </row>
    <row r="78" spans="2:9" ht="15.5" x14ac:dyDescent="0.45">
      <c r="B78" s="39" t="s">
        <v>307</v>
      </c>
      <c r="C78" s="319" t="str">
        <f>IF('Test Data Inputs'!D125="","0",'Test Data Inputs'!D125)</f>
        <v>0</v>
      </c>
      <c r="D78" s="114" t="s">
        <v>317</v>
      </c>
      <c r="I78" s="246"/>
    </row>
    <row r="79" spans="2:9" ht="15.5" x14ac:dyDescent="0.45">
      <c r="B79" s="39" t="s">
        <v>71</v>
      </c>
      <c r="C79" s="319" t="str">
        <f>IF('Test Data Inputs'!D126="","0",'Test Data Inputs'!D126)</f>
        <v>0</v>
      </c>
      <c r="D79" s="114" t="s">
        <v>318</v>
      </c>
      <c r="I79" s="246"/>
    </row>
    <row r="80" spans="2:9" ht="15.5" x14ac:dyDescent="0.45">
      <c r="B80" s="39" t="s">
        <v>72</v>
      </c>
      <c r="C80" s="319" t="str">
        <f>IF('Test Data Inputs'!D127="","0",'Test Data Inputs'!D127)</f>
        <v>0</v>
      </c>
      <c r="D80" s="114" t="s">
        <v>319</v>
      </c>
      <c r="I80" s="246"/>
    </row>
    <row r="81" spans="2:9" x14ac:dyDescent="0.4">
      <c r="B81" s="39"/>
      <c r="C81" s="41"/>
      <c r="D81" s="15"/>
      <c r="I81" s="246"/>
    </row>
    <row r="82" spans="2:9" ht="29" x14ac:dyDescent="0.4">
      <c r="B82" s="46" t="s">
        <v>495</v>
      </c>
      <c r="C82" s="300" t="s">
        <v>70</v>
      </c>
      <c r="D82" s="112" t="s">
        <v>301</v>
      </c>
      <c r="I82" s="246"/>
    </row>
    <row r="83" spans="2:9" ht="15.5" x14ac:dyDescent="0.45">
      <c r="B83" s="39" t="s">
        <v>68</v>
      </c>
      <c r="C83" s="319" t="str">
        <f>IF(OR($C$22="User-Adjustable Adaptive",$C$22= "Both Manual and User-Adjustable Adaptive"),IF('User Adjustable Adaptive Fill'!D65="", "0", 'User Adjustable Adaptive Fill'!D65), IF('Test Data Inputs'!D130="","0",'Test Data Inputs'!D130))</f>
        <v>0</v>
      </c>
      <c r="D83" s="114" t="s">
        <v>325</v>
      </c>
      <c r="I83" s="246"/>
    </row>
    <row r="84" spans="2:9" ht="15.5" x14ac:dyDescent="0.45">
      <c r="B84" s="39" t="s">
        <v>308</v>
      </c>
      <c r="C84" s="319" t="str">
        <f>IF(OR($C$22="User-Adjustable Adaptive",$C$22= "Both Manual and User-Adjustable Adaptive"),IF('User Adjustable Adaptive Fill'!D71="", "0", 'User Adjustable Adaptive Fill'!D71), IF('Test Data Inputs'!D136="","0",'Test Data Inputs'!D136))</f>
        <v>0</v>
      </c>
      <c r="D84" s="114" t="s">
        <v>326</v>
      </c>
      <c r="I84" s="246"/>
    </row>
    <row r="85" spans="2:9" ht="15.5" x14ac:dyDescent="0.45">
      <c r="B85" s="39" t="s">
        <v>307</v>
      </c>
      <c r="C85" s="319" t="str">
        <f>IF(OR($C$22="User-Adjustable Adaptive",$C$22= "Both Manual and User-Adjustable Adaptive"),IF('User Adjustable Adaptive Fill'!D77="", "0", 'User Adjustable Adaptive Fill'!D77), IF('Test Data Inputs'!D142="","0",'Test Data Inputs'!D142))</f>
        <v>0</v>
      </c>
      <c r="D85" s="114" t="s">
        <v>327</v>
      </c>
      <c r="I85" s="246"/>
    </row>
    <row r="86" spans="2:9" ht="15.5" x14ac:dyDescent="0.45">
      <c r="B86" s="39" t="s">
        <v>71</v>
      </c>
      <c r="C86" s="319" t="str">
        <f>IF(OR($C$22="User-Adjustable Adaptive",$C$22= "Both Manual and User-Adjustable Adaptive"),IF('User Adjustable Adaptive Fill'!D78="", "0", 'User Adjustable Adaptive Fill'!D78), IF('Test Data Inputs'!D143="","0",'Test Data Inputs'!D143))</f>
        <v>0</v>
      </c>
      <c r="D86" s="114" t="s">
        <v>328</v>
      </c>
      <c r="I86" s="246"/>
    </row>
    <row r="87" spans="2:9" ht="15.5" x14ac:dyDescent="0.45">
      <c r="B87" s="39" t="s">
        <v>72</v>
      </c>
      <c r="C87" s="319" t="str">
        <f>IF(OR($C$22="User-Adjustable Adaptive",$C$22= "Both Manual and User-Adjustable Adaptive"),IF('User Adjustable Adaptive Fill'!D79="", "0", 'User Adjustable Adaptive Fill'!D79), IF('Test Data Inputs'!D144="","0",'Test Data Inputs'!D144))</f>
        <v>0</v>
      </c>
      <c r="D87" s="114" t="s">
        <v>329</v>
      </c>
      <c r="I87" s="246"/>
    </row>
    <row r="88" spans="2:9" x14ac:dyDescent="0.4">
      <c r="B88" s="39"/>
      <c r="C88" s="41"/>
      <c r="D88" s="15"/>
      <c r="I88" s="246"/>
    </row>
    <row r="89" spans="2:9" ht="29" x14ac:dyDescent="0.4">
      <c r="B89" s="46" t="s">
        <v>496</v>
      </c>
      <c r="C89" s="300" t="s">
        <v>70</v>
      </c>
      <c r="D89" s="112" t="s">
        <v>301</v>
      </c>
      <c r="I89" s="246"/>
    </row>
    <row r="90" spans="2:9" ht="15.5" x14ac:dyDescent="0.45">
      <c r="B90" s="39" t="s">
        <v>68</v>
      </c>
      <c r="C90" s="319" t="str">
        <f>IF('Test Data Inputs'!D147="","0",'Test Data Inputs'!D147)</f>
        <v>0</v>
      </c>
      <c r="D90" s="114" t="s">
        <v>320</v>
      </c>
      <c r="I90" s="246"/>
    </row>
    <row r="91" spans="2:9" ht="15.5" x14ac:dyDescent="0.45">
      <c r="B91" s="39" t="s">
        <v>308</v>
      </c>
      <c r="C91" s="319" t="str">
        <f>IF('Test Data Inputs'!D153="","0",'Test Data Inputs'!D153)</f>
        <v>0</v>
      </c>
      <c r="D91" s="114" t="s">
        <v>321</v>
      </c>
      <c r="I91" s="246"/>
    </row>
    <row r="92" spans="2:9" ht="15.5" x14ac:dyDescent="0.45">
      <c r="B92" s="39" t="s">
        <v>307</v>
      </c>
      <c r="C92" s="319" t="str">
        <f>IF('Test Data Inputs'!D159="","0",'Test Data Inputs'!D159)</f>
        <v>0</v>
      </c>
      <c r="D92" s="114" t="s">
        <v>322</v>
      </c>
      <c r="I92" s="246"/>
    </row>
    <row r="93" spans="2:9" ht="15.5" x14ac:dyDescent="0.45">
      <c r="B93" s="39" t="s">
        <v>71</v>
      </c>
      <c r="C93" s="319" t="str">
        <f>IF('Test Data Inputs'!D160="","0",'Test Data Inputs'!D160)</f>
        <v>0</v>
      </c>
      <c r="D93" s="114" t="s">
        <v>323</v>
      </c>
      <c r="I93" s="246"/>
    </row>
    <row r="94" spans="2:9" ht="15.5" x14ac:dyDescent="0.45">
      <c r="B94" s="39" t="s">
        <v>72</v>
      </c>
      <c r="C94" s="319" t="str">
        <f>IF('Test Data Inputs'!D161="","0",'Test Data Inputs'!D161)</f>
        <v>0</v>
      </c>
      <c r="D94" s="114" t="s">
        <v>324</v>
      </c>
      <c r="I94" s="246"/>
    </row>
    <row r="95" spans="2:9" ht="15" thickBot="1" x14ac:dyDescent="0.45">
      <c r="B95" s="13"/>
      <c r="C95" s="14"/>
      <c r="D95" s="16"/>
      <c r="I95" s="246"/>
    </row>
    <row r="96" spans="2:9" x14ac:dyDescent="0.4">
      <c r="I96" s="246"/>
    </row>
    <row r="97" spans="1:9" x14ac:dyDescent="0.4">
      <c r="A97" s="246"/>
      <c r="B97" s="246"/>
      <c r="C97" s="246"/>
      <c r="D97" s="246"/>
      <c r="E97" s="246"/>
      <c r="F97" s="246"/>
      <c r="G97" s="246"/>
      <c r="H97" s="246"/>
      <c r="I97" s="246"/>
    </row>
  </sheetData>
  <sheetProtection algorithmName="SHA-512" hashValue="2FRzJ0wbiLuLZipiTb8OP7FFB83GxW/71y+q3D1dOxl1E4Pxp8QjjtpkXy4tP2HnLOzt+aPafOQbnsqH6tPZmw==" saltValue="pSiMsuZuoxOaYna3KGEafQ==" spinCount="100000" sheet="1" selectLockedCells="1"/>
  <mergeCells count="8">
    <mergeCell ref="B16:D16"/>
    <mergeCell ref="C8:E8"/>
    <mergeCell ref="B2:E2"/>
    <mergeCell ref="C3:E3"/>
    <mergeCell ref="C4:E4"/>
    <mergeCell ref="C5:E5"/>
    <mergeCell ref="C6:E6"/>
    <mergeCell ref="C7:E7"/>
  </mergeCells>
  <hyperlinks>
    <hyperlink ref="G5" location="Instructions!C35" display="Back to Instructions tab" xr:uid="{00000000-0004-0000-0D00-000000000000}"/>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L67"/>
  <sheetViews>
    <sheetView zoomScale="80" zoomScaleNormal="80" workbookViewId="0">
      <selection activeCell="J5" sqref="J5"/>
    </sheetView>
  </sheetViews>
  <sheetFormatPr defaultColWidth="9.1796875" defaultRowHeight="14.5" x14ac:dyDescent="0.4"/>
  <cols>
    <col min="1" max="1" width="2.81640625" style="8" customWidth="1"/>
    <col min="2" max="2" width="38.81640625" style="8" customWidth="1"/>
    <col min="3" max="3" width="16.1796875" style="8" customWidth="1"/>
    <col min="4" max="4" width="16.54296875" style="8" customWidth="1"/>
    <col min="5" max="8" width="14.81640625" style="8" customWidth="1"/>
    <col min="9" max="9" width="22.81640625" style="8" customWidth="1"/>
    <col min="10" max="10" width="21.81640625" style="8" bestFit="1" customWidth="1"/>
    <col min="11" max="11" width="4.54296875" style="8" customWidth="1"/>
    <col min="12" max="12" width="4" style="8" customWidth="1"/>
    <col min="13" max="16384" width="9.1796875" style="8"/>
  </cols>
  <sheetData>
    <row r="1" spans="2:12" ht="15" thickBot="1" x14ac:dyDescent="0.45">
      <c r="L1" s="246"/>
    </row>
    <row r="2" spans="2:12" ht="16.5" customHeight="1" thickBot="1" x14ac:dyDescent="0.45">
      <c r="B2" s="850" t="str">
        <f>'Version Control'!$B$2</f>
        <v>Title Block</v>
      </c>
      <c r="C2" s="851"/>
      <c r="D2" s="852"/>
      <c r="E2" s="560"/>
      <c r="F2" s="560"/>
      <c r="G2" s="560"/>
      <c r="H2" s="560"/>
      <c r="I2" s="349"/>
      <c r="J2" s="349"/>
      <c r="K2" s="349"/>
      <c r="L2" s="246"/>
    </row>
    <row r="3" spans="2:12" ht="15.75" customHeight="1" x14ac:dyDescent="0.4">
      <c r="B3" s="438" t="str">
        <f>'Version Control'!$B$3</f>
        <v>Test Report Template Name:</v>
      </c>
      <c r="C3" s="855" t="str">
        <f>'Version Control'!$C$3</f>
        <v xml:space="preserve">Commercial Clothes Washer J2  </v>
      </c>
      <c r="D3" s="856"/>
      <c r="E3" s="550"/>
      <c r="F3" s="550"/>
      <c r="G3" s="550"/>
      <c r="H3" s="550"/>
      <c r="I3" s="348"/>
      <c r="J3" s="348"/>
      <c r="K3" s="348"/>
      <c r="L3" s="246"/>
    </row>
    <row r="4" spans="2:12" x14ac:dyDescent="0.4">
      <c r="B4" s="439" t="str">
        <f>'Version Control'!$B$4</f>
        <v>Version Number:</v>
      </c>
      <c r="C4" s="857" t="str">
        <f>'Version Control'!$C$4</f>
        <v>v2.0</v>
      </c>
      <c r="D4" s="858"/>
      <c r="E4" s="551"/>
      <c r="F4" s="551"/>
      <c r="G4" s="551"/>
      <c r="H4" s="551"/>
      <c r="I4" s="348"/>
      <c r="J4" s="348"/>
      <c r="K4" s="348"/>
      <c r="L4" s="246"/>
    </row>
    <row r="5" spans="2:12" x14ac:dyDescent="0.4">
      <c r="B5" s="440" t="str">
        <f>'Version Control'!$B$5</f>
        <v xml:space="preserve">Latest Template Revision: </v>
      </c>
      <c r="C5" s="859">
        <f>'Version Control'!$C$5</f>
        <v>44904</v>
      </c>
      <c r="D5" s="860"/>
      <c r="E5" s="552"/>
      <c r="F5" s="552"/>
      <c r="G5" s="552"/>
      <c r="H5" s="552"/>
      <c r="I5" s="12"/>
      <c r="J5" s="443" t="s">
        <v>197</v>
      </c>
      <c r="K5" s="12"/>
      <c r="L5" s="246"/>
    </row>
    <row r="6" spans="2:12" x14ac:dyDescent="0.4">
      <c r="B6" s="440" t="str">
        <f>'Version Control'!$B$6</f>
        <v>Tab Name:</v>
      </c>
      <c r="C6" s="857" t="str">
        <f ca="1">MID(CELL("filename",A1), FIND("]", CELL("filename", A1))+ 1, 255)</f>
        <v>Calculations - RMC</v>
      </c>
      <c r="D6" s="858"/>
      <c r="E6" s="551"/>
      <c r="F6" s="551"/>
      <c r="G6" s="551"/>
      <c r="H6" s="551"/>
      <c r="I6" s="12"/>
      <c r="J6" s="12"/>
      <c r="K6" s="12"/>
      <c r="L6" s="246"/>
    </row>
    <row r="7" spans="2:12" ht="35.25" customHeight="1" x14ac:dyDescent="0.4">
      <c r="B7" s="502" t="str">
        <f>'Version Control'!$B$7</f>
        <v>File Name:</v>
      </c>
      <c r="C7" s="853" t="str">
        <f ca="1">'Version Control'!$C$7</f>
        <v>Commercial Clothes Washer J2 - v2.0.xlsx</v>
      </c>
      <c r="D7" s="854"/>
      <c r="E7" s="553"/>
      <c r="F7" s="553"/>
      <c r="G7" s="553"/>
      <c r="H7" s="553"/>
      <c r="I7" s="12"/>
      <c r="J7" s="12"/>
      <c r="K7" s="12"/>
      <c r="L7" s="246"/>
    </row>
    <row r="8" spans="2:12" ht="16.5" customHeight="1" thickBot="1" x14ac:dyDescent="0.45">
      <c r="B8" s="441" t="str">
        <f>'Version Control'!$B$8</f>
        <v xml:space="preserve">Test Completion Date: </v>
      </c>
      <c r="C8" s="848" t="str">
        <f>'Version Control'!$C$8</f>
        <v>[MM/DD/YYYY]</v>
      </c>
      <c r="D8" s="849"/>
      <c r="E8" s="552"/>
      <c r="F8" s="552"/>
      <c r="G8" s="552"/>
      <c r="H8" s="552"/>
      <c r="I8" s="12"/>
      <c r="J8" s="12"/>
      <c r="K8" s="12"/>
      <c r="L8" s="246"/>
    </row>
    <row r="9" spans="2:12" x14ac:dyDescent="0.4">
      <c r="L9" s="246"/>
    </row>
    <row r="10" spans="2:12" ht="20" x14ac:dyDescent="0.55000000000000004">
      <c r="B10" s="105" t="s">
        <v>384</v>
      </c>
      <c r="L10" s="246"/>
    </row>
    <row r="11" spans="2:12" x14ac:dyDescent="0.4">
      <c r="B11" s="17" t="s">
        <v>132</v>
      </c>
      <c r="L11" s="246"/>
    </row>
    <row r="12" spans="2:12" ht="15" thickBot="1" x14ac:dyDescent="0.45">
      <c r="L12" s="246"/>
    </row>
    <row r="13" spans="2:12" ht="15" thickBot="1" x14ac:dyDescent="0.45">
      <c r="B13" s="108" t="s">
        <v>388</v>
      </c>
      <c r="C13" s="351"/>
      <c r="L13" s="246"/>
    </row>
    <row r="14" spans="2:12" ht="16" thickBot="1" x14ac:dyDescent="0.5">
      <c r="B14" s="49" t="s">
        <v>354</v>
      </c>
      <c r="C14" s="352" t="str">
        <f>IF(C21="Manual",D28,IF(C21="Automatic",D29,IF(C21="User-Adjustable Adaptive",D29,IF(C21="Both Manual and Automatic",D30,IF(C21="Both Manual and User-Adjustable Adaptive",D30,"")))))</f>
        <v/>
      </c>
      <c r="L14" s="246"/>
    </row>
    <row r="15" spans="2:12" x14ac:dyDescent="0.4">
      <c r="L15" s="436"/>
    </row>
    <row r="16" spans="2:12" ht="20" x14ac:dyDescent="0.55000000000000004">
      <c r="B16" s="105" t="s">
        <v>118</v>
      </c>
      <c r="L16" s="246"/>
    </row>
    <row r="17" spans="2:12" ht="15" thickBot="1" x14ac:dyDescent="0.45">
      <c r="L17" s="436"/>
    </row>
    <row r="18" spans="2:12" ht="15" thickBot="1" x14ac:dyDescent="0.45">
      <c r="B18" s="103" t="s">
        <v>387</v>
      </c>
      <c r="C18" s="104"/>
      <c r="L18" s="246"/>
    </row>
    <row r="19" spans="2:12" x14ac:dyDescent="0.4">
      <c r="B19" s="117" t="s">
        <v>60</v>
      </c>
      <c r="C19" s="345">
        <f>'General Info &amp; Test Results'!C35</f>
        <v>0</v>
      </c>
      <c r="D19" s="12"/>
      <c r="E19" s="12"/>
      <c r="F19" s="12"/>
      <c r="G19" s="12"/>
      <c r="H19" s="12"/>
      <c r="I19" s="12"/>
      <c r="J19" s="12"/>
      <c r="K19" s="12"/>
      <c r="L19" s="436"/>
    </row>
    <row r="20" spans="2:12" x14ac:dyDescent="0.4">
      <c r="B20" s="39" t="s">
        <v>56</v>
      </c>
      <c r="C20" s="114">
        <f>'General Info &amp; Test Results'!C39</f>
        <v>0</v>
      </c>
      <c r="D20" s="12"/>
      <c r="E20" s="12"/>
      <c r="F20" s="12"/>
      <c r="G20" s="12"/>
      <c r="H20" s="12"/>
      <c r="I20" s="12"/>
      <c r="J20" s="12"/>
      <c r="K20" s="12"/>
      <c r="L20" s="246"/>
    </row>
    <row r="21" spans="2:12" x14ac:dyDescent="0.4">
      <c r="B21" s="354" t="s">
        <v>391</v>
      </c>
      <c r="C21" s="347">
        <f>'General Info &amp; Test Results'!C30</f>
        <v>0</v>
      </c>
      <c r="D21" s="12"/>
      <c r="E21" s="12"/>
      <c r="F21" s="12"/>
      <c r="G21" s="12"/>
      <c r="H21" s="12"/>
      <c r="I21" s="12"/>
      <c r="J21" s="12"/>
      <c r="K21" s="12"/>
      <c r="L21" s="246"/>
    </row>
    <row r="22" spans="2:12" x14ac:dyDescent="0.4">
      <c r="B22" s="354" t="s">
        <v>471</v>
      </c>
      <c r="C22" s="347" t="str">
        <f>'Test Data Inputs'!C33</f>
        <v>No</v>
      </c>
      <c r="D22" s="12"/>
      <c r="E22" s="12"/>
      <c r="F22" s="12"/>
      <c r="G22" s="12"/>
      <c r="H22" s="12"/>
      <c r="I22" s="12"/>
      <c r="J22" s="12"/>
      <c r="K22" s="12"/>
      <c r="L22" s="246"/>
    </row>
    <row r="23" spans="2:12" x14ac:dyDescent="0.4">
      <c r="B23" s="119" t="s">
        <v>65</v>
      </c>
      <c r="C23" s="106" t="e">
        <f>'General Info &amp; Test Results'!C45</f>
        <v>#N/A</v>
      </c>
      <c r="D23" s="12"/>
      <c r="E23" s="12"/>
      <c r="F23" s="12"/>
      <c r="G23" s="12"/>
      <c r="H23" s="12"/>
      <c r="I23" s="12"/>
      <c r="J23" s="335"/>
      <c r="K23" s="335"/>
      <c r="L23" s="246"/>
    </row>
    <row r="24" spans="2:12" ht="15" thickBot="1" x14ac:dyDescent="0.45">
      <c r="B24" s="346" t="s">
        <v>66</v>
      </c>
      <c r="C24" s="107" t="e">
        <f>'General Info &amp; Test Results'!C46</f>
        <v>#N/A</v>
      </c>
      <c r="D24" s="12"/>
      <c r="E24" s="12"/>
      <c r="F24" s="12"/>
      <c r="G24" s="12"/>
      <c r="H24" s="12"/>
      <c r="I24" s="12"/>
      <c r="J24" s="335"/>
      <c r="K24" s="335"/>
      <c r="L24" s="246"/>
    </row>
    <row r="25" spans="2:12" s="12" customFormat="1" ht="15.5" thickBot="1" x14ac:dyDescent="0.45">
      <c r="C25" s="342"/>
      <c r="D25" s="343"/>
      <c r="F25" s="387"/>
      <c r="G25" s="387"/>
      <c r="H25" s="387"/>
      <c r="I25" s="387"/>
      <c r="L25" s="437"/>
    </row>
    <row r="26" spans="2:12" ht="15.5" thickBot="1" x14ac:dyDescent="0.45">
      <c r="B26" s="329" t="s">
        <v>384</v>
      </c>
      <c r="C26" s="323"/>
      <c r="D26" s="323"/>
      <c r="E26" s="330"/>
      <c r="F26" s="387"/>
      <c r="G26" s="387"/>
      <c r="H26" s="387"/>
      <c r="I26" s="387"/>
      <c r="L26" s="246"/>
    </row>
    <row r="27" spans="2:12" ht="29" x14ac:dyDescent="0.4">
      <c r="B27" s="39"/>
      <c r="C27" s="562" t="s">
        <v>385</v>
      </c>
      <c r="D27" s="565" t="s">
        <v>386</v>
      </c>
      <c r="E27" s="112" t="s">
        <v>301</v>
      </c>
      <c r="F27" s="387"/>
      <c r="G27" s="387"/>
      <c r="H27" s="387"/>
      <c r="I27" s="387"/>
      <c r="L27" s="246"/>
    </row>
    <row r="28" spans="2:12" ht="15.5" x14ac:dyDescent="0.45">
      <c r="B28" s="39" t="s">
        <v>178</v>
      </c>
      <c r="C28" s="563" t="str">
        <f>IF($C$22="No", C35, AVERAGE(C35,E35,G35))</f>
        <v>error</v>
      </c>
      <c r="D28" s="585" t="str">
        <f>IF($C$22="No", D35, AVERAGE(D35,F35,H35))</f>
        <v>error</v>
      </c>
      <c r="E28" s="114" t="s">
        <v>354</v>
      </c>
      <c r="F28" s="387"/>
      <c r="G28" s="387"/>
      <c r="H28" s="387"/>
      <c r="I28" s="387"/>
      <c r="L28" s="246"/>
    </row>
    <row r="29" spans="2:12" ht="15.5" x14ac:dyDescent="0.45">
      <c r="B29" s="39" t="s">
        <v>492</v>
      </c>
      <c r="C29" s="563" t="str">
        <f t="shared" ref="C29:D30" si="0">IF($C$22="No", C36, AVERAGE(C36,E36,G36))</f>
        <v>error</v>
      </c>
      <c r="D29" s="585" t="str">
        <f t="shared" si="0"/>
        <v>error</v>
      </c>
      <c r="E29" s="114" t="s">
        <v>354</v>
      </c>
      <c r="F29" s="387"/>
      <c r="G29" s="387"/>
      <c r="H29" s="387"/>
      <c r="I29" s="387"/>
      <c r="L29" s="246"/>
    </row>
    <row r="30" spans="2:12" ht="16" thickBot="1" x14ac:dyDescent="0.5">
      <c r="B30" s="13" t="s">
        <v>493</v>
      </c>
      <c r="C30" s="564" t="e">
        <f t="shared" si="0"/>
        <v>#DIV/0!</v>
      </c>
      <c r="D30" s="586" t="e">
        <f t="shared" si="0"/>
        <v>#DIV/0!</v>
      </c>
      <c r="E30" s="116" t="s">
        <v>354</v>
      </c>
      <c r="F30" s="387"/>
      <c r="G30" s="387"/>
      <c r="H30" s="387"/>
      <c r="I30" s="387"/>
      <c r="L30" s="246"/>
    </row>
    <row r="31" spans="2:12" s="12" customFormat="1" ht="15" thickBot="1" x14ac:dyDescent="0.45">
      <c r="C31" s="342"/>
      <c r="D31" s="343"/>
      <c r="I31" s="342"/>
      <c r="L31" s="437"/>
    </row>
    <row r="32" spans="2:12" ht="15" thickBot="1" x14ac:dyDescent="0.45">
      <c r="B32" s="329" t="s">
        <v>384</v>
      </c>
      <c r="C32" s="323"/>
      <c r="D32" s="323"/>
      <c r="E32" s="323"/>
      <c r="F32" s="323"/>
      <c r="G32" s="323"/>
      <c r="H32" s="323"/>
      <c r="I32" s="330"/>
      <c r="L32" s="246"/>
    </row>
    <row r="33" spans="2:12" x14ac:dyDescent="0.4">
      <c r="B33" s="117"/>
      <c r="C33" s="561" t="s">
        <v>468</v>
      </c>
      <c r="D33" s="554"/>
      <c r="E33" s="549" t="s">
        <v>467</v>
      </c>
      <c r="F33" s="568"/>
      <c r="G33" s="561" t="s">
        <v>469</v>
      </c>
      <c r="H33" s="554"/>
      <c r="I33" s="576"/>
      <c r="L33" s="246"/>
    </row>
    <row r="34" spans="2:12" ht="29" x14ac:dyDescent="0.4">
      <c r="B34" s="39"/>
      <c r="C34" s="562" t="s">
        <v>385</v>
      </c>
      <c r="D34" s="565" t="s">
        <v>386</v>
      </c>
      <c r="E34" s="562" t="s">
        <v>385</v>
      </c>
      <c r="F34" s="565" t="s">
        <v>386</v>
      </c>
      <c r="G34" s="562" t="s">
        <v>385</v>
      </c>
      <c r="H34" s="565" t="s">
        <v>386</v>
      </c>
      <c r="I34" s="112" t="s">
        <v>301</v>
      </c>
      <c r="L34" s="246"/>
    </row>
    <row r="35" spans="2:12" ht="15.5" x14ac:dyDescent="0.45">
      <c r="B35" s="39" t="s">
        <v>178</v>
      </c>
      <c r="C35" s="563" t="str">
        <f>IF(AND($C$19="No",$C$20="No"),C46,IF(AND($C$19="Yes",$C$20="No"),(C46*(1-TUFww)+C58*TUFww),IF(AND($C$19="No",$C$20="Yes"),(0.75*C46+0.25*C52),IF(AND($C$19="Yes",$C$20="Yes"),(0.75*(C46*(1-TUFww)+C58*TUFww)+0.25*(C52*(1-TUFww)+C64*TUFww)),"error"))))</f>
        <v>error</v>
      </c>
      <c r="D35" s="566" t="str">
        <f>C35</f>
        <v>error</v>
      </c>
      <c r="E35" s="563" t="str">
        <f>IF(AND($C$19="No",$C$20="No"),E46,IF(AND($C$19="Yes",$C$20="No"),(E46*(1-TUFww)+E58*TUFww),IF(AND($C$19="No",$C$20="Yes"),(0.75*E46+0.25*E52),IF(AND($C$19="Yes",$C$20="Yes"),(0.75*(E46*(1-TUFww)+E58*TUFww)+0.25*(E52*(1-TUFww)+E64*TUFww)),"error"))))</f>
        <v>error</v>
      </c>
      <c r="F35" s="566" t="str">
        <f t="shared" ref="F35" si="1">E35</f>
        <v>error</v>
      </c>
      <c r="G35" s="563" t="str">
        <f>IF(AND($C$19="No",$C$20="No"),G46,IF(AND($C$19="Yes",$C$20="No"),(G46*(1-TUFww)+G58*TUFww),IF(AND($C$19="No",$C$20="Yes"),(0.75*G46+0.25*G52),IF(AND($C$19="Yes",$C$20="Yes"),(0.75*(G46*(1-TUFww)+G58*TUFww)+0.25*(G52*(1-TUFww)+G64*TUFww)),"error"))))</f>
        <v>error</v>
      </c>
      <c r="H35" s="566" t="str">
        <f>G35</f>
        <v>error</v>
      </c>
      <c r="I35" s="114" t="s">
        <v>354</v>
      </c>
      <c r="L35" s="246"/>
    </row>
    <row r="36" spans="2:12" ht="15.5" x14ac:dyDescent="0.45">
      <c r="B36" s="39" t="s">
        <v>492</v>
      </c>
      <c r="C36" s="563" t="str">
        <f>IF(AND($C$19="No",$C$20="No"),D46,IF(AND($C$19="Yes",$C$20="No"),(D46*(1-TUFww)+D58*TUFww),IF(AND($C$19="No",$C$20="Yes"),(0.75*D46+0.25*D52),IF(AND($C$19="Yes",$C$20="Yes"),(0.75*(D46*(1-TUFww)+D58*TUFww)+0.25*(D52*(1-TUFww)+D64*TUFww)),"error"))))</f>
        <v>error</v>
      </c>
      <c r="D36" s="566" t="str">
        <f>C36</f>
        <v>error</v>
      </c>
      <c r="E36" s="563" t="str">
        <f>IF(AND($C$19="No",$C$20="No"),F46,IF(AND($C$19="Yes",$C$20="No"),(F46*(1-TUFww)+F58*TUFww),IF(AND($C$19="No",$C$20="Yes"),(0.75*F46+0.25*F52),IF(AND($C$19="Yes",$C$20="Yes"),(0.75*(F46*(1-TUFww)+F58*TUFww)+0.25*(F52*(1-TUFww)+F64*TUFww)),"error"))))</f>
        <v>error</v>
      </c>
      <c r="F36" s="566" t="str">
        <f t="shared" ref="F36" si="2">E36</f>
        <v>error</v>
      </c>
      <c r="G36" s="563" t="str">
        <f>IF(AND($C$19="No",$C$20="No"),H46,IF(AND($C$19="Yes",$C$20="No"),(H46*(1-TUFww)+H58*TUFww),IF(AND($C$19="No",$C$20="Yes"),(0.75*H46+0.25*H52),IF(AND($C$19="Yes",$C$20="Yes"),(0.75*(H46*(1-TUFww)+H58*TUFww)+0.25*(H52*(1-TUFww)+H64*TUFww)),"error"))))</f>
        <v>error</v>
      </c>
      <c r="H36" s="566" t="str">
        <f t="shared" ref="H36" si="3">G36</f>
        <v>error</v>
      </c>
      <c r="I36" s="114" t="s">
        <v>354</v>
      </c>
      <c r="L36" s="246"/>
    </row>
    <row r="37" spans="2:12" ht="16" thickBot="1" x14ac:dyDescent="0.5">
      <c r="B37" s="13" t="s">
        <v>493</v>
      </c>
      <c r="C37" s="564" t="e">
        <f>AVERAGE(C35:C36)</f>
        <v>#DIV/0!</v>
      </c>
      <c r="D37" s="567" t="e">
        <f>AVERAGE(D35:D36)</f>
        <v>#DIV/0!</v>
      </c>
      <c r="E37" s="564" t="e">
        <f t="shared" ref="E37:H37" si="4">AVERAGE(E35:E36)</f>
        <v>#DIV/0!</v>
      </c>
      <c r="F37" s="567" t="e">
        <f t="shared" si="4"/>
        <v>#DIV/0!</v>
      </c>
      <c r="G37" s="564" t="e">
        <f t="shared" si="4"/>
        <v>#DIV/0!</v>
      </c>
      <c r="H37" s="567" t="e">
        <f t="shared" si="4"/>
        <v>#DIV/0!</v>
      </c>
      <c r="I37" s="116" t="s">
        <v>354</v>
      </c>
      <c r="L37" s="246"/>
    </row>
    <row r="38" spans="2:12" s="12" customFormat="1" ht="15" thickBot="1" x14ac:dyDescent="0.45">
      <c r="B38" s="334"/>
      <c r="C38" s="41"/>
      <c r="J38" s="335"/>
      <c r="K38" s="335"/>
      <c r="L38" s="437"/>
    </row>
    <row r="39" spans="2:12" ht="15" thickBot="1" x14ac:dyDescent="0.45">
      <c r="B39" s="336" t="s">
        <v>389</v>
      </c>
      <c r="C39" s="337"/>
      <c r="D39" s="323"/>
      <c r="E39" s="323"/>
      <c r="F39" s="323"/>
      <c r="G39" s="323"/>
      <c r="H39" s="323"/>
      <c r="I39" s="338"/>
      <c r="L39" s="246"/>
    </row>
    <row r="40" spans="2:12" x14ac:dyDescent="0.4">
      <c r="B40" s="584"/>
      <c r="C40" s="549" t="s">
        <v>468</v>
      </c>
      <c r="D40" s="554"/>
      <c r="E40" s="561" t="s">
        <v>467</v>
      </c>
      <c r="F40" s="554"/>
      <c r="G40" s="549" t="s">
        <v>469</v>
      </c>
      <c r="H40" s="554"/>
      <c r="I40" s="576"/>
      <c r="L40" s="246"/>
    </row>
    <row r="41" spans="2:12" x14ac:dyDescent="0.4">
      <c r="B41" s="119"/>
      <c r="C41" s="577" t="s">
        <v>178</v>
      </c>
      <c r="D41" s="122" t="s">
        <v>492</v>
      </c>
      <c r="E41" s="577" t="s">
        <v>178</v>
      </c>
      <c r="F41" s="555" t="s">
        <v>492</v>
      </c>
      <c r="G41" s="339" t="s">
        <v>178</v>
      </c>
      <c r="H41" s="555" t="s">
        <v>492</v>
      </c>
      <c r="I41" s="341" t="s">
        <v>301</v>
      </c>
      <c r="L41" s="246"/>
    </row>
    <row r="42" spans="2:12" x14ac:dyDescent="0.4">
      <c r="B42" s="46" t="s">
        <v>61</v>
      </c>
      <c r="C42" s="578"/>
      <c r="D42" s="12"/>
      <c r="E42" s="578"/>
      <c r="F42" s="556"/>
      <c r="G42" s="12"/>
      <c r="H42" s="556"/>
      <c r="I42" s="15"/>
      <c r="L42" s="246"/>
    </row>
    <row r="43" spans="2:12" x14ac:dyDescent="0.4">
      <c r="B43" s="39" t="s">
        <v>381</v>
      </c>
      <c r="C43" s="579">
        <f>'Test Data Inputs'!C37</f>
        <v>0</v>
      </c>
      <c r="D43" s="120">
        <f>'Test Data Inputs'!C52</f>
        <v>0</v>
      </c>
      <c r="E43" s="579">
        <f>'Test Data Inputs'!D37</f>
        <v>0</v>
      </c>
      <c r="F43" s="120">
        <f>'Test Data Inputs'!D52</f>
        <v>0</v>
      </c>
      <c r="G43" s="579">
        <f>'Test Data Inputs'!E37</f>
        <v>0</v>
      </c>
      <c r="H43" s="583">
        <f>'Test Data Inputs'!E52</f>
        <v>0</v>
      </c>
      <c r="I43" s="15" t="s">
        <v>380</v>
      </c>
      <c r="L43" s="246"/>
    </row>
    <row r="44" spans="2:12" x14ac:dyDescent="0.4">
      <c r="B44" s="39" t="s">
        <v>382</v>
      </c>
      <c r="C44" s="579">
        <f>'Test Data Inputs'!C38</f>
        <v>0</v>
      </c>
      <c r="D44" s="120">
        <f>'Test Data Inputs'!C53</f>
        <v>0</v>
      </c>
      <c r="E44" s="579">
        <f>'Test Data Inputs'!D38</f>
        <v>0</v>
      </c>
      <c r="F44" s="120">
        <f>'Test Data Inputs'!D53</f>
        <v>0</v>
      </c>
      <c r="G44" s="579">
        <f>'Test Data Inputs'!E38</f>
        <v>0</v>
      </c>
      <c r="H44" s="583">
        <f>'Test Data Inputs'!E53</f>
        <v>0</v>
      </c>
      <c r="I44" s="15" t="s">
        <v>383</v>
      </c>
      <c r="L44" s="246"/>
    </row>
    <row r="45" spans="2:12" ht="15.5" x14ac:dyDescent="0.45">
      <c r="B45" s="39" t="s">
        <v>334</v>
      </c>
      <c r="C45" s="580" t="e">
        <f>(C44-C43)/C43</f>
        <v>#DIV/0!</v>
      </c>
      <c r="D45" s="41" t="e">
        <f>(D44-D43)/D43</f>
        <v>#DIV/0!</v>
      </c>
      <c r="E45" s="580" t="e">
        <f t="shared" ref="E45:H45" si="5">(E44-E43)/E43</f>
        <v>#DIV/0!</v>
      </c>
      <c r="F45" s="41" t="e">
        <f t="shared" si="5"/>
        <v>#DIV/0!</v>
      </c>
      <c r="G45" s="580" t="e">
        <f t="shared" si="5"/>
        <v>#DIV/0!</v>
      </c>
      <c r="H45" s="557" t="e">
        <f t="shared" si="5"/>
        <v>#DIV/0!</v>
      </c>
      <c r="I45" s="15" t="s">
        <v>338</v>
      </c>
      <c r="L45" s="246"/>
    </row>
    <row r="46" spans="2:12" ht="15.5" x14ac:dyDescent="0.45">
      <c r="B46" s="39" t="s">
        <v>330</v>
      </c>
      <c r="C46" s="580" t="e">
        <f>$C$23*C45+$C$24</f>
        <v>#N/A</v>
      </c>
      <c r="D46" s="41" t="e">
        <f>$C$23*D45+$C$24</f>
        <v>#N/A</v>
      </c>
      <c r="E46" s="580" t="e">
        <f t="shared" ref="E46:H46" si="6">$C$23*E45+$C$24</f>
        <v>#N/A</v>
      </c>
      <c r="F46" s="41" t="e">
        <f t="shared" si="6"/>
        <v>#N/A</v>
      </c>
      <c r="G46" s="580" t="e">
        <f t="shared" si="6"/>
        <v>#N/A</v>
      </c>
      <c r="H46" s="557" t="e">
        <f t="shared" si="6"/>
        <v>#N/A</v>
      </c>
      <c r="I46" s="15" t="s">
        <v>331</v>
      </c>
      <c r="L46" s="246"/>
    </row>
    <row r="47" spans="2:12" ht="15.5" x14ac:dyDescent="0.45">
      <c r="B47" s="39" t="s">
        <v>333</v>
      </c>
      <c r="C47" s="581" t="e">
        <f>C46</f>
        <v>#N/A</v>
      </c>
      <c r="D47" s="289" t="e">
        <f>D46</f>
        <v>#N/A</v>
      </c>
      <c r="E47" s="581" t="e">
        <f t="shared" ref="E47:H47" si="7">E46</f>
        <v>#N/A</v>
      </c>
      <c r="F47" s="289" t="e">
        <f t="shared" si="7"/>
        <v>#N/A</v>
      </c>
      <c r="G47" s="581" t="e">
        <f t="shared" si="7"/>
        <v>#N/A</v>
      </c>
      <c r="H47" s="558" t="e">
        <f t="shared" si="7"/>
        <v>#N/A</v>
      </c>
      <c r="I47" s="15" t="s">
        <v>332</v>
      </c>
      <c r="L47" s="246"/>
    </row>
    <row r="48" spans="2:12" x14ac:dyDescent="0.4">
      <c r="B48" s="46" t="s">
        <v>63</v>
      </c>
      <c r="C48" s="578"/>
      <c r="D48" s="12"/>
      <c r="E48" s="578"/>
      <c r="F48" s="12"/>
      <c r="G48" s="578"/>
      <c r="H48" s="556"/>
      <c r="I48" s="15"/>
      <c r="L48" s="246"/>
    </row>
    <row r="49" spans="2:12" x14ac:dyDescent="0.4">
      <c r="B49" s="39" t="s">
        <v>381</v>
      </c>
      <c r="C49" s="579">
        <f>'Test Data Inputs'!C40</f>
        <v>0</v>
      </c>
      <c r="D49" s="120">
        <f>'Test Data Inputs'!C55</f>
        <v>0</v>
      </c>
      <c r="E49" s="579">
        <f>'Test Data Inputs'!D40</f>
        <v>0</v>
      </c>
      <c r="F49" s="120">
        <f>'Test Data Inputs'!D55</f>
        <v>0</v>
      </c>
      <c r="G49" s="579">
        <f>'Test Data Inputs'!E40</f>
        <v>0</v>
      </c>
      <c r="H49" s="583">
        <f>'Test Data Inputs'!E55</f>
        <v>0</v>
      </c>
      <c r="I49" s="15" t="s">
        <v>380</v>
      </c>
      <c r="L49" s="246"/>
    </row>
    <row r="50" spans="2:12" x14ac:dyDescent="0.4">
      <c r="B50" s="39" t="s">
        <v>382</v>
      </c>
      <c r="C50" s="579">
        <f>'Test Data Inputs'!C41</f>
        <v>0</v>
      </c>
      <c r="D50" s="120">
        <f>'Test Data Inputs'!C56</f>
        <v>0</v>
      </c>
      <c r="E50" s="579">
        <f>'Test Data Inputs'!D41</f>
        <v>0</v>
      </c>
      <c r="F50" s="120">
        <f>'Test Data Inputs'!D56</f>
        <v>0</v>
      </c>
      <c r="G50" s="579">
        <f>'Test Data Inputs'!E41</f>
        <v>0</v>
      </c>
      <c r="H50" s="583">
        <f>'Test Data Inputs'!E56</f>
        <v>0</v>
      </c>
      <c r="I50" s="15" t="s">
        <v>383</v>
      </c>
      <c r="L50" s="246"/>
    </row>
    <row r="51" spans="2:12" ht="15.5" x14ac:dyDescent="0.45">
      <c r="B51" s="39" t="s">
        <v>335</v>
      </c>
      <c r="C51" s="580" t="e">
        <f>(C50-C49)/C49</f>
        <v>#DIV/0!</v>
      </c>
      <c r="D51" s="41" t="e">
        <f>(D50-D49)/D49</f>
        <v>#DIV/0!</v>
      </c>
      <c r="E51" s="580" t="e">
        <f t="shared" ref="E51:H51" si="8">(E50-E49)/E49</f>
        <v>#DIV/0!</v>
      </c>
      <c r="F51" s="41" t="e">
        <f t="shared" si="8"/>
        <v>#DIV/0!</v>
      </c>
      <c r="G51" s="580" t="e">
        <f t="shared" si="8"/>
        <v>#DIV/0!</v>
      </c>
      <c r="H51" s="557" t="e">
        <f t="shared" si="8"/>
        <v>#DIV/0!</v>
      </c>
      <c r="I51" s="15" t="s">
        <v>339</v>
      </c>
      <c r="L51" s="246"/>
    </row>
    <row r="52" spans="2:12" ht="15.5" x14ac:dyDescent="0.45">
      <c r="B52" s="39" t="s">
        <v>336</v>
      </c>
      <c r="C52" s="580" t="e">
        <f>$C$23*C51+$C$24</f>
        <v>#N/A</v>
      </c>
      <c r="D52" s="41" t="e">
        <f>$C$23*D51+$C$24</f>
        <v>#N/A</v>
      </c>
      <c r="E52" s="580" t="e">
        <f t="shared" ref="E52:H52" si="9">$C$23*E51+$C$24</f>
        <v>#N/A</v>
      </c>
      <c r="F52" s="41" t="e">
        <f t="shared" si="9"/>
        <v>#N/A</v>
      </c>
      <c r="G52" s="580" t="e">
        <f t="shared" si="9"/>
        <v>#N/A</v>
      </c>
      <c r="H52" s="557" t="e">
        <f t="shared" si="9"/>
        <v>#N/A</v>
      </c>
      <c r="I52" s="15" t="s">
        <v>340</v>
      </c>
      <c r="L52" s="246"/>
    </row>
    <row r="53" spans="2:12" ht="15.5" x14ac:dyDescent="0.45">
      <c r="B53" s="39" t="s">
        <v>337</v>
      </c>
      <c r="C53" s="581" t="e">
        <f>C52</f>
        <v>#N/A</v>
      </c>
      <c r="D53" s="289" t="e">
        <f>D52</f>
        <v>#N/A</v>
      </c>
      <c r="E53" s="581" t="e">
        <f t="shared" ref="E53:H53" si="10">E52</f>
        <v>#N/A</v>
      </c>
      <c r="F53" s="289" t="e">
        <f t="shared" si="10"/>
        <v>#N/A</v>
      </c>
      <c r="G53" s="581" t="e">
        <f t="shared" si="10"/>
        <v>#N/A</v>
      </c>
      <c r="H53" s="558" t="e">
        <f t="shared" si="10"/>
        <v>#N/A</v>
      </c>
      <c r="I53" s="15" t="s">
        <v>341</v>
      </c>
      <c r="L53" s="246"/>
    </row>
    <row r="54" spans="2:12" x14ac:dyDescent="0.4">
      <c r="B54" s="46" t="s">
        <v>62</v>
      </c>
      <c r="C54" s="578"/>
      <c r="D54" s="12"/>
      <c r="E54" s="578"/>
      <c r="F54" s="12"/>
      <c r="G54" s="578"/>
      <c r="H54" s="556"/>
      <c r="I54" s="15"/>
      <c r="L54" s="246"/>
    </row>
    <row r="55" spans="2:12" x14ac:dyDescent="0.4">
      <c r="B55" s="39" t="s">
        <v>381</v>
      </c>
      <c r="C55" s="579">
        <f>'Test Data Inputs'!C43</f>
        <v>0</v>
      </c>
      <c r="D55" s="120">
        <f>'Test Data Inputs'!C58</f>
        <v>0</v>
      </c>
      <c r="E55" s="579">
        <f>'Test Data Inputs'!D43</f>
        <v>0</v>
      </c>
      <c r="F55" s="120">
        <f>'Test Data Inputs'!D58</f>
        <v>0</v>
      </c>
      <c r="G55" s="579">
        <f>'Test Data Inputs'!E43</f>
        <v>0</v>
      </c>
      <c r="H55" s="583">
        <f>'Test Data Inputs'!E58</f>
        <v>0</v>
      </c>
      <c r="I55" s="15" t="s">
        <v>380</v>
      </c>
      <c r="L55" s="246"/>
    </row>
    <row r="56" spans="2:12" x14ac:dyDescent="0.4">
      <c r="B56" s="39" t="s">
        <v>382</v>
      </c>
      <c r="C56" s="579">
        <f>'Test Data Inputs'!C44</f>
        <v>0</v>
      </c>
      <c r="D56" s="120">
        <f>'Test Data Inputs'!C59</f>
        <v>0</v>
      </c>
      <c r="E56" s="579">
        <f>'Test Data Inputs'!D44</f>
        <v>0</v>
      </c>
      <c r="F56" s="120">
        <f>'Test Data Inputs'!D59</f>
        <v>0</v>
      </c>
      <c r="G56" s="579">
        <f>'Test Data Inputs'!E44</f>
        <v>0</v>
      </c>
      <c r="H56" s="583">
        <f>'Test Data Inputs'!E59</f>
        <v>0</v>
      </c>
      <c r="I56" s="15" t="s">
        <v>383</v>
      </c>
      <c r="L56" s="246"/>
    </row>
    <row r="57" spans="2:12" ht="15.5" x14ac:dyDescent="0.45">
      <c r="B57" s="39" t="s">
        <v>342</v>
      </c>
      <c r="C57" s="580" t="e">
        <f>(C56-C55)/C55</f>
        <v>#DIV/0!</v>
      </c>
      <c r="D57" s="41" t="e">
        <f>(D56-D55)/D55</f>
        <v>#DIV/0!</v>
      </c>
      <c r="E57" s="580" t="e">
        <f t="shared" ref="E57:H57" si="11">(E56-E55)/E55</f>
        <v>#DIV/0!</v>
      </c>
      <c r="F57" s="41" t="e">
        <f t="shared" si="11"/>
        <v>#DIV/0!</v>
      </c>
      <c r="G57" s="580" t="e">
        <f t="shared" si="11"/>
        <v>#DIV/0!</v>
      </c>
      <c r="H57" s="557" t="e">
        <f t="shared" si="11"/>
        <v>#DIV/0!</v>
      </c>
      <c r="I57" s="15" t="s">
        <v>345</v>
      </c>
      <c r="L57" s="246"/>
    </row>
    <row r="58" spans="2:12" ht="15.5" x14ac:dyDescent="0.45">
      <c r="B58" s="39" t="s">
        <v>343</v>
      </c>
      <c r="C58" s="580" t="e">
        <f>$C$23*C57+$C$24</f>
        <v>#N/A</v>
      </c>
      <c r="D58" s="41" t="e">
        <f>$C$23*D57+$C$24</f>
        <v>#N/A</v>
      </c>
      <c r="E58" s="580" t="e">
        <f t="shared" ref="E58:H58" si="12">$C$23*E57+$C$24</f>
        <v>#N/A</v>
      </c>
      <c r="F58" s="41" t="e">
        <f t="shared" si="12"/>
        <v>#N/A</v>
      </c>
      <c r="G58" s="580" t="e">
        <f t="shared" si="12"/>
        <v>#N/A</v>
      </c>
      <c r="H58" s="557" t="e">
        <f t="shared" si="12"/>
        <v>#N/A</v>
      </c>
      <c r="I58" s="15" t="s">
        <v>346</v>
      </c>
      <c r="L58" s="246"/>
    </row>
    <row r="59" spans="2:12" ht="15.5" x14ac:dyDescent="0.45">
      <c r="B59" s="39" t="s">
        <v>344</v>
      </c>
      <c r="C59" s="581" t="e">
        <f>C58</f>
        <v>#N/A</v>
      </c>
      <c r="D59" s="289" t="e">
        <f>D58</f>
        <v>#N/A</v>
      </c>
      <c r="E59" s="581" t="e">
        <f t="shared" ref="E59:H59" si="13">E58</f>
        <v>#N/A</v>
      </c>
      <c r="F59" s="289" t="e">
        <f t="shared" si="13"/>
        <v>#N/A</v>
      </c>
      <c r="G59" s="581" t="e">
        <f t="shared" si="13"/>
        <v>#N/A</v>
      </c>
      <c r="H59" s="558" t="e">
        <f t="shared" si="13"/>
        <v>#N/A</v>
      </c>
      <c r="I59" s="15" t="s">
        <v>347</v>
      </c>
      <c r="L59" s="246"/>
    </row>
    <row r="60" spans="2:12" x14ac:dyDescent="0.4">
      <c r="B60" s="46" t="s">
        <v>64</v>
      </c>
      <c r="C60" s="578"/>
      <c r="D60" s="12"/>
      <c r="E60" s="578"/>
      <c r="F60" s="12"/>
      <c r="G60" s="578"/>
      <c r="H60" s="556"/>
      <c r="I60" s="15"/>
      <c r="L60" s="246"/>
    </row>
    <row r="61" spans="2:12" x14ac:dyDescent="0.4">
      <c r="B61" s="39" t="s">
        <v>381</v>
      </c>
      <c r="C61" s="579">
        <f>'Test Data Inputs'!C46</f>
        <v>0</v>
      </c>
      <c r="D61" s="120">
        <f>'Test Data Inputs'!C61</f>
        <v>0</v>
      </c>
      <c r="E61" s="579">
        <f>'Test Data Inputs'!D46</f>
        <v>0</v>
      </c>
      <c r="F61" s="120">
        <f>'Test Data Inputs'!D61</f>
        <v>0</v>
      </c>
      <c r="G61" s="579">
        <f>'Test Data Inputs'!E46</f>
        <v>0</v>
      </c>
      <c r="H61" s="583">
        <f>'Test Data Inputs'!E61</f>
        <v>0</v>
      </c>
      <c r="I61" s="15" t="s">
        <v>380</v>
      </c>
      <c r="L61" s="246"/>
    </row>
    <row r="62" spans="2:12" x14ac:dyDescent="0.4">
      <c r="B62" s="39" t="s">
        <v>382</v>
      </c>
      <c r="C62" s="579">
        <f>'Test Data Inputs'!C47</f>
        <v>0</v>
      </c>
      <c r="D62" s="120">
        <f>'Test Data Inputs'!C62</f>
        <v>0</v>
      </c>
      <c r="E62" s="579">
        <f>'Test Data Inputs'!D47</f>
        <v>0</v>
      </c>
      <c r="F62" s="120">
        <f>'Test Data Inputs'!D62</f>
        <v>0</v>
      </c>
      <c r="G62" s="579">
        <f>'Test Data Inputs'!E47</f>
        <v>0</v>
      </c>
      <c r="H62" s="583">
        <f>'Test Data Inputs'!E62</f>
        <v>0</v>
      </c>
      <c r="I62" s="15" t="s">
        <v>383</v>
      </c>
      <c r="L62" s="246"/>
    </row>
    <row r="63" spans="2:12" ht="15.5" x14ac:dyDescent="0.45">
      <c r="B63" s="39" t="s">
        <v>348</v>
      </c>
      <c r="C63" s="580" t="e">
        <f>(C62-C61)/C61</f>
        <v>#DIV/0!</v>
      </c>
      <c r="D63" s="41" t="e">
        <f>(D62-D61)/D61</f>
        <v>#DIV/0!</v>
      </c>
      <c r="E63" s="580" t="e">
        <f t="shared" ref="E63:H63" si="14">(E62-E61)/E61</f>
        <v>#DIV/0!</v>
      </c>
      <c r="F63" s="41" t="e">
        <f t="shared" si="14"/>
        <v>#DIV/0!</v>
      </c>
      <c r="G63" s="580" t="e">
        <f t="shared" si="14"/>
        <v>#DIV/0!</v>
      </c>
      <c r="H63" s="557" t="e">
        <f t="shared" si="14"/>
        <v>#DIV/0!</v>
      </c>
      <c r="I63" s="15" t="s">
        <v>351</v>
      </c>
      <c r="L63" s="246"/>
    </row>
    <row r="64" spans="2:12" ht="15.5" x14ac:dyDescent="0.45">
      <c r="B64" s="39" t="s">
        <v>349</v>
      </c>
      <c r="C64" s="580" t="e">
        <f>$C$23*C63+$C$24</f>
        <v>#N/A</v>
      </c>
      <c r="D64" s="41" t="e">
        <f>$C$23*D63+$C$24</f>
        <v>#N/A</v>
      </c>
      <c r="E64" s="580" t="e">
        <f t="shared" ref="E64:H64" si="15">$C$23*E63+$C$24</f>
        <v>#N/A</v>
      </c>
      <c r="F64" s="41" t="e">
        <f t="shared" si="15"/>
        <v>#N/A</v>
      </c>
      <c r="G64" s="580" t="e">
        <f t="shared" si="15"/>
        <v>#N/A</v>
      </c>
      <c r="H64" s="557" t="e">
        <f t="shared" si="15"/>
        <v>#N/A</v>
      </c>
      <c r="I64" s="15" t="s">
        <v>352</v>
      </c>
      <c r="L64" s="246"/>
    </row>
    <row r="65" spans="1:12" ht="16" thickBot="1" x14ac:dyDescent="0.5">
      <c r="B65" s="13" t="s">
        <v>350</v>
      </c>
      <c r="C65" s="582" t="e">
        <f>C64</f>
        <v>#N/A</v>
      </c>
      <c r="D65" s="340" t="e">
        <f>D64</f>
        <v>#N/A</v>
      </c>
      <c r="E65" s="582" t="e">
        <f t="shared" ref="E65:H65" si="16">E64</f>
        <v>#N/A</v>
      </c>
      <c r="F65" s="340" t="e">
        <f t="shared" si="16"/>
        <v>#N/A</v>
      </c>
      <c r="G65" s="582" t="e">
        <f t="shared" si="16"/>
        <v>#N/A</v>
      </c>
      <c r="H65" s="559" t="e">
        <f t="shared" si="16"/>
        <v>#N/A</v>
      </c>
      <c r="I65" s="16" t="s">
        <v>353</v>
      </c>
      <c r="L65" s="246"/>
    </row>
    <row r="66" spans="1:12" x14ac:dyDescent="0.4">
      <c r="L66" s="246"/>
    </row>
    <row r="67" spans="1:12" x14ac:dyDescent="0.4">
      <c r="A67" s="246"/>
      <c r="B67" s="246"/>
      <c r="C67" s="246"/>
      <c r="D67" s="246"/>
      <c r="E67" s="246"/>
      <c r="F67" s="246"/>
      <c r="G67" s="246"/>
      <c r="H67" s="246"/>
      <c r="I67" s="246"/>
      <c r="J67" s="246"/>
      <c r="K67" s="246"/>
      <c r="L67" s="246"/>
    </row>
  </sheetData>
  <sheetProtection algorithmName="SHA-512" hashValue="mk5kyKoRCVkR0XezLv2LZt8UXIXh1QEZeNEgHYJr56tz9ZScZKxXFtmS+ZgO3GrxElyl9XrEuQsfFXwoRflkFg==" saltValue="U/tAqj63Mx8Gj06d8IO1tw==" spinCount="100000" sheet="1" selectLockedCells="1"/>
  <mergeCells count="7">
    <mergeCell ref="C8:D8"/>
    <mergeCell ref="C3:D3"/>
    <mergeCell ref="B2:D2"/>
    <mergeCell ref="C7:D7"/>
    <mergeCell ref="C4:D4"/>
    <mergeCell ref="C5:D5"/>
    <mergeCell ref="C6:D6"/>
  </mergeCells>
  <hyperlinks>
    <hyperlink ref="J5" location="Instructions!C35" display="Back to Instructions tab" xr:uid="{00000000-0004-0000-0E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M106"/>
  <sheetViews>
    <sheetView zoomScale="80" zoomScaleNormal="80" workbookViewId="0">
      <selection activeCell="G5" sqref="G5:H5"/>
    </sheetView>
  </sheetViews>
  <sheetFormatPr defaultColWidth="9.1796875" defaultRowHeight="14.5" x14ac:dyDescent="0.4"/>
  <cols>
    <col min="1" max="1" width="3" style="8" customWidth="1"/>
    <col min="2" max="2" width="31.1796875" style="8" customWidth="1"/>
    <col min="3" max="3" width="16.81640625" style="8" customWidth="1"/>
    <col min="4" max="4" width="16" style="8" customWidth="1"/>
    <col min="5" max="5" width="18.81640625" style="8" customWidth="1"/>
    <col min="6" max="7" width="13.81640625" style="8" customWidth="1"/>
    <col min="8" max="8" width="9.1796875" style="8"/>
    <col min="9" max="9" width="9.81640625" style="8" customWidth="1"/>
    <col min="10" max="10" width="8.81640625" style="8" customWidth="1"/>
    <col min="11" max="11" width="8.453125" style="8" customWidth="1"/>
    <col min="12" max="13" width="3.81640625" style="8" customWidth="1"/>
    <col min="14" max="16384" width="9.1796875" style="8"/>
  </cols>
  <sheetData>
    <row r="1" spans="1:13" ht="15" thickBot="1" x14ac:dyDescent="0.45">
      <c r="M1" s="246"/>
    </row>
    <row r="2" spans="1:13" ht="16" thickBot="1" x14ac:dyDescent="0.45">
      <c r="B2" s="783" t="str">
        <f>'Version Control'!$B$2</f>
        <v>Title Block</v>
      </c>
      <c r="C2" s="784"/>
      <c r="D2" s="784"/>
      <c r="E2" s="785"/>
      <c r="M2" s="246"/>
    </row>
    <row r="3" spans="1:13" ht="16.5" customHeight="1" x14ac:dyDescent="0.4">
      <c r="B3" s="431" t="str">
        <f>'Version Control'!$B$3</f>
        <v>Test Report Template Name:</v>
      </c>
      <c r="C3" s="786" t="str">
        <f>'Version Control'!$C$3</f>
        <v xml:space="preserve">Commercial Clothes Washer J2  </v>
      </c>
      <c r="D3" s="787"/>
      <c r="E3" s="788"/>
      <c r="M3" s="246"/>
    </row>
    <row r="4" spans="1:13" ht="15.5" x14ac:dyDescent="0.4">
      <c r="B4" s="227" t="str">
        <f>'Version Control'!$B$4</f>
        <v>Version Number:</v>
      </c>
      <c r="C4" s="789" t="str">
        <f>'Version Control'!$C$4</f>
        <v>v2.0</v>
      </c>
      <c r="D4" s="790"/>
      <c r="E4" s="791"/>
      <c r="M4" s="246"/>
    </row>
    <row r="5" spans="1:13" ht="15.5" x14ac:dyDescent="0.4">
      <c r="B5" s="205" t="str">
        <f>'Version Control'!$B$5</f>
        <v xml:space="preserve">Latest Template Revision: </v>
      </c>
      <c r="C5" s="795">
        <f>'Version Control'!$C$5</f>
        <v>44904</v>
      </c>
      <c r="D5" s="796"/>
      <c r="E5" s="797"/>
      <c r="G5" s="871" t="s">
        <v>197</v>
      </c>
      <c r="H5" s="871"/>
      <c r="M5" s="246"/>
    </row>
    <row r="6" spans="1:13" ht="15.5" x14ac:dyDescent="0.4">
      <c r="B6" s="205" t="str">
        <f>'Version Control'!$B$6</f>
        <v>Tab Name:</v>
      </c>
      <c r="C6" s="789" t="str">
        <f ca="1">MID(CELL("filename",A1), FIND("]", CELL("filename", A1))+ 1, 255)</f>
        <v>Tables</v>
      </c>
      <c r="D6" s="790"/>
      <c r="E6" s="791"/>
      <c r="M6" s="246"/>
    </row>
    <row r="7" spans="1:13" ht="37.5" customHeight="1" x14ac:dyDescent="0.4">
      <c r="B7" s="501" t="str">
        <f>'Version Control'!$B$7</f>
        <v>File Name:</v>
      </c>
      <c r="C7" s="801" t="str">
        <f ca="1">'Version Control'!$C$7</f>
        <v>Commercial Clothes Washer J2 - v2.0.xlsx</v>
      </c>
      <c r="D7" s="802"/>
      <c r="E7" s="803"/>
      <c r="M7" s="246"/>
    </row>
    <row r="8" spans="1:13" ht="16" thickBot="1" x14ac:dyDescent="0.45">
      <c r="B8" s="206" t="str">
        <f>'Version Control'!$B$8</f>
        <v xml:space="preserve">Test Completion Date: </v>
      </c>
      <c r="C8" s="798" t="str">
        <f>'Version Control'!$C$8</f>
        <v>[MM/DD/YYYY]</v>
      </c>
      <c r="D8" s="799"/>
      <c r="E8" s="800"/>
      <c r="M8" s="246"/>
    </row>
    <row r="9" spans="1:13" x14ac:dyDescent="0.4">
      <c r="M9" s="246"/>
    </row>
    <row r="10" spans="1:13" ht="15" thickBot="1" x14ac:dyDescent="0.45">
      <c r="M10" s="246"/>
    </row>
    <row r="11" spans="1:13" x14ac:dyDescent="0.4">
      <c r="B11" s="50" t="s">
        <v>36</v>
      </c>
      <c r="C11" s="51"/>
      <c r="D11" s="51"/>
      <c r="E11" s="51"/>
      <c r="F11" s="51"/>
      <c r="G11" s="52"/>
      <c r="M11" s="246"/>
    </row>
    <row r="12" spans="1:13" x14ac:dyDescent="0.4">
      <c r="B12" s="29" t="s">
        <v>0</v>
      </c>
      <c r="C12" s="867" t="s">
        <v>15</v>
      </c>
      <c r="D12" s="868"/>
      <c r="E12" s="869"/>
      <c r="F12" s="867" t="s">
        <v>276</v>
      </c>
      <c r="G12" s="870"/>
      <c r="M12" s="246"/>
    </row>
    <row r="13" spans="1:13" x14ac:dyDescent="0.4">
      <c r="B13" s="29" t="s">
        <v>1</v>
      </c>
      <c r="C13" s="54" t="s">
        <v>2</v>
      </c>
      <c r="D13" s="54" t="s">
        <v>3</v>
      </c>
      <c r="E13" s="54" t="s">
        <v>4</v>
      </c>
      <c r="F13" s="54" t="s">
        <v>5</v>
      </c>
      <c r="G13" s="55" t="s">
        <v>6</v>
      </c>
      <c r="M13" s="246"/>
    </row>
    <row r="14" spans="1:13" x14ac:dyDescent="0.4">
      <c r="B14" s="57" t="s">
        <v>7</v>
      </c>
      <c r="C14" s="54">
        <v>0</v>
      </c>
      <c r="D14" s="54">
        <v>0</v>
      </c>
      <c r="E14" s="54">
        <v>0</v>
      </c>
      <c r="F14" s="54">
        <v>0.14000000000000001</v>
      </c>
      <c r="G14" s="55">
        <v>0.05</v>
      </c>
      <c r="M14" s="246"/>
    </row>
    <row r="15" spans="1:13" x14ac:dyDescent="0.4">
      <c r="B15" s="57" t="s">
        <v>8</v>
      </c>
      <c r="C15" s="54">
        <v>0</v>
      </c>
      <c r="D15" s="54">
        <v>0.63</v>
      </c>
      <c r="E15" s="54">
        <v>0.14000000000000001</v>
      </c>
      <c r="F15" s="54">
        <v>0</v>
      </c>
      <c r="G15" s="55">
        <v>0.09</v>
      </c>
      <c r="M15" s="246"/>
    </row>
    <row r="16" spans="1:13" x14ac:dyDescent="0.4">
      <c r="A16" s="123"/>
      <c r="B16" s="296" t="s">
        <v>279</v>
      </c>
      <c r="C16" s="297">
        <v>0</v>
      </c>
      <c r="D16" s="297">
        <v>0</v>
      </c>
      <c r="E16" s="297">
        <v>0</v>
      </c>
      <c r="F16" s="297">
        <v>0</v>
      </c>
      <c r="G16" s="298">
        <v>0</v>
      </c>
      <c r="M16" s="246"/>
    </row>
    <row r="17" spans="1:13" x14ac:dyDescent="0.4">
      <c r="A17" s="123"/>
      <c r="B17" s="296" t="s">
        <v>280</v>
      </c>
      <c r="C17" s="297">
        <v>0</v>
      </c>
      <c r="D17" s="297">
        <v>0</v>
      </c>
      <c r="E17" s="297">
        <v>0.27</v>
      </c>
      <c r="F17" s="297">
        <v>0.27</v>
      </c>
      <c r="G17" s="298">
        <v>0.27</v>
      </c>
      <c r="M17" s="246"/>
    </row>
    <row r="18" spans="1:13" x14ac:dyDescent="0.4">
      <c r="A18" s="123"/>
      <c r="B18" s="296" t="s">
        <v>277</v>
      </c>
      <c r="C18" s="297">
        <v>0</v>
      </c>
      <c r="D18" s="297">
        <v>0</v>
      </c>
      <c r="E18" s="297">
        <v>0.49</v>
      </c>
      <c r="F18" s="297">
        <v>0.49</v>
      </c>
      <c r="G18" s="298">
        <v>0.49</v>
      </c>
      <c r="M18" s="246"/>
    </row>
    <row r="19" spans="1:13" x14ac:dyDescent="0.4">
      <c r="A19" s="123"/>
      <c r="B19" s="296" t="s">
        <v>278</v>
      </c>
      <c r="C19" s="297">
        <v>0</v>
      </c>
      <c r="D19" s="297">
        <v>0</v>
      </c>
      <c r="E19" s="297">
        <v>0.22</v>
      </c>
      <c r="F19" s="297">
        <v>0.22</v>
      </c>
      <c r="G19" s="298">
        <v>0.22</v>
      </c>
      <c r="M19" s="246"/>
    </row>
    <row r="20" spans="1:13" ht="15" thickBot="1" x14ac:dyDescent="0.45">
      <c r="B20" s="295" t="s">
        <v>9</v>
      </c>
      <c r="C20" s="101">
        <v>1</v>
      </c>
      <c r="D20" s="56">
        <v>0.37</v>
      </c>
      <c r="E20" s="56">
        <v>0.37</v>
      </c>
      <c r="F20" s="56">
        <v>0.37</v>
      </c>
      <c r="G20" s="59">
        <v>0.37</v>
      </c>
      <c r="M20" s="246"/>
    </row>
    <row r="21" spans="1:13" ht="15" thickBot="1" x14ac:dyDescent="0.45">
      <c r="B21" s="47"/>
      <c r="C21" s="42"/>
      <c r="D21" s="42"/>
      <c r="E21" s="42"/>
      <c r="F21" s="42"/>
      <c r="G21" s="42"/>
      <c r="M21" s="246"/>
    </row>
    <row r="22" spans="1:13" x14ac:dyDescent="0.4">
      <c r="B22" s="50" t="s">
        <v>38</v>
      </c>
      <c r="C22" s="51"/>
      <c r="D22" s="52"/>
      <c r="M22" s="246"/>
    </row>
    <row r="23" spans="1:13" x14ac:dyDescent="0.4">
      <c r="B23" s="29" t="s">
        <v>37</v>
      </c>
      <c r="C23" s="27" t="s">
        <v>10</v>
      </c>
      <c r="D23" s="28" t="s">
        <v>490</v>
      </c>
      <c r="M23" s="246"/>
    </row>
    <row r="24" spans="1:13" x14ac:dyDescent="0.4">
      <c r="B24" s="26" t="s">
        <v>16</v>
      </c>
      <c r="C24" s="54">
        <v>0.72</v>
      </c>
      <c r="D24" s="55">
        <v>0.12</v>
      </c>
      <c r="M24" s="246"/>
    </row>
    <row r="25" spans="1:13" x14ac:dyDescent="0.4">
      <c r="B25" s="26" t="s">
        <v>17</v>
      </c>
      <c r="C25" s="54" t="s">
        <v>35</v>
      </c>
      <c r="D25" s="55">
        <v>0.74</v>
      </c>
      <c r="M25" s="246"/>
    </row>
    <row r="26" spans="1:13" ht="15" thickBot="1" x14ac:dyDescent="0.45">
      <c r="B26" s="60" t="s">
        <v>18</v>
      </c>
      <c r="C26" s="56">
        <v>0.28000000000000003</v>
      </c>
      <c r="D26" s="59">
        <v>0.14000000000000001</v>
      </c>
      <c r="M26" s="246"/>
    </row>
    <row r="27" spans="1:13" ht="15" thickBot="1" x14ac:dyDescent="0.45">
      <c r="L27" s="61"/>
      <c r="M27" s="246"/>
    </row>
    <row r="28" spans="1:13" x14ac:dyDescent="0.4">
      <c r="B28" s="62" t="s">
        <v>39</v>
      </c>
      <c r="C28" s="63"/>
      <c r="D28" s="51"/>
      <c r="E28" s="51"/>
      <c r="F28" s="51"/>
      <c r="G28" s="51"/>
      <c r="H28" s="51"/>
      <c r="I28" s="51"/>
      <c r="J28" s="51"/>
      <c r="K28" s="52"/>
      <c r="L28" s="61"/>
      <c r="M28" s="246"/>
    </row>
    <row r="29" spans="1:13" x14ac:dyDescent="0.4">
      <c r="B29" s="64" t="s">
        <v>21</v>
      </c>
      <c r="C29" s="65"/>
      <c r="D29" s="66"/>
      <c r="E29" s="53"/>
      <c r="F29" s="65" t="s">
        <v>22</v>
      </c>
      <c r="G29" s="67"/>
      <c r="H29" s="68" t="s">
        <v>23</v>
      </c>
      <c r="I29" s="67"/>
      <c r="J29" s="68" t="s">
        <v>24</v>
      </c>
      <c r="K29" s="69"/>
      <c r="L29" s="61"/>
      <c r="M29" s="246"/>
    </row>
    <row r="30" spans="1:13" ht="12.75" customHeight="1" x14ac:dyDescent="0.4">
      <c r="B30" s="70" t="s">
        <v>117</v>
      </c>
      <c r="C30" s="71"/>
      <c r="D30" s="72" t="s">
        <v>114</v>
      </c>
      <c r="E30" s="73"/>
      <c r="F30" s="865" t="s">
        <v>19</v>
      </c>
      <c r="G30" s="866" t="s">
        <v>20</v>
      </c>
      <c r="H30" s="866" t="s">
        <v>19</v>
      </c>
      <c r="I30" s="866" t="s">
        <v>20</v>
      </c>
      <c r="J30" s="866" t="s">
        <v>19</v>
      </c>
      <c r="K30" s="864" t="s">
        <v>20</v>
      </c>
      <c r="L30" s="61"/>
      <c r="M30" s="246"/>
    </row>
    <row r="31" spans="1:13" x14ac:dyDescent="0.4">
      <c r="B31" s="74" t="s">
        <v>116</v>
      </c>
      <c r="C31" s="75" t="s">
        <v>115</v>
      </c>
      <c r="D31" s="75" t="s">
        <v>116</v>
      </c>
      <c r="E31" s="75" t="s">
        <v>115</v>
      </c>
      <c r="F31" s="866"/>
      <c r="G31" s="866"/>
      <c r="H31" s="866"/>
      <c r="I31" s="866"/>
      <c r="J31" s="866"/>
      <c r="K31" s="864"/>
      <c r="L31" s="61"/>
      <c r="M31" s="246"/>
    </row>
    <row r="32" spans="1:13" x14ac:dyDescent="0.4">
      <c r="B32" s="76">
        <v>0</v>
      </c>
      <c r="C32" s="77">
        <v>0.8</v>
      </c>
      <c r="D32" s="78">
        <v>0</v>
      </c>
      <c r="E32" s="78">
        <v>22.7</v>
      </c>
      <c r="F32" s="79">
        <v>3</v>
      </c>
      <c r="G32" s="80">
        <v>1.36</v>
      </c>
      <c r="H32" s="80">
        <v>3</v>
      </c>
      <c r="I32" s="80">
        <v>1.36</v>
      </c>
      <c r="J32" s="80">
        <v>3</v>
      </c>
      <c r="K32" s="81">
        <v>1.36</v>
      </c>
      <c r="L32" s="61"/>
      <c r="M32" s="246"/>
    </row>
    <row r="33" spans="2:13" x14ac:dyDescent="0.4">
      <c r="B33" s="82">
        <v>0.8</v>
      </c>
      <c r="C33" s="83">
        <v>0.9</v>
      </c>
      <c r="D33" s="78">
        <v>22.7</v>
      </c>
      <c r="E33" s="78">
        <v>25.5</v>
      </c>
      <c r="F33" s="84">
        <v>3</v>
      </c>
      <c r="G33" s="85">
        <v>1.36</v>
      </c>
      <c r="H33" s="85">
        <v>3.5</v>
      </c>
      <c r="I33" s="85">
        <v>1.59</v>
      </c>
      <c r="J33" s="85">
        <v>3.25</v>
      </c>
      <c r="K33" s="86">
        <v>1.47</v>
      </c>
      <c r="L33" s="61"/>
      <c r="M33" s="246"/>
    </row>
    <row r="34" spans="2:13" x14ac:dyDescent="0.4">
      <c r="B34" s="82">
        <v>0.9</v>
      </c>
      <c r="C34" s="83">
        <v>1</v>
      </c>
      <c r="D34" s="78">
        <v>25.5</v>
      </c>
      <c r="E34" s="78">
        <v>28.3</v>
      </c>
      <c r="F34" s="84">
        <v>3</v>
      </c>
      <c r="G34" s="85">
        <v>1.36</v>
      </c>
      <c r="H34" s="85">
        <v>3.9</v>
      </c>
      <c r="I34" s="85">
        <v>1.77</v>
      </c>
      <c r="J34" s="85">
        <v>3.45</v>
      </c>
      <c r="K34" s="86">
        <v>1.56</v>
      </c>
      <c r="L34" s="61"/>
      <c r="M34" s="246"/>
    </row>
    <row r="35" spans="2:13" x14ac:dyDescent="0.4">
      <c r="B35" s="82">
        <v>1</v>
      </c>
      <c r="C35" s="83">
        <v>1.1000000000000001</v>
      </c>
      <c r="D35" s="78">
        <v>28.3</v>
      </c>
      <c r="E35" s="78">
        <v>31.1</v>
      </c>
      <c r="F35" s="84">
        <v>3</v>
      </c>
      <c r="G35" s="85">
        <v>1.36</v>
      </c>
      <c r="H35" s="85">
        <v>4.3</v>
      </c>
      <c r="I35" s="85">
        <v>1.95</v>
      </c>
      <c r="J35" s="85">
        <v>3.65</v>
      </c>
      <c r="K35" s="86">
        <v>1.66</v>
      </c>
      <c r="L35" s="61"/>
      <c r="M35" s="246"/>
    </row>
    <row r="36" spans="2:13" x14ac:dyDescent="0.4">
      <c r="B36" s="82">
        <v>1.1000000000000001</v>
      </c>
      <c r="C36" s="83">
        <v>1.2</v>
      </c>
      <c r="D36" s="78">
        <v>31.1</v>
      </c>
      <c r="E36" s="78">
        <v>34</v>
      </c>
      <c r="F36" s="84">
        <v>3</v>
      </c>
      <c r="G36" s="85">
        <v>1.36</v>
      </c>
      <c r="H36" s="85">
        <v>4.7</v>
      </c>
      <c r="I36" s="85">
        <v>2.13</v>
      </c>
      <c r="J36" s="85">
        <v>3.85</v>
      </c>
      <c r="K36" s="86">
        <v>1.75</v>
      </c>
      <c r="L36" s="61"/>
      <c r="M36" s="246"/>
    </row>
    <row r="37" spans="2:13" x14ac:dyDescent="0.4">
      <c r="B37" s="82">
        <v>1.2</v>
      </c>
      <c r="C37" s="83">
        <v>1.3</v>
      </c>
      <c r="D37" s="78">
        <v>34</v>
      </c>
      <c r="E37" s="78">
        <v>36.799999999999997</v>
      </c>
      <c r="F37" s="84">
        <v>3</v>
      </c>
      <c r="G37" s="85">
        <v>1.36</v>
      </c>
      <c r="H37" s="85">
        <v>5.0999999999999996</v>
      </c>
      <c r="I37" s="85">
        <v>2.31</v>
      </c>
      <c r="J37" s="85">
        <v>4.05</v>
      </c>
      <c r="K37" s="86">
        <v>1.84</v>
      </c>
      <c r="L37" s="61"/>
      <c r="M37" s="246"/>
    </row>
    <row r="38" spans="2:13" x14ac:dyDescent="0.4">
      <c r="B38" s="82">
        <v>1.3</v>
      </c>
      <c r="C38" s="83">
        <v>1.4</v>
      </c>
      <c r="D38" s="78">
        <v>36.799999999999997</v>
      </c>
      <c r="E38" s="78">
        <v>39.6</v>
      </c>
      <c r="F38" s="84">
        <v>3</v>
      </c>
      <c r="G38" s="85">
        <v>1.36</v>
      </c>
      <c r="H38" s="85">
        <v>5.5</v>
      </c>
      <c r="I38" s="85">
        <v>2.4900000000000002</v>
      </c>
      <c r="J38" s="85">
        <v>4.25</v>
      </c>
      <c r="K38" s="86">
        <v>1.93</v>
      </c>
      <c r="L38" s="61"/>
      <c r="M38" s="246"/>
    </row>
    <row r="39" spans="2:13" x14ac:dyDescent="0.4">
      <c r="B39" s="82">
        <v>1.4</v>
      </c>
      <c r="C39" s="83">
        <v>1.5</v>
      </c>
      <c r="D39" s="78">
        <v>39.6</v>
      </c>
      <c r="E39" s="78">
        <v>42.5</v>
      </c>
      <c r="F39" s="84">
        <v>3</v>
      </c>
      <c r="G39" s="85">
        <v>1.36</v>
      </c>
      <c r="H39" s="85">
        <v>5.9</v>
      </c>
      <c r="I39" s="85">
        <v>2.68</v>
      </c>
      <c r="J39" s="85">
        <v>4.45</v>
      </c>
      <c r="K39" s="86">
        <v>2.02</v>
      </c>
      <c r="L39" s="61"/>
      <c r="M39" s="246"/>
    </row>
    <row r="40" spans="2:13" x14ac:dyDescent="0.4">
      <c r="B40" s="82">
        <v>1.5</v>
      </c>
      <c r="C40" s="83">
        <v>1.6</v>
      </c>
      <c r="D40" s="78">
        <v>42.5</v>
      </c>
      <c r="E40" s="78">
        <v>45.3</v>
      </c>
      <c r="F40" s="84">
        <v>3</v>
      </c>
      <c r="G40" s="85">
        <v>1.36</v>
      </c>
      <c r="H40" s="85">
        <v>6.4</v>
      </c>
      <c r="I40" s="85">
        <v>2.9</v>
      </c>
      <c r="J40" s="85">
        <v>4.7</v>
      </c>
      <c r="K40" s="86">
        <v>2.13</v>
      </c>
      <c r="L40" s="61"/>
      <c r="M40" s="246"/>
    </row>
    <row r="41" spans="2:13" x14ac:dyDescent="0.4">
      <c r="B41" s="82">
        <v>1.6</v>
      </c>
      <c r="C41" s="83">
        <v>1.7</v>
      </c>
      <c r="D41" s="78">
        <v>45.3</v>
      </c>
      <c r="E41" s="78">
        <v>48.1</v>
      </c>
      <c r="F41" s="84">
        <v>3</v>
      </c>
      <c r="G41" s="85">
        <v>1.36</v>
      </c>
      <c r="H41" s="85">
        <v>6.8</v>
      </c>
      <c r="I41" s="85">
        <v>3.08</v>
      </c>
      <c r="J41" s="85">
        <v>4.9000000000000004</v>
      </c>
      <c r="K41" s="86">
        <v>2.2200000000000002</v>
      </c>
      <c r="L41" s="61"/>
      <c r="M41" s="246"/>
    </row>
    <row r="42" spans="2:13" x14ac:dyDescent="0.4">
      <c r="B42" s="82">
        <v>1.7</v>
      </c>
      <c r="C42" s="83">
        <v>1.8</v>
      </c>
      <c r="D42" s="78">
        <v>48.1</v>
      </c>
      <c r="E42" s="78">
        <v>51</v>
      </c>
      <c r="F42" s="84">
        <v>3</v>
      </c>
      <c r="G42" s="85">
        <v>1.36</v>
      </c>
      <c r="H42" s="85">
        <v>7.2</v>
      </c>
      <c r="I42" s="85">
        <v>3.27</v>
      </c>
      <c r="J42" s="85">
        <v>5.0999999999999996</v>
      </c>
      <c r="K42" s="86">
        <v>2.31</v>
      </c>
      <c r="L42" s="61"/>
      <c r="M42" s="246"/>
    </row>
    <row r="43" spans="2:13" x14ac:dyDescent="0.4">
      <c r="B43" s="82">
        <v>1.8</v>
      </c>
      <c r="C43" s="83">
        <v>1.9</v>
      </c>
      <c r="D43" s="78">
        <v>51</v>
      </c>
      <c r="E43" s="78">
        <v>53.8</v>
      </c>
      <c r="F43" s="84">
        <v>3</v>
      </c>
      <c r="G43" s="85">
        <v>1.36</v>
      </c>
      <c r="H43" s="85">
        <v>7.6</v>
      </c>
      <c r="I43" s="85">
        <v>3.45</v>
      </c>
      <c r="J43" s="85">
        <v>5.3</v>
      </c>
      <c r="K43" s="86">
        <v>2.4</v>
      </c>
      <c r="L43" s="61"/>
      <c r="M43" s="246"/>
    </row>
    <row r="44" spans="2:13" x14ac:dyDescent="0.4">
      <c r="B44" s="82">
        <v>1.9</v>
      </c>
      <c r="C44" s="83">
        <v>2</v>
      </c>
      <c r="D44" s="78">
        <v>53.8</v>
      </c>
      <c r="E44" s="78">
        <v>56.6</v>
      </c>
      <c r="F44" s="84">
        <v>3</v>
      </c>
      <c r="G44" s="85">
        <v>1.36</v>
      </c>
      <c r="H44" s="85">
        <v>8</v>
      </c>
      <c r="I44" s="85">
        <v>3.63</v>
      </c>
      <c r="J44" s="85">
        <v>5.5</v>
      </c>
      <c r="K44" s="86">
        <v>2.4900000000000002</v>
      </c>
      <c r="L44" s="61"/>
      <c r="M44" s="246"/>
    </row>
    <row r="45" spans="2:13" x14ac:dyDescent="0.4">
      <c r="B45" s="82">
        <v>2</v>
      </c>
      <c r="C45" s="83">
        <v>2.1</v>
      </c>
      <c r="D45" s="78">
        <v>56.6</v>
      </c>
      <c r="E45" s="78">
        <v>59.5</v>
      </c>
      <c r="F45" s="84">
        <v>3</v>
      </c>
      <c r="G45" s="85">
        <v>1.36</v>
      </c>
      <c r="H45" s="85">
        <v>8.4</v>
      </c>
      <c r="I45" s="85">
        <v>3.81</v>
      </c>
      <c r="J45" s="85">
        <v>5.7</v>
      </c>
      <c r="K45" s="86">
        <v>2.59</v>
      </c>
      <c r="L45" s="61"/>
      <c r="M45" s="246"/>
    </row>
    <row r="46" spans="2:13" x14ac:dyDescent="0.4">
      <c r="B46" s="82">
        <v>2.1</v>
      </c>
      <c r="C46" s="83">
        <v>2.2000000000000002</v>
      </c>
      <c r="D46" s="78">
        <v>59.5</v>
      </c>
      <c r="E46" s="78">
        <v>62.3</v>
      </c>
      <c r="F46" s="84">
        <v>3</v>
      </c>
      <c r="G46" s="85">
        <v>1.36</v>
      </c>
      <c r="H46" s="85">
        <v>8.8000000000000007</v>
      </c>
      <c r="I46" s="85">
        <v>3.99</v>
      </c>
      <c r="J46" s="85">
        <v>5.9</v>
      </c>
      <c r="K46" s="86">
        <v>2.68</v>
      </c>
      <c r="L46" s="61"/>
      <c r="M46" s="246"/>
    </row>
    <row r="47" spans="2:13" x14ac:dyDescent="0.4">
      <c r="B47" s="82">
        <v>2.2000000000000002</v>
      </c>
      <c r="C47" s="83">
        <v>2.2999999999999998</v>
      </c>
      <c r="D47" s="78">
        <v>62.3</v>
      </c>
      <c r="E47" s="78">
        <v>65.099999999999994</v>
      </c>
      <c r="F47" s="84">
        <v>3</v>
      </c>
      <c r="G47" s="85">
        <v>1.36</v>
      </c>
      <c r="H47" s="85">
        <v>9.1999999999999993</v>
      </c>
      <c r="I47" s="85">
        <v>4.17</v>
      </c>
      <c r="J47" s="85">
        <v>6.1</v>
      </c>
      <c r="K47" s="86">
        <v>2.77</v>
      </c>
      <c r="L47" s="61"/>
      <c r="M47" s="246"/>
    </row>
    <row r="48" spans="2:13" x14ac:dyDescent="0.4">
      <c r="B48" s="82">
        <v>2.2999999999999998</v>
      </c>
      <c r="C48" s="83">
        <v>2.4</v>
      </c>
      <c r="D48" s="78">
        <v>65.099999999999994</v>
      </c>
      <c r="E48" s="78">
        <v>68</v>
      </c>
      <c r="F48" s="84">
        <v>3</v>
      </c>
      <c r="G48" s="85">
        <v>1.36</v>
      </c>
      <c r="H48" s="85">
        <v>9.6</v>
      </c>
      <c r="I48" s="85">
        <v>4.3499999999999996</v>
      </c>
      <c r="J48" s="85">
        <v>6.3</v>
      </c>
      <c r="K48" s="86">
        <v>2.86</v>
      </c>
      <c r="L48" s="61"/>
      <c r="M48" s="246"/>
    </row>
    <row r="49" spans="2:13" x14ac:dyDescent="0.4">
      <c r="B49" s="82">
        <v>2.4</v>
      </c>
      <c r="C49" s="83">
        <v>2.5</v>
      </c>
      <c r="D49" s="78">
        <v>68</v>
      </c>
      <c r="E49" s="78">
        <v>70.8</v>
      </c>
      <c r="F49" s="84">
        <v>3</v>
      </c>
      <c r="G49" s="85">
        <v>1.36</v>
      </c>
      <c r="H49" s="85">
        <v>10</v>
      </c>
      <c r="I49" s="85">
        <v>4.54</v>
      </c>
      <c r="J49" s="85">
        <v>6.5</v>
      </c>
      <c r="K49" s="86">
        <v>2.95</v>
      </c>
      <c r="L49" s="61"/>
      <c r="M49" s="246"/>
    </row>
    <row r="50" spans="2:13" x14ac:dyDescent="0.4">
      <c r="B50" s="82">
        <v>2.5</v>
      </c>
      <c r="C50" s="83">
        <v>2.6</v>
      </c>
      <c r="D50" s="78">
        <v>70.8</v>
      </c>
      <c r="E50" s="78">
        <v>73.599999999999994</v>
      </c>
      <c r="F50" s="84">
        <v>3</v>
      </c>
      <c r="G50" s="85">
        <v>1.36</v>
      </c>
      <c r="H50" s="85">
        <v>10.5</v>
      </c>
      <c r="I50" s="85">
        <v>4.76</v>
      </c>
      <c r="J50" s="85">
        <v>6.75</v>
      </c>
      <c r="K50" s="86">
        <v>3.06</v>
      </c>
      <c r="L50" s="61"/>
      <c r="M50" s="246"/>
    </row>
    <row r="51" spans="2:13" x14ac:dyDescent="0.4">
      <c r="B51" s="82">
        <v>2.6</v>
      </c>
      <c r="C51" s="83">
        <v>2.7</v>
      </c>
      <c r="D51" s="78">
        <v>73.599999999999994</v>
      </c>
      <c r="E51" s="78">
        <v>76.5</v>
      </c>
      <c r="F51" s="84">
        <v>3</v>
      </c>
      <c r="G51" s="85">
        <v>1.36</v>
      </c>
      <c r="H51" s="85">
        <v>10.9</v>
      </c>
      <c r="I51" s="85">
        <v>4.9400000000000004</v>
      </c>
      <c r="J51" s="85">
        <v>6.95</v>
      </c>
      <c r="K51" s="86">
        <v>3.15</v>
      </c>
      <c r="L51" s="61"/>
      <c r="M51" s="246"/>
    </row>
    <row r="52" spans="2:13" x14ac:dyDescent="0.4">
      <c r="B52" s="82">
        <v>2.7</v>
      </c>
      <c r="C52" s="83">
        <v>2.8</v>
      </c>
      <c r="D52" s="78">
        <v>76.5</v>
      </c>
      <c r="E52" s="78">
        <v>79.3</v>
      </c>
      <c r="F52" s="84">
        <v>3</v>
      </c>
      <c r="G52" s="85">
        <v>1.36</v>
      </c>
      <c r="H52" s="85">
        <v>11.3</v>
      </c>
      <c r="I52" s="85">
        <v>5.13</v>
      </c>
      <c r="J52" s="85">
        <v>7.15</v>
      </c>
      <c r="K52" s="86">
        <v>3.24</v>
      </c>
      <c r="L52" s="61"/>
      <c r="M52" s="246"/>
    </row>
    <row r="53" spans="2:13" x14ac:dyDescent="0.4">
      <c r="B53" s="82">
        <v>2.8</v>
      </c>
      <c r="C53" s="83">
        <v>2.9</v>
      </c>
      <c r="D53" s="78">
        <v>79.3</v>
      </c>
      <c r="E53" s="78">
        <v>82.1</v>
      </c>
      <c r="F53" s="84">
        <v>3</v>
      </c>
      <c r="G53" s="85">
        <v>1.36</v>
      </c>
      <c r="H53" s="85">
        <v>11.7</v>
      </c>
      <c r="I53" s="85">
        <v>5.31</v>
      </c>
      <c r="J53" s="85">
        <v>7.35</v>
      </c>
      <c r="K53" s="86">
        <v>3.33</v>
      </c>
      <c r="L53" s="61"/>
      <c r="M53" s="246"/>
    </row>
    <row r="54" spans="2:13" x14ac:dyDescent="0.4">
      <c r="B54" s="82">
        <v>2.9</v>
      </c>
      <c r="C54" s="83">
        <v>3</v>
      </c>
      <c r="D54" s="78">
        <v>82.1</v>
      </c>
      <c r="E54" s="78">
        <v>85</v>
      </c>
      <c r="F54" s="84">
        <v>3</v>
      </c>
      <c r="G54" s="85">
        <v>1.36</v>
      </c>
      <c r="H54" s="85">
        <v>12.1</v>
      </c>
      <c r="I54" s="85">
        <v>5.49</v>
      </c>
      <c r="J54" s="85">
        <v>7.55</v>
      </c>
      <c r="K54" s="86">
        <v>3.42</v>
      </c>
      <c r="L54" s="61"/>
      <c r="M54" s="246"/>
    </row>
    <row r="55" spans="2:13" x14ac:dyDescent="0.4">
      <c r="B55" s="82">
        <v>3</v>
      </c>
      <c r="C55" s="83">
        <v>3.1</v>
      </c>
      <c r="D55" s="78">
        <v>85</v>
      </c>
      <c r="E55" s="78">
        <v>87.8</v>
      </c>
      <c r="F55" s="84">
        <v>3</v>
      </c>
      <c r="G55" s="85">
        <v>1.36</v>
      </c>
      <c r="H55" s="85">
        <v>12.5</v>
      </c>
      <c r="I55" s="85">
        <v>5.67</v>
      </c>
      <c r="J55" s="85">
        <v>7.75</v>
      </c>
      <c r="K55" s="86">
        <v>3.52</v>
      </c>
      <c r="L55" s="61"/>
      <c r="M55" s="246"/>
    </row>
    <row r="56" spans="2:13" x14ac:dyDescent="0.4">
      <c r="B56" s="82">
        <v>3.1</v>
      </c>
      <c r="C56" s="83">
        <v>3.2</v>
      </c>
      <c r="D56" s="78">
        <v>87.8</v>
      </c>
      <c r="E56" s="78">
        <v>90.6</v>
      </c>
      <c r="F56" s="84">
        <v>3</v>
      </c>
      <c r="G56" s="85">
        <v>1.36</v>
      </c>
      <c r="H56" s="85">
        <v>12.9</v>
      </c>
      <c r="I56" s="85">
        <v>5.85</v>
      </c>
      <c r="J56" s="85">
        <v>7.95</v>
      </c>
      <c r="K56" s="86">
        <v>3.61</v>
      </c>
      <c r="M56" s="246"/>
    </row>
    <row r="57" spans="2:13" x14ac:dyDescent="0.4">
      <c r="B57" s="82">
        <v>3.2</v>
      </c>
      <c r="C57" s="83">
        <v>3.3</v>
      </c>
      <c r="D57" s="78">
        <v>90.6</v>
      </c>
      <c r="E57" s="78">
        <v>93.4</v>
      </c>
      <c r="F57" s="84">
        <v>3</v>
      </c>
      <c r="G57" s="85">
        <v>1.36</v>
      </c>
      <c r="H57" s="85">
        <v>13.3</v>
      </c>
      <c r="I57" s="85">
        <v>6.03</v>
      </c>
      <c r="J57" s="85">
        <v>8.15</v>
      </c>
      <c r="K57" s="86">
        <v>3.7</v>
      </c>
      <c r="M57" s="246"/>
    </row>
    <row r="58" spans="2:13" x14ac:dyDescent="0.4">
      <c r="B58" s="82">
        <v>3.3</v>
      </c>
      <c r="C58" s="83">
        <v>3.4</v>
      </c>
      <c r="D58" s="78">
        <v>93.4</v>
      </c>
      <c r="E58" s="78">
        <v>96.3</v>
      </c>
      <c r="F58" s="84">
        <v>3</v>
      </c>
      <c r="G58" s="85">
        <v>1.36</v>
      </c>
      <c r="H58" s="85">
        <v>13.7</v>
      </c>
      <c r="I58" s="85">
        <v>6.21</v>
      </c>
      <c r="J58" s="85">
        <v>8.35</v>
      </c>
      <c r="K58" s="86">
        <v>3.79</v>
      </c>
      <c r="M58" s="246"/>
    </row>
    <row r="59" spans="2:13" x14ac:dyDescent="0.4">
      <c r="B59" s="82">
        <v>3.4</v>
      </c>
      <c r="C59" s="83">
        <v>3.5</v>
      </c>
      <c r="D59" s="78">
        <v>96.3</v>
      </c>
      <c r="E59" s="78">
        <v>99.1</v>
      </c>
      <c r="F59" s="84">
        <v>3</v>
      </c>
      <c r="G59" s="85">
        <v>1.36</v>
      </c>
      <c r="H59" s="85">
        <v>14.1</v>
      </c>
      <c r="I59" s="85">
        <v>6.4</v>
      </c>
      <c r="J59" s="85">
        <v>8.5500000000000007</v>
      </c>
      <c r="K59" s="86">
        <v>3.88</v>
      </c>
      <c r="M59" s="246"/>
    </row>
    <row r="60" spans="2:13" x14ac:dyDescent="0.4">
      <c r="B60" s="87">
        <v>3.5</v>
      </c>
      <c r="C60" s="88">
        <v>3.6</v>
      </c>
      <c r="D60" s="78">
        <v>99.1</v>
      </c>
      <c r="E60" s="78">
        <v>101.9</v>
      </c>
      <c r="F60" s="84">
        <v>3</v>
      </c>
      <c r="G60" s="85">
        <v>1.36</v>
      </c>
      <c r="H60" s="85">
        <v>14.6</v>
      </c>
      <c r="I60" s="85">
        <v>6.62</v>
      </c>
      <c r="J60" s="85">
        <v>8.8000000000000007</v>
      </c>
      <c r="K60" s="86">
        <v>3.99</v>
      </c>
      <c r="M60" s="246"/>
    </row>
    <row r="61" spans="2:13" x14ac:dyDescent="0.4">
      <c r="B61" s="89">
        <v>3.6</v>
      </c>
      <c r="C61" s="90">
        <v>3.7</v>
      </c>
      <c r="D61" s="91">
        <v>101.9</v>
      </c>
      <c r="E61" s="92">
        <v>104.8</v>
      </c>
      <c r="F61" s="93">
        <v>3</v>
      </c>
      <c r="G61" s="94">
        <v>1.36</v>
      </c>
      <c r="H61" s="94">
        <v>15</v>
      </c>
      <c r="I61" s="94">
        <v>6.8</v>
      </c>
      <c r="J61" s="94">
        <v>9</v>
      </c>
      <c r="K61" s="95">
        <v>4.08</v>
      </c>
      <c r="M61" s="246"/>
    </row>
    <row r="62" spans="2:13" x14ac:dyDescent="0.4">
      <c r="B62" s="89">
        <v>3.7</v>
      </c>
      <c r="C62" s="90">
        <v>3.8</v>
      </c>
      <c r="D62" s="78">
        <v>104.8</v>
      </c>
      <c r="E62" s="78">
        <v>107.6</v>
      </c>
      <c r="F62" s="96">
        <v>3</v>
      </c>
      <c r="G62" s="96">
        <v>1.36</v>
      </c>
      <c r="H62" s="96">
        <v>15.4</v>
      </c>
      <c r="I62" s="96">
        <v>6.99</v>
      </c>
      <c r="J62" s="96">
        <v>9.1999999999999993</v>
      </c>
      <c r="K62" s="97">
        <v>4.17</v>
      </c>
      <c r="M62" s="246"/>
    </row>
    <row r="63" spans="2:13" x14ac:dyDescent="0.4">
      <c r="B63" s="89">
        <v>3.8</v>
      </c>
      <c r="C63" s="90">
        <v>3.9</v>
      </c>
      <c r="D63" s="54">
        <v>107.6</v>
      </c>
      <c r="E63" s="54">
        <v>110.4</v>
      </c>
      <c r="F63" s="93">
        <v>3</v>
      </c>
      <c r="G63" s="94">
        <v>1.36</v>
      </c>
      <c r="H63" s="96">
        <v>15.8</v>
      </c>
      <c r="I63" s="96">
        <v>7.16</v>
      </c>
      <c r="J63" s="94">
        <v>9.4</v>
      </c>
      <c r="K63" s="97">
        <v>4.26</v>
      </c>
      <c r="M63" s="246"/>
    </row>
    <row r="64" spans="2:13" x14ac:dyDescent="0.4">
      <c r="B64" s="89">
        <v>3.9</v>
      </c>
      <c r="C64" s="90">
        <v>4</v>
      </c>
      <c r="D64" s="54">
        <v>110.4</v>
      </c>
      <c r="E64" s="54">
        <v>113.3</v>
      </c>
      <c r="F64" s="96">
        <v>3</v>
      </c>
      <c r="G64" s="96">
        <v>1.36</v>
      </c>
      <c r="H64" s="96">
        <v>16.2</v>
      </c>
      <c r="I64" s="96">
        <v>7.34</v>
      </c>
      <c r="J64" s="96">
        <v>9.6</v>
      </c>
      <c r="K64" s="97">
        <v>4.3499999999999996</v>
      </c>
      <c r="M64" s="246"/>
    </row>
    <row r="65" spans="2:13" x14ac:dyDescent="0.4">
      <c r="B65" s="89">
        <v>4</v>
      </c>
      <c r="C65" s="90">
        <v>4.0999999999999996</v>
      </c>
      <c r="D65" s="54">
        <v>113.3</v>
      </c>
      <c r="E65" s="54">
        <v>116.1</v>
      </c>
      <c r="F65" s="93">
        <v>3</v>
      </c>
      <c r="G65" s="94">
        <v>1.36</v>
      </c>
      <c r="H65" s="96">
        <v>16.600000000000001</v>
      </c>
      <c r="I65" s="96">
        <v>7.53</v>
      </c>
      <c r="J65" s="94">
        <v>9.8000000000000007</v>
      </c>
      <c r="K65" s="97">
        <v>4.45</v>
      </c>
      <c r="M65" s="246"/>
    </row>
    <row r="66" spans="2:13" x14ac:dyDescent="0.4">
      <c r="B66" s="89">
        <v>4.0999999999999996</v>
      </c>
      <c r="C66" s="90">
        <v>4.2</v>
      </c>
      <c r="D66" s="54">
        <v>116.1</v>
      </c>
      <c r="E66" s="54">
        <v>118.9</v>
      </c>
      <c r="F66" s="96">
        <v>3</v>
      </c>
      <c r="G66" s="96">
        <v>1.36</v>
      </c>
      <c r="H66" s="96">
        <v>17</v>
      </c>
      <c r="I66" s="96">
        <v>7.72</v>
      </c>
      <c r="J66" s="96">
        <v>10</v>
      </c>
      <c r="K66" s="97">
        <v>4.54</v>
      </c>
      <c r="M66" s="246"/>
    </row>
    <row r="67" spans="2:13" x14ac:dyDescent="0.4">
      <c r="B67" s="89">
        <v>4.2</v>
      </c>
      <c r="C67" s="90">
        <v>4.3</v>
      </c>
      <c r="D67" s="54">
        <v>118.9</v>
      </c>
      <c r="E67" s="54">
        <v>121.8</v>
      </c>
      <c r="F67" s="93">
        <v>3</v>
      </c>
      <c r="G67" s="94">
        <v>1.36</v>
      </c>
      <c r="H67" s="96">
        <v>17.399999999999999</v>
      </c>
      <c r="I67" s="96">
        <v>7.9</v>
      </c>
      <c r="J67" s="94">
        <v>10.199999999999999</v>
      </c>
      <c r="K67" s="97">
        <v>4.63</v>
      </c>
      <c r="M67" s="246"/>
    </row>
    <row r="68" spans="2:13" x14ac:dyDescent="0.4">
      <c r="B68" s="89">
        <v>4.3</v>
      </c>
      <c r="C68" s="90">
        <v>4.4000000000000004</v>
      </c>
      <c r="D68" s="54">
        <v>121.8</v>
      </c>
      <c r="E68" s="54">
        <v>124.6</v>
      </c>
      <c r="F68" s="96">
        <v>3</v>
      </c>
      <c r="G68" s="96">
        <v>1.36</v>
      </c>
      <c r="H68" s="96">
        <v>17.8</v>
      </c>
      <c r="I68" s="96">
        <v>8.09</v>
      </c>
      <c r="J68" s="96">
        <v>10.4</v>
      </c>
      <c r="K68" s="97">
        <v>4.72</v>
      </c>
      <c r="M68" s="246"/>
    </row>
    <row r="69" spans="2:13" x14ac:dyDescent="0.4">
      <c r="B69" s="89">
        <v>4.4000000000000004</v>
      </c>
      <c r="C69" s="90">
        <v>4.5</v>
      </c>
      <c r="D69" s="54">
        <v>124.6</v>
      </c>
      <c r="E69" s="54">
        <v>127.4</v>
      </c>
      <c r="F69" s="93">
        <v>3</v>
      </c>
      <c r="G69" s="94">
        <v>1.36</v>
      </c>
      <c r="H69" s="96">
        <v>18.2</v>
      </c>
      <c r="I69" s="96">
        <v>8.27</v>
      </c>
      <c r="J69" s="94">
        <v>10.6</v>
      </c>
      <c r="K69" s="97">
        <v>4.82</v>
      </c>
      <c r="M69" s="246"/>
    </row>
    <row r="70" spans="2:13" x14ac:dyDescent="0.4">
      <c r="B70" s="89">
        <v>4.5</v>
      </c>
      <c r="C70" s="90">
        <v>4.5999999999999996</v>
      </c>
      <c r="D70" s="54">
        <v>127.4</v>
      </c>
      <c r="E70" s="54">
        <v>130.30000000000001</v>
      </c>
      <c r="F70" s="96">
        <v>3</v>
      </c>
      <c r="G70" s="96">
        <v>1.36</v>
      </c>
      <c r="H70" s="96">
        <v>18.7</v>
      </c>
      <c r="I70" s="96">
        <v>8.4600000000000009</v>
      </c>
      <c r="J70" s="527">
        <v>10.85</v>
      </c>
      <c r="K70" s="97">
        <v>4.91</v>
      </c>
      <c r="M70" s="246"/>
    </row>
    <row r="71" spans="2:13" x14ac:dyDescent="0.4">
      <c r="B71" s="89">
        <v>4.5999999999999996</v>
      </c>
      <c r="C71" s="90">
        <v>4.7</v>
      </c>
      <c r="D71" s="54">
        <v>130.30000000000001</v>
      </c>
      <c r="E71" s="54">
        <v>133.1</v>
      </c>
      <c r="F71" s="93">
        <v>3</v>
      </c>
      <c r="G71" s="94">
        <v>1.36</v>
      </c>
      <c r="H71" s="96">
        <v>19.100000000000001</v>
      </c>
      <c r="I71" s="96">
        <v>8.65</v>
      </c>
      <c r="J71" s="528">
        <v>11.05</v>
      </c>
      <c r="K71" s="97">
        <v>5</v>
      </c>
      <c r="M71" s="246"/>
    </row>
    <row r="72" spans="2:13" x14ac:dyDescent="0.4">
      <c r="B72" s="89">
        <v>4.7</v>
      </c>
      <c r="C72" s="90">
        <v>4.8</v>
      </c>
      <c r="D72" s="54">
        <v>133.1</v>
      </c>
      <c r="E72" s="54">
        <v>135.9</v>
      </c>
      <c r="F72" s="96">
        <v>3</v>
      </c>
      <c r="G72" s="96">
        <v>1.36</v>
      </c>
      <c r="H72" s="96">
        <v>19.5</v>
      </c>
      <c r="I72" s="96">
        <v>8.83</v>
      </c>
      <c r="J72" s="527">
        <v>11.25</v>
      </c>
      <c r="K72" s="97">
        <v>5.0999999999999996</v>
      </c>
      <c r="M72" s="246"/>
    </row>
    <row r="73" spans="2:13" x14ac:dyDescent="0.4">
      <c r="B73" s="89">
        <v>4.8</v>
      </c>
      <c r="C73" s="90">
        <v>4.9000000000000004</v>
      </c>
      <c r="D73" s="54">
        <v>135.9</v>
      </c>
      <c r="E73" s="54">
        <v>138.80000000000001</v>
      </c>
      <c r="F73" s="93">
        <v>3</v>
      </c>
      <c r="G73" s="94">
        <v>1.36</v>
      </c>
      <c r="H73" s="96">
        <v>19.899999999999999</v>
      </c>
      <c r="I73" s="96">
        <v>9.02</v>
      </c>
      <c r="J73" s="528">
        <v>11.45</v>
      </c>
      <c r="K73" s="97">
        <v>5.19</v>
      </c>
      <c r="M73" s="246"/>
    </row>
    <row r="74" spans="2:13" x14ac:dyDescent="0.4">
      <c r="B74" s="89">
        <v>4.9000000000000004</v>
      </c>
      <c r="C74" s="90">
        <v>5</v>
      </c>
      <c r="D74" s="54">
        <v>138.80000000000001</v>
      </c>
      <c r="E74" s="54">
        <v>141.6</v>
      </c>
      <c r="F74" s="96">
        <v>3</v>
      </c>
      <c r="G74" s="96">
        <v>1.36</v>
      </c>
      <c r="H74" s="96">
        <v>20.3</v>
      </c>
      <c r="I74" s="96">
        <v>9.1999999999999993</v>
      </c>
      <c r="J74" s="527">
        <v>11.65</v>
      </c>
      <c r="K74" s="97">
        <v>5.28</v>
      </c>
      <c r="M74" s="246"/>
    </row>
    <row r="75" spans="2:13" x14ac:dyDescent="0.4">
      <c r="B75" s="89">
        <v>5</v>
      </c>
      <c r="C75" s="90">
        <v>5.0999999999999996</v>
      </c>
      <c r="D75" s="54">
        <v>141.6</v>
      </c>
      <c r="E75" s="54">
        <v>144.4</v>
      </c>
      <c r="F75" s="96">
        <v>3</v>
      </c>
      <c r="G75" s="96">
        <v>1.36</v>
      </c>
      <c r="H75" s="58">
        <v>20.7</v>
      </c>
      <c r="I75" s="54">
        <v>9.39</v>
      </c>
      <c r="J75" s="529">
        <v>11.85</v>
      </c>
      <c r="K75" s="97">
        <v>5.38</v>
      </c>
      <c r="M75" s="246"/>
    </row>
    <row r="76" spans="2:13" x14ac:dyDescent="0.4">
      <c r="B76" s="89">
        <v>5.0999999999999996</v>
      </c>
      <c r="C76" s="90">
        <v>5.2</v>
      </c>
      <c r="D76" s="54">
        <v>144.4</v>
      </c>
      <c r="E76" s="54">
        <v>147.19999999999999</v>
      </c>
      <c r="F76" s="96">
        <v>3</v>
      </c>
      <c r="G76" s="96">
        <v>1.36</v>
      </c>
      <c r="H76" s="58">
        <v>21.1</v>
      </c>
      <c r="I76" s="54">
        <v>9.58</v>
      </c>
      <c r="J76" s="529">
        <v>12.05</v>
      </c>
      <c r="K76" s="97">
        <v>5.47</v>
      </c>
      <c r="M76" s="246"/>
    </row>
    <row r="77" spans="2:13" x14ac:dyDescent="0.4">
      <c r="B77" s="89">
        <v>5.2</v>
      </c>
      <c r="C77" s="90">
        <v>5.3</v>
      </c>
      <c r="D77" s="54">
        <v>147.19999999999999</v>
      </c>
      <c r="E77" s="54">
        <v>150.1</v>
      </c>
      <c r="F77" s="96">
        <v>3</v>
      </c>
      <c r="G77" s="96">
        <v>1.36</v>
      </c>
      <c r="H77" s="58">
        <v>21.5</v>
      </c>
      <c r="I77" s="54">
        <v>9.76</v>
      </c>
      <c r="J77" s="529">
        <v>12.25</v>
      </c>
      <c r="K77" s="97">
        <v>5.56</v>
      </c>
      <c r="M77" s="246"/>
    </row>
    <row r="78" spans="2:13" x14ac:dyDescent="0.4">
      <c r="B78" s="89">
        <v>5.3</v>
      </c>
      <c r="C78" s="90">
        <v>5.4</v>
      </c>
      <c r="D78" s="54">
        <v>150.1</v>
      </c>
      <c r="E78" s="54">
        <v>152.9</v>
      </c>
      <c r="F78" s="96">
        <v>3</v>
      </c>
      <c r="G78" s="96">
        <v>1.36</v>
      </c>
      <c r="H78" s="58">
        <v>21.9</v>
      </c>
      <c r="I78" s="54">
        <v>9.9499999999999993</v>
      </c>
      <c r="J78" s="529">
        <v>12.45</v>
      </c>
      <c r="K78" s="97">
        <v>5.65</v>
      </c>
      <c r="M78" s="246"/>
    </row>
    <row r="79" spans="2:13" x14ac:dyDescent="0.4">
      <c r="B79" s="89">
        <v>5.4</v>
      </c>
      <c r="C79" s="90">
        <v>5.5</v>
      </c>
      <c r="D79" s="54">
        <v>152.9</v>
      </c>
      <c r="E79" s="54">
        <v>155.69999999999999</v>
      </c>
      <c r="F79" s="96">
        <v>3</v>
      </c>
      <c r="G79" s="96">
        <v>1.36</v>
      </c>
      <c r="H79" s="58">
        <v>22.3</v>
      </c>
      <c r="I79" s="54">
        <v>10.130000000000001</v>
      </c>
      <c r="J79" s="529">
        <v>12.65</v>
      </c>
      <c r="K79" s="97">
        <v>5.75</v>
      </c>
      <c r="M79" s="246"/>
    </row>
    <row r="80" spans="2:13" x14ac:dyDescent="0.4">
      <c r="B80" s="89">
        <v>5.5</v>
      </c>
      <c r="C80" s="90">
        <v>5.6</v>
      </c>
      <c r="D80" s="54">
        <v>155.69999999999999</v>
      </c>
      <c r="E80" s="54">
        <v>158.6</v>
      </c>
      <c r="F80" s="96">
        <v>3</v>
      </c>
      <c r="G80" s="96">
        <v>1.36</v>
      </c>
      <c r="H80" s="58">
        <v>22.8</v>
      </c>
      <c r="I80" s="54">
        <v>10.32</v>
      </c>
      <c r="J80" s="58">
        <v>12.9</v>
      </c>
      <c r="K80" s="97">
        <v>5.84</v>
      </c>
      <c r="M80" s="246"/>
    </row>
    <row r="81" spans="2:13" x14ac:dyDescent="0.4">
      <c r="B81" s="89">
        <v>5.6</v>
      </c>
      <c r="C81" s="90">
        <v>5.7</v>
      </c>
      <c r="D81" s="54">
        <v>158.6</v>
      </c>
      <c r="E81" s="54">
        <v>161.4</v>
      </c>
      <c r="F81" s="96">
        <v>3</v>
      </c>
      <c r="G81" s="96">
        <v>1.36</v>
      </c>
      <c r="H81" s="58">
        <v>23.2</v>
      </c>
      <c r="I81" s="54">
        <v>10.51</v>
      </c>
      <c r="J81" s="58">
        <v>13.1</v>
      </c>
      <c r="K81" s="97">
        <v>5.93</v>
      </c>
      <c r="M81" s="246"/>
    </row>
    <row r="82" spans="2:13" x14ac:dyDescent="0.4">
      <c r="B82" s="89">
        <v>5.7</v>
      </c>
      <c r="C82" s="90">
        <v>5.8</v>
      </c>
      <c r="D82" s="54">
        <v>161.4</v>
      </c>
      <c r="E82" s="54">
        <v>164.2</v>
      </c>
      <c r="F82" s="96">
        <v>3</v>
      </c>
      <c r="G82" s="96">
        <v>1.36</v>
      </c>
      <c r="H82" s="58">
        <v>23.6</v>
      </c>
      <c r="I82" s="54">
        <v>10.69</v>
      </c>
      <c r="J82" s="58">
        <v>13.3</v>
      </c>
      <c r="K82" s="97">
        <v>6.03</v>
      </c>
      <c r="M82" s="246"/>
    </row>
    <row r="83" spans="2:13" x14ac:dyDescent="0.4">
      <c r="B83" s="89">
        <v>5.8</v>
      </c>
      <c r="C83" s="90">
        <v>5.9</v>
      </c>
      <c r="D83" s="54">
        <v>164.2</v>
      </c>
      <c r="E83" s="54">
        <v>167.1</v>
      </c>
      <c r="F83" s="96">
        <v>3</v>
      </c>
      <c r="G83" s="96">
        <v>1.36</v>
      </c>
      <c r="H83" s="58">
        <v>24</v>
      </c>
      <c r="I83" s="54">
        <v>10.88</v>
      </c>
      <c r="J83" s="58">
        <v>13.5</v>
      </c>
      <c r="K83" s="97">
        <v>6.12</v>
      </c>
      <c r="M83" s="246"/>
    </row>
    <row r="84" spans="2:13" x14ac:dyDescent="0.4">
      <c r="B84" s="664">
        <v>5.9</v>
      </c>
      <c r="C84" s="665">
        <v>6</v>
      </c>
      <c r="D84" s="666">
        <v>167.1</v>
      </c>
      <c r="E84" s="666">
        <v>169.9</v>
      </c>
      <c r="F84" s="667">
        <v>3</v>
      </c>
      <c r="G84" s="667">
        <v>1.36</v>
      </c>
      <c r="H84" s="668">
        <v>24.4</v>
      </c>
      <c r="I84" s="666">
        <v>11.06</v>
      </c>
      <c r="J84" s="668">
        <v>13.7</v>
      </c>
      <c r="K84" s="669">
        <v>6.21</v>
      </c>
      <c r="M84" s="246"/>
    </row>
    <row r="85" spans="2:13" x14ac:dyDescent="0.4">
      <c r="B85" s="664">
        <v>6</v>
      </c>
      <c r="C85" s="665">
        <v>6.1</v>
      </c>
      <c r="D85" s="666">
        <v>169.9</v>
      </c>
      <c r="E85" s="666">
        <v>172.7</v>
      </c>
      <c r="F85" s="667">
        <v>3</v>
      </c>
      <c r="G85" s="667">
        <v>1.36</v>
      </c>
      <c r="H85" s="668">
        <v>24.8</v>
      </c>
      <c r="I85" s="666">
        <v>11.2490816</v>
      </c>
      <c r="J85" s="668">
        <v>13.9</v>
      </c>
      <c r="K85" s="669">
        <v>6.3049287999999999</v>
      </c>
      <c r="M85" s="246"/>
    </row>
    <row r="86" spans="2:13" x14ac:dyDescent="0.4">
      <c r="B86" s="664">
        <v>6.1</v>
      </c>
      <c r="C86" s="665">
        <v>6.2</v>
      </c>
      <c r="D86" s="666">
        <v>172.7</v>
      </c>
      <c r="E86" s="666">
        <v>175.6</v>
      </c>
      <c r="F86" s="667">
        <v>3</v>
      </c>
      <c r="G86" s="667">
        <v>1.36</v>
      </c>
      <c r="H86" s="668">
        <v>25.2</v>
      </c>
      <c r="I86" s="666">
        <v>11.4305184</v>
      </c>
      <c r="J86" s="668">
        <v>14.1</v>
      </c>
      <c r="K86" s="669">
        <v>6.3956472</v>
      </c>
      <c r="M86" s="246"/>
    </row>
    <row r="87" spans="2:13" x14ac:dyDescent="0.4">
      <c r="B87" s="664">
        <v>6.2</v>
      </c>
      <c r="C87" s="665">
        <v>6.3</v>
      </c>
      <c r="D87" s="666">
        <v>175.6</v>
      </c>
      <c r="E87" s="666">
        <v>178.4</v>
      </c>
      <c r="F87" s="667">
        <v>3</v>
      </c>
      <c r="G87" s="667">
        <v>1.36</v>
      </c>
      <c r="H87" s="668">
        <v>25.6</v>
      </c>
      <c r="I87" s="666">
        <v>11.611955200000001</v>
      </c>
      <c r="J87" s="668">
        <v>14.3</v>
      </c>
      <c r="K87" s="669">
        <v>6.4863656000000001</v>
      </c>
      <c r="M87" s="246"/>
    </row>
    <row r="88" spans="2:13" x14ac:dyDescent="0.4">
      <c r="B88" s="664">
        <v>6.3</v>
      </c>
      <c r="C88" s="665">
        <v>6.4</v>
      </c>
      <c r="D88" s="666">
        <v>178.4</v>
      </c>
      <c r="E88" s="666">
        <v>181.2</v>
      </c>
      <c r="F88" s="667">
        <v>3</v>
      </c>
      <c r="G88" s="667">
        <v>1.36</v>
      </c>
      <c r="H88" s="668">
        <v>26</v>
      </c>
      <c r="I88" s="666">
        <v>11.793392000000001</v>
      </c>
      <c r="J88" s="668">
        <v>14.5</v>
      </c>
      <c r="K88" s="669">
        <v>6.5770840000000002</v>
      </c>
      <c r="M88" s="246"/>
    </row>
    <row r="89" spans="2:13" x14ac:dyDescent="0.4">
      <c r="B89" s="664">
        <v>6.4</v>
      </c>
      <c r="C89" s="665">
        <v>6.5</v>
      </c>
      <c r="D89" s="666">
        <v>181.2</v>
      </c>
      <c r="E89" s="666">
        <v>184.1</v>
      </c>
      <c r="F89" s="667">
        <v>3</v>
      </c>
      <c r="G89" s="667">
        <v>1.36</v>
      </c>
      <c r="H89" s="668">
        <v>26.4</v>
      </c>
      <c r="I89" s="666">
        <v>11.974828799999999</v>
      </c>
      <c r="J89" s="668">
        <v>14.7</v>
      </c>
      <c r="K89" s="669">
        <v>6.6678023999999994</v>
      </c>
      <c r="M89" s="246"/>
    </row>
    <row r="90" spans="2:13" x14ac:dyDescent="0.4">
      <c r="B90" s="664">
        <v>6.5</v>
      </c>
      <c r="C90" s="665">
        <v>6.6</v>
      </c>
      <c r="D90" s="666">
        <v>184.1</v>
      </c>
      <c r="E90" s="666">
        <v>186.9</v>
      </c>
      <c r="F90" s="667">
        <v>3</v>
      </c>
      <c r="G90" s="667">
        <v>1.36</v>
      </c>
      <c r="H90" s="668">
        <v>26.9</v>
      </c>
      <c r="I90" s="666">
        <v>12.201624799999999</v>
      </c>
      <c r="J90" s="668">
        <v>14.95</v>
      </c>
      <c r="K90" s="669">
        <v>6.7812003999999995</v>
      </c>
      <c r="M90" s="246"/>
    </row>
    <row r="91" spans="2:13" x14ac:dyDescent="0.4">
      <c r="B91" s="664">
        <v>6.6</v>
      </c>
      <c r="C91" s="665">
        <v>6.7</v>
      </c>
      <c r="D91" s="666">
        <v>186.9</v>
      </c>
      <c r="E91" s="666">
        <v>189.7</v>
      </c>
      <c r="F91" s="667">
        <v>3</v>
      </c>
      <c r="G91" s="667">
        <v>1.36</v>
      </c>
      <c r="H91" s="668">
        <v>27.3</v>
      </c>
      <c r="I91" s="666">
        <v>12.3830616</v>
      </c>
      <c r="J91" s="668">
        <v>15.15</v>
      </c>
      <c r="K91" s="669">
        <v>6.8719188000000004</v>
      </c>
      <c r="M91" s="246"/>
    </row>
    <row r="92" spans="2:13" x14ac:dyDescent="0.4">
      <c r="B92" s="664">
        <v>6.7</v>
      </c>
      <c r="C92" s="665">
        <v>6.8</v>
      </c>
      <c r="D92" s="666">
        <v>189.7</v>
      </c>
      <c r="E92" s="666">
        <v>192.6</v>
      </c>
      <c r="F92" s="667">
        <v>3</v>
      </c>
      <c r="G92" s="667">
        <v>1.36</v>
      </c>
      <c r="H92" s="668">
        <v>27.7</v>
      </c>
      <c r="I92" s="666">
        <v>12.5644984</v>
      </c>
      <c r="J92" s="668">
        <v>15.35</v>
      </c>
      <c r="K92" s="669">
        <v>6.9626371999999996</v>
      </c>
      <c r="M92" s="246"/>
    </row>
    <row r="93" spans="2:13" x14ac:dyDescent="0.4">
      <c r="B93" s="664">
        <v>6.8</v>
      </c>
      <c r="C93" s="665">
        <v>6.9</v>
      </c>
      <c r="D93" s="666">
        <v>192.6</v>
      </c>
      <c r="E93" s="666">
        <v>195.4</v>
      </c>
      <c r="F93" s="667">
        <v>3</v>
      </c>
      <c r="G93" s="667">
        <v>1.36</v>
      </c>
      <c r="H93" s="668">
        <v>28.1</v>
      </c>
      <c r="I93" s="666">
        <v>12.7459352</v>
      </c>
      <c r="J93" s="668">
        <v>15.55</v>
      </c>
      <c r="K93" s="669">
        <v>7.0533556000000006</v>
      </c>
      <c r="M93" s="246"/>
    </row>
    <row r="94" spans="2:13" x14ac:dyDescent="0.4">
      <c r="B94" s="664">
        <v>6.9</v>
      </c>
      <c r="C94" s="665">
        <v>7</v>
      </c>
      <c r="D94" s="666">
        <v>195.4</v>
      </c>
      <c r="E94" s="666">
        <v>198.2</v>
      </c>
      <c r="F94" s="667">
        <v>3</v>
      </c>
      <c r="G94" s="667">
        <v>1.36</v>
      </c>
      <c r="H94" s="668">
        <v>28.5</v>
      </c>
      <c r="I94" s="666">
        <v>12.927372</v>
      </c>
      <c r="J94" s="668">
        <v>15.75</v>
      </c>
      <c r="K94" s="669">
        <v>7.1440739999999998</v>
      </c>
      <c r="M94" s="246"/>
    </row>
    <row r="95" spans="2:13" x14ac:dyDescent="0.4">
      <c r="B95" s="664">
        <v>7</v>
      </c>
      <c r="C95" s="665">
        <v>7.1</v>
      </c>
      <c r="D95" s="666">
        <v>198.2</v>
      </c>
      <c r="E95" s="666">
        <v>201</v>
      </c>
      <c r="F95" s="667">
        <v>3</v>
      </c>
      <c r="G95" s="667">
        <v>1.36</v>
      </c>
      <c r="H95" s="668">
        <v>28.9</v>
      </c>
      <c r="I95" s="666">
        <v>13.108808799999998</v>
      </c>
      <c r="J95" s="668">
        <v>15.95</v>
      </c>
      <c r="K95" s="669">
        <v>7.2347923999999999</v>
      </c>
      <c r="M95" s="246"/>
    </row>
    <row r="96" spans="2:13" x14ac:dyDescent="0.4">
      <c r="B96" s="664">
        <v>7.1</v>
      </c>
      <c r="C96" s="665">
        <v>7.2</v>
      </c>
      <c r="D96" s="666">
        <v>201</v>
      </c>
      <c r="E96" s="666">
        <v>203.9</v>
      </c>
      <c r="F96" s="667">
        <v>3</v>
      </c>
      <c r="G96" s="667">
        <v>1.36</v>
      </c>
      <c r="H96" s="668">
        <v>29.3</v>
      </c>
      <c r="I96" s="666">
        <v>13.2902456</v>
      </c>
      <c r="J96" s="668">
        <v>16.149999999999999</v>
      </c>
      <c r="K96" s="669">
        <v>7.3255107999999991</v>
      </c>
      <c r="M96" s="246"/>
    </row>
    <row r="97" spans="1:13" x14ac:dyDescent="0.4">
      <c r="B97" s="664">
        <v>7.2</v>
      </c>
      <c r="C97" s="665">
        <v>7.3</v>
      </c>
      <c r="D97" s="666">
        <v>203.9</v>
      </c>
      <c r="E97" s="666">
        <v>206.7</v>
      </c>
      <c r="F97" s="667">
        <v>3</v>
      </c>
      <c r="G97" s="667">
        <v>1.36</v>
      </c>
      <c r="H97" s="668">
        <v>29.7</v>
      </c>
      <c r="I97" s="666">
        <v>13.471682399999999</v>
      </c>
      <c r="J97" s="668">
        <v>16.350000000000001</v>
      </c>
      <c r="K97" s="669">
        <v>7.416229200000001</v>
      </c>
      <c r="M97" s="246"/>
    </row>
    <row r="98" spans="1:13" x14ac:dyDescent="0.4">
      <c r="B98" s="664">
        <v>7.3</v>
      </c>
      <c r="C98" s="665">
        <v>7.4</v>
      </c>
      <c r="D98" s="666">
        <v>206.7</v>
      </c>
      <c r="E98" s="666">
        <v>209.5</v>
      </c>
      <c r="F98" s="667">
        <v>3</v>
      </c>
      <c r="G98" s="667">
        <v>1.36</v>
      </c>
      <c r="H98" s="668">
        <v>30.1</v>
      </c>
      <c r="I98" s="666">
        <v>13.653119200000001</v>
      </c>
      <c r="J98" s="668">
        <v>16.55</v>
      </c>
      <c r="K98" s="669">
        <v>7.5069476000000002</v>
      </c>
      <c r="M98" s="246"/>
    </row>
    <row r="99" spans="1:13" x14ac:dyDescent="0.4">
      <c r="B99" s="664">
        <v>7.4</v>
      </c>
      <c r="C99" s="665">
        <v>7.5</v>
      </c>
      <c r="D99" s="666">
        <v>209.5</v>
      </c>
      <c r="E99" s="666">
        <v>212.4</v>
      </c>
      <c r="F99" s="667">
        <v>3</v>
      </c>
      <c r="G99" s="667">
        <v>1.36</v>
      </c>
      <c r="H99" s="668">
        <v>30.5</v>
      </c>
      <c r="I99" s="666">
        <v>13.834555999999999</v>
      </c>
      <c r="J99" s="668">
        <v>16.75</v>
      </c>
      <c r="K99" s="669">
        <v>7.5976660000000003</v>
      </c>
      <c r="M99" s="246"/>
    </row>
    <row r="100" spans="1:13" x14ac:dyDescent="0.4">
      <c r="B100" s="664">
        <v>7.5</v>
      </c>
      <c r="C100" s="665">
        <v>7.6</v>
      </c>
      <c r="D100" s="666">
        <v>212.4</v>
      </c>
      <c r="E100" s="666">
        <v>215.2</v>
      </c>
      <c r="F100" s="667">
        <v>3</v>
      </c>
      <c r="G100" s="667">
        <v>1.36</v>
      </c>
      <c r="H100" s="668">
        <v>31</v>
      </c>
      <c r="I100" s="666">
        <v>14.061351999999999</v>
      </c>
      <c r="J100" s="668">
        <v>17</v>
      </c>
      <c r="K100" s="669">
        <v>7.7110640000000004</v>
      </c>
      <c r="M100" s="246"/>
    </row>
    <row r="101" spans="1:13" x14ac:dyDescent="0.4">
      <c r="B101" s="664">
        <v>7.6</v>
      </c>
      <c r="C101" s="665">
        <v>7.7</v>
      </c>
      <c r="D101" s="666">
        <v>215.2</v>
      </c>
      <c r="E101" s="666">
        <v>218</v>
      </c>
      <c r="F101" s="667">
        <v>3</v>
      </c>
      <c r="G101" s="667">
        <v>1.36</v>
      </c>
      <c r="H101" s="668">
        <v>31.4</v>
      </c>
      <c r="I101" s="666">
        <v>14.2427888</v>
      </c>
      <c r="J101" s="668">
        <v>17.2</v>
      </c>
      <c r="K101" s="669">
        <v>7.8017823999999996</v>
      </c>
      <c r="M101" s="246"/>
    </row>
    <row r="102" spans="1:13" x14ac:dyDescent="0.4">
      <c r="B102" s="664">
        <v>7.7</v>
      </c>
      <c r="C102" s="665">
        <v>7.8</v>
      </c>
      <c r="D102" s="666">
        <v>218</v>
      </c>
      <c r="E102" s="666">
        <v>220.9</v>
      </c>
      <c r="F102" s="667">
        <v>3</v>
      </c>
      <c r="G102" s="667">
        <v>1.36</v>
      </c>
      <c r="H102" s="668">
        <v>31.8</v>
      </c>
      <c r="I102" s="666">
        <v>14.4242256</v>
      </c>
      <c r="J102" s="668">
        <v>17.399999999999999</v>
      </c>
      <c r="K102" s="669">
        <v>7.8925007999999996</v>
      </c>
      <c r="M102" s="246"/>
    </row>
    <row r="103" spans="1:13" x14ac:dyDescent="0.4">
      <c r="B103" s="664">
        <v>7.8</v>
      </c>
      <c r="C103" s="665">
        <v>7.9</v>
      </c>
      <c r="D103" s="666">
        <v>220.9</v>
      </c>
      <c r="E103" s="666">
        <v>223.7</v>
      </c>
      <c r="F103" s="667">
        <v>3</v>
      </c>
      <c r="G103" s="667">
        <v>1.36</v>
      </c>
      <c r="H103" s="668">
        <v>32.200000000000003</v>
      </c>
      <c r="I103" s="666">
        <v>14.605662400000002</v>
      </c>
      <c r="J103" s="668">
        <v>17.600000000000001</v>
      </c>
      <c r="K103" s="669">
        <v>7.9832192000000006</v>
      </c>
      <c r="M103" s="246"/>
    </row>
    <row r="104" spans="1:13" ht="15" thickBot="1" x14ac:dyDescent="0.45">
      <c r="B104" s="98">
        <v>7.9</v>
      </c>
      <c r="C104" s="99">
        <v>8</v>
      </c>
      <c r="D104" s="56">
        <v>223.7</v>
      </c>
      <c r="E104" s="56">
        <v>226.5</v>
      </c>
      <c r="F104" s="100">
        <v>3</v>
      </c>
      <c r="G104" s="100">
        <v>1.36</v>
      </c>
      <c r="H104" s="101">
        <v>32.6</v>
      </c>
      <c r="I104" s="56">
        <v>14.7870992</v>
      </c>
      <c r="J104" s="101">
        <v>17.8</v>
      </c>
      <c r="K104" s="102">
        <v>8.0739376000000007</v>
      </c>
      <c r="M104" s="246"/>
    </row>
    <row r="105" spans="1:13" x14ac:dyDescent="0.4">
      <c r="M105" s="246"/>
    </row>
    <row r="106" spans="1:13" x14ac:dyDescent="0.4">
      <c r="A106" s="246"/>
      <c r="B106" s="246"/>
      <c r="C106" s="246"/>
      <c r="D106" s="246"/>
      <c r="E106" s="246"/>
      <c r="F106" s="246"/>
      <c r="G106" s="246"/>
      <c r="H106" s="246"/>
      <c r="I106" s="246"/>
      <c r="J106" s="246"/>
      <c r="K106" s="246"/>
      <c r="L106" s="246"/>
      <c r="M106" s="246"/>
    </row>
  </sheetData>
  <sheetProtection algorithmName="SHA-512" hashValue="zqLMuRBugD6W6+Umsynkdxva7kn48u2pQ3Rcprf/OT7ekt11rHH/dIL1TwMK7ekg+NmVDgp6HT9fNHZm+pu+Jw==" saltValue="5yD2w4ScuJFj0X4abKNhdA==" spinCount="100000" sheet="1" selectLockedCells="1"/>
  <mergeCells count="16">
    <mergeCell ref="B2:E2"/>
    <mergeCell ref="C3:E3"/>
    <mergeCell ref="C4:E4"/>
    <mergeCell ref="K30:K31"/>
    <mergeCell ref="F30:F31"/>
    <mergeCell ref="G30:G31"/>
    <mergeCell ref="H30:H31"/>
    <mergeCell ref="I30:I31"/>
    <mergeCell ref="J30:J31"/>
    <mergeCell ref="C12:E12"/>
    <mergeCell ref="F12:G12"/>
    <mergeCell ref="C5:E5"/>
    <mergeCell ref="C6:E6"/>
    <mergeCell ref="C8:E8"/>
    <mergeCell ref="C7:E7"/>
    <mergeCell ref="G5:H5"/>
  </mergeCells>
  <hyperlinks>
    <hyperlink ref="G5" location="Instructions!C35" display="Back to Instructions tab" xr:uid="{00000000-0004-0000-0F00-00000000000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P74"/>
  <sheetViews>
    <sheetView zoomScale="80" zoomScaleNormal="80" workbookViewId="0">
      <selection activeCell="G4" sqref="G4:I4"/>
    </sheetView>
  </sheetViews>
  <sheetFormatPr defaultColWidth="9.1796875" defaultRowHeight="14.5" x14ac:dyDescent="0.4"/>
  <cols>
    <col min="1" max="1" width="1.81640625" style="8" customWidth="1"/>
    <col min="2" max="2" width="44.1796875" style="8" customWidth="1"/>
    <col min="3" max="3" width="16.81640625" style="8" customWidth="1"/>
    <col min="4" max="4" width="17.1796875" style="8" customWidth="1"/>
    <col min="5" max="5" width="17.81640625" style="8" customWidth="1"/>
    <col min="6" max="14" width="9.1796875" style="8"/>
    <col min="15" max="15" width="2.54296875" style="8" customWidth="1"/>
    <col min="16" max="16" width="4.54296875" style="8" customWidth="1"/>
    <col min="17" max="16384" width="9.1796875" style="8"/>
  </cols>
  <sheetData>
    <row r="1" spans="1:16" ht="15" thickBot="1" x14ac:dyDescent="0.45">
      <c r="P1" s="246"/>
    </row>
    <row r="2" spans="1:16" ht="16" thickBot="1" x14ac:dyDescent="0.45">
      <c r="B2" s="783" t="str">
        <f>'Version Control'!$B$2</f>
        <v>Title Block</v>
      </c>
      <c r="C2" s="784"/>
      <c r="D2" s="784"/>
      <c r="E2" s="785"/>
      <c r="P2" s="246"/>
    </row>
    <row r="3" spans="1:16" ht="15.5" x14ac:dyDescent="0.4">
      <c r="B3" s="431" t="str">
        <f>'Version Control'!$B$3</f>
        <v>Test Report Template Name:</v>
      </c>
      <c r="C3" s="786" t="str">
        <f>'Version Control'!$C$3</f>
        <v xml:space="preserve">Commercial Clothes Washer J2  </v>
      </c>
      <c r="D3" s="787"/>
      <c r="E3" s="788"/>
      <c r="P3" s="246"/>
    </row>
    <row r="4" spans="1:16" ht="15.5" x14ac:dyDescent="0.4">
      <c r="B4" s="227" t="str">
        <f>'Version Control'!$B$4</f>
        <v>Version Number:</v>
      </c>
      <c r="C4" s="789" t="str">
        <f>'Version Control'!$C$4</f>
        <v>v2.0</v>
      </c>
      <c r="D4" s="790"/>
      <c r="E4" s="791"/>
      <c r="G4" s="871" t="s">
        <v>197</v>
      </c>
      <c r="H4" s="871"/>
      <c r="I4" s="871"/>
      <c r="P4" s="246"/>
    </row>
    <row r="5" spans="1:16" ht="15.5" x14ac:dyDescent="0.4">
      <c r="B5" s="205" t="str">
        <f>'Version Control'!$B$5</f>
        <v xml:space="preserve">Latest Template Revision: </v>
      </c>
      <c r="C5" s="795">
        <f>'Version Control'!$C$5</f>
        <v>44904</v>
      </c>
      <c r="D5" s="796"/>
      <c r="E5" s="797"/>
      <c r="P5" s="246"/>
    </row>
    <row r="6" spans="1:16" ht="16.5" customHeight="1" x14ac:dyDescent="0.4">
      <c r="B6" s="205" t="str">
        <f>'Version Control'!$B$6</f>
        <v>Tab Name:</v>
      </c>
      <c r="C6" s="789" t="str">
        <f ca="1">MID(CELL("filename",A1), FIND("]", CELL("filename", A1))+ 1, 255)</f>
        <v>Drop-Downs</v>
      </c>
      <c r="D6" s="790"/>
      <c r="E6" s="791"/>
      <c r="G6" s="872" t="s">
        <v>228</v>
      </c>
      <c r="H6" s="872"/>
      <c r="I6" s="872"/>
      <c r="J6" s="872"/>
      <c r="K6" s="872"/>
      <c r="L6" s="872"/>
      <c r="M6" s="872"/>
      <c r="N6" s="872"/>
      <c r="O6" s="273"/>
      <c r="P6" s="435"/>
    </row>
    <row r="7" spans="1:16" ht="39.75" customHeight="1" x14ac:dyDescent="0.4">
      <c r="B7" s="501" t="str">
        <f>'Version Control'!$B$7</f>
        <v>File Name:</v>
      </c>
      <c r="C7" s="801" t="str">
        <f ca="1">'Version Control'!$C$7</f>
        <v>Commercial Clothes Washer J2 - v2.0.xlsx</v>
      </c>
      <c r="D7" s="802"/>
      <c r="E7" s="803"/>
      <c r="G7" s="872"/>
      <c r="H7" s="872"/>
      <c r="I7" s="872"/>
      <c r="J7" s="872"/>
      <c r="K7" s="872"/>
      <c r="L7" s="872"/>
      <c r="M7" s="872"/>
      <c r="N7" s="872"/>
      <c r="O7" s="273"/>
      <c r="P7" s="435"/>
    </row>
    <row r="8" spans="1:16" ht="17.25" customHeight="1" thickBot="1" x14ac:dyDescent="0.45">
      <c r="B8" s="206" t="str">
        <f>'Version Control'!$B$8</f>
        <v xml:space="preserve">Test Completion Date: </v>
      </c>
      <c r="C8" s="798" t="str">
        <f>'Version Control'!$C$8</f>
        <v>[MM/DD/YYYY]</v>
      </c>
      <c r="D8" s="799"/>
      <c r="E8" s="800"/>
      <c r="G8" s="872"/>
      <c r="H8" s="872"/>
      <c r="I8" s="872"/>
      <c r="J8" s="872"/>
      <c r="K8" s="872"/>
      <c r="L8" s="872"/>
      <c r="M8" s="872"/>
      <c r="N8" s="872"/>
      <c r="O8" s="273"/>
      <c r="P8" s="435"/>
    </row>
    <row r="9" spans="1:16" x14ac:dyDescent="0.4">
      <c r="G9" s="273"/>
      <c r="H9" s="273"/>
      <c r="I9" s="273"/>
      <c r="J9" s="273"/>
      <c r="K9" s="273"/>
      <c r="L9" s="273"/>
      <c r="M9" s="273"/>
      <c r="N9" s="273"/>
      <c r="O9" s="273"/>
      <c r="P9" s="435"/>
    </row>
    <row r="10" spans="1:16" ht="15" thickBot="1" x14ac:dyDescent="0.45">
      <c r="P10" s="246"/>
    </row>
    <row r="11" spans="1:16" x14ac:dyDescent="0.4">
      <c r="A11" s="17"/>
      <c r="B11" s="18" t="s">
        <v>33</v>
      </c>
      <c r="F11" s="18" t="s">
        <v>176</v>
      </c>
      <c r="H11" s="18" t="s">
        <v>291</v>
      </c>
      <c r="P11" s="246"/>
    </row>
    <row r="12" spans="1:16" ht="15" thickBot="1" x14ac:dyDescent="0.45">
      <c r="A12" s="17"/>
      <c r="B12" s="605" t="s">
        <v>510</v>
      </c>
      <c r="F12" s="19" t="s">
        <v>28</v>
      </c>
      <c r="H12" s="20" t="s">
        <v>28</v>
      </c>
      <c r="P12" s="246"/>
    </row>
    <row r="13" spans="1:16" ht="15" thickBot="1" x14ac:dyDescent="0.45">
      <c r="A13" s="17"/>
      <c r="B13" s="606" t="s">
        <v>511</v>
      </c>
      <c r="F13" s="20" t="s">
        <v>29</v>
      </c>
      <c r="P13" s="246"/>
    </row>
    <row r="14" spans="1:16" ht="15" thickBot="1" x14ac:dyDescent="0.45">
      <c r="A14" s="17"/>
      <c r="P14" s="246"/>
    </row>
    <row r="15" spans="1:16" x14ac:dyDescent="0.4">
      <c r="A15" s="17"/>
      <c r="B15" s="18" t="s">
        <v>34</v>
      </c>
      <c r="F15" s="17"/>
      <c r="P15" s="246"/>
    </row>
    <row r="16" spans="1:16" x14ac:dyDescent="0.4">
      <c r="B16" s="19" t="s">
        <v>10</v>
      </c>
      <c r="P16" s="246"/>
    </row>
    <row r="17" spans="2:16" x14ac:dyDescent="0.4">
      <c r="B17" s="19" t="s">
        <v>490</v>
      </c>
      <c r="P17" s="246"/>
    </row>
    <row r="18" spans="2:16" x14ac:dyDescent="0.4">
      <c r="B18" s="19" t="s">
        <v>530</v>
      </c>
      <c r="P18" s="246"/>
    </row>
    <row r="19" spans="2:16" x14ac:dyDescent="0.4">
      <c r="B19" s="19" t="s">
        <v>491</v>
      </c>
      <c r="P19" s="246"/>
    </row>
    <row r="20" spans="2:16" ht="15" thickBot="1" x14ac:dyDescent="0.45">
      <c r="B20" s="20" t="s">
        <v>531</v>
      </c>
      <c r="P20" s="246"/>
    </row>
    <row r="21" spans="2:16" ht="15" thickBot="1" x14ac:dyDescent="0.45">
      <c r="P21" s="246"/>
    </row>
    <row r="22" spans="2:16" x14ac:dyDescent="0.4">
      <c r="B22" s="18" t="s">
        <v>32</v>
      </c>
      <c r="P22" s="246"/>
    </row>
    <row r="23" spans="2:16" x14ac:dyDescent="0.4">
      <c r="B23" s="19" t="s">
        <v>28</v>
      </c>
      <c r="P23" s="246"/>
    </row>
    <row r="24" spans="2:16" ht="15" thickBot="1" x14ac:dyDescent="0.45">
      <c r="B24" s="20" t="s">
        <v>29</v>
      </c>
      <c r="P24" s="246"/>
    </row>
    <row r="25" spans="2:16" ht="15" thickBot="1" x14ac:dyDescent="0.45">
      <c r="B25" s="12"/>
      <c r="P25" s="246"/>
    </row>
    <row r="26" spans="2:16" x14ac:dyDescent="0.4">
      <c r="B26" s="18" t="s">
        <v>457</v>
      </c>
      <c r="P26" s="246"/>
    </row>
    <row r="27" spans="2:16" x14ac:dyDescent="0.4">
      <c r="B27" s="19" t="s">
        <v>29</v>
      </c>
      <c r="P27" s="246"/>
    </row>
    <row r="28" spans="2:16" ht="15" thickBot="1" x14ac:dyDescent="0.45">
      <c r="B28" s="20" t="s">
        <v>28</v>
      </c>
      <c r="P28" s="246"/>
    </row>
    <row r="29" spans="2:16" ht="15" thickBot="1" x14ac:dyDescent="0.45">
      <c r="P29" s="246"/>
    </row>
    <row r="30" spans="2:16" x14ac:dyDescent="0.4">
      <c r="B30" s="18" t="s">
        <v>229</v>
      </c>
      <c r="P30" s="246"/>
    </row>
    <row r="31" spans="2:16" x14ac:dyDescent="0.4">
      <c r="B31" s="21">
        <v>0</v>
      </c>
      <c r="P31" s="246"/>
    </row>
    <row r="32" spans="2:16" x14ac:dyDescent="0.4">
      <c r="B32" s="21">
        <v>1</v>
      </c>
      <c r="P32" s="246"/>
    </row>
    <row r="33" spans="2:16" x14ac:dyDescent="0.4">
      <c r="B33" s="21">
        <v>2</v>
      </c>
      <c r="P33" s="246"/>
    </row>
    <row r="34" spans="2:16" x14ac:dyDescent="0.4">
      <c r="B34" s="21">
        <v>3</v>
      </c>
      <c r="P34" s="246"/>
    </row>
    <row r="35" spans="2:16" ht="15" thickBot="1" x14ac:dyDescent="0.45">
      <c r="B35" s="22">
        <v>4</v>
      </c>
      <c r="P35" s="246"/>
    </row>
    <row r="36" spans="2:16" ht="15" thickBot="1" x14ac:dyDescent="0.45">
      <c r="P36" s="246"/>
    </row>
    <row r="37" spans="2:16" x14ac:dyDescent="0.4">
      <c r="B37" s="18" t="s">
        <v>456</v>
      </c>
      <c r="P37" s="246"/>
    </row>
    <row r="38" spans="2:16" x14ac:dyDescent="0.4">
      <c r="B38" s="21">
        <v>0</v>
      </c>
      <c r="P38" s="246"/>
    </row>
    <row r="39" spans="2:16" x14ac:dyDescent="0.4">
      <c r="B39" s="21">
        <v>1</v>
      </c>
      <c r="P39" s="246"/>
    </row>
    <row r="40" spans="2:16" x14ac:dyDescent="0.4">
      <c r="B40" s="21">
        <v>2</v>
      </c>
      <c r="P40" s="246"/>
    </row>
    <row r="41" spans="2:16" x14ac:dyDescent="0.4">
      <c r="B41" s="21">
        <v>3</v>
      </c>
      <c r="P41" s="246"/>
    </row>
    <row r="42" spans="2:16" ht="15" thickBot="1" x14ac:dyDescent="0.45">
      <c r="B42" s="22">
        <v>4</v>
      </c>
      <c r="P42" s="246"/>
    </row>
    <row r="43" spans="2:16" ht="15" thickBot="1" x14ac:dyDescent="0.45">
      <c r="P43" s="246"/>
    </row>
    <row r="44" spans="2:16" x14ac:dyDescent="0.4">
      <c r="B44" s="18" t="s">
        <v>143</v>
      </c>
      <c r="P44" s="246"/>
    </row>
    <row r="45" spans="2:16" x14ac:dyDescent="0.4">
      <c r="B45" s="21">
        <v>60</v>
      </c>
      <c r="P45" s="246"/>
    </row>
    <row r="46" spans="2:16" ht="15" thickBot="1" x14ac:dyDescent="0.45">
      <c r="B46" s="22">
        <v>100</v>
      </c>
      <c r="P46" s="246"/>
    </row>
    <row r="47" spans="2:16" ht="15" thickBot="1" x14ac:dyDescent="0.45">
      <c r="P47" s="246"/>
    </row>
    <row r="48" spans="2:16" x14ac:dyDescent="0.4">
      <c r="B48" s="23" t="s">
        <v>128</v>
      </c>
      <c r="C48" s="24"/>
      <c r="D48" s="25"/>
      <c r="P48" s="246"/>
    </row>
    <row r="49" spans="2:16" x14ac:dyDescent="0.4">
      <c r="B49" s="26" t="s">
        <v>129</v>
      </c>
      <c r="C49" s="27" t="s">
        <v>130</v>
      </c>
      <c r="D49" s="28" t="s">
        <v>131</v>
      </c>
      <c r="P49" s="246"/>
    </row>
    <row r="50" spans="2:16" x14ac:dyDescent="0.4">
      <c r="B50" s="29">
        <v>5</v>
      </c>
      <c r="C50" s="30">
        <v>0.99319999999999997</v>
      </c>
      <c r="D50" s="31">
        <v>-0.03</v>
      </c>
      <c r="P50" s="246"/>
    </row>
    <row r="51" spans="2:16" x14ac:dyDescent="0.4">
      <c r="B51" s="29">
        <v>6</v>
      </c>
      <c r="C51" s="30">
        <v>0.77569999999999995</v>
      </c>
      <c r="D51" s="31">
        <v>7.0599999999999996E-2</v>
      </c>
      <c r="P51" s="246"/>
    </row>
    <row r="52" spans="2:16" x14ac:dyDescent="0.4">
      <c r="B52" s="29">
        <v>7</v>
      </c>
      <c r="C52" s="30">
        <v>0.85780000000000001</v>
      </c>
      <c r="D52" s="31">
        <v>2.3099999999999999E-2</v>
      </c>
      <c r="P52" s="246"/>
    </row>
    <row r="53" spans="2:16" x14ac:dyDescent="0.4">
      <c r="B53" s="29">
        <v>8</v>
      </c>
      <c r="C53" s="30">
        <v>0.9446</v>
      </c>
      <c r="D53" s="31">
        <v>-2.98E-2</v>
      </c>
      <c r="P53" s="246"/>
    </row>
    <row r="54" spans="2:16" x14ac:dyDescent="0.4">
      <c r="B54" s="29">
        <v>9</v>
      </c>
      <c r="C54" s="30">
        <v>0.85389999999999999</v>
      </c>
      <c r="D54" s="31">
        <v>-1.2E-2</v>
      </c>
      <c r="P54" s="246"/>
    </row>
    <row r="55" spans="2:16" x14ac:dyDescent="0.4">
      <c r="B55" s="29">
        <v>10</v>
      </c>
      <c r="C55" s="30">
        <v>0.96230000000000004</v>
      </c>
      <c r="D55" s="31">
        <v>-1.7600000000000001E-2</v>
      </c>
      <c r="P55" s="246"/>
    </row>
    <row r="56" spans="2:16" x14ac:dyDescent="0.4">
      <c r="B56" s="29">
        <v>11</v>
      </c>
      <c r="C56" s="30">
        <v>0.94720000000000004</v>
      </c>
      <c r="D56" s="31">
        <v>-1.23E-2</v>
      </c>
      <c r="P56" s="246"/>
    </row>
    <row r="57" spans="2:16" x14ac:dyDescent="0.4">
      <c r="B57" s="29">
        <v>12</v>
      </c>
      <c r="C57" s="30">
        <v>0.71650000000000003</v>
      </c>
      <c r="D57" s="31">
        <v>5.0500000000000003E-2</v>
      </c>
      <c r="P57" s="246"/>
    </row>
    <row r="58" spans="2:16" x14ac:dyDescent="0.4">
      <c r="B58" s="29">
        <v>13</v>
      </c>
      <c r="C58" s="30">
        <v>0.88280000000000003</v>
      </c>
      <c r="D58" s="31">
        <v>1.5E-3</v>
      </c>
      <c r="P58" s="246"/>
    </row>
    <row r="59" spans="2:16" x14ac:dyDescent="0.4">
      <c r="B59" s="29">
        <v>14</v>
      </c>
      <c r="C59" s="30">
        <v>0.89700000000000002</v>
      </c>
      <c r="D59" s="31">
        <v>1.4E-3</v>
      </c>
      <c r="P59" s="246"/>
    </row>
    <row r="60" spans="2:16" x14ac:dyDescent="0.4">
      <c r="B60" s="29">
        <v>15</v>
      </c>
      <c r="C60" s="30">
        <v>0.89900000000000002</v>
      </c>
      <c r="D60" s="31">
        <v>-4.2799999999999998E-2</v>
      </c>
      <c r="P60" s="246"/>
    </row>
    <row r="61" spans="2:16" x14ac:dyDescent="0.4">
      <c r="B61" s="29">
        <v>16</v>
      </c>
      <c r="C61" s="30">
        <v>0.73480000000000001</v>
      </c>
      <c r="D61" s="31">
        <v>3.1699999999999999E-2</v>
      </c>
      <c r="P61" s="246"/>
    </row>
    <row r="62" spans="2:16" x14ac:dyDescent="0.4">
      <c r="B62" s="29">
        <v>17</v>
      </c>
      <c r="C62" s="30">
        <v>0.63109999999999999</v>
      </c>
      <c r="D62" s="31">
        <v>6.1879999999999998E-2</v>
      </c>
      <c r="P62" s="246"/>
    </row>
    <row r="63" spans="2:16" x14ac:dyDescent="0.4">
      <c r="B63" s="29">
        <v>18</v>
      </c>
      <c r="C63" s="30">
        <v>0.77249999999999996</v>
      </c>
      <c r="D63" s="31">
        <v>2.7900000000000001E-2</v>
      </c>
      <c r="P63" s="246"/>
    </row>
    <row r="64" spans="2:16" x14ac:dyDescent="0.4">
      <c r="B64" s="29">
        <v>19</v>
      </c>
      <c r="C64" s="54">
        <v>0.82509999999999994</v>
      </c>
      <c r="D64" s="55">
        <v>-5.4000000000000003E-3</v>
      </c>
      <c r="P64" s="246"/>
    </row>
    <row r="65" spans="1:16" x14ac:dyDescent="0.4">
      <c r="B65" s="532">
        <v>20</v>
      </c>
      <c r="C65" s="534">
        <v>0.82799999999999996</v>
      </c>
      <c r="D65" s="533">
        <v>2.1100000000000001E-2</v>
      </c>
      <c r="P65" s="246"/>
    </row>
    <row r="66" spans="1:16" x14ac:dyDescent="0.4">
      <c r="B66" s="532">
        <v>21</v>
      </c>
      <c r="C66" s="534">
        <v>0.80389999999999995</v>
      </c>
      <c r="D66" s="533">
        <v>3.5200000000000002E-2</v>
      </c>
      <c r="P66" s="246"/>
    </row>
    <row r="67" spans="1:16" x14ac:dyDescent="0.4">
      <c r="B67" s="532">
        <v>22</v>
      </c>
      <c r="C67" s="534">
        <v>0.75970000000000004</v>
      </c>
      <c r="D67" s="533">
        <v>3.7100000000000001E-2</v>
      </c>
      <c r="P67" s="246"/>
    </row>
    <row r="68" spans="1:16" x14ac:dyDescent="0.4">
      <c r="B68" s="532">
        <v>23</v>
      </c>
      <c r="C68" s="534">
        <v>0.86140000000000005</v>
      </c>
      <c r="D68" s="533">
        <v>1.47E-2</v>
      </c>
      <c r="P68" s="246"/>
    </row>
    <row r="69" spans="1:16" x14ac:dyDescent="0.4">
      <c r="B69" s="532">
        <v>24</v>
      </c>
      <c r="C69" s="534">
        <v>0.86439999999999995</v>
      </c>
      <c r="D69" s="533">
        <v>1.6500000000000001E-2</v>
      </c>
      <c r="P69" s="246"/>
    </row>
    <row r="70" spans="1:16" x14ac:dyDescent="0.4">
      <c r="B70" s="532" t="s">
        <v>541</v>
      </c>
      <c r="C70" s="534">
        <v>0.82520000000000004</v>
      </c>
      <c r="D70" s="533">
        <v>1.5100000000000001E-2</v>
      </c>
      <c r="P70" s="246"/>
    </row>
    <row r="71" spans="1:16" ht="15" thickBot="1" x14ac:dyDescent="0.45">
      <c r="B71" s="32" t="s">
        <v>527</v>
      </c>
      <c r="C71" s="249">
        <v>0.77159999999999995</v>
      </c>
      <c r="D71" s="59">
        <v>4.3400000000000001E-2</v>
      </c>
      <c r="P71" s="246"/>
    </row>
    <row r="72" spans="1:16" x14ac:dyDescent="0.4">
      <c r="B72" s="33" t="s">
        <v>525</v>
      </c>
      <c r="P72" s="246"/>
    </row>
    <row r="73" spans="1:16" x14ac:dyDescent="0.4">
      <c r="P73" s="246"/>
    </row>
    <row r="74" spans="1:16" x14ac:dyDescent="0.4">
      <c r="A74" s="246"/>
      <c r="B74" s="246"/>
      <c r="C74" s="246"/>
      <c r="D74" s="246"/>
      <c r="E74" s="246"/>
      <c r="F74" s="246"/>
      <c r="G74" s="246"/>
      <c r="H74" s="246"/>
      <c r="I74" s="246"/>
      <c r="J74" s="246"/>
      <c r="K74" s="246"/>
      <c r="L74" s="246"/>
      <c r="M74" s="246"/>
      <c r="N74" s="246"/>
      <c r="O74" s="246"/>
      <c r="P74" s="246"/>
    </row>
  </sheetData>
  <sheetProtection algorithmName="SHA-512" hashValue="/ZCVZucEgRRYouGs+7dh2wfqBbZCoUwqfwsmUuqzzeHdo3lTkDOfUdExOCfKxUj48q18dIcAWu5khQINWMWQuQ==" saltValue="N0hjqrdijdSLobgezbJOjg==" spinCount="100000" sheet="1" selectLockedCells="1"/>
  <mergeCells count="9">
    <mergeCell ref="B2:E2"/>
    <mergeCell ref="C3:E3"/>
    <mergeCell ref="C4:E4"/>
    <mergeCell ref="G6:N8"/>
    <mergeCell ref="C5:E5"/>
    <mergeCell ref="C6:E6"/>
    <mergeCell ref="C8:E8"/>
    <mergeCell ref="C7:E7"/>
    <mergeCell ref="G4:I4"/>
  </mergeCells>
  <hyperlinks>
    <hyperlink ref="G4" location="Instructions!C35" display="Back to Instructions tab" xr:uid="{00000000-0004-0000-1000-000000000000}"/>
  </hyperlink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I25"/>
  <sheetViews>
    <sheetView showGridLines="0" zoomScale="80" zoomScaleNormal="80" workbookViewId="0">
      <selection activeCell="E5" sqref="E5"/>
    </sheetView>
  </sheetViews>
  <sheetFormatPr defaultColWidth="9.1796875" defaultRowHeight="15.5" x14ac:dyDescent="0.4"/>
  <cols>
    <col min="1" max="1" width="9.1796875" style="2"/>
    <col min="2" max="2" width="34.1796875" style="5" customWidth="1"/>
    <col min="3" max="3" width="54.81640625" style="1" customWidth="1"/>
    <col min="4" max="4" width="5.54296875" style="2" customWidth="1"/>
    <col min="5" max="5" width="25.1796875" style="2" bestFit="1" customWidth="1"/>
    <col min="6" max="6" width="5.54296875" style="2" customWidth="1"/>
    <col min="7" max="7" width="5.54296875" style="2" bestFit="1" customWidth="1"/>
    <col min="8" max="16384" width="9.1796875" style="2"/>
  </cols>
  <sheetData>
    <row r="1" spans="2:9" ht="16" thickBot="1" x14ac:dyDescent="0.45">
      <c r="B1" s="1"/>
      <c r="C1" s="2"/>
      <c r="G1" s="244"/>
    </row>
    <row r="2" spans="2:9" ht="16" thickBot="1" x14ac:dyDescent="0.45">
      <c r="B2" s="679" t="s">
        <v>144</v>
      </c>
      <c r="C2" s="680"/>
      <c r="G2" s="244"/>
    </row>
    <row r="3" spans="2:9" x14ac:dyDescent="0.4">
      <c r="B3" s="490" t="s">
        <v>464</v>
      </c>
      <c r="C3" s="491" t="s">
        <v>513</v>
      </c>
      <c r="D3" s="3"/>
      <c r="E3" s="3"/>
      <c r="F3" s="3"/>
      <c r="G3" s="432"/>
      <c r="H3" s="3"/>
      <c r="I3" s="3"/>
    </row>
    <row r="4" spans="2:9" x14ac:dyDescent="0.4">
      <c r="B4" s="492" t="s">
        <v>147</v>
      </c>
      <c r="C4" s="493" t="str">
        <f>INDEX(B13:B56,COUNTA(B13:B56),1)</f>
        <v>v2.0</v>
      </c>
      <c r="D4" s="3"/>
      <c r="E4" s="3"/>
      <c r="F4" s="3"/>
      <c r="G4" s="432"/>
      <c r="H4" s="3"/>
      <c r="I4" s="3"/>
    </row>
    <row r="5" spans="2:9" x14ac:dyDescent="0.4">
      <c r="B5" s="492" t="s">
        <v>465</v>
      </c>
      <c r="C5" s="494">
        <f>IF(MAX(B13:C98)=0,"No Revisions Dates Entered",MAX(C13:C98))</f>
        <v>44904</v>
      </c>
      <c r="D5" s="3"/>
      <c r="E5" s="444" t="s">
        <v>197</v>
      </c>
      <c r="F5" s="3"/>
      <c r="G5" s="432"/>
      <c r="H5" s="3"/>
      <c r="I5" s="3"/>
    </row>
    <row r="6" spans="2:9" x14ac:dyDescent="0.4">
      <c r="B6" s="495" t="s">
        <v>146</v>
      </c>
      <c r="C6" s="496" t="str">
        <f ca="1">MID(CELL("filename",A1), FIND("]", CELL("filename", A1))+ 1, 255)</f>
        <v>Version Control</v>
      </c>
      <c r="D6" s="3"/>
      <c r="E6" s="3"/>
      <c r="F6" s="3"/>
      <c r="G6" s="432"/>
      <c r="H6" s="3"/>
      <c r="I6" s="3"/>
    </row>
    <row r="7" spans="2:9" ht="39" customHeight="1" x14ac:dyDescent="0.4">
      <c r="B7" s="497" t="s">
        <v>145</v>
      </c>
      <c r="C7" s="498" t="str">
        <f ca="1">MID(CELL("FILENAME",F16),FIND("[",CELL("FILENAME",F16))+1,FIND("]",CELL("FILENAME",F16))-FIND("[",CELL("FILENAME",F16))-1)</f>
        <v>Commercial Clothes Washer J2 - v2.0.xlsx</v>
      </c>
      <c r="D7" s="3"/>
      <c r="E7" s="3"/>
      <c r="F7" s="3"/>
      <c r="G7" s="432"/>
      <c r="H7" s="3"/>
      <c r="I7" s="3"/>
    </row>
    <row r="8" spans="2:9" ht="16" thickBot="1" x14ac:dyDescent="0.45">
      <c r="B8" s="499" t="s">
        <v>148</v>
      </c>
      <c r="C8" s="500" t="str">
        <f>'General Info &amp; Test Results'!C17</f>
        <v>[MM/DD/YYYY]</v>
      </c>
      <c r="D8" s="3"/>
      <c r="E8" s="3"/>
      <c r="F8" s="3"/>
      <c r="G8" s="432"/>
      <c r="H8" s="3"/>
      <c r="I8" s="3"/>
    </row>
    <row r="9" spans="2:9" x14ac:dyDescent="0.4">
      <c r="B9" s="3"/>
      <c r="C9" s="3"/>
      <c r="D9" s="3"/>
      <c r="E9" s="3"/>
      <c r="F9" s="3"/>
      <c r="G9" s="432"/>
      <c r="H9" s="3"/>
      <c r="I9" s="3"/>
    </row>
    <row r="10" spans="2:9" ht="16" thickBot="1" x14ac:dyDescent="0.45">
      <c r="B10" s="3"/>
      <c r="C10" s="3"/>
      <c r="D10" s="3"/>
      <c r="E10" s="3"/>
      <c r="F10" s="3"/>
      <c r="G10" s="432"/>
      <c r="H10" s="3"/>
      <c r="I10" s="3"/>
    </row>
    <row r="11" spans="2:9" ht="16" thickBot="1" x14ac:dyDescent="0.45">
      <c r="B11" s="724" t="s">
        <v>149</v>
      </c>
      <c r="C11" s="726"/>
      <c r="D11" s="3"/>
      <c r="E11" s="3"/>
      <c r="F11" s="3"/>
      <c r="G11" s="432"/>
      <c r="H11" s="3"/>
      <c r="I11" s="3"/>
    </row>
    <row r="12" spans="2:9" x14ac:dyDescent="0.4">
      <c r="B12" s="651" t="s">
        <v>150</v>
      </c>
      <c r="C12" s="652" t="s">
        <v>151</v>
      </c>
      <c r="D12" s="3"/>
      <c r="E12" s="3"/>
      <c r="F12" s="3"/>
      <c r="G12" s="432"/>
      <c r="H12" s="3"/>
      <c r="I12" s="3"/>
    </row>
    <row r="13" spans="2:9" x14ac:dyDescent="0.4">
      <c r="B13" s="478" t="s">
        <v>466</v>
      </c>
      <c r="C13" s="479">
        <v>42677</v>
      </c>
      <c r="D13" s="3"/>
      <c r="E13" s="3"/>
      <c r="F13" s="3"/>
      <c r="G13" s="432"/>
      <c r="H13" s="3"/>
      <c r="I13" s="3"/>
    </row>
    <row r="14" spans="2:9" x14ac:dyDescent="0.4">
      <c r="B14" s="480" t="s">
        <v>514</v>
      </c>
      <c r="C14" s="481">
        <v>42678</v>
      </c>
      <c r="D14" s="4"/>
      <c r="E14" s="4"/>
      <c r="F14" s="4"/>
      <c r="G14" s="432"/>
      <c r="H14" s="3"/>
      <c r="I14" s="3"/>
    </row>
    <row r="15" spans="2:9" x14ac:dyDescent="0.4">
      <c r="B15" s="480" t="s">
        <v>515</v>
      </c>
      <c r="C15" s="481">
        <v>42922</v>
      </c>
      <c r="G15" s="244"/>
    </row>
    <row r="16" spans="2:9" x14ac:dyDescent="0.4">
      <c r="B16" s="480" t="s">
        <v>517</v>
      </c>
      <c r="C16" s="481">
        <v>42927</v>
      </c>
      <c r="G16" s="244"/>
    </row>
    <row r="17" spans="1:7" x14ac:dyDescent="0.4">
      <c r="B17" s="480" t="s">
        <v>518</v>
      </c>
      <c r="C17" s="482">
        <v>43529</v>
      </c>
      <c r="G17" s="244"/>
    </row>
    <row r="18" spans="1:7" x14ac:dyDescent="0.4">
      <c r="B18" s="480" t="s">
        <v>523</v>
      </c>
      <c r="C18" s="482">
        <v>43542</v>
      </c>
      <c r="G18" s="244"/>
    </row>
    <row r="19" spans="1:7" x14ac:dyDescent="0.4">
      <c r="B19" s="480" t="s">
        <v>524</v>
      </c>
      <c r="C19" s="482">
        <v>43585</v>
      </c>
      <c r="G19" s="244"/>
    </row>
    <row r="20" spans="1:7" x14ac:dyDescent="0.4">
      <c r="B20" s="480" t="s">
        <v>526</v>
      </c>
      <c r="C20" s="482">
        <v>44026</v>
      </c>
      <c r="G20" s="244"/>
    </row>
    <row r="21" spans="1:7" x14ac:dyDescent="0.4">
      <c r="B21" s="483" t="s">
        <v>539</v>
      </c>
      <c r="C21" s="482">
        <v>44754</v>
      </c>
      <c r="G21" s="244"/>
    </row>
    <row r="22" spans="1:7" x14ac:dyDescent="0.4">
      <c r="B22" s="483" t="s">
        <v>540</v>
      </c>
      <c r="C22" s="482">
        <v>44881</v>
      </c>
      <c r="G22" s="244"/>
    </row>
    <row r="23" spans="1:7" ht="16" thickBot="1" x14ac:dyDescent="0.45">
      <c r="B23" s="677" t="s">
        <v>542</v>
      </c>
      <c r="C23" s="678">
        <v>44904</v>
      </c>
      <c r="G23" s="244"/>
    </row>
    <row r="24" spans="1:7" x14ac:dyDescent="0.4">
      <c r="G24" s="244"/>
    </row>
    <row r="25" spans="1:7" x14ac:dyDescent="0.4">
      <c r="A25" s="244"/>
      <c r="B25" s="433"/>
      <c r="C25" s="434"/>
      <c r="D25" s="244"/>
      <c r="E25" s="244"/>
      <c r="F25" s="244"/>
      <c r="G25" s="244"/>
    </row>
  </sheetData>
  <sheetProtection algorithmName="SHA-512" hashValue="kQtE7ZmROJSxDDZWstNEwyj2C8eUuZxgQ+mWtCq9wgq4WXYmsqdD3Xsl9OxM4A+liPQDzytgO589tjqMKkWLpQ==" saltValue="hC753yGALFT1YRUc5NIaVg==" spinCount="100000" sheet="1" selectLockedCells="1"/>
  <mergeCells count="2">
    <mergeCell ref="B2:C2"/>
    <mergeCell ref="B11:C11"/>
  </mergeCells>
  <hyperlinks>
    <hyperlink ref="E5" location="Instructions!C35" display="Back to Instructions tab" xr:uid="{00000000-0004-0000-11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J82"/>
  <sheetViews>
    <sheetView zoomScale="80" zoomScaleNormal="80" workbookViewId="0">
      <selection activeCell="C12" sqref="C12"/>
    </sheetView>
  </sheetViews>
  <sheetFormatPr defaultColWidth="9.1796875" defaultRowHeight="17" x14ac:dyDescent="0.45"/>
  <cols>
    <col min="1" max="1" width="3.1796875" style="132" customWidth="1"/>
    <col min="2" max="2" width="45.54296875" style="132" customWidth="1"/>
    <col min="3" max="3" width="51.1796875" style="150" customWidth="1"/>
    <col min="4" max="4" width="29.453125" style="150" customWidth="1"/>
    <col min="5" max="5" width="30.453125" style="132" customWidth="1"/>
    <col min="6" max="6" width="30.1796875" style="132" customWidth="1"/>
    <col min="7" max="7" width="29.81640625" style="132" customWidth="1"/>
    <col min="8" max="8" width="41.1796875" style="132" customWidth="1"/>
    <col min="9" max="9" width="4.453125" style="132" customWidth="1"/>
    <col min="10" max="10" width="4" style="132" customWidth="1"/>
    <col min="11" max="16384" width="9.1796875" style="132"/>
  </cols>
  <sheetData>
    <row r="1" spans="2:10" ht="17.5" thickBot="1" x14ac:dyDescent="0.5">
      <c r="J1" s="242"/>
    </row>
    <row r="2" spans="2:10" ht="17.5" thickBot="1" x14ac:dyDescent="0.5">
      <c r="B2" s="709" t="str">
        <f>'Version Control'!$B$2</f>
        <v>Title Block</v>
      </c>
      <c r="C2" s="710"/>
      <c r="J2" s="242"/>
    </row>
    <row r="3" spans="2:10" x14ac:dyDescent="0.45">
      <c r="B3" s="425" t="str">
        <f>'Version Control'!$B$3</f>
        <v>Test Report Template Name:</v>
      </c>
      <c r="C3" s="477" t="str">
        <f>'Version Control'!$C$3</f>
        <v xml:space="preserve">Commercial Clothes Washer J2  </v>
      </c>
      <c r="J3" s="242"/>
    </row>
    <row r="4" spans="2:10" x14ac:dyDescent="0.45">
      <c r="B4" s="426" t="str">
        <f>'Version Control'!$B$4</f>
        <v>Version Number:</v>
      </c>
      <c r="C4" s="503" t="str">
        <f>'Version Control'!$C$4</f>
        <v>v2.0</v>
      </c>
      <c r="E4" s="151" t="s">
        <v>197</v>
      </c>
      <c r="J4" s="242"/>
    </row>
    <row r="5" spans="2:10" x14ac:dyDescent="0.45">
      <c r="B5" s="427" t="str">
        <f>'Version Control'!$B$5</f>
        <v xml:space="preserve">Latest Template Revision: </v>
      </c>
      <c r="C5" s="428">
        <f>'Version Control'!$C$5</f>
        <v>44904</v>
      </c>
      <c r="J5" s="242"/>
    </row>
    <row r="6" spans="2:10" x14ac:dyDescent="0.45">
      <c r="B6" s="427" t="str">
        <f>'Version Control'!$B$6</f>
        <v>Tab Name:</v>
      </c>
      <c r="C6" s="503" t="str">
        <f ca="1">MID(CELL("filename",B1), FIND("]", CELL("filename", B1))+ 1, 255)</f>
        <v>General Info &amp; Test Results</v>
      </c>
      <c r="J6" s="242"/>
    </row>
    <row r="7" spans="2:10" ht="40.5" customHeight="1" x14ac:dyDescent="0.45">
      <c r="B7" s="504" t="str">
        <f>'Version Control'!$B$7</f>
        <v>File Name:</v>
      </c>
      <c r="C7" s="505" t="str">
        <f ca="1">'Version Control'!$C$7</f>
        <v>Commercial Clothes Washer J2 - v2.0.xlsx</v>
      </c>
      <c r="J7" s="242"/>
    </row>
    <row r="8" spans="2:10" ht="17.5" thickBot="1" x14ac:dyDescent="0.5">
      <c r="B8" s="429" t="str">
        <f>'Version Control'!$B$8</f>
        <v xml:space="preserve">Test Completion Date: </v>
      </c>
      <c r="C8" s="430" t="str">
        <f>'Version Control'!$C$8</f>
        <v>[MM/DD/YYYY]</v>
      </c>
      <c r="J8" s="242"/>
    </row>
    <row r="9" spans="2:10" ht="17.5" thickBot="1" x14ac:dyDescent="0.5">
      <c r="B9" s="308"/>
      <c r="C9" s="309"/>
      <c r="J9" s="242"/>
    </row>
    <row r="10" spans="2:10" ht="17.5" thickBot="1" x14ac:dyDescent="0.5">
      <c r="B10" s="415"/>
      <c r="C10" s="416"/>
      <c r="E10" s="152" t="s">
        <v>215</v>
      </c>
      <c r="F10" s="153"/>
      <c r="G10" s="154"/>
      <c r="J10" s="242"/>
    </row>
    <row r="11" spans="2:10" ht="17.5" thickBot="1" x14ac:dyDescent="0.5">
      <c r="B11" s="152" t="s">
        <v>161</v>
      </c>
      <c r="C11" s="154"/>
      <c r="E11" s="219" t="s">
        <v>162</v>
      </c>
      <c r="F11" s="220" t="s">
        <v>172</v>
      </c>
      <c r="G11" s="221" t="s">
        <v>163</v>
      </c>
      <c r="J11" s="242"/>
    </row>
    <row r="12" spans="2:10" x14ac:dyDescent="0.45">
      <c r="B12" s="208" t="s">
        <v>12</v>
      </c>
      <c r="C12" s="210"/>
      <c r="D12" s="310"/>
      <c r="E12" s="203" t="s">
        <v>87</v>
      </c>
      <c r="F12" s="218" t="str">
        <f>IF(ISERROR('Calculations - Metrics'!C18),"",'Calculations - Metrics'!C18)</f>
        <v/>
      </c>
      <c r="G12" s="222" t="s">
        <v>90</v>
      </c>
      <c r="J12" s="242"/>
    </row>
    <row r="13" spans="2:10" ht="17.5" thickBot="1" x14ac:dyDescent="0.5">
      <c r="B13" s="209" t="s">
        <v>164</v>
      </c>
      <c r="C13" s="185"/>
      <c r="D13" s="310"/>
      <c r="E13" s="285" t="s">
        <v>262</v>
      </c>
      <c r="F13" s="294" t="str">
        <f>IF(ISERROR('Calculations - Metrics'!C15),"",'Calculations - Metrics'!C15)</f>
        <v/>
      </c>
      <c r="G13" s="224" t="s">
        <v>97</v>
      </c>
      <c r="J13" s="242"/>
    </row>
    <row r="14" spans="2:10" ht="17.5" thickBot="1" x14ac:dyDescent="0.5">
      <c r="D14" s="310"/>
      <c r="E14" s="203" t="s">
        <v>139</v>
      </c>
      <c r="F14" s="218" t="str">
        <f>IF(ISERROR('Test Data Inputs'!C16),"",'Test Data Inputs'!C16)</f>
        <v/>
      </c>
      <c r="G14" s="222" t="s">
        <v>51</v>
      </c>
      <c r="J14" s="242"/>
    </row>
    <row r="15" spans="2:10" ht="17.5" thickBot="1" x14ac:dyDescent="0.5">
      <c r="B15" s="152" t="s">
        <v>180</v>
      </c>
      <c r="C15" s="154"/>
      <c r="D15" s="310"/>
      <c r="E15" s="204" t="s">
        <v>11</v>
      </c>
      <c r="F15" s="207" t="str">
        <f>'Calculations - RMC'!C14</f>
        <v/>
      </c>
      <c r="G15" s="224" t="s">
        <v>111</v>
      </c>
      <c r="J15" s="242"/>
    </row>
    <row r="16" spans="2:10" x14ac:dyDescent="0.45">
      <c r="B16" s="613" t="s">
        <v>165</v>
      </c>
      <c r="C16" s="614" t="s">
        <v>488</v>
      </c>
      <c r="D16" s="310"/>
      <c r="J16" s="242"/>
    </row>
    <row r="17" spans="2:10" ht="17.5" thickBot="1" x14ac:dyDescent="0.5">
      <c r="B17" s="209" t="s">
        <v>166</v>
      </c>
      <c r="C17" s="615" t="s">
        <v>488</v>
      </c>
      <c r="D17" s="310"/>
      <c r="J17" s="242"/>
    </row>
    <row r="18" spans="2:10" ht="17.5" thickBot="1" x14ac:dyDescent="0.5">
      <c r="D18" s="310"/>
      <c r="J18" s="242"/>
    </row>
    <row r="19" spans="2:10" ht="17.5" thickBot="1" x14ac:dyDescent="0.5">
      <c r="B19" s="152" t="s">
        <v>181</v>
      </c>
      <c r="C19" s="154"/>
      <c r="D19" s="311"/>
      <c r="E19" s="286" t="s">
        <v>263</v>
      </c>
      <c r="F19" s="155"/>
      <c r="G19" s="156"/>
      <c r="J19" s="242"/>
    </row>
    <row r="20" spans="2:10" ht="17.5" thickBot="1" x14ac:dyDescent="0.5">
      <c r="B20" s="208" t="s">
        <v>167</v>
      </c>
      <c r="C20" s="212"/>
      <c r="D20" s="311"/>
      <c r="E20" s="709" t="s">
        <v>152</v>
      </c>
      <c r="F20" s="720"/>
      <c r="G20" s="710"/>
      <c r="H20" s="135"/>
      <c r="J20" s="242"/>
    </row>
    <row r="21" spans="2:10" x14ac:dyDescent="0.45">
      <c r="B21" s="211" t="s">
        <v>168</v>
      </c>
      <c r="C21" s="186"/>
      <c r="D21" s="311"/>
      <c r="E21" s="711" t="s">
        <v>223</v>
      </c>
      <c r="F21" s="712"/>
      <c r="G21" s="713"/>
      <c r="J21" s="242"/>
    </row>
    <row r="22" spans="2:10" ht="18" customHeight="1" x14ac:dyDescent="0.45">
      <c r="B22" s="211" t="s">
        <v>169</v>
      </c>
      <c r="C22" s="186"/>
      <c r="D22" s="311"/>
      <c r="E22" s="714"/>
      <c r="F22" s="715"/>
      <c r="G22" s="716"/>
      <c r="J22" s="242"/>
    </row>
    <row r="23" spans="2:10" ht="18" customHeight="1" x14ac:dyDescent="0.45">
      <c r="B23" s="211" t="s">
        <v>170</v>
      </c>
      <c r="C23" s="186"/>
      <c r="D23" s="311"/>
      <c r="E23" s="714"/>
      <c r="F23" s="715"/>
      <c r="G23" s="716"/>
      <c r="J23" s="242"/>
    </row>
    <row r="24" spans="2:10" ht="17.5" thickBot="1" x14ac:dyDescent="0.5">
      <c r="B24" s="211" t="s">
        <v>188</v>
      </c>
      <c r="C24" s="186"/>
      <c r="D24" s="311"/>
      <c r="E24" s="717"/>
      <c r="F24" s="718"/>
      <c r="G24" s="719"/>
      <c r="J24" s="242"/>
    </row>
    <row r="25" spans="2:10" ht="17.5" thickBot="1" x14ac:dyDescent="0.5">
      <c r="B25" s="211" t="s">
        <v>171</v>
      </c>
      <c r="C25" s="489" t="s">
        <v>488</v>
      </c>
      <c r="D25" s="311"/>
      <c r="E25" s="395" t="s">
        <v>153</v>
      </c>
      <c r="F25" s="225" t="s">
        <v>151</v>
      </c>
      <c r="G25" s="226" t="s">
        <v>154</v>
      </c>
      <c r="J25" s="242"/>
    </row>
    <row r="26" spans="2:10" ht="17.5" thickBot="1" x14ac:dyDescent="0.5">
      <c r="B26" s="209" t="s">
        <v>121</v>
      </c>
      <c r="C26" s="187"/>
      <c r="D26" s="311"/>
      <c r="E26" s="400" t="str">
        <f>IF('Report Sign-Off Block'!B16&lt;&gt;0,'Report Sign-Off Block'!B16,"")</f>
        <v>Test Completion</v>
      </c>
      <c r="F26" s="402" t="str">
        <f>'Report Sign-Off Block'!D16</f>
        <v>[MM/DD/YYYY]</v>
      </c>
      <c r="G26" s="520" t="str">
        <f>IF('Report Sign-Off Block'!E16&lt;&gt;0,'Report Sign-Off Block'!E16,"")</f>
        <v>[Test Lab Name]</v>
      </c>
      <c r="J26" s="242"/>
    </row>
    <row r="27" spans="2:10" ht="17.5" thickBot="1" x14ac:dyDescent="0.5">
      <c r="D27" s="311"/>
      <c r="E27" s="401" t="str">
        <f>IF('Report Sign-Off Block'!B17&lt;&gt;0,'Report Sign-Off Block'!B17,"")</f>
        <v>Template Population</v>
      </c>
      <c r="F27" s="383" t="str">
        <f>'Report Sign-Off Block'!D17</f>
        <v>[MM/DD/YYYY]</v>
      </c>
      <c r="G27" s="521" t="str">
        <f>IF('Report Sign-Off Block'!E17&lt;&gt;0,'Report Sign-Off Block'!E17,"")</f>
        <v>[Test Lab Name]</v>
      </c>
      <c r="J27" s="242"/>
    </row>
    <row r="28" spans="2:10" ht="17.5" thickBot="1" x14ac:dyDescent="0.5">
      <c r="B28" s="152" t="s">
        <v>182</v>
      </c>
      <c r="C28" s="214"/>
      <c r="D28" s="311"/>
      <c r="E28" s="401" t="str">
        <f>IF('Report Sign-Off Block'!B18&lt;&gt;0,'Report Sign-Off Block'!B18,"")</f>
        <v>Report Review by Test Lab</v>
      </c>
      <c r="F28" s="383" t="str">
        <f>'Report Sign-Off Block'!D18</f>
        <v>[MM/DD/YYYY]</v>
      </c>
      <c r="G28" s="521" t="str">
        <f>IF('Report Sign-Off Block'!E18&lt;&gt;0,'Report Sign-Off Block'!E18,"")</f>
        <v>[Test Lab Name]</v>
      </c>
      <c r="J28" s="242"/>
    </row>
    <row r="29" spans="2:10" ht="17.5" thickBot="1" x14ac:dyDescent="0.5">
      <c r="B29" s="208" t="s">
        <v>245</v>
      </c>
      <c r="C29" s="213"/>
      <c r="D29" s="311"/>
      <c r="E29" s="530" t="str">
        <f>IF('Report Sign-Off Block'!B19&lt;&gt;0,'Report Sign-Off Block'!B19,"")</f>
        <v>Report Review by Test Lab</v>
      </c>
      <c r="F29" s="403" t="str">
        <f>'Report Sign-Off Block'!D19</f>
        <v>[MM/DD/YYYY]</v>
      </c>
      <c r="G29" s="522" t="str">
        <f>IF('Report Sign-Off Block'!E19&lt;&gt;0,'Report Sign-Off Block'!E19,"")</f>
        <v>[Test Lab Name]</v>
      </c>
      <c r="J29" s="242"/>
    </row>
    <row r="30" spans="2:10" x14ac:dyDescent="0.45">
      <c r="B30" s="211" t="s">
        <v>40</v>
      </c>
      <c r="C30" s="188"/>
      <c r="D30" s="301" t="str">
        <f>IF(OR(C30="User-Adjustable Adaptive",C30="Both Manual and User-Adjustable Adaptive"),"See User Adjustable Adaptive Fill Tab.","")</f>
        <v/>
      </c>
      <c r="J30" s="242"/>
    </row>
    <row r="31" spans="2:10" x14ac:dyDescent="0.45">
      <c r="B31" s="721" t="s">
        <v>246</v>
      </c>
      <c r="C31" s="722"/>
      <c r="D31" s="310"/>
      <c r="G31" s="311"/>
      <c r="J31" s="242"/>
    </row>
    <row r="32" spans="2:10" ht="17.5" thickBot="1" x14ac:dyDescent="0.5">
      <c r="B32" s="277" t="s">
        <v>239</v>
      </c>
      <c r="C32" s="188"/>
      <c r="G32" s="311"/>
      <c r="J32" s="242"/>
    </row>
    <row r="33" spans="2:10" ht="17.5" thickBot="1" x14ac:dyDescent="0.5">
      <c r="B33" s="277" t="s">
        <v>240</v>
      </c>
      <c r="C33" s="188"/>
      <c r="E33" s="157" t="s">
        <v>401</v>
      </c>
      <c r="F33" s="158"/>
      <c r="J33" s="242"/>
    </row>
    <row r="34" spans="2:10" ht="18" x14ac:dyDescent="0.5">
      <c r="B34" s="279" t="s">
        <v>305</v>
      </c>
      <c r="C34" s="216"/>
      <c r="D34" s="450" t="str">
        <f>IF(AND(C33="Yes",C34=0),"Must be &gt; 0 if response above is 'Yes'",IF(AND(C33="No",C34&lt;&gt;0),"Must be 0 if response above is 'No'",""))</f>
        <v/>
      </c>
      <c r="E34" s="312" t="s">
        <v>402</v>
      </c>
      <c r="F34" s="364" t="str">
        <f>IF(AND($C$32="Yes",$C$33="No",$C$35="No",$C$37="No",$C$38="No"),Tables!C20,IF(AND($C$32="Yes",$C$33="No",$C$35="No",$C$37="Yes",$C$38="No"),Tables!D20,IF(AND($C$32="Yes",$C$33="Yes",OR($C$35="Yes", $C$35="No"),$C$37="Yes",$C$38="No"),Tables!E20,IF(AND($C$32="Yes",$C$33="Yes",OR($C$35="Yes", $C$35="No"),$C$37="No",$C$38="Yes"),Tables!F20,IF(AND($C$32="Yes",$C$33="Yes",OR($C$35="Yes", $C$35="No"),$C$37="Yes",$C$38="Yes"),Tables!G20,"error")))))</f>
        <v>error</v>
      </c>
      <c r="J34" s="242"/>
    </row>
    <row r="35" spans="2:10" ht="18" x14ac:dyDescent="0.5">
      <c r="B35" s="277" t="s">
        <v>241</v>
      </c>
      <c r="C35" s="188"/>
      <c r="E35" s="313" t="s">
        <v>403</v>
      </c>
      <c r="F35" s="200" t="str">
        <f>IF(AND($C$32="Yes",$C$33="No",$C$35="No",OR($C$37="Yes", $C$37="No"),$C$38="No"),Tables!C18,IF(AND($C$32="Yes",$C$33="Yes",$C$35="No",$C$37="Yes",$C$38="No"),Tables!E18,IF(AND($C$32="Yes",$C$33="Yes",$C$35="Yes",$C$37="Yes",$C$38="No"),Tables!E19,IF(AND($C$32="Yes",$C$33="Yes",$C$35="No",$C$37="No",$C$38="Yes"),Tables!F18,IF(AND($C$32="Yes",$C$33="Yes",$C$35="Yes",$C$37="No",$C$38="Yes"),Tables!F19,IF(AND($C$32="Yes",$C$33="Yes",$C$35="No",$C$37="Yes",$C$38="Yes"),Tables!G18,IF(AND($C$32="Yes",$C$33="Yes",$C$35="Yes",$C$37="Yes",$C$38="Yes"),Tables!G19,"error")))))))</f>
        <v>error</v>
      </c>
      <c r="J35" s="242"/>
    </row>
    <row r="36" spans="2:10" ht="18" x14ac:dyDescent="0.5">
      <c r="B36" s="278" t="s">
        <v>306</v>
      </c>
      <c r="C36" s="188"/>
      <c r="D36" s="653" t="str">
        <f>IF(AND(C35="Yes",C36=0),"Must be &gt; 0 if response above is 'Yes'",IF(AND(C35="No",C36&lt;&gt;0),"Must be 0 if response above is 'No'",""))</f>
        <v/>
      </c>
      <c r="E36" s="313" t="s">
        <v>404</v>
      </c>
      <c r="F36" s="200" t="str">
        <f>IF(AND($C$32="Yes",$C$33="No",$C$35="No",OR($C$37="Yes", $C$37="No"),$C$38="No"),Tables!C16,IF(AND($C$32="Yes",$C$33="Yes",$C$35="No",$C$37="Yes",$C$38="No"),Tables!E16,IF(AND($C$32="Yes",$C$33="Yes",$C$35="Yes",$C$37="Yes",$C$38="No"),Tables!E17,IF(AND($C$32="Yes",$C$33="Yes",$C$35="No",$C$37="No",$C$38="Yes"),Tables!F16,IF(AND($C$32="Yes",$C$33="Yes",$C$35="Yes",$C$37="No",$C$38="Yes"),Tables!F17,IF(AND($C$32="Yes",$C$33="Yes",$C$35="No",$C$37="Yes",$C$38="Yes"),Tables!G16,IF(AND($C$32="Yes",$C$33="Yes",$C$35="Yes",$C$37="Yes",$C$38="Yes"),Tables!G17,"error")))))))</f>
        <v>error</v>
      </c>
      <c r="G36" s="449" t="str">
        <f>IF(TUFc="error","See Table 4.1.1 in Appendix J2 for allowable temperature combinations","")</f>
        <v>See Table 4.1.1 in Appendix J2 for allowable temperature combinations</v>
      </c>
      <c r="J36" s="242"/>
    </row>
    <row r="37" spans="2:10" ht="18" x14ac:dyDescent="0.5">
      <c r="B37" s="277" t="s">
        <v>242</v>
      </c>
      <c r="C37" s="188"/>
      <c r="D37" s="590"/>
      <c r="E37" s="313" t="s">
        <v>405</v>
      </c>
      <c r="F37" s="200" t="str">
        <f>IF(AND($C$32="Yes",$C$33="No",$C$35="No",$C$37="No",$C$38="No"),Tables!C15,IF(AND($C$32="Yes",$C$33="No",$C$35="No",$C$37="Yes",$C$38="No"),Tables!D15,IF(AND($C$32="Yes",$C$33="Yes",OR($C$35="Yes", $C$35="No"),$C$37="Yes",$C$38="No"),Tables!E15,IF(AND($C$32="Yes",$C$33="Yes",OR($C$35="Yes", $C$35="No"),$C$37="No",$C$38="Yes"),Tables!F15,IF(AND($C$32="Yes",$C$33="Yes",OR($C$35="Yes", $C$35="No"),$C$37="Yes",$C$38="Yes"),Tables!G15,"error")))))</f>
        <v>error</v>
      </c>
      <c r="G37" s="449"/>
      <c r="J37" s="242"/>
    </row>
    <row r="38" spans="2:10" ht="18.5" thickBot="1" x14ac:dyDescent="0.55000000000000004">
      <c r="B38" s="277" t="s">
        <v>243</v>
      </c>
      <c r="C38" s="188"/>
      <c r="E38" s="314" t="s">
        <v>406</v>
      </c>
      <c r="F38" s="365" t="str">
        <f>IF(AND($C$32="Yes",$C$33="No",$C$35="No",$C$37="No",$C$38="No"),Tables!C14,IF(AND($C$32="Yes",$C$33="No",$C$35="No",$C$37="Yes",$C$38="No"),Tables!D14,IF(AND($C$32="Yes",$C$33="Yes",OR($C$35="Yes", $C$35="No"),$C$37="Yes",$C$38="No"),Tables!E14,IF(AND($C$32="Yes",$C$33="Yes",OR($C$35="Yes", $C$35="No"),$C$37="No",$C$38="Yes"),Tables!F14,IF(AND($C$32="Yes",$C$33="Yes",OR($C$35="Yes", $C$35="No"),$C$37="Yes",$C$38="Yes"),Tables!G14,"error")))))</f>
        <v>error</v>
      </c>
      <c r="G38" s="449"/>
      <c r="J38" s="242"/>
    </row>
    <row r="39" spans="2:10" x14ac:dyDescent="0.45">
      <c r="B39" s="211" t="s">
        <v>244</v>
      </c>
      <c r="C39" s="188"/>
      <c r="F39" s="135"/>
      <c r="G39" s="571"/>
      <c r="J39" s="242"/>
    </row>
    <row r="40" spans="2:10" x14ac:dyDescent="0.45">
      <c r="B40" s="721" t="s">
        <v>483</v>
      </c>
      <c r="C40" s="722"/>
      <c r="F40" s="135"/>
      <c r="G40" s="571"/>
      <c r="J40" s="242"/>
    </row>
    <row r="41" spans="2:10" ht="75" customHeight="1" thickBot="1" x14ac:dyDescent="0.5">
      <c r="B41" s="570" t="s">
        <v>481</v>
      </c>
      <c r="C41" s="187"/>
      <c r="G41" s="571"/>
      <c r="J41" s="242"/>
    </row>
    <row r="42" spans="2:10" ht="17.5" thickBot="1" x14ac:dyDescent="0.5">
      <c r="J42" s="242"/>
    </row>
    <row r="43" spans="2:10" ht="17.5" thickBot="1" x14ac:dyDescent="0.5">
      <c r="B43" s="215" t="s">
        <v>183</v>
      </c>
      <c r="C43" s="214"/>
      <c r="F43" s="445"/>
      <c r="J43" s="242"/>
    </row>
    <row r="44" spans="2:10" x14ac:dyDescent="0.45">
      <c r="B44" s="208" t="s">
        <v>52</v>
      </c>
      <c r="C44" s="216"/>
      <c r="J44" s="242"/>
    </row>
    <row r="45" spans="2:10" x14ac:dyDescent="0.45">
      <c r="B45" s="211" t="s">
        <v>53</v>
      </c>
      <c r="C45" s="189" t="e">
        <f>VLOOKUP(C44,'Drop-Downs'!B52:D73,2)</f>
        <v>#N/A</v>
      </c>
      <c r="J45" s="242"/>
    </row>
    <row r="46" spans="2:10" ht="17.5" thickBot="1" x14ac:dyDescent="0.5">
      <c r="B46" s="209" t="s">
        <v>54</v>
      </c>
      <c r="C46" s="190" t="e">
        <f>VLOOKUP(C44,'Drop-Downs'!B52:D73,3)</f>
        <v>#N/A</v>
      </c>
      <c r="J46" s="242"/>
    </row>
    <row r="47" spans="2:10" ht="17.5" thickBot="1" x14ac:dyDescent="0.5">
      <c r="J47" s="242"/>
    </row>
    <row r="48" spans="2:10" ht="17.5" thickBot="1" x14ac:dyDescent="0.5">
      <c r="B48" s="152" t="s">
        <v>184</v>
      </c>
      <c r="C48" s="217"/>
      <c r="D48" s="217"/>
      <c r="E48" s="217"/>
      <c r="F48" s="217"/>
      <c r="G48" s="217"/>
      <c r="H48" s="154"/>
      <c r="J48" s="242"/>
    </row>
    <row r="49" spans="2:10" ht="34" x14ac:dyDescent="0.45">
      <c r="B49" s="251" t="s">
        <v>222</v>
      </c>
      <c r="C49" s="250" t="s">
        <v>217</v>
      </c>
      <c r="D49" s="250" t="s">
        <v>452</v>
      </c>
      <c r="E49" s="250" t="s">
        <v>218</v>
      </c>
      <c r="F49" s="250" t="s">
        <v>219</v>
      </c>
      <c r="G49" s="250" t="s">
        <v>220</v>
      </c>
      <c r="H49" s="252" t="s">
        <v>221</v>
      </c>
      <c r="J49" s="242"/>
    </row>
    <row r="50" spans="2:10" x14ac:dyDescent="0.45">
      <c r="B50" s="282" t="s">
        <v>255</v>
      </c>
      <c r="C50" s="451"/>
      <c r="D50" s="452"/>
      <c r="E50" s="453"/>
      <c r="F50" s="454"/>
      <c r="G50" s="454"/>
      <c r="H50" s="455"/>
      <c r="J50" s="242"/>
    </row>
    <row r="51" spans="2:10" x14ac:dyDescent="0.45">
      <c r="B51" s="280" t="s">
        <v>68</v>
      </c>
      <c r="C51" s="264"/>
      <c r="D51" s="265"/>
      <c r="E51" s="266"/>
      <c r="F51" s="266"/>
      <c r="G51" s="266"/>
      <c r="H51" s="267"/>
      <c r="J51" s="242"/>
    </row>
    <row r="52" spans="2:10" x14ac:dyDescent="0.45">
      <c r="B52" s="277" t="s">
        <v>73</v>
      </c>
      <c r="C52" s="268"/>
      <c r="D52" s="269"/>
      <c r="E52" s="270"/>
      <c r="F52" s="266"/>
      <c r="G52" s="266"/>
      <c r="H52" s="267"/>
      <c r="J52" s="242"/>
    </row>
    <row r="53" spans="2:10" x14ac:dyDescent="0.45">
      <c r="B53" s="277" t="s">
        <v>247</v>
      </c>
      <c r="C53" s="268"/>
      <c r="D53" s="269"/>
      <c r="E53" s="270"/>
      <c r="F53" s="270"/>
      <c r="G53" s="271"/>
      <c r="H53" s="272"/>
      <c r="J53" s="242"/>
    </row>
    <row r="54" spans="2:10" x14ac:dyDescent="0.45">
      <c r="B54" s="277" t="s">
        <v>248</v>
      </c>
      <c r="C54" s="268"/>
      <c r="D54" s="269"/>
      <c r="E54" s="270"/>
      <c r="F54" s="270"/>
      <c r="G54" s="271"/>
      <c r="H54" s="272"/>
      <c r="J54" s="242"/>
    </row>
    <row r="55" spans="2:10" x14ac:dyDescent="0.45">
      <c r="B55" s="277" t="s">
        <v>249</v>
      </c>
      <c r="C55" s="268"/>
      <c r="D55" s="269"/>
      <c r="E55" s="270"/>
      <c r="F55" s="270"/>
      <c r="G55" s="271"/>
      <c r="H55" s="272"/>
      <c r="J55" s="242"/>
    </row>
    <row r="56" spans="2:10" x14ac:dyDescent="0.45">
      <c r="B56" s="277" t="s">
        <v>250</v>
      </c>
      <c r="C56" s="268"/>
      <c r="D56" s="269"/>
      <c r="E56" s="270"/>
      <c r="F56" s="270"/>
      <c r="G56" s="271"/>
      <c r="H56" s="272"/>
      <c r="J56" s="242"/>
    </row>
    <row r="57" spans="2:10" x14ac:dyDescent="0.45">
      <c r="B57" s="277" t="s">
        <v>251</v>
      </c>
      <c r="C57" s="268"/>
      <c r="D57" s="269"/>
      <c r="E57" s="270"/>
      <c r="F57" s="270"/>
      <c r="G57" s="271"/>
      <c r="H57" s="272"/>
      <c r="J57" s="242"/>
    </row>
    <row r="58" spans="2:10" x14ac:dyDescent="0.45">
      <c r="B58" s="277" t="s">
        <v>252</v>
      </c>
      <c r="C58" s="268"/>
      <c r="D58" s="269"/>
      <c r="E58" s="270"/>
      <c r="F58" s="270"/>
      <c r="G58" s="271"/>
      <c r="H58" s="272"/>
      <c r="J58" s="242"/>
    </row>
    <row r="59" spans="2:10" x14ac:dyDescent="0.45">
      <c r="B59" s="277" t="s">
        <v>253</v>
      </c>
      <c r="C59" s="268"/>
      <c r="D59" s="269"/>
      <c r="E59" s="270"/>
      <c r="F59" s="270"/>
      <c r="G59" s="271"/>
      <c r="H59" s="272"/>
      <c r="J59" s="242"/>
    </row>
    <row r="60" spans="2:10" x14ac:dyDescent="0.45">
      <c r="B60" s="277" t="s">
        <v>71</v>
      </c>
      <c r="C60" s="268"/>
      <c r="D60" s="269"/>
      <c r="E60" s="270"/>
      <c r="F60" s="266"/>
      <c r="G60" s="266"/>
      <c r="H60" s="267"/>
      <c r="J60" s="242"/>
    </row>
    <row r="61" spans="2:10" x14ac:dyDescent="0.45">
      <c r="B61" s="277" t="s">
        <v>72</v>
      </c>
      <c r="C61" s="268"/>
      <c r="D61" s="269"/>
      <c r="E61" s="270"/>
      <c r="F61" s="270"/>
      <c r="G61" s="271"/>
      <c r="H61" s="272"/>
      <c r="J61" s="242"/>
    </row>
    <row r="62" spans="2:10" x14ac:dyDescent="0.45">
      <c r="B62" s="283" t="s">
        <v>254</v>
      </c>
      <c r="C62" s="456"/>
      <c r="D62" s="457"/>
      <c r="E62" s="458"/>
      <c r="F62" s="458"/>
      <c r="G62" s="458"/>
      <c r="H62" s="459"/>
      <c r="J62" s="242"/>
    </row>
    <row r="63" spans="2:10" x14ac:dyDescent="0.45">
      <c r="B63" s="281" t="s">
        <v>256</v>
      </c>
      <c r="C63" s="264"/>
      <c r="D63" s="265"/>
      <c r="E63" s="266"/>
      <c r="F63" s="266"/>
      <c r="G63" s="266"/>
      <c r="H63" s="267"/>
      <c r="J63" s="242"/>
    </row>
    <row r="64" spans="2:10" x14ac:dyDescent="0.45">
      <c r="B64" s="281" t="s">
        <v>257</v>
      </c>
      <c r="C64" s="268"/>
      <c r="D64" s="269"/>
      <c r="E64" s="270"/>
      <c r="F64" s="270"/>
      <c r="G64" s="271"/>
      <c r="H64" s="272"/>
      <c r="J64" s="242"/>
    </row>
    <row r="65" spans="2:10" x14ac:dyDescent="0.45">
      <c r="B65" s="281" t="s">
        <v>258</v>
      </c>
      <c r="C65" s="268"/>
      <c r="D65" s="269"/>
      <c r="E65" s="270"/>
      <c r="F65" s="270"/>
      <c r="G65" s="271"/>
      <c r="H65" s="272"/>
      <c r="J65" s="242"/>
    </row>
    <row r="66" spans="2:10" ht="17.5" thickBot="1" x14ac:dyDescent="0.5">
      <c r="B66" s="284" t="s">
        <v>259</v>
      </c>
      <c r="C66" s="303"/>
      <c r="D66" s="304"/>
      <c r="E66" s="305"/>
      <c r="F66" s="305"/>
      <c r="G66" s="306"/>
      <c r="H66" s="307"/>
      <c r="J66" s="242"/>
    </row>
    <row r="67" spans="2:10" ht="17.5" thickBot="1" x14ac:dyDescent="0.5">
      <c r="B67" s="460"/>
      <c r="C67" s="461"/>
      <c r="D67" s="462"/>
      <c r="E67" s="463"/>
      <c r="F67" s="463"/>
      <c r="G67" s="463"/>
      <c r="H67" s="463"/>
      <c r="J67" s="242"/>
    </row>
    <row r="68" spans="2:10" ht="17.5" thickBot="1" x14ac:dyDescent="0.5">
      <c r="B68" s="706" t="s">
        <v>260</v>
      </c>
      <c r="C68" s="707"/>
      <c r="D68" s="707"/>
      <c r="E68" s="707"/>
      <c r="F68" s="707"/>
      <c r="G68" s="707"/>
      <c r="H68" s="708"/>
      <c r="J68" s="242"/>
    </row>
    <row r="69" spans="2:10" ht="17.75" customHeight="1" x14ac:dyDescent="0.45">
      <c r="B69" s="697"/>
      <c r="C69" s="698"/>
      <c r="D69" s="698"/>
      <c r="E69" s="698"/>
      <c r="F69" s="698"/>
      <c r="G69" s="698"/>
      <c r="H69" s="699"/>
      <c r="J69" s="242"/>
    </row>
    <row r="70" spans="2:10" ht="17.75" customHeight="1" x14ac:dyDescent="0.45">
      <c r="B70" s="700"/>
      <c r="C70" s="701"/>
      <c r="D70" s="701"/>
      <c r="E70" s="701"/>
      <c r="F70" s="701"/>
      <c r="G70" s="701"/>
      <c r="H70" s="702"/>
      <c r="J70" s="242"/>
    </row>
    <row r="71" spans="2:10" ht="17.75" customHeight="1" x14ac:dyDescent="0.45">
      <c r="B71" s="700"/>
      <c r="C71" s="701"/>
      <c r="D71" s="701"/>
      <c r="E71" s="701"/>
      <c r="F71" s="701"/>
      <c r="G71" s="701"/>
      <c r="H71" s="702"/>
      <c r="J71" s="242"/>
    </row>
    <row r="72" spans="2:10" ht="17.75" customHeight="1" x14ac:dyDescent="0.45">
      <c r="B72" s="700"/>
      <c r="C72" s="701"/>
      <c r="D72" s="701"/>
      <c r="E72" s="701"/>
      <c r="F72" s="701"/>
      <c r="G72" s="701"/>
      <c r="H72" s="702"/>
      <c r="J72" s="242"/>
    </row>
    <row r="73" spans="2:10" ht="17.75" customHeight="1" x14ac:dyDescent="0.45">
      <c r="B73" s="700"/>
      <c r="C73" s="701"/>
      <c r="D73" s="701"/>
      <c r="E73" s="701"/>
      <c r="F73" s="701"/>
      <c r="G73" s="701"/>
      <c r="H73" s="702"/>
      <c r="J73" s="242"/>
    </row>
    <row r="74" spans="2:10" ht="17.75" customHeight="1" x14ac:dyDescent="0.45">
      <c r="B74" s="700"/>
      <c r="C74" s="701"/>
      <c r="D74" s="701"/>
      <c r="E74" s="701"/>
      <c r="F74" s="701"/>
      <c r="G74" s="701"/>
      <c r="H74" s="702"/>
      <c r="J74" s="242"/>
    </row>
    <row r="75" spans="2:10" ht="17.75" customHeight="1" x14ac:dyDescent="0.45">
      <c r="B75" s="700"/>
      <c r="C75" s="701"/>
      <c r="D75" s="701"/>
      <c r="E75" s="701"/>
      <c r="F75" s="701"/>
      <c r="G75" s="701"/>
      <c r="H75" s="702"/>
      <c r="J75" s="242"/>
    </row>
    <row r="76" spans="2:10" ht="17.75" customHeight="1" x14ac:dyDescent="0.45">
      <c r="B76" s="700"/>
      <c r="C76" s="701"/>
      <c r="D76" s="701"/>
      <c r="E76" s="701"/>
      <c r="F76" s="701"/>
      <c r="G76" s="701"/>
      <c r="H76" s="702"/>
      <c r="J76" s="242"/>
    </row>
    <row r="77" spans="2:10" x14ac:dyDescent="0.45">
      <c r="B77" s="700"/>
      <c r="C77" s="701"/>
      <c r="D77" s="701"/>
      <c r="E77" s="701"/>
      <c r="F77" s="701"/>
      <c r="G77" s="701"/>
      <c r="H77" s="702"/>
      <c r="J77" s="242"/>
    </row>
    <row r="78" spans="2:10" x14ac:dyDescent="0.45">
      <c r="B78" s="700"/>
      <c r="C78" s="701"/>
      <c r="D78" s="701"/>
      <c r="E78" s="701"/>
      <c r="F78" s="701"/>
      <c r="G78" s="701"/>
      <c r="H78" s="702"/>
      <c r="J78" s="242"/>
    </row>
    <row r="79" spans="2:10" x14ac:dyDescent="0.45">
      <c r="B79" s="700"/>
      <c r="C79" s="701"/>
      <c r="D79" s="701"/>
      <c r="E79" s="701"/>
      <c r="F79" s="701"/>
      <c r="G79" s="701"/>
      <c r="H79" s="702"/>
      <c r="J79" s="242"/>
    </row>
    <row r="80" spans="2:10" ht="17.5" thickBot="1" x14ac:dyDescent="0.5">
      <c r="B80" s="703"/>
      <c r="C80" s="704"/>
      <c r="D80" s="704"/>
      <c r="E80" s="704"/>
      <c r="F80" s="704"/>
      <c r="G80" s="704"/>
      <c r="H80" s="705"/>
      <c r="J80" s="242"/>
    </row>
    <row r="81" spans="1:10" x14ac:dyDescent="0.45">
      <c r="J81" s="242"/>
    </row>
    <row r="82" spans="1:10" x14ac:dyDescent="0.45">
      <c r="A82" s="242"/>
      <c r="B82" s="242"/>
      <c r="C82" s="243"/>
      <c r="D82" s="243"/>
      <c r="E82" s="242"/>
      <c r="F82" s="242"/>
      <c r="G82" s="242"/>
      <c r="H82" s="242"/>
      <c r="I82" s="242"/>
      <c r="J82" s="242"/>
    </row>
  </sheetData>
  <sheetProtection algorithmName="SHA-512" hashValue="08yUJBvsRwnaaKiL4vfmx70K1UlvTZGRgXccgVzt0VfPvYeYFBSyt30B19nBey/0216OlE1EqxN16YFApAc0eg==" saltValue="EvYahjWMXCOebGVIzRCGHA==" spinCount="100000" sheet="1" selectLockedCells="1"/>
  <dataConsolidate/>
  <mergeCells count="7">
    <mergeCell ref="B69:H80"/>
    <mergeCell ref="B68:H68"/>
    <mergeCell ref="B2:C2"/>
    <mergeCell ref="E21:G24"/>
    <mergeCell ref="E20:G20"/>
    <mergeCell ref="B40:C40"/>
    <mergeCell ref="B31:C31"/>
  </mergeCells>
  <conditionalFormatting sqref="C61:H61">
    <cfRule type="expression" dxfId="97" priority="2503" stopIfTrue="1">
      <formula>$C$38&lt;&gt;"Yes"</formula>
    </cfRule>
  </conditionalFormatting>
  <conditionalFormatting sqref="C51:H51 C63:H63">
    <cfRule type="expression" dxfId="96" priority="1" stopIfTrue="1">
      <formula>$C$32&lt;&gt;"Yes"</formula>
    </cfRule>
  </conditionalFormatting>
  <conditionalFormatting sqref="C53:H53">
    <cfRule type="expression" dxfId="95" priority="1960" stopIfTrue="1">
      <formula>OR($C$33&lt;&gt;"Yes",$C$34&lt;2)</formula>
    </cfRule>
  </conditionalFormatting>
  <conditionalFormatting sqref="C54:H54">
    <cfRule type="expression" dxfId="94" priority="2481" stopIfTrue="1">
      <formula>OR($C$33&lt;&gt;"Yes",$C$34&lt;3)</formula>
    </cfRule>
  </conditionalFormatting>
  <conditionalFormatting sqref="C55:H55">
    <cfRule type="expression" dxfId="93" priority="2483" stopIfTrue="1">
      <formula>OR($C$33&lt;&gt;"Yes",$C$34&lt;4)</formula>
    </cfRule>
  </conditionalFormatting>
  <conditionalFormatting sqref="C56:H56 C65:H65">
    <cfRule type="expression" dxfId="92" priority="2487" stopIfTrue="1">
      <formula>$C$35&lt;&gt;"Yes"</formula>
    </cfRule>
  </conditionalFormatting>
  <conditionalFormatting sqref="C57:H57">
    <cfRule type="expression" dxfId="91" priority="2489" stopIfTrue="1">
      <formula>OR($C$35&lt;&gt;"Yes",$C$36&lt;2)</formula>
    </cfRule>
  </conditionalFormatting>
  <conditionalFormatting sqref="C58:H58">
    <cfRule type="expression" dxfId="90" priority="2491" stopIfTrue="1">
      <formula>OR($C$35&lt;&gt;"Yes",$C$36&lt;3)</formula>
    </cfRule>
  </conditionalFormatting>
  <conditionalFormatting sqref="C59:H59">
    <cfRule type="expression" dxfId="89" priority="2493" stopIfTrue="1">
      <formula>OR($C$35&lt;&gt;"Yes",$C$36&lt;4)</formula>
    </cfRule>
  </conditionalFormatting>
  <conditionalFormatting sqref="C64:H64">
    <cfRule type="expression" dxfId="88" priority="2505" stopIfTrue="1">
      <formula>OR($C$32&lt;&gt;"Yes",$C$39&lt;&gt;"Yes")</formula>
    </cfRule>
  </conditionalFormatting>
  <conditionalFormatting sqref="C66:H66">
    <cfRule type="expression" dxfId="87" priority="2507" stopIfTrue="1">
      <formula>OR($C$35&lt;&gt;"Yes",$C$39&lt;&gt;"Yes")</formula>
    </cfRule>
  </conditionalFormatting>
  <conditionalFormatting sqref="C52:H52">
    <cfRule type="expression" dxfId="86" priority="4" stopIfTrue="1">
      <formula>$C$33&lt;&gt;"Yes"</formula>
    </cfRule>
  </conditionalFormatting>
  <conditionalFormatting sqref="C60:H60">
    <cfRule type="expression" dxfId="85" priority="2501" stopIfTrue="1">
      <formula>$C$37&lt;&gt;"Yes"</formula>
    </cfRule>
  </conditionalFormatting>
  <dataValidations count="8">
    <dataValidation type="list" allowBlank="1" showInputMessage="1" showErrorMessage="1" sqref="C29" xr:uid="{00000000-0002-0000-0100-000000000000}">
      <formula1>ProductClasses</formula1>
    </dataValidation>
    <dataValidation type="list" allowBlank="1" showInputMessage="1" showErrorMessage="1" sqref="C35 C33 C37:C39" xr:uid="{00000000-0002-0000-0100-000001000000}">
      <formula1>Yes_No</formula1>
    </dataValidation>
    <dataValidation type="list" allowBlank="1" showInputMessage="1" showErrorMessage="1" sqref="C30" xr:uid="{00000000-0002-0000-0100-000002000000}">
      <formula1>FillControl</formula1>
    </dataValidation>
    <dataValidation type="list" allowBlank="1" showInputMessage="1" showErrorMessage="1" sqref="C34" xr:uid="{00000000-0002-0000-0100-000003000000}">
      <formula1>WarmColdCycles</formula1>
    </dataValidation>
    <dataValidation type="list" allowBlank="1" showInputMessage="1" showErrorMessage="1" sqref="C44" xr:uid="{00000000-0002-0000-0100-000004000000}">
      <formula1>LotNumber</formula1>
    </dataValidation>
    <dataValidation type="list" allowBlank="1" showInputMessage="1" showErrorMessage="1" sqref="C36" xr:uid="{00000000-0002-0000-0100-000005000000}">
      <formula1>WarmWarmCycles</formula1>
    </dataValidation>
    <dataValidation type="list" allowBlank="1" showInputMessage="1" showErrorMessage="1" sqref="C41" xr:uid="{00000000-0002-0000-0100-000006000000}">
      <formula1>LowPowerModes</formula1>
    </dataValidation>
    <dataValidation type="list" allowBlank="1" showInputMessage="1" showErrorMessage="1" sqref="C32" xr:uid="{00000000-0002-0000-0100-000007000000}">
      <formula1>Yes_Yes</formula1>
    </dataValidation>
  </dataValidations>
  <hyperlinks>
    <hyperlink ref="E4" location="Instructions!C35" display="Back to Instructions tab"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47"/>
  <sheetViews>
    <sheetView showGridLines="0" zoomScale="80" zoomScaleNormal="80" workbookViewId="0">
      <selection activeCell="B13" sqref="B13"/>
    </sheetView>
  </sheetViews>
  <sheetFormatPr defaultColWidth="10.453125" defaultRowHeight="15.5" x14ac:dyDescent="0.4"/>
  <cols>
    <col min="1" max="1" width="4" style="2" customWidth="1"/>
    <col min="2" max="2" width="30.81640625" style="2" customWidth="1"/>
    <col min="3" max="3" width="45.81640625" style="2" customWidth="1"/>
    <col min="4" max="4" width="25.81640625" style="2" customWidth="1"/>
    <col min="5" max="5" width="30.81640625" style="2" customWidth="1"/>
    <col min="6" max="6" width="28.453125" style="2" customWidth="1"/>
    <col min="7" max="7" width="31.81640625" style="2" customWidth="1"/>
    <col min="8" max="8" width="32.54296875" style="2" customWidth="1"/>
    <col min="9" max="9" width="3.1796875" style="2" customWidth="1"/>
    <col min="10" max="10" width="4" style="2" customWidth="1"/>
    <col min="11" max="16384" width="10.453125" style="2"/>
  </cols>
  <sheetData>
    <row r="1" spans="2:10" ht="16" thickBot="1" x14ac:dyDescent="0.45">
      <c r="J1" s="244"/>
    </row>
    <row r="2" spans="2:10" ht="16" thickBot="1" x14ac:dyDescent="0.45">
      <c r="B2" s="679" t="str">
        <f>'Version Control'!$B$2</f>
        <v>Title Block</v>
      </c>
      <c r="C2" s="680"/>
      <c r="J2" s="244"/>
    </row>
    <row r="3" spans="2:10" ht="16" thickBot="1" x14ac:dyDescent="0.45">
      <c r="B3" s="507" t="str">
        <f>'Version Control'!$B$3</f>
        <v>Test Report Template Name:</v>
      </c>
      <c r="C3" s="508" t="str">
        <f>'Version Control'!$C$3</f>
        <v xml:space="preserve">Commercial Clothes Washer J2  </v>
      </c>
      <c r="J3" s="244"/>
    </row>
    <row r="4" spans="2:10" ht="17" x14ac:dyDescent="0.4">
      <c r="B4" s="509" t="str">
        <f>'Version Control'!$B$4</f>
        <v>Version Number:</v>
      </c>
      <c r="C4" s="510" t="str">
        <f>'Version Control'!$C$4</f>
        <v>v2.0</v>
      </c>
      <c r="E4" s="131" t="s">
        <v>197</v>
      </c>
      <c r="F4" s="157" t="s">
        <v>502</v>
      </c>
      <c r="G4" s="158"/>
      <c r="J4" s="244"/>
    </row>
    <row r="5" spans="2:10" ht="17" x14ac:dyDescent="0.45">
      <c r="B5" s="511" t="str">
        <f>'Version Control'!$B$5</f>
        <v xml:space="preserve">Latest Template Revision: </v>
      </c>
      <c r="C5" s="512">
        <f>'Version Control'!$C$5</f>
        <v>44904</v>
      </c>
      <c r="F5" s="313" t="s">
        <v>503</v>
      </c>
      <c r="G5" s="672" t="str">
        <f>'General Info &amp; Test Results'!C16</f>
        <v>[MM/DD/YYYY]</v>
      </c>
      <c r="J5" s="244"/>
    </row>
    <row r="6" spans="2:10" ht="17.5" thickBot="1" x14ac:dyDescent="0.5">
      <c r="B6" s="511" t="str">
        <f>'Version Control'!$B$6</f>
        <v>Tab Name:</v>
      </c>
      <c r="C6" s="510" t="str">
        <f ca="1">MID(CELL("filename",B1), FIND("]", CELL("filename", B1))+ 1, 255)</f>
        <v>Setup &amp; Instrumentation</v>
      </c>
      <c r="F6" s="314" t="s">
        <v>504</v>
      </c>
      <c r="G6" s="673" t="str">
        <f>'General Info &amp; Test Results'!C17</f>
        <v>[MM/DD/YYYY]</v>
      </c>
      <c r="J6" s="244"/>
    </row>
    <row r="7" spans="2:10" ht="39.75" customHeight="1" x14ac:dyDescent="0.4">
      <c r="B7" s="513" t="str">
        <f>'Version Control'!$B$7</f>
        <v>File Name:</v>
      </c>
      <c r="C7" s="514" t="str">
        <f ca="1">'Version Control'!$C$7</f>
        <v>Commercial Clothes Washer J2 - v2.0.xlsx</v>
      </c>
      <c r="J7" s="244"/>
    </row>
    <row r="8" spans="2:10" ht="16" thickBot="1" x14ac:dyDescent="0.45">
      <c r="B8" s="515" t="str">
        <f>'Version Control'!$B$8</f>
        <v xml:space="preserve">Test Completion Date: </v>
      </c>
      <c r="C8" s="516" t="str">
        <f>'Version Control'!$C$8</f>
        <v>[MM/DD/YYYY]</v>
      </c>
      <c r="E8" s="723"/>
      <c r="F8" s="723"/>
      <c r="G8" s="723"/>
      <c r="H8" s="7"/>
      <c r="J8" s="244"/>
    </row>
    <row r="9" spans="2:10" x14ac:dyDescent="0.4">
      <c r="J9" s="244"/>
    </row>
    <row r="10" spans="2:10" ht="16" thickBot="1" x14ac:dyDescent="0.45">
      <c r="J10" s="244"/>
    </row>
    <row r="11" spans="2:10" ht="16" thickBot="1" x14ac:dyDescent="0.45">
      <c r="B11" s="724" t="s">
        <v>193</v>
      </c>
      <c r="C11" s="725"/>
      <c r="D11" s="725"/>
      <c r="E11" s="725"/>
      <c r="F11" s="725"/>
      <c r="G11" s="725"/>
      <c r="H11" s="726"/>
      <c r="J11" s="244"/>
    </row>
    <row r="12" spans="2:10" x14ac:dyDescent="0.4">
      <c r="B12" s="600" t="s">
        <v>194</v>
      </c>
      <c r="C12" s="601" t="s">
        <v>186</v>
      </c>
      <c r="D12" s="601" t="s">
        <v>185</v>
      </c>
      <c r="E12" s="601" t="s">
        <v>196</v>
      </c>
      <c r="F12" s="602" t="s">
        <v>136</v>
      </c>
      <c r="G12" s="601" t="s">
        <v>137</v>
      </c>
      <c r="H12" s="603" t="s">
        <v>138</v>
      </c>
      <c r="I12" s="6"/>
      <c r="J12" s="244"/>
    </row>
    <row r="13" spans="2:10" x14ac:dyDescent="0.4">
      <c r="B13" s="535"/>
      <c r="C13" s="536"/>
      <c r="D13" s="536"/>
      <c r="E13" s="536"/>
      <c r="F13" s="537"/>
      <c r="G13" s="671" t="s">
        <v>488</v>
      </c>
      <c r="H13" s="674" t="s">
        <v>488</v>
      </c>
      <c r="J13" s="244"/>
    </row>
    <row r="14" spans="2:10" x14ac:dyDescent="0.4">
      <c r="B14" s="538"/>
      <c r="C14" s="539"/>
      <c r="D14" s="539"/>
      <c r="E14" s="536"/>
      <c r="F14" s="537"/>
      <c r="G14" s="671" t="s">
        <v>488</v>
      </c>
      <c r="H14" s="674" t="s">
        <v>488</v>
      </c>
      <c r="J14" s="244"/>
    </row>
    <row r="15" spans="2:10" x14ac:dyDescent="0.4">
      <c r="B15" s="538"/>
      <c r="C15" s="539"/>
      <c r="D15" s="539"/>
      <c r="E15" s="539"/>
      <c r="F15" s="540"/>
      <c r="G15" s="671" t="s">
        <v>488</v>
      </c>
      <c r="H15" s="674" t="s">
        <v>488</v>
      </c>
      <c r="J15" s="244"/>
    </row>
    <row r="16" spans="2:10" x14ac:dyDescent="0.4">
      <c r="B16" s="538"/>
      <c r="C16" s="539"/>
      <c r="D16" s="539"/>
      <c r="E16" s="539"/>
      <c r="F16" s="540"/>
      <c r="G16" s="671" t="s">
        <v>488</v>
      </c>
      <c r="H16" s="674" t="s">
        <v>488</v>
      </c>
      <c r="J16" s="244"/>
    </row>
    <row r="17" spans="2:10" x14ac:dyDescent="0.4">
      <c r="B17" s="538"/>
      <c r="C17" s="539"/>
      <c r="D17" s="539"/>
      <c r="E17" s="539"/>
      <c r="F17" s="540"/>
      <c r="G17" s="671" t="s">
        <v>488</v>
      </c>
      <c r="H17" s="674" t="s">
        <v>488</v>
      </c>
      <c r="J17" s="244"/>
    </row>
    <row r="18" spans="2:10" x14ac:dyDescent="0.4">
      <c r="B18" s="538"/>
      <c r="C18" s="539"/>
      <c r="D18" s="539"/>
      <c r="E18" s="539"/>
      <c r="F18" s="540"/>
      <c r="G18" s="671" t="s">
        <v>488</v>
      </c>
      <c r="H18" s="674" t="s">
        <v>488</v>
      </c>
      <c r="J18" s="244"/>
    </row>
    <row r="19" spans="2:10" x14ac:dyDescent="0.4">
      <c r="B19" s="538"/>
      <c r="C19" s="539"/>
      <c r="D19" s="539"/>
      <c r="E19" s="539"/>
      <c r="F19" s="540"/>
      <c r="G19" s="671" t="s">
        <v>488</v>
      </c>
      <c r="H19" s="674" t="s">
        <v>488</v>
      </c>
      <c r="J19" s="244"/>
    </row>
    <row r="20" spans="2:10" x14ac:dyDescent="0.4">
      <c r="B20" s="538"/>
      <c r="C20" s="539"/>
      <c r="D20" s="539"/>
      <c r="E20" s="539"/>
      <c r="F20" s="540"/>
      <c r="G20" s="671" t="s">
        <v>488</v>
      </c>
      <c r="H20" s="674" t="s">
        <v>488</v>
      </c>
      <c r="J20" s="244"/>
    </row>
    <row r="21" spans="2:10" x14ac:dyDescent="0.4">
      <c r="B21" s="538"/>
      <c r="C21" s="539"/>
      <c r="D21" s="539"/>
      <c r="E21" s="539"/>
      <c r="F21" s="540"/>
      <c r="G21" s="671" t="s">
        <v>488</v>
      </c>
      <c r="H21" s="674" t="s">
        <v>488</v>
      </c>
      <c r="J21" s="244"/>
    </row>
    <row r="22" spans="2:10" x14ac:dyDescent="0.4">
      <c r="B22" s="538"/>
      <c r="C22" s="539"/>
      <c r="D22" s="539"/>
      <c r="E22" s="539"/>
      <c r="F22" s="540"/>
      <c r="G22" s="671" t="s">
        <v>488</v>
      </c>
      <c r="H22" s="674" t="s">
        <v>488</v>
      </c>
      <c r="J22" s="244"/>
    </row>
    <row r="23" spans="2:10" x14ac:dyDescent="0.4">
      <c r="B23" s="538"/>
      <c r="C23" s="539"/>
      <c r="D23" s="539"/>
      <c r="E23" s="539"/>
      <c r="F23" s="540"/>
      <c r="G23" s="671" t="s">
        <v>488</v>
      </c>
      <c r="H23" s="674" t="s">
        <v>488</v>
      </c>
      <c r="J23" s="244"/>
    </row>
    <row r="24" spans="2:10" x14ac:dyDescent="0.4">
      <c r="B24" s="542"/>
      <c r="C24" s="543"/>
      <c r="D24" s="543"/>
      <c r="E24" s="543"/>
      <c r="F24" s="544"/>
      <c r="G24" s="671" t="s">
        <v>488</v>
      </c>
      <c r="H24" s="674" t="s">
        <v>488</v>
      </c>
      <c r="J24" s="244"/>
    </row>
    <row r="25" spans="2:10" x14ac:dyDescent="0.4">
      <c r="B25" s="538"/>
      <c r="C25" s="539"/>
      <c r="D25" s="539"/>
      <c r="E25" s="539"/>
      <c r="F25" s="540"/>
      <c r="G25" s="671" t="s">
        <v>488</v>
      </c>
      <c r="H25" s="674" t="s">
        <v>488</v>
      </c>
      <c r="J25" s="244"/>
    </row>
    <row r="26" spans="2:10" x14ac:dyDescent="0.4">
      <c r="B26" s="538"/>
      <c r="C26" s="539"/>
      <c r="D26" s="539"/>
      <c r="E26" s="539"/>
      <c r="F26" s="540"/>
      <c r="G26" s="671" t="s">
        <v>488</v>
      </c>
      <c r="H26" s="674" t="s">
        <v>488</v>
      </c>
      <c r="J26" s="244"/>
    </row>
    <row r="27" spans="2:10" x14ac:dyDescent="0.4">
      <c r="B27" s="538"/>
      <c r="C27" s="539"/>
      <c r="D27" s="539"/>
      <c r="E27" s="539"/>
      <c r="F27" s="540"/>
      <c r="G27" s="671" t="s">
        <v>488</v>
      </c>
      <c r="H27" s="674" t="s">
        <v>488</v>
      </c>
      <c r="J27" s="244"/>
    </row>
    <row r="28" spans="2:10" x14ac:dyDescent="0.4">
      <c r="B28" s="545"/>
      <c r="C28" s="546"/>
      <c r="D28" s="541"/>
      <c r="E28" s="541"/>
      <c r="F28" s="541"/>
      <c r="G28" s="671" t="s">
        <v>488</v>
      </c>
      <c r="H28" s="674" t="s">
        <v>488</v>
      </c>
      <c r="J28" s="244"/>
    </row>
    <row r="29" spans="2:10" x14ac:dyDescent="0.4">
      <c r="B29" s="545"/>
      <c r="C29" s="547"/>
      <c r="D29" s="547"/>
      <c r="E29" s="547"/>
      <c r="F29" s="541"/>
      <c r="G29" s="671" t="s">
        <v>488</v>
      </c>
      <c r="H29" s="674" t="s">
        <v>488</v>
      </c>
      <c r="J29" s="244"/>
    </row>
    <row r="30" spans="2:10" x14ac:dyDescent="0.4">
      <c r="B30" s="545"/>
      <c r="C30" s="546"/>
      <c r="D30" s="541"/>
      <c r="E30" s="541"/>
      <c r="F30" s="541"/>
      <c r="G30" s="671" t="s">
        <v>488</v>
      </c>
      <c r="H30" s="674" t="s">
        <v>488</v>
      </c>
      <c r="J30" s="244"/>
    </row>
    <row r="31" spans="2:10" x14ac:dyDescent="0.4">
      <c r="B31" s="545"/>
      <c r="C31" s="547"/>
      <c r="D31" s="547"/>
      <c r="E31" s="547"/>
      <c r="F31" s="541"/>
      <c r="G31" s="671" t="s">
        <v>488</v>
      </c>
      <c r="H31" s="674" t="s">
        <v>488</v>
      </c>
      <c r="J31" s="244"/>
    </row>
    <row r="32" spans="2:10" x14ac:dyDescent="0.4">
      <c r="B32" s="523"/>
      <c r="C32" s="524"/>
      <c r="D32" s="524"/>
      <c r="E32" s="524"/>
      <c r="F32" s="524"/>
      <c r="G32" s="671" t="s">
        <v>488</v>
      </c>
      <c r="H32" s="674" t="s">
        <v>488</v>
      </c>
      <c r="J32" s="244"/>
    </row>
    <row r="33" spans="1:10" x14ac:dyDescent="0.4">
      <c r="B33" s="523"/>
      <c r="C33" s="524"/>
      <c r="D33" s="524"/>
      <c r="E33" s="524"/>
      <c r="F33" s="524"/>
      <c r="G33" s="671" t="s">
        <v>488</v>
      </c>
      <c r="H33" s="674" t="s">
        <v>488</v>
      </c>
      <c r="J33" s="244"/>
    </row>
    <row r="34" spans="1:10" x14ac:dyDescent="0.4">
      <c r="B34" s="523"/>
      <c r="C34" s="524"/>
      <c r="D34" s="524"/>
      <c r="E34" s="524"/>
      <c r="F34" s="524"/>
      <c r="G34" s="671" t="s">
        <v>488</v>
      </c>
      <c r="H34" s="674" t="s">
        <v>488</v>
      </c>
      <c r="J34" s="244"/>
    </row>
    <row r="35" spans="1:10" ht="16" thickBot="1" x14ac:dyDescent="0.45">
      <c r="B35" s="525"/>
      <c r="C35" s="526"/>
      <c r="D35" s="526"/>
      <c r="E35" s="526"/>
      <c r="F35" s="526"/>
      <c r="G35" s="675" t="s">
        <v>488</v>
      </c>
      <c r="H35" s="676" t="s">
        <v>488</v>
      </c>
      <c r="J35" s="244"/>
    </row>
    <row r="36" spans="1:10" s="132" customFormat="1" ht="17.5" thickBot="1" x14ac:dyDescent="0.5">
      <c r="B36" s="460"/>
      <c r="C36" s="461"/>
      <c r="D36" s="462"/>
      <c r="E36" s="463"/>
      <c r="F36" s="463"/>
      <c r="G36" s="463"/>
      <c r="H36" s="463"/>
      <c r="J36" s="242"/>
    </row>
    <row r="37" spans="1:10" s="132" customFormat="1" ht="17.5" thickBot="1" x14ac:dyDescent="0.5">
      <c r="B37" s="706" t="s">
        <v>528</v>
      </c>
      <c r="C37" s="707"/>
      <c r="D37" s="707"/>
      <c r="E37" s="707"/>
      <c r="F37" s="707"/>
      <c r="G37" s="707"/>
      <c r="H37" s="708"/>
      <c r="J37" s="242"/>
    </row>
    <row r="38" spans="1:10" s="132" customFormat="1" ht="17.75" customHeight="1" x14ac:dyDescent="0.45">
      <c r="B38" s="697"/>
      <c r="C38" s="698"/>
      <c r="D38" s="698"/>
      <c r="E38" s="698"/>
      <c r="F38" s="698"/>
      <c r="G38" s="698"/>
      <c r="H38" s="699"/>
      <c r="J38" s="242"/>
    </row>
    <row r="39" spans="1:10" s="132" customFormat="1" ht="17.75" customHeight="1" x14ac:dyDescent="0.45">
      <c r="B39" s="700"/>
      <c r="C39" s="701"/>
      <c r="D39" s="701"/>
      <c r="E39" s="701"/>
      <c r="F39" s="701"/>
      <c r="G39" s="701"/>
      <c r="H39" s="702"/>
      <c r="J39" s="242"/>
    </row>
    <row r="40" spans="1:10" s="132" customFormat="1" ht="17.75" customHeight="1" x14ac:dyDescent="0.45">
      <c r="B40" s="700"/>
      <c r="C40" s="701"/>
      <c r="D40" s="701"/>
      <c r="E40" s="701"/>
      <c r="F40" s="701"/>
      <c r="G40" s="701"/>
      <c r="H40" s="702"/>
      <c r="J40" s="242"/>
    </row>
    <row r="41" spans="1:10" s="132" customFormat="1" ht="17.75" customHeight="1" x14ac:dyDescent="0.45">
      <c r="B41" s="700"/>
      <c r="C41" s="701"/>
      <c r="D41" s="701"/>
      <c r="E41" s="701"/>
      <c r="F41" s="701"/>
      <c r="G41" s="701"/>
      <c r="H41" s="702"/>
      <c r="J41" s="242"/>
    </row>
    <row r="42" spans="1:10" s="132" customFormat="1" ht="17" x14ac:dyDescent="0.45">
      <c r="B42" s="700"/>
      <c r="C42" s="701"/>
      <c r="D42" s="701"/>
      <c r="E42" s="701"/>
      <c r="F42" s="701"/>
      <c r="G42" s="701"/>
      <c r="H42" s="702"/>
      <c r="J42" s="242"/>
    </row>
    <row r="43" spans="1:10" s="132" customFormat="1" ht="17" x14ac:dyDescent="0.45">
      <c r="B43" s="700"/>
      <c r="C43" s="701"/>
      <c r="D43" s="701"/>
      <c r="E43" s="701"/>
      <c r="F43" s="701"/>
      <c r="G43" s="701"/>
      <c r="H43" s="702"/>
      <c r="J43" s="242"/>
    </row>
    <row r="44" spans="1:10" s="132" customFormat="1" ht="17" x14ac:dyDescent="0.45">
      <c r="B44" s="700"/>
      <c r="C44" s="701"/>
      <c r="D44" s="701"/>
      <c r="E44" s="701"/>
      <c r="F44" s="701"/>
      <c r="G44" s="701"/>
      <c r="H44" s="702"/>
      <c r="J44" s="242"/>
    </row>
    <row r="45" spans="1:10" s="132" customFormat="1" ht="17.5" thickBot="1" x14ac:dyDescent="0.5">
      <c r="B45" s="703"/>
      <c r="C45" s="704"/>
      <c r="D45" s="704"/>
      <c r="E45" s="704"/>
      <c r="F45" s="704"/>
      <c r="G45" s="704"/>
      <c r="H45" s="705"/>
      <c r="J45" s="242"/>
    </row>
    <row r="46" spans="1:10" x14ac:dyDescent="0.4">
      <c r="J46" s="244"/>
    </row>
    <row r="47" spans="1:10" x14ac:dyDescent="0.4">
      <c r="A47" s="244"/>
      <c r="B47" s="244"/>
      <c r="C47" s="244"/>
      <c r="D47" s="244"/>
      <c r="E47" s="244"/>
      <c r="F47" s="244"/>
      <c r="G47" s="244"/>
      <c r="H47" s="244"/>
      <c r="I47" s="244"/>
      <c r="J47" s="244"/>
    </row>
  </sheetData>
  <sheetProtection algorithmName="SHA-512" hashValue="fB8JMn5Ho6Mf5Tj+6Es+I32vOYXkG81V+UMk3VsBCXuPv5OVMwiktxlLmTXM9ALDLbq4Lb+DPVxClYGMHHyMMw==" saltValue="BDcBOF8LfigedHiwTgBZwQ==" spinCount="100000" sheet="1" selectLockedCells="1"/>
  <protectedRanges>
    <protectedRange sqref="B13:H45" name="Range1"/>
  </protectedRanges>
  <mergeCells count="5">
    <mergeCell ref="E8:G8"/>
    <mergeCell ref="B2:C2"/>
    <mergeCell ref="B11:H11"/>
    <mergeCell ref="B37:H37"/>
    <mergeCell ref="B38:H45"/>
  </mergeCells>
  <conditionalFormatting sqref="H13:H35">
    <cfRule type="expression" dxfId="84" priority="1">
      <formula>$H13&lt;$G$6</formula>
    </cfRule>
  </conditionalFormatting>
  <conditionalFormatting sqref="G13:G35">
    <cfRule type="expression" dxfId="83" priority="2">
      <formula>$G13&gt;$G$5</formula>
    </cfRule>
  </conditionalFormatting>
  <hyperlinks>
    <hyperlink ref="E4" location="Instructions!C35"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AL175"/>
  <sheetViews>
    <sheetView showGridLines="0" zoomScale="80" zoomScaleNormal="80" workbookViewId="0">
      <selection activeCell="B12" sqref="B12:F50"/>
    </sheetView>
  </sheetViews>
  <sheetFormatPr defaultColWidth="9.1796875" defaultRowHeight="15.5" x14ac:dyDescent="0.4"/>
  <cols>
    <col min="1" max="1" width="3.54296875" style="366" customWidth="1"/>
    <col min="2" max="2" width="30.81640625" style="366" customWidth="1"/>
    <col min="3" max="3" width="52.1796875" style="366" customWidth="1"/>
    <col min="4" max="4" width="9.1796875" style="366" customWidth="1"/>
    <col min="5" max="5" width="24.453125" style="366" bestFit="1" customWidth="1"/>
    <col min="6" max="6" width="16.453125" style="366" customWidth="1"/>
    <col min="7" max="7" width="6.54296875" style="366" customWidth="1"/>
    <col min="8" max="8" width="5.1796875" style="366" customWidth="1"/>
    <col min="9" max="16" width="9.1796875" style="366"/>
    <col min="17" max="17" width="16.81640625" style="366" customWidth="1"/>
    <col min="18" max="21" width="9.1796875" style="366"/>
    <col min="22" max="22" width="7.1796875" style="366" customWidth="1"/>
    <col min="23" max="23" width="4.81640625" style="366" customWidth="1"/>
    <col min="24" max="30" width="9.1796875" style="366"/>
    <col min="31" max="31" width="15" style="366" customWidth="1"/>
    <col min="32" max="36" width="9.1796875" style="366"/>
    <col min="37" max="37" width="4" style="366" customWidth="1"/>
    <col min="38" max="38" width="4.1796875" style="366" customWidth="1"/>
    <col min="39" max="16384" width="9.1796875" style="366"/>
  </cols>
  <sheetData>
    <row r="1" spans="1:38" ht="16" thickBot="1" x14ac:dyDescent="0.45">
      <c r="A1" s="34"/>
      <c r="AL1" s="245"/>
    </row>
    <row r="2" spans="1:38" ht="16" thickBot="1" x14ac:dyDescent="0.45">
      <c r="A2" s="34"/>
      <c r="B2" s="679" t="str">
        <f>'Version Control'!$B$2</f>
        <v>Title Block</v>
      </c>
      <c r="C2" s="680"/>
      <c r="AL2" s="245"/>
    </row>
    <row r="3" spans="1:38" x14ac:dyDescent="0.4">
      <c r="A3" s="34"/>
      <c r="B3" s="507" t="str">
        <f>'Version Control'!$B$3</f>
        <v>Test Report Template Name:</v>
      </c>
      <c r="C3" s="508" t="str">
        <f>'Version Control'!$C$3</f>
        <v xml:space="preserve">Commercial Clothes Washer J2  </v>
      </c>
      <c r="E3" s="420" t="s">
        <v>197</v>
      </c>
      <c r="F3" s="464"/>
      <c r="G3" s="464"/>
      <c r="AL3" s="245"/>
    </row>
    <row r="4" spans="1:38" x14ac:dyDescent="0.4">
      <c r="A4" s="34"/>
      <c r="B4" s="509" t="str">
        <f>'Version Control'!$B$4</f>
        <v>Version Number:</v>
      </c>
      <c r="C4" s="510" t="str">
        <f>'Version Control'!$C$4</f>
        <v>v2.0</v>
      </c>
      <c r="AL4" s="245"/>
    </row>
    <row r="5" spans="1:38" x14ac:dyDescent="0.4">
      <c r="A5" s="34"/>
      <c r="B5" s="511" t="str">
        <f>'Version Control'!$B$5</f>
        <v xml:space="preserve">Latest Template Revision: </v>
      </c>
      <c r="C5" s="512">
        <f>'Version Control'!$C$5</f>
        <v>44904</v>
      </c>
      <c r="AL5" s="245"/>
    </row>
    <row r="6" spans="1:38" x14ac:dyDescent="0.4">
      <c r="A6" s="34"/>
      <c r="B6" s="511" t="str">
        <f>'Version Control'!$B$6</f>
        <v>Tab Name:</v>
      </c>
      <c r="C6" s="510" t="str">
        <f ca="1">MID(CELL("filename",B1), FIND("]", CELL("filename", B1))+ 1, 255)</f>
        <v>Photos</v>
      </c>
      <c r="AL6" s="245"/>
    </row>
    <row r="7" spans="1:38" ht="36" customHeight="1" x14ac:dyDescent="0.4">
      <c r="A7" s="34"/>
      <c r="B7" s="513" t="str">
        <f>'Version Control'!$B$7</f>
        <v>File Name:</v>
      </c>
      <c r="C7" s="514" t="str">
        <f ca="1">'Version Control'!$C$7</f>
        <v>Commercial Clothes Washer J2 - v2.0.xlsx</v>
      </c>
      <c r="AL7" s="245"/>
    </row>
    <row r="8" spans="1:38" ht="16" thickBot="1" x14ac:dyDescent="0.45">
      <c r="A8" s="34"/>
      <c r="B8" s="515" t="str">
        <f>'Version Control'!$B$8</f>
        <v xml:space="preserve">Test Completion Date: </v>
      </c>
      <c r="C8" s="516" t="str">
        <f>'Version Control'!$C$8</f>
        <v>[MM/DD/YYYY]</v>
      </c>
      <c r="AL8" s="245"/>
    </row>
    <row r="9" spans="1:38" x14ac:dyDescent="0.4">
      <c r="A9" s="34"/>
      <c r="AL9" s="245"/>
    </row>
    <row r="10" spans="1:38" ht="16" thickBot="1" x14ac:dyDescent="0.45">
      <c r="A10" s="34"/>
      <c r="AL10" s="245"/>
    </row>
    <row r="11" spans="1:38" ht="16" thickBot="1" x14ac:dyDescent="0.45">
      <c r="A11" s="34"/>
      <c r="B11" s="736" t="s">
        <v>225</v>
      </c>
      <c r="C11" s="737"/>
      <c r="D11" s="737"/>
      <c r="E11" s="737"/>
      <c r="F11" s="738"/>
      <c r="H11" s="736" t="s">
        <v>512</v>
      </c>
      <c r="I11" s="737"/>
      <c r="J11" s="737"/>
      <c r="K11" s="737"/>
      <c r="L11" s="737"/>
      <c r="M11" s="737"/>
      <c r="N11" s="737"/>
      <c r="O11" s="737"/>
      <c r="P11" s="737"/>
      <c r="Q11" s="737"/>
      <c r="R11" s="737"/>
      <c r="S11" s="737"/>
      <c r="T11" s="737"/>
      <c r="U11" s="738"/>
      <c r="W11" s="736" t="s">
        <v>226</v>
      </c>
      <c r="X11" s="737"/>
      <c r="Y11" s="737"/>
      <c r="Z11" s="737"/>
      <c r="AA11" s="737"/>
      <c r="AB11" s="737"/>
      <c r="AC11" s="737"/>
      <c r="AD11" s="737"/>
      <c r="AE11" s="737"/>
      <c r="AF11" s="737"/>
      <c r="AG11" s="737"/>
      <c r="AH11" s="737"/>
      <c r="AI11" s="737"/>
      <c r="AJ11" s="738"/>
      <c r="AL11" s="245"/>
    </row>
    <row r="12" spans="1:38" x14ac:dyDescent="0.4">
      <c r="A12" s="34"/>
      <c r="B12" s="730"/>
      <c r="C12" s="731"/>
      <c r="D12" s="731"/>
      <c r="E12" s="731"/>
      <c r="F12" s="732"/>
      <c r="H12" s="727"/>
      <c r="I12" s="728"/>
      <c r="J12" s="728"/>
      <c r="K12" s="728"/>
      <c r="L12" s="728"/>
      <c r="M12" s="728"/>
      <c r="N12" s="728"/>
      <c r="O12" s="728"/>
      <c r="P12" s="728"/>
      <c r="Q12" s="728"/>
      <c r="R12" s="728"/>
      <c r="S12" s="728"/>
      <c r="T12" s="728"/>
      <c r="U12" s="729"/>
      <c r="W12" s="727"/>
      <c r="X12" s="728"/>
      <c r="Y12" s="728"/>
      <c r="Z12" s="728"/>
      <c r="AA12" s="728"/>
      <c r="AB12" s="728"/>
      <c r="AC12" s="728"/>
      <c r="AD12" s="728"/>
      <c r="AE12" s="728"/>
      <c r="AF12" s="728"/>
      <c r="AG12" s="728"/>
      <c r="AH12" s="728"/>
      <c r="AI12" s="728"/>
      <c r="AJ12" s="729"/>
      <c r="AL12" s="245"/>
    </row>
    <row r="13" spans="1:38" x14ac:dyDescent="0.4">
      <c r="A13" s="34"/>
      <c r="B13" s="730"/>
      <c r="C13" s="731"/>
      <c r="D13" s="731"/>
      <c r="E13" s="731"/>
      <c r="F13" s="732"/>
      <c r="H13" s="730"/>
      <c r="I13" s="731"/>
      <c r="J13" s="731"/>
      <c r="K13" s="731"/>
      <c r="L13" s="731"/>
      <c r="M13" s="731"/>
      <c r="N13" s="731"/>
      <c r="O13" s="731"/>
      <c r="P13" s="731"/>
      <c r="Q13" s="731"/>
      <c r="R13" s="731"/>
      <c r="S13" s="731"/>
      <c r="T13" s="731"/>
      <c r="U13" s="732"/>
      <c r="W13" s="730"/>
      <c r="X13" s="731"/>
      <c r="Y13" s="731"/>
      <c r="Z13" s="731"/>
      <c r="AA13" s="731"/>
      <c r="AB13" s="731"/>
      <c r="AC13" s="731"/>
      <c r="AD13" s="731"/>
      <c r="AE13" s="731"/>
      <c r="AF13" s="731"/>
      <c r="AG13" s="731"/>
      <c r="AH13" s="731"/>
      <c r="AI13" s="731"/>
      <c r="AJ13" s="732"/>
      <c r="AL13" s="245"/>
    </row>
    <row r="14" spans="1:38" x14ac:dyDescent="0.4">
      <c r="A14" s="34"/>
      <c r="B14" s="730"/>
      <c r="C14" s="731"/>
      <c r="D14" s="731"/>
      <c r="E14" s="731"/>
      <c r="F14" s="732"/>
      <c r="H14" s="730"/>
      <c r="I14" s="731"/>
      <c r="J14" s="731"/>
      <c r="K14" s="731"/>
      <c r="L14" s="731"/>
      <c r="M14" s="731"/>
      <c r="N14" s="731"/>
      <c r="O14" s="731"/>
      <c r="P14" s="731"/>
      <c r="Q14" s="731"/>
      <c r="R14" s="731"/>
      <c r="S14" s="731"/>
      <c r="T14" s="731"/>
      <c r="U14" s="732"/>
      <c r="W14" s="730"/>
      <c r="X14" s="731"/>
      <c r="Y14" s="731"/>
      <c r="Z14" s="731"/>
      <c r="AA14" s="731"/>
      <c r="AB14" s="731"/>
      <c r="AC14" s="731"/>
      <c r="AD14" s="731"/>
      <c r="AE14" s="731"/>
      <c r="AF14" s="731"/>
      <c r="AG14" s="731"/>
      <c r="AH14" s="731"/>
      <c r="AI14" s="731"/>
      <c r="AJ14" s="732"/>
      <c r="AL14" s="245"/>
    </row>
    <row r="15" spans="1:38" x14ac:dyDescent="0.4">
      <c r="A15" s="34"/>
      <c r="B15" s="730"/>
      <c r="C15" s="731"/>
      <c r="D15" s="731"/>
      <c r="E15" s="731"/>
      <c r="F15" s="732"/>
      <c r="H15" s="730"/>
      <c r="I15" s="731"/>
      <c r="J15" s="731"/>
      <c r="K15" s="731"/>
      <c r="L15" s="731"/>
      <c r="M15" s="731"/>
      <c r="N15" s="731"/>
      <c r="O15" s="731"/>
      <c r="P15" s="731"/>
      <c r="Q15" s="731"/>
      <c r="R15" s="731"/>
      <c r="S15" s="731"/>
      <c r="T15" s="731"/>
      <c r="U15" s="732"/>
      <c r="W15" s="730"/>
      <c r="X15" s="731"/>
      <c r="Y15" s="731"/>
      <c r="Z15" s="731"/>
      <c r="AA15" s="731"/>
      <c r="AB15" s="731"/>
      <c r="AC15" s="731"/>
      <c r="AD15" s="731"/>
      <c r="AE15" s="731"/>
      <c r="AF15" s="731"/>
      <c r="AG15" s="731"/>
      <c r="AH15" s="731"/>
      <c r="AI15" s="731"/>
      <c r="AJ15" s="732"/>
      <c r="AL15" s="245"/>
    </row>
    <row r="16" spans="1:38" x14ac:dyDescent="0.4">
      <c r="A16" s="34"/>
      <c r="B16" s="730"/>
      <c r="C16" s="731"/>
      <c r="D16" s="731"/>
      <c r="E16" s="731"/>
      <c r="F16" s="732"/>
      <c r="H16" s="730"/>
      <c r="I16" s="731"/>
      <c r="J16" s="731"/>
      <c r="K16" s="731"/>
      <c r="L16" s="731"/>
      <c r="M16" s="731"/>
      <c r="N16" s="731"/>
      <c r="O16" s="731"/>
      <c r="P16" s="731"/>
      <c r="Q16" s="731"/>
      <c r="R16" s="731"/>
      <c r="S16" s="731"/>
      <c r="T16" s="731"/>
      <c r="U16" s="732"/>
      <c r="W16" s="730"/>
      <c r="X16" s="731"/>
      <c r="Y16" s="731"/>
      <c r="Z16" s="731"/>
      <c r="AA16" s="731"/>
      <c r="AB16" s="731"/>
      <c r="AC16" s="731"/>
      <c r="AD16" s="731"/>
      <c r="AE16" s="731"/>
      <c r="AF16" s="731"/>
      <c r="AG16" s="731"/>
      <c r="AH16" s="731"/>
      <c r="AI16" s="731"/>
      <c r="AJ16" s="732"/>
      <c r="AL16" s="245"/>
    </row>
    <row r="17" spans="1:38" x14ac:dyDescent="0.4">
      <c r="A17" s="34"/>
      <c r="B17" s="730"/>
      <c r="C17" s="731"/>
      <c r="D17" s="731"/>
      <c r="E17" s="731"/>
      <c r="F17" s="732"/>
      <c r="H17" s="730"/>
      <c r="I17" s="731"/>
      <c r="J17" s="731"/>
      <c r="K17" s="731"/>
      <c r="L17" s="731"/>
      <c r="M17" s="731"/>
      <c r="N17" s="731"/>
      <c r="O17" s="731"/>
      <c r="P17" s="731"/>
      <c r="Q17" s="731"/>
      <c r="R17" s="731"/>
      <c r="S17" s="731"/>
      <c r="T17" s="731"/>
      <c r="U17" s="732"/>
      <c r="W17" s="730"/>
      <c r="X17" s="731"/>
      <c r="Y17" s="731"/>
      <c r="Z17" s="731"/>
      <c r="AA17" s="731"/>
      <c r="AB17" s="731"/>
      <c r="AC17" s="731"/>
      <c r="AD17" s="731"/>
      <c r="AE17" s="731"/>
      <c r="AF17" s="731"/>
      <c r="AG17" s="731"/>
      <c r="AH17" s="731"/>
      <c r="AI17" s="731"/>
      <c r="AJ17" s="732"/>
      <c r="AL17" s="245"/>
    </row>
    <row r="18" spans="1:38" x14ac:dyDescent="0.4">
      <c r="A18" s="34"/>
      <c r="B18" s="730"/>
      <c r="C18" s="731"/>
      <c r="D18" s="731"/>
      <c r="E18" s="731"/>
      <c r="F18" s="732"/>
      <c r="H18" s="730"/>
      <c r="I18" s="731"/>
      <c r="J18" s="731"/>
      <c r="K18" s="731"/>
      <c r="L18" s="731"/>
      <c r="M18" s="731"/>
      <c r="N18" s="731"/>
      <c r="O18" s="731"/>
      <c r="P18" s="731"/>
      <c r="Q18" s="731"/>
      <c r="R18" s="731"/>
      <c r="S18" s="731"/>
      <c r="T18" s="731"/>
      <c r="U18" s="732"/>
      <c r="W18" s="730"/>
      <c r="X18" s="731"/>
      <c r="Y18" s="731"/>
      <c r="Z18" s="731"/>
      <c r="AA18" s="731"/>
      <c r="AB18" s="731"/>
      <c r="AC18" s="731"/>
      <c r="AD18" s="731"/>
      <c r="AE18" s="731"/>
      <c r="AF18" s="731"/>
      <c r="AG18" s="731"/>
      <c r="AH18" s="731"/>
      <c r="AI18" s="731"/>
      <c r="AJ18" s="732"/>
      <c r="AL18" s="245"/>
    </row>
    <row r="19" spans="1:38" x14ac:dyDescent="0.4">
      <c r="A19" s="34"/>
      <c r="B19" s="730"/>
      <c r="C19" s="731"/>
      <c r="D19" s="731"/>
      <c r="E19" s="731"/>
      <c r="F19" s="732"/>
      <c r="H19" s="730"/>
      <c r="I19" s="731"/>
      <c r="J19" s="731"/>
      <c r="K19" s="731"/>
      <c r="L19" s="731"/>
      <c r="M19" s="731"/>
      <c r="N19" s="731"/>
      <c r="O19" s="731"/>
      <c r="P19" s="731"/>
      <c r="Q19" s="731"/>
      <c r="R19" s="731"/>
      <c r="S19" s="731"/>
      <c r="T19" s="731"/>
      <c r="U19" s="732"/>
      <c r="W19" s="730"/>
      <c r="X19" s="731"/>
      <c r="Y19" s="731"/>
      <c r="Z19" s="731"/>
      <c r="AA19" s="731"/>
      <c r="AB19" s="731"/>
      <c r="AC19" s="731"/>
      <c r="AD19" s="731"/>
      <c r="AE19" s="731"/>
      <c r="AF19" s="731"/>
      <c r="AG19" s="731"/>
      <c r="AH19" s="731"/>
      <c r="AI19" s="731"/>
      <c r="AJ19" s="732"/>
      <c r="AL19" s="245"/>
    </row>
    <row r="20" spans="1:38" x14ac:dyDescent="0.4">
      <c r="A20" s="34"/>
      <c r="B20" s="730"/>
      <c r="C20" s="731"/>
      <c r="D20" s="731"/>
      <c r="E20" s="731"/>
      <c r="F20" s="732"/>
      <c r="H20" s="730"/>
      <c r="I20" s="731"/>
      <c r="J20" s="731"/>
      <c r="K20" s="731"/>
      <c r="L20" s="731"/>
      <c r="M20" s="731"/>
      <c r="N20" s="731"/>
      <c r="O20" s="731"/>
      <c r="P20" s="731"/>
      <c r="Q20" s="731"/>
      <c r="R20" s="731"/>
      <c r="S20" s="731"/>
      <c r="T20" s="731"/>
      <c r="U20" s="732"/>
      <c r="W20" s="730"/>
      <c r="X20" s="731"/>
      <c r="Y20" s="731"/>
      <c r="Z20" s="731"/>
      <c r="AA20" s="731"/>
      <c r="AB20" s="731"/>
      <c r="AC20" s="731"/>
      <c r="AD20" s="731"/>
      <c r="AE20" s="731"/>
      <c r="AF20" s="731"/>
      <c r="AG20" s="731"/>
      <c r="AH20" s="731"/>
      <c r="AI20" s="731"/>
      <c r="AJ20" s="732"/>
      <c r="AL20" s="245"/>
    </row>
    <row r="21" spans="1:38" x14ac:dyDescent="0.4">
      <c r="A21" s="34"/>
      <c r="B21" s="730"/>
      <c r="C21" s="731"/>
      <c r="D21" s="731"/>
      <c r="E21" s="731"/>
      <c r="F21" s="732"/>
      <c r="H21" s="730"/>
      <c r="I21" s="731"/>
      <c r="J21" s="731"/>
      <c r="K21" s="731"/>
      <c r="L21" s="731"/>
      <c r="M21" s="731"/>
      <c r="N21" s="731"/>
      <c r="O21" s="731"/>
      <c r="P21" s="731"/>
      <c r="Q21" s="731"/>
      <c r="R21" s="731"/>
      <c r="S21" s="731"/>
      <c r="T21" s="731"/>
      <c r="U21" s="732"/>
      <c r="W21" s="730"/>
      <c r="X21" s="731"/>
      <c r="Y21" s="731"/>
      <c r="Z21" s="731"/>
      <c r="AA21" s="731"/>
      <c r="AB21" s="731"/>
      <c r="AC21" s="731"/>
      <c r="AD21" s="731"/>
      <c r="AE21" s="731"/>
      <c r="AF21" s="731"/>
      <c r="AG21" s="731"/>
      <c r="AH21" s="731"/>
      <c r="AI21" s="731"/>
      <c r="AJ21" s="732"/>
      <c r="AL21" s="245"/>
    </row>
    <row r="22" spans="1:38" x14ac:dyDescent="0.4">
      <c r="A22" s="34"/>
      <c r="B22" s="730"/>
      <c r="C22" s="731"/>
      <c r="D22" s="731"/>
      <c r="E22" s="731"/>
      <c r="F22" s="732"/>
      <c r="H22" s="730"/>
      <c r="I22" s="731"/>
      <c r="J22" s="731"/>
      <c r="K22" s="731"/>
      <c r="L22" s="731"/>
      <c r="M22" s="731"/>
      <c r="N22" s="731"/>
      <c r="O22" s="731"/>
      <c r="P22" s="731"/>
      <c r="Q22" s="731"/>
      <c r="R22" s="731"/>
      <c r="S22" s="731"/>
      <c r="T22" s="731"/>
      <c r="U22" s="732"/>
      <c r="W22" s="730"/>
      <c r="X22" s="731"/>
      <c r="Y22" s="731"/>
      <c r="Z22" s="731"/>
      <c r="AA22" s="731"/>
      <c r="AB22" s="731"/>
      <c r="AC22" s="731"/>
      <c r="AD22" s="731"/>
      <c r="AE22" s="731"/>
      <c r="AF22" s="731"/>
      <c r="AG22" s="731"/>
      <c r="AH22" s="731"/>
      <c r="AI22" s="731"/>
      <c r="AJ22" s="732"/>
      <c r="AL22" s="245"/>
    </row>
    <row r="23" spans="1:38" x14ac:dyDescent="0.4">
      <c r="A23" s="34"/>
      <c r="B23" s="730"/>
      <c r="C23" s="731"/>
      <c r="D23" s="731"/>
      <c r="E23" s="731"/>
      <c r="F23" s="732"/>
      <c r="H23" s="730"/>
      <c r="I23" s="731"/>
      <c r="J23" s="731"/>
      <c r="K23" s="731"/>
      <c r="L23" s="731"/>
      <c r="M23" s="731"/>
      <c r="N23" s="731"/>
      <c r="O23" s="731"/>
      <c r="P23" s="731"/>
      <c r="Q23" s="731"/>
      <c r="R23" s="731"/>
      <c r="S23" s="731"/>
      <c r="T23" s="731"/>
      <c r="U23" s="732"/>
      <c r="W23" s="730"/>
      <c r="X23" s="731"/>
      <c r="Y23" s="731"/>
      <c r="Z23" s="731"/>
      <c r="AA23" s="731"/>
      <c r="AB23" s="731"/>
      <c r="AC23" s="731"/>
      <c r="AD23" s="731"/>
      <c r="AE23" s="731"/>
      <c r="AF23" s="731"/>
      <c r="AG23" s="731"/>
      <c r="AH23" s="731"/>
      <c r="AI23" s="731"/>
      <c r="AJ23" s="732"/>
      <c r="AL23" s="245"/>
    </row>
    <row r="24" spans="1:38" x14ac:dyDescent="0.4">
      <c r="A24" s="34"/>
      <c r="B24" s="730"/>
      <c r="C24" s="731"/>
      <c r="D24" s="731"/>
      <c r="E24" s="731"/>
      <c r="F24" s="732"/>
      <c r="H24" s="730"/>
      <c r="I24" s="731"/>
      <c r="J24" s="731"/>
      <c r="K24" s="731"/>
      <c r="L24" s="731"/>
      <c r="M24" s="731"/>
      <c r="N24" s="731"/>
      <c r="O24" s="731"/>
      <c r="P24" s="731"/>
      <c r="Q24" s="731"/>
      <c r="R24" s="731"/>
      <c r="S24" s="731"/>
      <c r="T24" s="731"/>
      <c r="U24" s="732"/>
      <c r="W24" s="730"/>
      <c r="X24" s="731"/>
      <c r="Y24" s="731"/>
      <c r="Z24" s="731"/>
      <c r="AA24" s="731"/>
      <c r="AB24" s="731"/>
      <c r="AC24" s="731"/>
      <c r="AD24" s="731"/>
      <c r="AE24" s="731"/>
      <c r="AF24" s="731"/>
      <c r="AG24" s="731"/>
      <c r="AH24" s="731"/>
      <c r="AI24" s="731"/>
      <c r="AJ24" s="732"/>
      <c r="AL24" s="245"/>
    </row>
    <row r="25" spans="1:38" x14ac:dyDescent="0.4">
      <c r="A25" s="34"/>
      <c r="B25" s="730"/>
      <c r="C25" s="731"/>
      <c r="D25" s="731"/>
      <c r="E25" s="731"/>
      <c r="F25" s="732"/>
      <c r="H25" s="730"/>
      <c r="I25" s="731"/>
      <c r="J25" s="731"/>
      <c r="K25" s="731"/>
      <c r="L25" s="731"/>
      <c r="M25" s="731"/>
      <c r="N25" s="731"/>
      <c r="O25" s="731"/>
      <c r="P25" s="731"/>
      <c r="Q25" s="731"/>
      <c r="R25" s="731"/>
      <c r="S25" s="731"/>
      <c r="T25" s="731"/>
      <c r="U25" s="732"/>
      <c r="W25" s="730"/>
      <c r="X25" s="731"/>
      <c r="Y25" s="731"/>
      <c r="Z25" s="731"/>
      <c r="AA25" s="731"/>
      <c r="AB25" s="731"/>
      <c r="AC25" s="731"/>
      <c r="AD25" s="731"/>
      <c r="AE25" s="731"/>
      <c r="AF25" s="731"/>
      <c r="AG25" s="731"/>
      <c r="AH25" s="731"/>
      <c r="AI25" s="731"/>
      <c r="AJ25" s="732"/>
      <c r="AL25" s="245"/>
    </row>
    <row r="26" spans="1:38" x14ac:dyDescent="0.4">
      <c r="A26" s="34"/>
      <c r="B26" s="730"/>
      <c r="C26" s="731"/>
      <c r="D26" s="731"/>
      <c r="E26" s="731"/>
      <c r="F26" s="732"/>
      <c r="H26" s="730"/>
      <c r="I26" s="731"/>
      <c r="J26" s="731"/>
      <c r="K26" s="731"/>
      <c r="L26" s="731"/>
      <c r="M26" s="731"/>
      <c r="N26" s="731"/>
      <c r="O26" s="731"/>
      <c r="P26" s="731"/>
      <c r="Q26" s="731"/>
      <c r="R26" s="731"/>
      <c r="S26" s="731"/>
      <c r="T26" s="731"/>
      <c r="U26" s="732"/>
      <c r="W26" s="730"/>
      <c r="X26" s="731"/>
      <c r="Y26" s="731"/>
      <c r="Z26" s="731"/>
      <c r="AA26" s="731"/>
      <c r="AB26" s="731"/>
      <c r="AC26" s="731"/>
      <c r="AD26" s="731"/>
      <c r="AE26" s="731"/>
      <c r="AF26" s="731"/>
      <c r="AG26" s="731"/>
      <c r="AH26" s="731"/>
      <c r="AI26" s="731"/>
      <c r="AJ26" s="732"/>
      <c r="AL26" s="245"/>
    </row>
    <row r="27" spans="1:38" x14ac:dyDescent="0.4">
      <c r="A27" s="34"/>
      <c r="B27" s="730"/>
      <c r="C27" s="731"/>
      <c r="D27" s="731"/>
      <c r="E27" s="731"/>
      <c r="F27" s="732"/>
      <c r="H27" s="730"/>
      <c r="I27" s="731"/>
      <c r="J27" s="731"/>
      <c r="K27" s="731"/>
      <c r="L27" s="731"/>
      <c r="M27" s="731"/>
      <c r="N27" s="731"/>
      <c r="O27" s="731"/>
      <c r="P27" s="731"/>
      <c r="Q27" s="731"/>
      <c r="R27" s="731"/>
      <c r="S27" s="731"/>
      <c r="T27" s="731"/>
      <c r="U27" s="732"/>
      <c r="W27" s="730"/>
      <c r="X27" s="731"/>
      <c r="Y27" s="731"/>
      <c r="Z27" s="731"/>
      <c r="AA27" s="731"/>
      <c r="AB27" s="731"/>
      <c r="AC27" s="731"/>
      <c r="AD27" s="731"/>
      <c r="AE27" s="731"/>
      <c r="AF27" s="731"/>
      <c r="AG27" s="731"/>
      <c r="AH27" s="731"/>
      <c r="AI27" s="731"/>
      <c r="AJ27" s="732"/>
      <c r="AL27" s="245"/>
    </row>
    <row r="28" spans="1:38" x14ac:dyDescent="0.4">
      <c r="A28" s="34"/>
      <c r="B28" s="730"/>
      <c r="C28" s="731"/>
      <c r="D28" s="731"/>
      <c r="E28" s="731"/>
      <c r="F28" s="732"/>
      <c r="H28" s="730"/>
      <c r="I28" s="731"/>
      <c r="J28" s="731"/>
      <c r="K28" s="731"/>
      <c r="L28" s="731"/>
      <c r="M28" s="731"/>
      <c r="N28" s="731"/>
      <c r="O28" s="731"/>
      <c r="P28" s="731"/>
      <c r="Q28" s="731"/>
      <c r="R28" s="731"/>
      <c r="S28" s="731"/>
      <c r="T28" s="731"/>
      <c r="U28" s="732"/>
      <c r="W28" s="730"/>
      <c r="X28" s="731"/>
      <c r="Y28" s="731"/>
      <c r="Z28" s="731"/>
      <c r="AA28" s="731"/>
      <c r="AB28" s="731"/>
      <c r="AC28" s="731"/>
      <c r="AD28" s="731"/>
      <c r="AE28" s="731"/>
      <c r="AF28" s="731"/>
      <c r="AG28" s="731"/>
      <c r="AH28" s="731"/>
      <c r="AI28" s="731"/>
      <c r="AJ28" s="732"/>
      <c r="AL28" s="245"/>
    </row>
    <row r="29" spans="1:38" x14ac:dyDescent="0.4">
      <c r="A29" s="34"/>
      <c r="B29" s="730"/>
      <c r="C29" s="731"/>
      <c r="D29" s="731"/>
      <c r="E29" s="731"/>
      <c r="F29" s="732"/>
      <c r="H29" s="730"/>
      <c r="I29" s="731"/>
      <c r="J29" s="731"/>
      <c r="K29" s="731"/>
      <c r="L29" s="731"/>
      <c r="M29" s="731"/>
      <c r="N29" s="731"/>
      <c r="O29" s="731"/>
      <c r="P29" s="731"/>
      <c r="Q29" s="731"/>
      <c r="R29" s="731"/>
      <c r="S29" s="731"/>
      <c r="T29" s="731"/>
      <c r="U29" s="732"/>
      <c r="W29" s="730"/>
      <c r="X29" s="731"/>
      <c r="Y29" s="731"/>
      <c r="Z29" s="731"/>
      <c r="AA29" s="731"/>
      <c r="AB29" s="731"/>
      <c r="AC29" s="731"/>
      <c r="AD29" s="731"/>
      <c r="AE29" s="731"/>
      <c r="AF29" s="731"/>
      <c r="AG29" s="731"/>
      <c r="AH29" s="731"/>
      <c r="AI29" s="731"/>
      <c r="AJ29" s="732"/>
      <c r="AL29" s="245"/>
    </row>
    <row r="30" spans="1:38" x14ac:dyDescent="0.4">
      <c r="A30" s="34"/>
      <c r="B30" s="730"/>
      <c r="C30" s="731"/>
      <c r="D30" s="731"/>
      <c r="E30" s="731"/>
      <c r="F30" s="732"/>
      <c r="H30" s="730"/>
      <c r="I30" s="731"/>
      <c r="J30" s="731"/>
      <c r="K30" s="731"/>
      <c r="L30" s="731"/>
      <c r="M30" s="731"/>
      <c r="N30" s="731"/>
      <c r="O30" s="731"/>
      <c r="P30" s="731"/>
      <c r="Q30" s="731"/>
      <c r="R30" s="731"/>
      <c r="S30" s="731"/>
      <c r="T30" s="731"/>
      <c r="U30" s="732"/>
      <c r="W30" s="730"/>
      <c r="X30" s="731"/>
      <c r="Y30" s="731"/>
      <c r="Z30" s="731"/>
      <c r="AA30" s="731"/>
      <c r="AB30" s="731"/>
      <c r="AC30" s="731"/>
      <c r="AD30" s="731"/>
      <c r="AE30" s="731"/>
      <c r="AF30" s="731"/>
      <c r="AG30" s="731"/>
      <c r="AH30" s="731"/>
      <c r="AI30" s="731"/>
      <c r="AJ30" s="732"/>
      <c r="AL30" s="245"/>
    </row>
    <row r="31" spans="1:38" x14ac:dyDescent="0.4">
      <c r="A31" s="34"/>
      <c r="B31" s="730"/>
      <c r="C31" s="731"/>
      <c r="D31" s="731"/>
      <c r="E31" s="731"/>
      <c r="F31" s="732"/>
      <c r="H31" s="730"/>
      <c r="I31" s="731"/>
      <c r="J31" s="731"/>
      <c r="K31" s="731"/>
      <c r="L31" s="731"/>
      <c r="M31" s="731"/>
      <c r="N31" s="731"/>
      <c r="O31" s="731"/>
      <c r="P31" s="731"/>
      <c r="Q31" s="731"/>
      <c r="R31" s="731"/>
      <c r="S31" s="731"/>
      <c r="T31" s="731"/>
      <c r="U31" s="732"/>
      <c r="W31" s="730"/>
      <c r="X31" s="731"/>
      <c r="Y31" s="731"/>
      <c r="Z31" s="731"/>
      <c r="AA31" s="731"/>
      <c r="AB31" s="731"/>
      <c r="AC31" s="731"/>
      <c r="AD31" s="731"/>
      <c r="AE31" s="731"/>
      <c r="AF31" s="731"/>
      <c r="AG31" s="731"/>
      <c r="AH31" s="731"/>
      <c r="AI31" s="731"/>
      <c r="AJ31" s="732"/>
      <c r="AL31" s="245"/>
    </row>
    <row r="32" spans="1:38" x14ac:dyDescent="0.4">
      <c r="A32" s="34"/>
      <c r="B32" s="730"/>
      <c r="C32" s="731"/>
      <c r="D32" s="731"/>
      <c r="E32" s="731"/>
      <c r="F32" s="732"/>
      <c r="H32" s="730"/>
      <c r="I32" s="731"/>
      <c r="J32" s="731"/>
      <c r="K32" s="731"/>
      <c r="L32" s="731"/>
      <c r="M32" s="731"/>
      <c r="N32" s="731"/>
      <c r="O32" s="731"/>
      <c r="P32" s="731"/>
      <c r="Q32" s="731"/>
      <c r="R32" s="731"/>
      <c r="S32" s="731"/>
      <c r="T32" s="731"/>
      <c r="U32" s="732"/>
      <c r="W32" s="730"/>
      <c r="X32" s="731"/>
      <c r="Y32" s="731"/>
      <c r="Z32" s="731"/>
      <c r="AA32" s="731"/>
      <c r="AB32" s="731"/>
      <c r="AC32" s="731"/>
      <c r="AD32" s="731"/>
      <c r="AE32" s="731"/>
      <c r="AF32" s="731"/>
      <c r="AG32" s="731"/>
      <c r="AH32" s="731"/>
      <c r="AI32" s="731"/>
      <c r="AJ32" s="732"/>
      <c r="AL32" s="245"/>
    </row>
    <row r="33" spans="1:38" x14ac:dyDescent="0.4">
      <c r="A33" s="34"/>
      <c r="B33" s="730"/>
      <c r="C33" s="731"/>
      <c r="D33" s="731"/>
      <c r="E33" s="731"/>
      <c r="F33" s="732"/>
      <c r="H33" s="730"/>
      <c r="I33" s="731"/>
      <c r="J33" s="731"/>
      <c r="K33" s="731"/>
      <c r="L33" s="731"/>
      <c r="M33" s="731"/>
      <c r="N33" s="731"/>
      <c r="O33" s="731"/>
      <c r="P33" s="731"/>
      <c r="Q33" s="731"/>
      <c r="R33" s="731"/>
      <c r="S33" s="731"/>
      <c r="T33" s="731"/>
      <c r="U33" s="732"/>
      <c r="W33" s="730"/>
      <c r="X33" s="731"/>
      <c r="Y33" s="731"/>
      <c r="Z33" s="731"/>
      <c r="AA33" s="731"/>
      <c r="AB33" s="731"/>
      <c r="AC33" s="731"/>
      <c r="AD33" s="731"/>
      <c r="AE33" s="731"/>
      <c r="AF33" s="731"/>
      <c r="AG33" s="731"/>
      <c r="AH33" s="731"/>
      <c r="AI33" s="731"/>
      <c r="AJ33" s="732"/>
      <c r="AL33" s="245"/>
    </row>
    <row r="34" spans="1:38" x14ac:dyDescent="0.4">
      <c r="A34" s="34"/>
      <c r="B34" s="730"/>
      <c r="C34" s="731"/>
      <c r="D34" s="731"/>
      <c r="E34" s="731"/>
      <c r="F34" s="732"/>
      <c r="H34" s="730"/>
      <c r="I34" s="731"/>
      <c r="J34" s="731"/>
      <c r="K34" s="731"/>
      <c r="L34" s="731"/>
      <c r="M34" s="731"/>
      <c r="N34" s="731"/>
      <c r="O34" s="731"/>
      <c r="P34" s="731"/>
      <c r="Q34" s="731"/>
      <c r="R34" s="731"/>
      <c r="S34" s="731"/>
      <c r="T34" s="731"/>
      <c r="U34" s="732"/>
      <c r="W34" s="730"/>
      <c r="X34" s="731"/>
      <c r="Y34" s="731"/>
      <c r="Z34" s="731"/>
      <c r="AA34" s="731"/>
      <c r="AB34" s="731"/>
      <c r="AC34" s="731"/>
      <c r="AD34" s="731"/>
      <c r="AE34" s="731"/>
      <c r="AF34" s="731"/>
      <c r="AG34" s="731"/>
      <c r="AH34" s="731"/>
      <c r="AI34" s="731"/>
      <c r="AJ34" s="732"/>
      <c r="AL34" s="245"/>
    </row>
    <row r="35" spans="1:38" x14ac:dyDescent="0.4">
      <c r="A35" s="34"/>
      <c r="B35" s="730"/>
      <c r="C35" s="731"/>
      <c r="D35" s="731"/>
      <c r="E35" s="731"/>
      <c r="F35" s="732"/>
      <c r="H35" s="730"/>
      <c r="I35" s="731"/>
      <c r="J35" s="731"/>
      <c r="K35" s="731"/>
      <c r="L35" s="731"/>
      <c r="M35" s="731"/>
      <c r="N35" s="731"/>
      <c r="O35" s="731"/>
      <c r="P35" s="731"/>
      <c r="Q35" s="731"/>
      <c r="R35" s="731"/>
      <c r="S35" s="731"/>
      <c r="T35" s="731"/>
      <c r="U35" s="732"/>
      <c r="W35" s="730"/>
      <c r="X35" s="731"/>
      <c r="Y35" s="731"/>
      <c r="Z35" s="731"/>
      <c r="AA35" s="731"/>
      <c r="AB35" s="731"/>
      <c r="AC35" s="731"/>
      <c r="AD35" s="731"/>
      <c r="AE35" s="731"/>
      <c r="AF35" s="731"/>
      <c r="AG35" s="731"/>
      <c r="AH35" s="731"/>
      <c r="AI35" s="731"/>
      <c r="AJ35" s="732"/>
      <c r="AL35" s="245"/>
    </row>
    <row r="36" spans="1:38" x14ac:dyDescent="0.4">
      <c r="A36" s="34"/>
      <c r="B36" s="730"/>
      <c r="C36" s="731"/>
      <c r="D36" s="731"/>
      <c r="E36" s="731"/>
      <c r="F36" s="732"/>
      <c r="H36" s="730"/>
      <c r="I36" s="731"/>
      <c r="J36" s="731"/>
      <c r="K36" s="731"/>
      <c r="L36" s="731"/>
      <c r="M36" s="731"/>
      <c r="N36" s="731"/>
      <c r="O36" s="731"/>
      <c r="P36" s="731"/>
      <c r="Q36" s="731"/>
      <c r="R36" s="731"/>
      <c r="S36" s="731"/>
      <c r="T36" s="731"/>
      <c r="U36" s="732"/>
      <c r="W36" s="730"/>
      <c r="X36" s="731"/>
      <c r="Y36" s="731"/>
      <c r="Z36" s="731"/>
      <c r="AA36" s="731"/>
      <c r="AB36" s="731"/>
      <c r="AC36" s="731"/>
      <c r="AD36" s="731"/>
      <c r="AE36" s="731"/>
      <c r="AF36" s="731"/>
      <c r="AG36" s="731"/>
      <c r="AH36" s="731"/>
      <c r="AI36" s="731"/>
      <c r="AJ36" s="732"/>
      <c r="AL36" s="245"/>
    </row>
    <row r="37" spans="1:38" x14ac:dyDescent="0.4">
      <c r="A37" s="34"/>
      <c r="B37" s="730"/>
      <c r="C37" s="731"/>
      <c r="D37" s="731"/>
      <c r="E37" s="731"/>
      <c r="F37" s="732"/>
      <c r="H37" s="730"/>
      <c r="I37" s="731"/>
      <c r="J37" s="731"/>
      <c r="K37" s="731"/>
      <c r="L37" s="731"/>
      <c r="M37" s="731"/>
      <c r="N37" s="731"/>
      <c r="O37" s="731"/>
      <c r="P37" s="731"/>
      <c r="Q37" s="731"/>
      <c r="R37" s="731"/>
      <c r="S37" s="731"/>
      <c r="T37" s="731"/>
      <c r="U37" s="732"/>
      <c r="W37" s="730"/>
      <c r="X37" s="731"/>
      <c r="Y37" s="731"/>
      <c r="Z37" s="731"/>
      <c r="AA37" s="731"/>
      <c r="AB37" s="731"/>
      <c r="AC37" s="731"/>
      <c r="AD37" s="731"/>
      <c r="AE37" s="731"/>
      <c r="AF37" s="731"/>
      <c r="AG37" s="731"/>
      <c r="AH37" s="731"/>
      <c r="AI37" s="731"/>
      <c r="AJ37" s="732"/>
      <c r="AL37" s="245"/>
    </row>
    <row r="38" spans="1:38" x14ac:dyDescent="0.4">
      <c r="A38" s="34"/>
      <c r="B38" s="730"/>
      <c r="C38" s="731"/>
      <c r="D38" s="731"/>
      <c r="E38" s="731"/>
      <c r="F38" s="732"/>
      <c r="H38" s="730"/>
      <c r="I38" s="731"/>
      <c r="J38" s="731"/>
      <c r="K38" s="731"/>
      <c r="L38" s="731"/>
      <c r="M38" s="731"/>
      <c r="N38" s="731"/>
      <c r="O38" s="731"/>
      <c r="P38" s="731"/>
      <c r="Q38" s="731"/>
      <c r="R38" s="731"/>
      <c r="S38" s="731"/>
      <c r="T38" s="731"/>
      <c r="U38" s="732"/>
      <c r="W38" s="730"/>
      <c r="X38" s="731"/>
      <c r="Y38" s="731"/>
      <c r="Z38" s="731"/>
      <c r="AA38" s="731"/>
      <c r="AB38" s="731"/>
      <c r="AC38" s="731"/>
      <c r="AD38" s="731"/>
      <c r="AE38" s="731"/>
      <c r="AF38" s="731"/>
      <c r="AG38" s="731"/>
      <c r="AH38" s="731"/>
      <c r="AI38" s="731"/>
      <c r="AJ38" s="732"/>
      <c r="AL38" s="245"/>
    </row>
    <row r="39" spans="1:38" x14ac:dyDescent="0.4">
      <c r="A39" s="34"/>
      <c r="B39" s="730"/>
      <c r="C39" s="731"/>
      <c r="D39" s="731"/>
      <c r="E39" s="731"/>
      <c r="F39" s="732"/>
      <c r="H39" s="730"/>
      <c r="I39" s="731"/>
      <c r="J39" s="731"/>
      <c r="K39" s="731"/>
      <c r="L39" s="731"/>
      <c r="M39" s="731"/>
      <c r="N39" s="731"/>
      <c r="O39" s="731"/>
      <c r="P39" s="731"/>
      <c r="Q39" s="731"/>
      <c r="R39" s="731"/>
      <c r="S39" s="731"/>
      <c r="T39" s="731"/>
      <c r="U39" s="732"/>
      <c r="W39" s="730"/>
      <c r="X39" s="731"/>
      <c r="Y39" s="731"/>
      <c r="Z39" s="731"/>
      <c r="AA39" s="731"/>
      <c r="AB39" s="731"/>
      <c r="AC39" s="731"/>
      <c r="AD39" s="731"/>
      <c r="AE39" s="731"/>
      <c r="AF39" s="731"/>
      <c r="AG39" s="731"/>
      <c r="AH39" s="731"/>
      <c r="AI39" s="731"/>
      <c r="AJ39" s="732"/>
      <c r="AL39" s="245"/>
    </row>
    <row r="40" spans="1:38" x14ac:dyDescent="0.4">
      <c r="A40" s="34"/>
      <c r="B40" s="730"/>
      <c r="C40" s="731"/>
      <c r="D40" s="731"/>
      <c r="E40" s="731"/>
      <c r="F40" s="732"/>
      <c r="H40" s="730"/>
      <c r="I40" s="731"/>
      <c r="J40" s="731"/>
      <c r="K40" s="731"/>
      <c r="L40" s="731"/>
      <c r="M40" s="731"/>
      <c r="N40" s="731"/>
      <c r="O40" s="731"/>
      <c r="P40" s="731"/>
      <c r="Q40" s="731"/>
      <c r="R40" s="731"/>
      <c r="S40" s="731"/>
      <c r="T40" s="731"/>
      <c r="U40" s="732"/>
      <c r="W40" s="730"/>
      <c r="X40" s="731"/>
      <c r="Y40" s="731"/>
      <c r="Z40" s="731"/>
      <c r="AA40" s="731"/>
      <c r="AB40" s="731"/>
      <c r="AC40" s="731"/>
      <c r="AD40" s="731"/>
      <c r="AE40" s="731"/>
      <c r="AF40" s="731"/>
      <c r="AG40" s="731"/>
      <c r="AH40" s="731"/>
      <c r="AI40" s="731"/>
      <c r="AJ40" s="732"/>
      <c r="AL40" s="245"/>
    </row>
    <row r="41" spans="1:38" x14ac:dyDescent="0.4">
      <c r="A41" s="34"/>
      <c r="B41" s="730"/>
      <c r="C41" s="731"/>
      <c r="D41" s="731"/>
      <c r="E41" s="731"/>
      <c r="F41" s="732"/>
      <c r="H41" s="730"/>
      <c r="I41" s="731"/>
      <c r="J41" s="731"/>
      <c r="K41" s="731"/>
      <c r="L41" s="731"/>
      <c r="M41" s="731"/>
      <c r="N41" s="731"/>
      <c r="O41" s="731"/>
      <c r="P41" s="731"/>
      <c r="Q41" s="731"/>
      <c r="R41" s="731"/>
      <c r="S41" s="731"/>
      <c r="T41" s="731"/>
      <c r="U41" s="732"/>
      <c r="W41" s="730"/>
      <c r="X41" s="731"/>
      <c r="Y41" s="731"/>
      <c r="Z41" s="731"/>
      <c r="AA41" s="731"/>
      <c r="AB41" s="731"/>
      <c r="AC41" s="731"/>
      <c r="AD41" s="731"/>
      <c r="AE41" s="731"/>
      <c r="AF41" s="731"/>
      <c r="AG41" s="731"/>
      <c r="AH41" s="731"/>
      <c r="AI41" s="731"/>
      <c r="AJ41" s="732"/>
      <c r="AL41" s="245"/>
    </row>
    <row r="42" spans="1:38" x14ac:dyDescent="0.4">
      <c r="A42" s="34"/>
      <c r="B42" s="730"/>
      <c r="C42" s="731"/>
      <c r="D42" s="731"/>
      <c r="E42" s="731"/>
      <c r="F42" s="732"/>
      <c r="H42" s="730"/>
      <c r="I42" s="731"/>
      <c r="J42" s="731"/>
      <c r="K42" s="731"/>
      <c r="L42" s="731"/>
      <c r="M42" s="731"/>
      <c r="N42" s="731"/>
      <c r="O42" s="731"/>
      <c r="P42" s="731"/>
      <c r="Q42" s="731"/>
      <c r="R42" s="731"/>
      <c r="S42" s="731"/>
      <c r="T42" s="731"/>
      <c r="U42" s="732"/>
      <c r="W42" s="730"/>
      <c r="X42" s="731"/>
      <c r="Y42" s="731"/>
      <c r="Z42" s="731"/>
      <c r="AA42" s="731"/>
      <c r="AB42" s="731"/>
      <c r="AC42" s="731"/>
      <c r="AD42" s="731"/>
      <c r="AE42" s="731"/>
      <c r="AF42" s="731"/>
      <c r="AG42" s="731"/>
      <c r="AH42" s="731"/>
      <c r="AI42" s="731"/>
      <c r="AJ42" s="732"/>
      <c r="AL42" s="245"/>
    </row>
    <row r="43" spans="1:38" x14ac:dyDescent="0.4">
      <c r="A43" s="34"/>
      <c r="B43" s="730"/>
      <c r="C43" s="731"/>
      <c r="D43" s="731"/>
      <c r="E43" s="731"/>
      <c r="F43" s="732"/>
      <c r="H43" s="730"/>
      <c r="I43" s="731"/>
      <c r="J43" s="731"/>
      <c r="K43" s="731"/>
      <c r="L43" s="731"/>
      <c r="M43" s="731"/>
      <c r="N43" s="731"/>
      <c r="O43" s="731"/>
      <c r="P43" s="731"/>
      <c r="Q43" s="731"/>
      <c r="R43" s="731"/>
      <c r="S43" s="731"/>
      <c r="T43" s="731"/>
      <c r="U43" s="732"/>
      <c r="W43" s="730"/>
      <c r="X43" s="731"/>
      <c r="Y43" s="731"/>
      <c r="Z43" s="731"/>
      <c r="AA43" s="731"/>
      <c r="AB43" s="731"/>
      <c r="AC43" s="731"/>
      <c r="AD43" s="731"/>
      <c r="AE43" s="731"/>
      <c r="AF43" s="731"/>
      <c r="AG43" s="731"/>
      <c r="AH43" s="731"/>
      <c r="AI43" s="731"/>
      <c r="AJ43" s="732"/>
      <c r="AL43" s="245"/>
    </row>
    <row r="44" spans="1:38" x14ac:dyDescent="0.4">
      <c r="A44" s="34"/>
      <c r="B44" s="730"/>
      <c r="C44" s="731"/>
      <c r="D44" s="731"/>
      <c r="E44" s="731"/>
      <c r="F44" s="732"/>
      <c r="H44" s="730"/>
      <c r="I44" s="731"/>
      <c r="J44" s="731"/>
      <c r="K44" s="731"/>
      <c r="L44" s="731"/>
      <c r="M44" s="731"/>
      <c r="N44" s="731"/>
      <c r="O44" s="731"/>
      <c r="P44" s="731"/>
      <c r="Q44" s="731"/>
      <c r="R44" s="731"/>
      <c r="S44" s="731"/>
      <c r="T44" s="731"/>
      <c r="U44" s="732"/>
      <c r="W44" s="730"/>
      <c r="X44" s="731"/>
      <c r="Y44" s="731"/>
      <c r="Z44" s="731"/>
      <c r="AA44" s="731"/>
      <c r="AB44" s="731"/>
      <c r="AC44" s="731"/>
      <c r="AD44" s="731"/>
      <c r="AE44" s="731"/>
      <c r="AF44" s="731"/>
      <c r="AG44" s="731"/>
      <c r="AH44" s="731"/>
      <c r="AI44" s="731"/>
      <c r="AJ44" s="732"/>
      <c r="AL44" s="245"/>
    </row>
    <row r="45" spans="1:38" x14ac:dyDescent="0.4">
      <c r="A45" s="34"/>
      <c r="B45" s="730"/>
      <c r="C45" s="731"/>
      <c r="D45" s="731"/>
      <c r="E45" s="731"/>
      <c r="F45" s="732"/>
      <c r="H45" s="730"/>
      <c r="I45" s="731"/>
      <c r="J45" s="731"/>
      <c r="K45" s="731"/>
      <c r="L45" s="731"/>
      <c r="M45" s="731"/>
      <c r="N45" s="731"/>
      <c r="O45" s="731"/>
      <c r="P45" s="731"/>
      <c r="Q45" s="731"/>
      <c r="R45" s="731"/>
      <c r="S45" s="731"/>
      <c r="T45" s="731"/>
      <c r="U45" s="732"/>
      <c r="W45" s="730"/>
      <c r="X45" s="731"/>
      <c r="Y45" s="731"/>
      <c r="Z45" s="731"/>
      <c r="AA45" s="731"/>
      <c r="AB45" s="731"/>
      <c r="AC45" s="731"/>
      <c r="AD45" s="731"/>
      <c r="AE45" s="731"/>
      <c r="AF45" s="731"/>
      <c r="AG45" s="731"/>
      <c r="AH45" s="731"/>
      <c r="AI45" s="731"/>
      <c r="AJ45" s="732"/>
      <c r="AL45" s="245"/>
    </row>
    <row r="46" spans="1:38" x14ac:dyDescent="0.4">
      <c r="A46" s="34"/>
      <c r="B46" s="730"/>
      <c r="C46" s="731"/>
      <c r="D46" s="731"/>
      <c r="E46" s="731"/>
      <c r="F46" s="732"/>
      <c r="H46" s="730"/>
      <c r="I46" s="731"/>
      <c r="J46" s="731"/>
      <c r="K46" s="731"/>
      <c r="L46" s="731"/>
      <c r="M46" s="731"/>
      <c r="N46" s="731"/>
      <c r="O46" s="731"/>
      <c r="P46" s="731"/>
      <c r="Q46" s="731"/>
      <c r="R46" s="731"/>
      <c r="S46" s="731"/>
      <c r="T46" s="731"/>
      <c r="U46" s="732"/>
      <c r="W46" s="730"/>
      <c r="X46" s="731"/>
      <c r="Y46" s="731"/>
      <c r="Z46" s="731"/>
      <c r="AA46" s="731"/>
      <c r="AB46" s="731"/>
      <c r="AC46" s="731"/>
      <c r="AD46" s="731"/>
      <c r="AE46" s="731"/>
      <c r="AF46" s="731"/>
      <c r="AG46" s="731"/>
      <c r="AH46" s="731"/>
      <c r="AI46" s="731"/>
      <c r="AJ46" s="732"/>
      <c r="AL46" s="245"/>
    </row>
    <row r="47" spans="1:38" x14ac:dyDescent="0.4">
      <c r="A47" s="34"/>
      <c r="B47" s="730"/>
      <c r="C47" s="731"/>
      <c r="D47" s="731"/>
      <c r="E47" s="731"/>
      <c r="F47" s="732"/>
      <c r="H47" s="730"/>
      <c r="I47" s="731"/>
      <c r="J47" s="731"/>
      <c r="K47" s="731"/>
      <c r="L47" s="731"/>
      <c r="M47" s="731"/>
      <c r="N47" s="731"/>
      <c r="O47" s="731"/>
      <c r="P47" s="731"/>
      <c r="Q47" s="731"/>
      <c r="R47" s="731"/>
      <c r="S47" s="731"/>
      <c r="T47" s="731"/>
      <c r="U47" s="732"/>
      <c r="W47" s="730"/>
      <c r="X47" s="731"/>
      <c r="Y47" s="731"/>
      <c r="Z47" s="731"/>
      <c r="AA47" s="731"/>
      <c r="AB47" s="731"/>
      <c r="AC47" s="731"/>
      <c r="AD47" s="731"/>
      <c r="AE47" s="731"/>
      <c r="AF47" s="731"/>
      <c r="AG47" s="731"/>
      <c r="AH47" s="731"/>
      <c r="AI47" s="731"/>
      <c r="AJ47" s="732"/>
      <c r="AL47" s="245"/>
    </row>
    <row r="48" spans="1:38" x14ac:dyDescent="0.4">
      <c r="A48" s="34"/>
      <c r="B48" s="730"/>
      <c r="C48" s="731"/>
      <c r="D48" s="731"/>
      <c r="E48" s="731"/>
      <c r="F48" s="732"/>
      <c r="H48" s="730"/>
      <c r="I48" s="731"/>
      <c r="J48" s="731"/>
      <c r="K48" s="731"/>
      <c r="L48" s="731"/>
      <c r="M48" s="731"/>
      <c r="N48" s="731"/>
      <c r="O48" s="731"/>
      <c r="P48" s="731"/>
      <c r="Q48" s="731"/>
      <c r="R48" s="731"/>
      <c r="S48" s="731"/>
      <c r="T48" s="731"/>
      <c r="U48" s="732"/>
      <c r="W48" s="730"/>
      <c r="X48" s="731"/>
      <c r="Y48" s="731"/>
      <c r="Z48" s="731"/>
      <c r="AA48" s="731"/>
      <c r="AB48" s="731"/>
      <c r="AC48" s="731"/>
      <c r="AD48" s="731"/>
      <c r="AE48" s="731"/>
      <c r="AF48" s="731"/>
      <c r="AG48" s="731"/>
      <c r="AH48" s="731"/>
      <c r="AI48" s="731"/>
      <c r="AJ48" s="732"/>
      <c r="AL48" s="245"/>
    </row>
    <row r="49" spans="1:38" x14ac:dyDescent="0.4">
      <c r="A49" s="34"/>
      <c r="B49" s="730"/>
      <c r="C49" s="731"/>
      <c r="D49" s="731"/>
      <c r="E49" s="731"/>
      <c r="F49" s="732"/>
      <c r="H49" s="730"/>
      <c r="I49" s="731"/>
      <c r="J49" s="731"/>
      <c r="K49" s="731"/>
      <c r="L49" s="731"/>
      <c r="M49" s="731"/>
      <c r="N49" s="731"/>
      <c r="O49" s="731"/>
      <c r="P49" s="731"/>
      <c r="Q49" s="731"/>
      <c r="R49" s="731"/>
      <c r="S49" s="731"/>
      <c r="T49" s="731"/>
      <c r="U49" s="732"/>
      <c r="W49" s="730"/>
      <c r="X49" s="731"/>
      <c r="Y49" s="731"/>
      <c r="Z49" s="731"/>
      <c r="AA49" s="731"/>
      <c r="AB49" s="731"/>
      <c r="AC49" s="731"/>
      <c r="AD49" s="731"/>
      <c r="AE49" s="731"/>
      <c r="AF49" s="731"/>
      <c r="AG49" s="731"/>
      <c r="AH49" s="731"/>
      <c r="AI49" s="731"/>
      <c r="AJ49" s="732"/>
      <c r="AL49" s="245"/>
    </row>
    <row r="50" spans="1:38" ht="16" thickBot="1" x14ac:dyDescent="0.45">
      <c r="A50" s="34"/>
      <c r="B50" s="733"/>
      <c r="C50" s="734"/>
      <c r="D50" s="734"/>
      <c r="E50" s="734"/>
      <c r="F50" s="735"/>
      <c r="H50" s="733"/>
      <c r="I50" s="734"/>
      <c r="J50" s="734"/>
      <c r="K50" s="734"/>
      <c r="L50" s="734"/>
      <c r="M50" s="734"/>
      <c r="N50" s="734"/>
      <c r="O50" s="734"/>
      <c r="P50" s="734"/>
      <c r="Q50" s="734"/>
      <c r="R50" s="734"/>
      <c r="S50" s="734"/>
      <c r="T50" s="734"/>
      <c r="U50" s="735"/>
      <c r="W50" s="733"/>
      <c r="X50" s="734"/>
      <c r="Y50" s="734"/>
      <c r="Z50" s="734"/>
      <c r="AA50" s="734"/>
      <c r="AB50" s="734"/>
      <c r="AC50" s="734"/>
      <c r="AD50" s="734"/>
      <c r="AE50" s="734"/>
      <c r="AF50" s="734"/>
      <c r="AG50" s="734"/>
      <c r="AH50" s="734"/>
      <c r="AI50" s="734"/>
      <c r="AJ50" s="735"/>
      <c r="AL50" s="245"/>
    </row>
    <row r="51" spans="1:38" ht="16" thickBot="1" x14ac:dyDescent="0.45">
      <c r="A51" s="34"/>
      <c r="AL51" s="245"/>
    </row>
    <row r="52" spans="1:38" ht="16" thickBot="1" x14ac:dyDescent="0.45">
      <c r="A52" s="34"/>
      <c r="B52" s="736" t="s">
        <v>500</v>
      </c>
      <c r="C52" s="737"/>
      <c r="D52" s="737"/>
      <c r="E52" s="737"/>
      <c r="F52" s="738"/>
      <c r="H52" s="736" t="s">
        <v>264</v>
      </c>
      <c r="I52" s="737"/>
      <c r="J52" s="737"/>
      <c r="K52" s="737"/>
      <c r="L52" s="737"/>
      <c r="M52" s="737"/>
      <c r="N52" s="737"/>
      <c r="O52" s="737"/>
      <c r="P52" s="737"/>
      <c r="Q52" s="737"/>
      <c r="R52" s="737"/>
      <c r="S52" s="737"/>
      <c r="T52" s="737"/>
      <c r="U52" s="738"/>
      <c r="W52" s="736" t="s">
        <v>266</v>
      </c>
      <c r="X52" s="737"/>
      <c r="Y52" s="737"/>
      <c r="Z52" s="737"/>
      <c r="AA52" s="737"/>
      <c r="AB52" s="737"/>
      <c r="AC52" s="737"/>
      <c r="AD52" s="737"/>
      <c r="AE52" s="737"/>
      <c r="AF52" s="737"/>
      <c r="AG52" s="737"/>
      <c r="AH52" s="737"/>
      <c r="AI52" s="737"/>
      <c r="AJ52" s="738"/>
      <c r="AL52" s="245"/>
    </row>
    <row r="53" spans="1:38" x14ac:dyDescent="0.4">
      <c r="A53" s="34"/>
      <c r="B53" s="730"/>
      <c r="C53" s="731"/>
      <c r="D53" s="731"/>
      <c r="E53" s="731"/>
      <c r="F53" s="732"/>
      <c r="H53" s="727"/>
      <c r="I53" s="728"/>
      <c r="J53" s="728"/>
      <c r="K53" s="728"/>
      <c r="L53" s="728"/>
      <c r="M53" s="728"/>
      <c r="N53" s="728"/>
      <c r="O53" s="728"/>
      <c r="P53" s="728"/>
      <c r="Q53" s="728"/>
      <c r="R53" s="728"/>
      <c r="S53" s="728"/>
      <c r="T53" s="728"/>
      <c r="U53" s="729"/>
      <c r="W53" s="727"/>
      <c r="X53" s="728"/>
      <c r="Y53" s="728"/>
      <c r="Z53" s="728"/>
      <c r="AA53" s="728"/>
      <c r="AB53" s="728"/>
      <c r="AC53" s="728"/>
      <c r="AD53" s="728"/>
      <c r="AE53" s="728"/>
      <c r="AF53" s="728"/>
      <c r="AG53" s="728"/>
      <c r="AH53" s="728"/>
      <c r="AI53" s="728"/>
      <c r="AJ53" s="729"/>
      <c r="AL53" s="245"/>
    </row>
    <row r="54" spans="1:38" x14ac:dyDescent="0.4">
      <c r="A54" s="34"/>
      <c r="B54" s="730"/>
      <c r="C54" s="731"/>
      <c r="D54" s="731"/>
      <c r="E54" s="731"/>
      <c r="F54" s="732"/>
      <c r="H54" s="730"/>
      <c r="I54" s="731"/>
      <c r="J54" s="731"/>
      <c r="K54" s="731"/>
      <c r="L54" s="731"/>
      <c r="M54" s="731"/>
      <c r="N54" s="731"/>
      <c r="O54" s="731"/>
      <c r="P54" s="731"/>
      <c r="Q54" s="731"/>
      <c r="R54" s="731"/>
      <c r="S54" s="731"/>
      <c r="T54" s="731"/>
      <c r="U54" s="732"/>
      <c r="W54" s="730"/>
      <c r="X54" s="731"/>
      <c r="Y54" s="731"/>
      <c r="Z54" s="731"/>
      <c r="AA54" s="731"/>
      <c r="AB54" s="731"/>
      <c r="AC54" s="731"/>
      <c r="AD54" s="731"/>
      <c r="AE54" s="731"/>
      <c r="AF54" s="731"/>
      <c r="AG54" s="731"/>
      <c r="AH54" s="731"/>
      <c r="AI54" s="731"/>
      <c r="AJ54" s="732"/>
      <c r="AL54" s="245"/>
    </row>
    <row r="55" spans="1:38" x14ac:dyDescent="0.4">
      <c r="A55" s="34"/>
      <c r="B55" s="730"/>
      <c r="C55" s="731"/>
      <c r="D55" s="731"/>
      <c r="E55" s="731"/>
      <c r="F55" s="732"/>
      <c r="H55" s="730"/>
      <c r="I55" s="731"/>
      <c r="J55" s="731"/>
      <c r="K55" s="731"/>
      <c r="L55" s="731"/>
      <c r="M55" s="731"/>
      <c r="N55" s="731"/>
      <c r="O55" s="731"/>
      <c r="P55" s="731"/>
      <c r="Q55" s="731"/>
      <c r="R55" s="731"/>
      <c r="S55" s="731"/>
      <c r="T55" s="731"/>
      <c r="U55" s="732"/>
      <c r="W55" s="730"/>
      <c r="X55" s="731"/>
      <c r="Y55" s="731"/>
      <c r="Z55" s="731"/>
      <c r="AA55" s="731"/>
      <c r="AB55" s="731"/>
      <c r="AC55" s="731"/>
      <c r="AD55" s="731"/>
      <c r="AE55" s="731"/>
      <c r="AF55" s="731"/>
      <c r="AG55" s="731"/>
      <c r="AH55" s="731"/>
      <c r="AI55" s="731"/>
      <c r="AJ55" s="732"/>
      <c r="AL55" s="245"/>
    </row>
    <row r="56" spans="1:38" x14ac:dyDescent="0.4">
      <c r="A56" s="34"/>
      <c r="B56" s="730"/>
      <c r="C56" s="731"/>
      <c r="D56" s="731"/>
      <c r="E56" s="731"/>
      <c r="F56" s="732"/>
      <c r="H56" s="730"/>
      <c r="I56" s="731"/>
      <c r="J56" s="731"/>
      <c r="K56" s="731"/>
      <c r="L56" s="731"/>
      <c r="M56" s="731"/>
      <c r="N56" s="731"/>
      <c r="O56" s="731"/>
      <c r="P56" s="731"/>
      <c r="Q56" s="731"/>
      <c r="R56" s="731"/>
      <c r="S56" s="731"/>
      <c r="T56" s="731"/>
      <c r="U56" s="732"/>
      <c r="W56" s="730"/>
      <c r="X56" s="731"/>
      <c r="Y56" s="731"/>
      <c r="Z56" s="731"/>
      <c r="AA56" s="731"/>
      <c r="AB56" s="731"/>
      <c r="AC56" s="731"/>
      <c r="AD56" s="731"/>
      <c r="AE56" s="731"/>
      <c r="AF56" s="731"/>
      <c r="AG56" s="731"/>
      <c r="AH56" s="731"/>
      <c r="AI56" s="731"/>
      <c r="AJ56" s="732"/>
      <c r="AL56" s="245"/>
    </row>
    <row r="57" spans="1:38" x14ac:dyDescent="0.4">
      <c r="A57" s="34"/>
      <c r="B57" s="730"/>
      <c r="C57" s="731"/>
      <c r="D57" s="731"/>
      <c r="E57" s="731"/>
      <c r="F57" s="732"/>
      <c r="H57" s="730"/>
      <c r="I57" s="731"/>
      <c r="J57" s="731"/>
      <c r="K57" s="731"/>
      <c r="L57" s="731"/>
      <c r="M57" s="731"/>
      <c r="N57" s="731"/>
      <c r="O57" s="731"/>
      <c r="P57" s="731"/>
      <c r="Q57" s="731"/>
      <c r="R57" s="731"/>
      <c r="S57" s="731"/>
      <c r="T57" s="731"/>
      <c r="U57" s="732"/>
      <c r="W57" s="730"/>
      <c r="X57" s="731"/>
      <c r="Y57" s="731"/>
      <c r="Z57" s="731"/>
      <c r="AA57" s="731"/>
      <c r="AB57" s="731"/>
      <c r="AC57" s="731"/>
      <c r="AD57" s="731"/>
      <c r="AE57" s="731"/>
      <c r="AF57" s="731"/>
      <c r="AG57" s="731"/>
      <c r="AH57" s="731"/>
      <c r="AI57" s="731"/>
      <c r="AJ57" s="732"/>
      <c r="AL57" s="245"/>
    </row>
    <row r="58" spans="1:38" x14ac:dyDescent="0.4">
      <c r="A58" s="34"/>
      <c r="B58" s="730"/>
      <c r="C58" s="731"/>
      <c r="D58" s="731"/>
      <c r="E58" s="731"/>
      <c r="F58" s="732"/>
      <c r="H58" s="730"/>
      <c r="I58" s="731"/>
      <c r="J58" s="731"/>
      <c r="K58" s="731"/>
      <c r="L58" s="731"/>
      <c r="M58" s="731"/>
      <c r="N58" s="731"/>
      <c r="O58" s="731"/>
      <c r="P58" s="731"/>
      <c r="Q58" s="731"/>
      <c r="R58" s="731"/>
      <c r="S58" s="731"/>
      <c r="T58" s="731"/>
      <c r="U58" s="732"/>
      <c r="W58" s="730"/>
      <c r="X58" s="731"/>
      <c r="Y58" s="731"/>
      <c r="Z58" s="731"/>
      <c r="AA58" s="731"/>
      <c r="AB58" s="731"/>
      <c r="AC58" s="731"/>
      <c r="AD58" s="731"/>
      <c r="AE58" s="731"/>
      <c r="AF58" s="731"/>
      <c r="AG58" s="731"/>
      <c r="AH58" s="731"/>
      <c r="AI58" s="731"/>
      <c r="AJ58" s="732"/>
      <c r="AL58" s="245"/>
    </row>
    <row r="59" spans="1:38" x14ac:dyDescent="0.4">
      <c r="A59" s="34"/>
      <c r="B59" s="730"/>
      <c r="C59" s="731"/>
      <c r="D59" s="731"/>
      <c r="E59" s="731"/>
      <c r="F59" s="732"/>
      <c r="H59" s="730"/>
      <c r="I59" s="731"/>
      <c r="J59" s="731"/>
      <c r="K59" s="731"/>
      <c r="L59" s="731"/>
      <c r="M59" s="731"/>
      <c r="N59" s="731"/>
      <c r="O59" s="731"/>
      <c r="P59" s="731"/>
      <c r="Q59" s="731"/>
      <c r="R59" s="731"/>
      <c r="S59" s="731"/>
      <c r="T59" s="731"/>
      <c r="U59" s="732"/>
      <c r="W59" s="730"/>
      <c r="X59" s="731"/>
      <c r="Y59" s="731"/>
      <c r="Z59" s="731"/>
      <c r="AA59" s="731"/>
      <c r="AB59" s="731"/>
      <c r="AC59" s="731"/>
      <c r="AD59" s="731"/>
      <c r="AE59" s="731"/>
      <c r="AF59" s="731"/>
      <c r="AG59" s="731"/>
      <c r="AH59" s="731"/>
      <c r="AI59" s="731"/>
      <c r="AJ59" s="732"/>
      <c r="AL59" s="245"/>
    </row>
    <row r="60" spans="1:38" x14ac:dyDescent="0.4">
      <c r="A60" s="34"/>
      <c r="B60" s="730"/>
      <c r="C60" s="731"/>
      <c r="D60" s="731"/>
      <c r="E60" s="731"/>
      <c r="F60" s="732"/>
      <c r="H60" s="730"/>
      <c r="I60" s="731"/>
      <c r="J60" s="731"/>
      <c r="K60" s="731"/>
      <c r="L60" s="731"/>
      <c r="M60" s="731"/>
      <c r="N60" s="731"/>
      <c r="O60" s="731"/>
      <c r="P60" s="731"/>
      <c r="Q60" s="731"/>
      <c r="R60" s="731"/>
      <c r="S60" s="731"/>
      <c r="T60" s="731"/>
      <c r="U60" s="732"/>
      <c r="W60" s="730"/>
      <c r="X60" s="731"/>
      <c r="Y60" s="731"/>
      <c r="Z60" s="731"/>
      <c r="AA60" s="731"/>
      <c r="AB60" s="731"/>
      <c r="AC60" s="731"/>
      <c r="AD60" s="731"/>
      <c r="AE60" s="731"/>
      <c r="AF60" s="731"/>
      <c r="AG60" s="731"/>
      <c r="AH60" s="731"/>
      <c r="AI60" s="731"/>
      <c r="AJ60" s="732"/>
      <c r="AL60" s="245"/>
    </row>
    <row r="61" spans="1:38" x14ac:dyDescent="0.4">
      <c r="A61" s="34"/>
      <c r="B61" s="730"/>
      <c r="C61" s="731"/>
      <c r="D61" s="731"/>
      <c r="E61" s="731"/>
      <c r="F61" s="732"/>
      <c r="H61" s="730"/>
      <c r="I61" s="731"/>
      <c r="J61" s="731"/>
      <c r="K61" s="731"/>
      <c r="L61" s="731"/>
      <c r="M61" s="731"/>
      <c r="N61" s="731"/>
      <c r="O61" s="731"/>
      <c r="P61" s="731"/>
      <c r="Q61" s="731"/>
      <c r="R61" s="731"/>
      <c r="S61" s="731"/>
      <c r="T61" s="731"/>
      <c r="U61" s="732"/>
      <c r="W61" s="730"/>
      <c r="X61" s="731"/>
      <c r="Y61" s="731"/>
      <c r="Z61" s="731"/>
      <c r="AA61" s="731"/>
      <c r="AB61" s="731"/>
      <c r="AC61" s="731"/>
      <c r="AD61" s="731"/>
      <c r="AE61" s="731"/>
      <c r="AF61" s="731"/>
      <c r="AG61" s="731"/>
      <c r="AH61" s="731"/>
      <c r="AI61" s="731"/>
      <c r="AJ61" s="732"/>
      <c r="AL61" s="245"/>
    </row>
    <row r="62" spans="1:38" x14ac:dyDescent="0.4">
      <c r="A62" s="34"/>
      <c r="B62" s="730"/>
      <c r="C62" s="731"/>
      <c r="D62" s="731"/>
      <c r="E62" s="731"/>
      <c r="F62" s="732"/>
      <c r="H62" s="730"/>
      <c r="I62" s="731"/>
      <c r="J62" s="731"/>
      <c r="K62" s="731"/>
      <c r="L62" s="731"/>
      <c r="M62" s="731"/>
      <c r="N62" s="731"/>
      <c r="O62" s="731"/>
      <c r="P62" s="731"/>
      <c r="Q62" s="731"/>
      <c r="R62" s="731"/>
      <c r="S62" s="731"/>
      <c r="T62" s="731"/>
      <c r="U62" s="732"/>
      <c r="W62" s="730"/>
      <c r="X62" s="731"/>
      <c r="Y62" s="731"/>
      <c r="Z62" s="731"/>
      <c r="AA62" s="731"/>
      <c r="AB62" s="731"/>
      <c r="AC62" s="731"/>
      <c r="AD62" s="731"/>
      <c r="AE62" s="731"/>
      <c r="AF62" s="731"/>
      <c r="AG62" s="731"/>
      <c r="AH62" s="731"/>
      <c r="AI62" s="731"/>
      <c r="AJ62" s="732"/>
      <c r="AL62" s="245"/>
    </row>
    <row r="63" spans="1:38" x14ac:dyDescent="0.4">
      <c r="A63" s="34"/>
      <c r="B63" s="730"/>
      <c r="C63" s="731"/>
      <c r="D63" s="731"/>
      <c r="E63" s="731"/>
      <c r="F63" s="732"/>
      <c r="H63" s="730"/>
      <c r="I63" s="731"/>
      <c r="J63" s="731"/>
      <c r="K63" s="731"/>
      <c r="L63" s="731"/>
      <c r="M63" s="731"/>
      <c r="N63" s="731"/>
      <c r="O63" s="731"/>
      <c r="P63" s="731"/>
      <c r="Q63" s="731"/>
      <c r="R63" s="731"/>
      <c r="S63" s="731"/>
      <c r="T63" s="731"/>
      <c r="U63" s="732"/>
      <c r="W63" s="730"/>
      <c r="X63" s="731"/>
      <c r="Y63" s="731"/>
      <c r="Z63" s="731"/>
      <c r="AA63" s="731"/>
      <c r="AB63" s="731"/>
      <c r="AC63" s="731"/>
      <c r="AD63" s="731"/>
      <c r="AE63" s="731"/>
      <c r="AF63" s="731"/>
      <c r="AG63" s="731"/>
      <c r="AH63" s="731"/>
      <c r="AI63" s="731"/>
      <c r="AJ63" s="732"/>
      <c r="AL63" s="245"/>
    </row>
    <row r="64" spans="1:38" x14ac:dyDescent="0.4">
      <c r="A64" s="34"/>
      <c r="B64" s="730"/>
      <c r="C64" s="731"/>
      <c r="D64" s="731"/>
      <c r="E64" s="731"/>
      <c r="F64" s="732"/>
      <c r="H64" s="730"/>
      <c r="I64" s="731"/>
      <c r="J64" s="731"/>
      <c r="K64" s="731"/>
      <c r="L64" s="731"/>
      <c r="M64" s="731"/>
      <c r="N64" s="731"/>
      <c r="O64" s="731"/>
      <c r="P64" s="731"/>
      <c r="Q64" s="731"/>
      <c r="R64" s="731"/>
      <c r="S64" s="731"/>
      <c r="T64" s="731"/>
      <c r="U64" s="732"/>
      <c r="W64" s="730"/>
      <c r="X64" s="731"/>
      <c r="Y64" s="731"/>
      <c r="Z64" s="731"/>
      <c r="AA64" s="731"/>
      <c r="AB64" s="731"/>
      <c r="AC64" s="731"/>
      <c r="AD64" s="731"/>
      <c r="AE64" s="731"/>
      <c r="AF64" s="731"/>
      <c r="AG64" s="731"/>
      <c r="AH64" s="731"/>
      <c r="AI64" s="731"/>
      <c r="AJ64" s="732"/>
      <c r="AL64" s="245"/>
    </row>
    <row r="65" spans="1:38" x14ac:dyDescent="0.4">
      <c r="A65" s="34"/>
      <c r="B65" s="730"/>
      <c r="C65" s="731"/>
      <c r="D65" s="731"/>
      <c r="E65" s="731"/>
      <c r="F65" s="732"/>
      <c r="H65" s="730"/>
      <c r="I65" s="731"/>
      <c r="J65" s="731"/>
      <c r="K65" s="731"/>
      <c r="L65" s="731"/>
      <c r="M65" s="731"/>
      <c r="N65" s="731"/>
      <c r="O65" s="731"/>
      <c r="P65" s="731"/>
      <c r="Q65" s="731"/>
      <c r="R65" s="731"/>
      <c r="S65" s="731"/>
      <c r="T65" s="731"/>
      <c r="U65" s="732"/>
      <c r="W65" s="730"/>
      <c r="X65" s="731"/>
      <c r="Y65" s="731"/>
      <c r="Z65" s="731"/>
      <c r="AA65" s="731"/>
      <c r="AB65" s="731"/>
      <c r="AC65" s="731"/>
      <c r="AD65" s="731"/>
      <c r="AE65" s="731"/>
      <c r="AF65" s="731"/>
      <c r="AG65" s="731"/>
      <c r="AH65" s="731"/>
      <c r="AI65" s="731"/>
      <c r="AJ65" s="732"/>
      <c r="AL65" s="245"/>
    </row>
    <row r="66" spans="1:38" x14ac:dyDescent="0.4">
      <c r="A66" s="34"/>
      <c r="B66" s="730"/>
      <c r="C66" s="731"/>
      <c r="D66" s="731"/>
      <c r="E66" s="731"/>
      <c r="F66" s="732"/>
      <c r="H66" s="730"/>
      <c r="I66" s="731"/>
      <c r="J66" s="731"/>
      <c r="K66" s="731"/>
      <c r="L66" s="731"/>
      <c r="M66" s="731"/>
      <c r="N66" s="731"/>
      <c r="O66" s="731"/>
      <c r="P66" s="731"/>
      <c r="Q66" s="731"/>
      <c r="R66" s="731"/>
      <c r="S66" s="731"/>
      <c r="T66" s="731"/>
      <c r="U66" s="732"/>
      <c r="W66" s="730"/>
      <c r="X66" s="731"/>
      <c r="Y66" s="731"/>
      <c r="Z66" s="731"/>
      <c r="AA66" s="731"/>
      <c r="AB66" s="731"/>
      <c r="AC66" s="731"/>
      <c r="AD66" s="731"/>
      <c r="AE66" s="731"/>
      <c r="AF66" s="731"/>
      <c r="AG66" s="731"/>
      <c r="AH66" s="731"/>
      <c r="AI66" s="731"/>
      <c r="AJ66" s="732"/>
      <c r="AL66" s="245"/>
    </row>
    <row r="67" spans="1:38" x14ac:dyDescent="0.4">
      <c r="A67" s="34"/>
      <c r="B67" s="730"/>
      <c r="C67" s="731"/>
      <c r="D67" s="731"/>
      <c r="E67" s="731"/>
      <c r="F67" s="732"/>
      <c r="H67" s="730"/>
      <c r="I67" s="731"/>
      <c r="J67" s="731"/>
      <c r="K67" s="731"/>
      <c r="L67" s="731"/>
      <c r="M67" s="731"/>
      <c r="N67" s="731"/>
      <c r="O67" s="731"/>
      <c r="P67" s="731"/>
      <c r="Q67" s="731"/>
      <c r="R67" s="731"/>
      <c r="S67" s="731"/>
      <c r="T67" s="731"/>
      <c r="U67" s="732"/>
      <c r="W67" s="730"/>
      <c r="X67" s="731"/>
      <c r="Y67" s="731"/>
      <c r="Z67" s="731"/>
      <c r="AA67" s="731"/>
      <c r="AB67" s="731"/>
      <c r="AC67" s="731"/>
      <c r="AD67" s="731"/>
      <c r="AE67" s="731"/>
      <c r="AF67" s="731"/>
      <c r="AG67" s="731"/>
      <c r="AH67" s="731"/>
      <c r="AI67" s="731"/>
      <c r="AJ67" s="732"/>
      <c r="AL67" s="245"/>
    </row>
    <row r="68" spans="1:38" x14ac:dyDescent="0.4">
      <c r="A68" s="34"/>
      <c r="B68" s="730"/>
      <c r="C68" s="731"/>
      <c r="D68" s="731"/>
      <c r="E68" s="731"/>
      <c r="F68" s="732"/>
      <c r="H68" s="730"/>
      <c r="I68" s="731"/>
      <c r="J68" s="731"/>
      <c r="K68" s="731"/>
      <c r="L68" s="731"/>
      <c r="M68" s="731"/>
      <c r="N68" s="731"/>
      <c r="O68" s="731"/>
      <c r="P68" s="731"/>
      <c r="Q68" s="731"/>
      <c r="R68" s="731"/>
      <c r="S68" s="731"/>
      <c r="T68" s="731"/>
      <c r="U68" s="732"/>
      <c r="W68" s="730"/>
      <c r="X68" s="731"/>
      <c r="Y68" s="731"/>
      <c r="Z68" s="731"/>
      <c r="AA68" s="731"/>
      <c r="AB68" s="731"/>
      <c r="AC68" s="731"/>
      <c r="AD68" s="731"/>
      <c r="AE68" s="731"/>
      <c r="AF68" s="731"/>
      <c r="AG68" s="731"/>
      <c r="AH68" s="731"/>
      <c r="AI68" s="731"/>
      <c r="AJ68" s="732"/>
      <c r="AL68" s="245"/>
    </row>
    <row r="69" spans="1:38" x14ac:dyDescent="0.4">
      <c r="A69" s="34"/>
      <c r="B69" s="730"/>
      <c r="C69" s="731"/>
      <c r="D69" s="731"/>
      <c r="E69" s="731"/>
      <c r="F69" s="732"/>
      <c r="H69" s="730"/>
      <c r="I69" s="731"/>
      <c r="J69" s="731"/>
      <c r="K69" s="731"/>
      <c r="L69" s="731"/>
      <c r="M69" s="731"/>
      <c r="N69" s="731"/>
      <c r="O69" s="731"/>
      <c r="P69" s="731"/>
      <c r="Q69" s="731"/>
      <c r="R69" s="731"/>
      <c r="S69" s="731"/>
      <c r="T69" s="731"/>
      <c r="U69" s="732"/>
      <c r="W69" s="730"/>
      <c r="X69" s="731"/>
      <c r="Y69" s="731"/>
      <c r="Z69" s="731"/>
      <c r="AA69" s="731"/>
      <c r="AB69" s="731"/>
      <c r="AC69" s="731"/>
      <c r="AD69" s="731"/>
      <c r="AE69" s="731"/>
      <c r="AF69" s="731"/>
      <c r="AG69" s="731"/>
      <c r="AH69" s="731"/>
      <c r="AI69" s="731"/>
      <c r="AJ69" s="732"/>
      <c r="AL69" s="245"/>
    </row>
    <row r="70" spans="1:38" x14ac:dyDescent="0.4">
      <c r="A70" s="34"/>
      <c r="B70" s="730"/>
      <c r="C70" s="731"/>
      <c r="D70" s="731"/>
      <c r="E70" s="731"/>
      <c r="F70" s="732"/>
      <c r="H70" s="730"/>
      <c r="I70" s="731"/>
      <c r="J70" s="731"/>
      <c r="K70" s="731"/>
      <c r="L70" s="731"/>
      <c r="M70" s="731"/>
      <c r="N70" s="731"/>
      <c r="O70" s="731"/>
      <c r="P70" s="731"/>
      <c r="Q70" s="731"/>
      <c r="R70" s="731"/>
      <c r="S70" s="731"/>
      <c r="T70" s="731"/>
      <c r="U70" s="732"/>
      <c r="W70" s="730"/>
      <c r="X70" s="731"/>
      <c r="Y70" s="731"/>
      <c r="Z70" s="731"/>
      <c r="AA70" s="731"/>
      <c r="AB70" s="731"/>
      <c r="AC70" s="731"/>
      <c r="AD70" s="731"/>
      <c r="AE70" s="731"/>
      <c r="AF70" s="731"/>
      <c r="AG70" s="731"/>
      <c r="AH70" s="731"/>
      <c r="AI70" s="731"/>
      <c r="AJ70" s="732"/>
      <c r="AL70" s="245"/>
    </row>
    <row r="71" spans="1:38" x14ac:dyDescent="0.4">
      <c r="A71" s="34"/>
      <c r="B71" s="730"/>
      <c r="C71" s="731"/>
      <c r="D71" s="731"/>
      <c r="E71" s="731"/>
      <c r="F71" s="732"/>
      <c r="H71" s="730"/>
      <c r="I71" s="731"/>
      <c r="J71" s="731"/>
      <c r="K71" s="731"/>
      <c r="L71" s="731"/>
      <c r="M71" s="731"/>
      <c r="N71" s="731"/>
      <c r="O71" s="731"/>
      <c r="P71" s="731"/>
      <c r="Q71" s="731"/>
      <c r="R71" s="731"/>
      <c r="S71" s="731"/>
      <c r="T71" s="731"/>
      <c r="U71" s="732"/>
      <c r="W71" s="730"/>
      <c r="X71" s="731"/>
      <c r="Y71" s="731"/>
      <c r="Z71" s="731"/>
      <c r="AA71" s="731"/>
      <c r="AB71" s="731"/>
      <c r="AC71" s="731"/>
      <c r="AD71" s="731"/>
      <c r="AE71" s="731"/>
      <c r="AF71" s="731"/>
      <c r="AG71" s="731"/>
      <c r="AH71" s="731"/>
      <c r="AI71" s="731"/>
      <c r="AJ71" s="732"/>
      <c r="AL71" s="245"/>
    </row>
    <row r="72" spans="1:38" x14ac:dyDescent="0.4">
      <c r="A72" s="34"/>
      <c r="B72" s="730"/>
      <c r="C72" s="731"/>
      <c r="D72" s="731"/>
      <c r="E72" s="731"/>
      <c r="F72" s="732"/>
      <c r="H72" s="730"/>
      <c r="I72" s="731"/>
      <c r="J72" s="731"/>
      <c r="K72" s="731"/>
      <c r="L72" s="731"/>
      <c r="M72" s="731"/>
      <c r="N72" s="731"/>
      <c r="O72" s="731"/>
      <c r="P72" s="731"/>
      <c r="Q72" s="731"/>
      <c r="R72" s="731"/>
      <c r="S72" s="731"/>
      <c r="T72" s="731"/>
      <c r="U72" s="732"/>
      <c r="W72" s="730"/>
      <c r="X72" s="731"/>
      <c r="Y72" s="731"/>
      <c r="Z72" s="731"/>
      <c r="AA72" s="731"/>
      <c r="AB72" s="731"/>
      <c r="AC72" s="731"/>
      <c r="AD72" s="731"/>
      <c r="AE72" s="731"/>
      <c r="AF72" s="731"/>
      <c r="AG72" s="731"/>
      <c r="AH72" s="731"/>
      <c r="AI72" s="731"/>
      <c r="AJ72" s="732"/>
      <c r="AL72" s="245"/>
    </row>
    <row r="73" spans="1:38" x14ac:dyDescent="0.4">
      <c r="A73" s="34"/>
      <c r="B73" s="730"/>
      <c r="C73" s="731"/>
      <c r="D73" s="731"/>
      <c r="E73" s="731"/>
      <c r="F73" s="732"/>
      <c r="H73" s="730"/>
      <c r="I73" s="731"/>
      <c r="J73" s="731"/>
      <c r="K73" s="731"/>
      <c r="L73" s="731"/>
      <c r="M73" s="731"/>
      <c r="N73" s="731"/>
      <c r="O73" s="731"/>
      <c r="P73" s="731"/>
      <c r="Q73" s="731"/>
      <c r="R73" s="731"/>
      <c r="S73" s="731"/>
      <c r="T73" s="731"/>
      <c r="U73" s="732"/>
      <c r="W73" s="730"/>
      <c r="X73" s="731"/>
      <c r="Y73" s="731"/>
      <c r="Z73" s="731"/>
      <c r="AA73" s="731"/>
      <c r="AB73" s="731"/>
      <c r="AC73" s="731"/>
      <c r="AD73" s="731"/>
      <c r="AE73" s="731"/>
      <c r="AF73" s="731"/>
      <c r="AG73" s="731"/>
      <c r="AH73" s="731"/>
      <c r="AI73" s="731"/>
      <c r="AJ73" s="732"/>
      <c r="AL73" s="245"/>
    </row>
    <row r="74" spans="1:38" x14ac:dyDescent="0.4">
      <c r="A74" s="34"/>
      <c r="B74" s="730"/>
      <c r="C74" s="731"/>
      <c r="D74" s="731"/>
      <c r="E74" s="731"/>
      <c r="F74" s="732"/>
      <c r="H74" s="730"/>
      <c r="I74" s="731"/>
      <c r="J74" s="731"/>
      <c r="K74" s="731"/>
      <c r="L74" s="731"/>
      <c r="M74" s="731"/>
      <c r="N74" s="731"/>
      <c r="O74" s="731"/>
      <c r="P74" s="731"/>
      <c r="Q74" s="731"/>
      <c r="R74" s="731"/>
      <c r="S74" s="731"/>
      <c r="T74" s="731"/>
      <c r="U74" s="732"/>
      <c r="W74" s="730"/>
      <c r="X74" s="731"/>
      <c r="Y74" s="731"/>
      <c r="Z74" s="731"/>
      <c r="AA74" s="731"/>
      <c r="AB74" s="731"/>
      <c r="AC74" s="731"/>
      <c r="AD74" s="731"/>
      <c r="AE74" s="731"/>
      <c r="AF74" s="731"/>
      <c r="AG74" s="731"/>
      <c r="AH74" s="731"/>
      <c r="AI74" s="731"/>
      <c r="AJ74" s="732"/>
      <c r="AL74" s="245"/>
    </row>
    <row r="75" spans="1:38" x14ac:dyDescent="0.4">
      <c r="A75" s="34"/>
      <c r="B75" s="730"/>
      <c r="C75" s="731"/>
      <c r="D75" s="731"/>
      <c r="E75" s="731"/>
      <c r="F75" s="732"/>
      <c r="H75" s="730"/>
      <c r="I75" s="731"/>
      <c r="J75" s="731"/>
      <c r="K75" s="731"/>
      <c r="L75" s="731"/>
      <c r="M75" s="731"/>
      <c r="N75" s="731"/>
      <c r="O75" s="731"/>
      <c r="P75" s="731"/>
      <c r="Q75" s="731"/>
      <c r="R75" s="731"/>
      <c r="S75" s="731"/>
      <c r="T75" s="731"/>
      <c r="U75" s="732"/>
      <c r="W75" s="730"/>
      <c r="X75" s="731"/>
      <c r="Y75" s="731"/>
      <c r="Z75" s="731"/>
      <c r="AA75" s="731"/>
      <c r="AB75" s="731"/>
      <c r="AC75" s="731"/>
      <c r="AD75" s="731"/>
      <c r="AE75" s="731"/>
      <c r="AF75" s="731"/>
      <c r="AG75" s="731"/>
      <c r="AH75" s="731"/>
      <c r="AI75" s="731"/>
      <c r="AJ75" s="732"/>
      <c r="AL75" s="245"/>
    </row>
    <row r="76" spans="1:38" x14ac:dyDescent="0.4">
      <c r="A76" s="34"/>
      <c r="B76" s="730"/>
      <c r="C76" s="731"/>
      <c r="D76" s="731"/>
      <c r="E76" s="731"/>
      <c r="F76" s="732"/>
      <c r="H76" s="730"/>
      <c r="I76" s="731"/>
      <c r="J76" s="731"/>
      <c r="K76" s="731"/>
      <c r="L76" s="731"/>
      <c r="M76" s="731"/>
      <c r="N76" s="731"/>
      <c r="O76" s="731"/>
      <c r="P76" s="731"/>
      <c r="Q76" s="731"/>
      <c r="R76" s="731"/>
      <c r="S76" s="731"/>
      <c r="T76" s="731"/>
      <c r="U76" s="732"/>
      <c r="W76" s="730"/>
      <c r="X76" s="731"/>
      <c r="Y76" s="731"/>
      <c r="Z76" s="731"/>
      <c r="AA76" s="731"/>
      <c r="AB76" s="731"/>
      <c r="AC76" s="731"/>
      <c r="AD76" s="731"/>
      <c r="AE76" s="731"/>
      <c r="AF76" s="731"/>
      <c r="AG76" s="731"/>
      <c r="AH76" s="731"/>
      <c r="AI76" s="731"/>
      <c r="AJ76" s="732"/>
      <c r="AL76" s="245"/>
    </row>
    <row r="77" spans="1:38" x14ac:dyDescent="0.4">
      <c r="A77" s="34"/>
      <c r="B77" s="730"/>
      <c r="C77" s="731"/>
      <c r="D77" s="731"/>
      <c r="E77" s="731"/>
      <c r="F77" s="732"/>
      <c r="H77" s="730"/>
      <c r="I77" s="731"/>
      <c r="J77" s="731"/>
      <c r="K77" s="731"/>
      <c r="L77" s="731"/>
      <c r="M77" s="731"/>
      <c r="N77" s="731"/>
      <c r="O77" s="731"/>
      <c r="P77" s="731"/>
      <c r="Q77" s="731"/>
      <c r="R77" s="731"/>
      <c r="S77" s="731"/>
      <c r="T77" s="731"/>
      <c r="U77" s="732"/>
      <c r="W77" s="730"/>
      <c r="X77" s="731"/>
      <c r="Y77" s="731"/>
      <c r="Z77" s="731"/>
      <c r="AA77" s="731"/>
      <c r="AB77" s="731"/>
      <c r="AC77" s="731"/>
      <c r="AD77" s="731"/>
      <c r="AE77" s="731"/>
      <c r="AF77" s="731"/>
      <c r="AG77" s="731"/>
      <c r="AH77" s="731"/>
      <c r="AI77" s="731"/>
      <c r="AJ77" s="732"/>
      <c r="AL77" s="245"/>
    </row>
    <row r="78" spans="1:38" x14ac:dyDescent="0.4">
      <c r="A78" s="34"/>
      <c r="B78" s="730"/>
      <c r="C78" s="731"/>
      <c r="D78" s="731"/>
      <c r="E78" s="731"/>
      <c r="F78" s="732"/>
      <c r="H78" s="730"/>
      <c r="I78" s="731"/>
      <c r="J78" s="731"/>
      <c r="K78" s="731"/>
      <c r="L78" s="731"/>
      <c r="M78" s="731"/>
      <c r="N78" s="731"/>
      <c r="O78" s="731"/>
      <c r="P78" s="731"/>
      <c r="Q78" s="731"/>
      <c r="R78" s="731"/>
      <c r="S78" s="731"/>
      <c r="T78" s="731"/>
      <c r="U78" s="732"/>
      <c r="W78" s="730"/>
      <c r="X78" s="731"/>
      <c r="Y78" s="731"/>
      <c r="Z78" s="731"/>
      <c r="AA78" s="731"/>
      <c r="AB78" s="731"/>
      <c r="AC78" s="731"/>
      <c r="AD78" s="731"/>
      <c r="AE78" s="731"/>
      <c r="AF78" s="731"/>
      <c r="AG78" s="731"/>
      <c r="AH78" s="731"/>
      <c r="AI78" s="731"/>
      <c r="AJ78" s="732"/>
      <c r="AL78" s="245"/>
    </row>
    <row r="79" spans="1:38" x14ac:dyDescent="0.4">
      <c r="A79" s="34"/>
      <c r="B79" s="730"/>
      <c r="C79" s="731"/>
      <c r="D79" s="731"/>
      <c r="E79" s="731"/>
      <c r="F79" s="732"/>
      <c r="H79" s="730"/>
      <c r="I79" s="731"/>
      <c r="J79" s="731"/>
      <c r="K79" s="731"/>
      <c r="L79" s="731"/>
      <c r="M79" s="731"/>
      <c r="N79" s="731"/>
      <c r="O79" s="731"/>
      <c r="P79" s="731"/>
      <c r="Q79" s="731"/>
      <c r="R79" s="731"/>
      <c r="S79" s="731"/>
      <c r="T79" s="731"/>
      <c r="U79" s="732"/>
      <c r="W79" s="730"/>
      <c r="X79" s="731"/>
      <c r="Y79" s="731"/>
      <c r="Z79" s="731"/>
      <c r="AA79" s="731"/>
      <c r="AB79" s="731"/>
      <c r="AC79" s="731"/>
      <c r="AD79" s="731"/>
      <c r="AE79" s="731"/>
      <c r="AF79" s="731"/>
      <c r="AG79" s="731"/>
      <c r="AH79" s="731"/>
      <c r="AI79" s="731"/>
      <c r="AJ79" s="732"/>
      <c r="AL79" s="245"/>
    </row>
    <row r="80" spans="1:38" x14ac:dyDescent="0.4">
      <c r="A80" s="34"/>
      <c r="B80" s="730"/>
      <c r="C80" s="731"/>
      <c r="D80" s="731"/>
      <c r="E80" s="731"/>
      <c r="F80" s="732"/>
      <c r="H80" s="730"/>
      <c r="I80" s="731"/>
      <c r="J80" s="731"/>
      <c r="K80" s="731"/>
      <c r="L80" s="731"/>
      <c r="M80" s="731"/>
      <c r="N80" s="731"/>
      <c r="O80" s="731"/>
      <c r="P80" s="731"/>
      <c r="Q80" s="731"/>
      <c r="R80" s="731"/>
      <c r="S80" s="731"/>
      <c r="T80" s="731"/>
      <c r="U80" s="732"/>
      <c r="W80" s="730"/>
      <c r="X80" s="731"/>
      <c r="Y80" s="731"/>
      <c r="Z80" s="731"/>
      <c r="AA80" s="731"/>
      <c r="AB80" s="731"/>
      <c r="AC80" s="731"/>
      <c r="AD80" s="731"/>
      <c r="AE80" s="731"/>
      <c r="AF80" s="731"/>
      <c r="AG80" s="731"/>
      <c r="AH80" s="731"/>
      <c r="AI80" s="731"/>
      <c r="AJ80" s="732"/>
      <c r="AL80" s="245"/>
    </row>
    <row r="81" spans="1:38" x14ac:dyDescent="0.4">
      <c r="A81" s="34"/>
      <c r="B81" s="730"/>
      <c r="C81" s="731"/>
      <c r="D81" s="731"/>
      <c r="E81" s="731"/>
      <c r="F81" s="732"/>
      <c r="H81" s="730"/>
      <c r="I81" s="731"/>
      <c r="J81" s="731"/>
      <c r="K81" s="731"/>
      <c r="L81" s="731"/>
      <c r="M81" s="731"/>
      <c r="N81" s="731"/>
      <c r="O81" s="731"/>
      <c r="P81" s="731"/>
      <c r="Q81" s="731"/>
      <c r="R81" s="731"/>
      <c r="S81" s="731"/>
      <c r="T81" s="731"/>
      <c r="U81" s="732"/>
      <c r="W81" s="730"/>
      <c r="X81" s="731"/>
      <c r="Y81" s="731"/>
      <c r="Z81" s="731"/>
      <c r="AA81" s="731"/>
      <c r="AB81" s="731"/>
      <c r="AC81" s="731"/>
      <c r="AD81" s="731"/>
      <c r="AE81" s="731"/>
      <c r="AF81" s="731"/>
      <c r="AG81" s="731"/>
      <c r="AH81" s="731"/>
      <c r="AI81" s="731"/>
      <c r="AJ81" s="732"/>
      <c r="AL81" s="245"/>
    </row>
    <row r="82" spans="1:38" x14ac:dyDescent="0.4">
      <c r="A82" s="34"/>
      <c r="B82" s="730"/>
      <c r="C82" s="731"/>
      <c r="D82" s="731"/>
      <c r="E82" s="731"/>
      <c r="F82" s="732"/>
      <c r="H82" s="730"/>
      <c r="I82" s="731"/>
      <c r="J82" s="731"/>
      <c r="K82" s="731"/>
      <c r="L82" s="731"/>
      <c r="M82" s="731"/>
      <c r="N82" s="731"/>
      <c r="O82" s="731"/>
      <c r="P82" s="731"/>
      <c r="Q82" s="731"/>
      <c r="R82" s="731"/>
      <c r="S82" s="731"/>
      <c r="T82" s="731"/>
      <c r="U82" s="732"/>
      <c r="W82" s="730"/>
      <c r="X82" s="731"/>
      <c r="Y82" s="731"/>
      <c r="Z82" s="731"/>
      <c r="AA82" s="731"/>
      <c r="AB82" s="731"/>
      <c r="AC82" s="731"/>
      <c r="AD82" s="731"/>
      <c r="AE82" s="731"/>
      <c r="AF82" s="731"/>
      <c r="AG82" s="731"/>
      <c r="AH82" s="731"/>
      <c r="AI82" s="731"/>
      <c r="AJ82" s="732"/>
      <c r="AL82" s="245"/>
    </row>
    <row r="83" spans="1:38" x14ac:dyDescent="0.4">
      <c r="A83" s="34"/>
      <c r="B83" s="730"/>
      <c r="C83" s="731"/>
      <c r="D83" s="731"/>
      <c r="E83" s="731"/>
      <c r="F83" s="732"/>
      <c r="H83" s="730"/>
      <c r="I83" s="731"/>
      <c r="J83" s="731"/>
      <c r="K83" s="731"/>
      <c r="L83" s="731"/>
      <c r="M83" s="731"/>
      <c r="N83" s="731"/>
      <c r="O83" s="731"/>
      <c r="P83" s="731"/>
      <c r="Q83" s="731"/>
      <c r="R83" s="731"/>
      <c r="S83" s="731"/>
      <c r="T83" s="731"/>
      <c r="U83" s="732"/>
      <c r="W83" s="730"/>
      <c r="X83" s="731"/>
      <c r="Y83" s="731"/>
      <c r="Z83" s="731"/>
      <c r="AA83" s="731"/>
      <c r="AB83" s="731"/>
      <c r="AC83" s="731"/>
      <c r="AD83" s="731"/>
      <c r="AE83" s="731"/>
      <c r="AF83" s="731"/>
      <c r="AG83" s="731"/>
      <c r="AH83" s="731"/>
      <c r="AI83" s="731"/>
      <c r="AJ83" s="732"/>
      <c r="AL83" s="245"/>
    </row>
    <row r="84" spans="1:38" ht="16.5" customHeight="1" x14ac:dyDescent="0.4">
      <c r="A84" s="34"/>
      <c r="B84" s="730"/>
      <c r="C84" s="731"/>
      <c r="D84" s="731"/>
      <c r="E84" s="731"/>
      <c r="F84" s="732"/>
      <c r="H84" s="730"/>
      <c r="I84" s="731"/>
      <c r="J84" s="731"/>
      <c r="K84" s="731"/>
      <c r="L84" s="731"/>
      <c r="M84" s="731"/>
      <c r="N84" s="731"/>
      <c r="O84" s="731"/>
      <c r="P84" s="731"/>
      <c r="Q84" s="731"/>
      <c r="R84" s="731"/>
      <c r="S84" s="731"/>
      <c r="T84" s="731"/>
      <c r="U84" s="732"/>
      <c r="W84" s="730"/>
      <c r="X84" s="731"/>
      <c r="Y84" s="731"/>
      <c r="Z84" s="731"/>
      <c r="AA84" s="731"/>
      <c r="AB84" s="731"/>
      <c r="AC84" s="731"/>
      <c r="AD84" s="731"/>
      <c r="AE84" s="731"/>
      <c r="AF84" s="731"/>
      <c r="AG84" s="731"/>
      <c r="AH84" s="731"/>
      <c r="AI84" s="731"/>
      <c r="AJ84" s="732"/>
      <c r="AL84" s="245"/>
    </row>
    <row r="85" spans="1:38" x14ac:dyDescent="0.4">
      <c r="A85" s="34"/>
      <c r="B85" s="730"/>
      <c r="C85" s="731"/>
      <c r="D85" s="731"/>
      <c r="E85" s="731"/>
      <c r="F85" s="732"/>
      <c r="H85" s="730"/>
      <c r="I85" s="731"/>
      <c r="J85" s="731"/>
      <c r="K85" s="731"/>
      <c r="L85" s="731"/>
      <c r="M85" s="731"/>
      <c r="N85" s="731"/>
      <c r="O85" s="731"/>
      <c r="P85" s="731"/>
      <c r="Q85" s="731"/>
      <c r="R85" s="731"/>
      <c r="S85" s="731"/>
      <c r="T85" s="731"/>
      <c r="U85" s="732"/>
      <c r="W85" s="730"/>
      <c r="X85" s="731"/>
      <c r="Y85" s="731"/>
      <c r="Z85" s="731"/>
      <c r="AA85" s="731"/>
      <c r="AB85" s="731"/>
      <c r="AC85" s="731"/>
      <c r="AD85" s="731"/>
      <c r="AE85" s="731"/>
      <c r="AF85" s="731"/>
      <c r="AG85" s="731"/>
      <c r="AH85" s="731"/>
      <c r="AI85" s="731"/>
      <c r="AJ85" s="732"/>
      <c r="AL85" s="245"/>
    </row>
    <row r="86" spans="1:38" x14ac:dyDescent="0.4">
      <c r="A86" s="34"/>
      <c r="B86" s="730"/>
      <c r="C86" s="731"/>
      <c r="D86" s="731"/>
      <c r="E86" s="731"/>
      <c r="F86" s="732"/>
      <c r="H86" s="730"/>
      <c r="I86" s="731"/>
      <c r="J86" s="731"/>
      <c r="K86" s="731"/>
      <c r="L86" s="731"/>
      <c r="M86" s="731"/>
      <c r="N86" s="731"/>
      <c r="O86" s="731"/>
      <c r="P86" s="731"/>
      <c r="Q86" s="731"/>
      <c r="R86" s="731"/>
      <c r="S86" s="731"/>
      <c r="T86" s="731"/>
      <c r="U86" s="732"/>
      <c r="W86" s="730"/>
      <c r="X86" s="731"/>
      <c r="Y86" s="731"/>
      <c r="Z86" s="731"/>
      <c r="AA86" s="731"/>
      <c r="AB86" s="731"/>
      <c r="AC86" s="731"/>
      <c r="AD86" s="731"/>
      <c r="AE86" s="731"/>
      <c r="AF86" s="731"/>
      <c r="AG86" s="731"/>
      <c r="AH86" s="731"/>
      <c r="AI86" s="731"/>
      <c r="AJ86" s="732"/>
      <c r="AL86" s="245"/>
    </row>
    <row r="87" spans="1:38" x14ac:dyDescent="0.4">
      <c r="A87" s="34"/>
      <c r="B87" s="730"/>
      <c r="C87" s="731"/>
      <c r="D87" s="731"/>
      <c r="E87" s="731"/>
      <c r="F87" s="732"/>
      <c r="H87" s="730"/>
      <c r="I87" s="731"/>
      <c r="J87" s="731"/>
      <c r="K87" s="731"/>
      <c r="L87" s="731"/>
      <c r="M87" s="731"/>
      <c r="N87" s="731"/>
      <c r="O87" s="731"/>
      <c r="P87" s="731"/>
      <c r="Q87" s="731"/>
      <c r="R87" s="731"/>
      <c r="S87" s="731"/>
      <c r="T87" s="731"/>
      <c r="U87" s="732"/>
      <c r="W87" s="730"/>
      <c r="X87" s="731"/>
      <c r="Y87" s="731"/>
      <c r="Z87" s="731"/>
      <c r="AA87" s="731"/>
      <c r="AB87" s="731"/>
      <c r="AC87" s="731"/>
      <c r="AD87" s="731"/>
      <c r="AE87" s="731"/>
      <c r="AF87" s="731"/>
      <c r="AG87" s="731"/>
      <c r="AH87" s="731"/>
      <c r="AI87" s="731"/>
      <c r="AJ87" s="732"/>
      <c r="AL87" s="245"/>
    </row>
    <row r="88" spans="1:38" x14ac:dyDescent="0.4">
      <c r="A88" s="34"/>
      <c r="B88" s="730"/>
      <c r="C88" s="731"/>
      <c r="D88" s="731"/>
      <c r="E88" s="731"/>
      <c r="F88" s="732"/>
      <c r="H88" s="730"/>
      <c r="I88" s="731"/>
      <c r="J88" s="731"/>
      <c r="K88" s="731"/>
      <c r="L88" s="731"/>
      <c r="M88" s="731"/>
      <c r="N88" s="731"/>
      <c r="O88" s="731"/>
      <c r="P88" s="731"/>
      <c r="Q88" s="731"/>
      <c r="R88" s="731"/>
      <c r="S88" s="731"/>
      <c r="T88" s="731"/>
      <c r="U88" s="732"/>
      <c r="W88" s="730"/>
      <c r="X88" s="731"/>
      <c r="Y88" s="731"/>
      <c r="Z88" s="731"/>
      <c r="AA88" s="731"/>
      <c r="AB88" s="731"/>
      <c r="AC88" s="731"/>
      <c r="AD88" s="731"/>
      <c r="AE88" s="731"/>
      <c r="AF88" s="731"/>
      <c r="AG88" s="731"/>
      <c r="AH88" s="731"/>
      <c r="AI88" s="731"/>
      <c r="AJ88" s="732"/>
      <c r="AL88" s="245"/>
    </row>
    <row r="89" spans="1:38" x14ac:dyDescent="0.4">
      <c r="A89" s="34"/>
      <c r="B89" s="730"/>
      <c r="C89" s="731"/>
      <c r="D89" s="731"/>
      <c r="E89" s="731"/>
      <c r="F89" s="732"/>
      <c r="H89" s="730"/>
      <c r="I89" s="731"/>
      <c r="J89" s="731"/>
      <c r="K89" s="731"/>
      <c r="L89" s="731"/>
      <c r="M89" s="731"/>
      <c r="N89" s="731"/>
      <c r="O89" s="731"/>
      <c r="P89" s="731"/>
      <c r="Q89" s="731"/>
      <c r="R89" s="731"/>
      <c r="S89" s="731"/>
      <c r="T89" s="731"/>
      <c r="U89" s="732"/>
      <c r="W89" s="730"/>
      <c r="X89" s="731"/>
      <c r="Y89" s="731"/>
      <c r="Z89" s="731"/>
      <c r="AA89" s="731"/>
      <c r="AB89" s="731"/>
      <c r="AC89" s="731"/>
      <c r="AD89" s="731"/>
      <c r="AE89" s="731"/>
      <c r="AF89" s="731"/>
      <c r="AG89" s="731"/>
      <c r="AH89" s="731"/>
      <c r="AI89" s="731"/>
      <c r="AJ89" s="732"/>
      <c r="AL89" s="245"/>
    </row>
    <row r="90" spans="1:38" x14ac:dyDescent="0.4">
      <c r="A90" s="34"/>
      <c r="B90" s="730"/>
      <c r="C90" s="731"/>
      <c r="D90" s="731"/>
      <c r="E90" s="731"/>
      <c r="F90" s="732"/>
      <c r="H90" s="730"/>
      <c r="I90" s="731"/>
      <c r="J90" s="731"/>
      <c r="K90" s="731"/>
      <c r="L90" s="731"/>
      <c r="M90" s="731"/>
      <c r="N90" s="731"/>
      <c r="O90" s="731"/>
      <c r="P90" s="731"/>
      <c r="Q90" s="731"/>
      <c r="R90" s="731"/>
      <c r="S90" s="731"/>
      <c r="T90" s="731"/>
      <c r="U90" s="732"/>
      <c r="W90" s="730"/>
      <c r="X90" s="731"/>
      <c r="Y90" s="731"/>
      <c r="Z90" s="731"/>
      <c r="AA90" s="731"/>
      <c r="AB90" s="731"/>
      <c r="AC90" s="731"/>
      <c r="AD90" s="731"/>
      <c r="AE90" s="731"/>
      <c r="AF90" s="731"/>
      <c r="AG90" s="731"/>
      <c r="AH90" s="731"/>
      <c r="AI90" s="731"/>
      <c r="AJ90" s="732"/>
      <c r="AL90" s="245"/>
    </row>
    <row r="91" spans="1:38" ht="16" thickBot="1" x14ac:dyDescent="0.45">
      <c r="A91" s="34"/>
      <c r="B91" s="733"/>
      <c r="C91" s="734"/>
      <c r="D91" s="734"/>
      <c r="E91" s="734"/>
      <c r="F91" s="735"/>
      <c r="H91" s="733"/>
      <c r="I91" s="734"/>
      <c r="J91" s="734"/>
      <c r="K91" s="734"/>
      <c r="L91" s="734"/>
      <c r="M91" s="734"/>
      <c r="N91" s="734"/>
      <c r="O91" s="734"/>
      <c r="P91" s="734"/>
      <c r="Q91" s="734"/>
      <c r="R91" s="734"/>
      <c r="S91" s="734"/>
      <c r="T91" s="734"/>
      <c r="U91" s="735"/>
      <c r="W91" s="733"/>
      <c r="X91" s="734"/>
      <c r="Y91" s="734"/>
      <c r="Z91" s="734"/>
      <c r="AA91" s="734"/>
      <c r="AB91" s="734"/>
      <c r="AC91" s="734"/>
      <c r="AD91" s="734"/>
      <c r="AE91" s="734"/>
      <c r="AF91" s="734"/>
      <c r="AG91" s="734"/>
      <c r="AH91" s="734"/>
      <c r="AI91" s="734"/>
      <c r="AJ91" s="735"/>
      <c r="AL91" s="245"/>
    </row>
    <row r="92" spans="1:38" ht="16" thickBot="1" x14ac:dyDescent="0.45">
      <c r="A92" s="34"/>
      <c r="AL92" s="245"/>
    </row>
    <row r="93" spans="1:38" ht="16" thickBot="1" x14ac:dyDescent="0.45">
      <c r="A93" s="34"/>
      <c r="B93" s="736" t="s">
        <v>501</v>
      </c>
      <c r="C93" s="737"/>
      <c r="D93" s="737"/>
      <c r="E93" s="737"/>
      <c r="F93" s="738"/>
      <c r="H93" s="736" t="s">
        <v>265</v>
      </c>
      <c r="I93" s="737"/>
      <c r="J93" s="737"/>
      <c r="K93" s="737"/>
      <c r="L93" s="737"/>
      <c r="M93" s="737"/>
      <c r="N93" s="737"/>
      <c r="O93" s="737"/>
      <c r="P93" s="737"/>
      <c r="Q93" s="737"/>
      <c r="R93" s="737"/>
      <c r="S93" s="737"/>
      <c r="T93" s="737"/>
      <c r="U93" s="738"/>
      <c r="W93" s="736" t="s">
        <v>499</v>
      </c>
      <c r="X93" s="737"/>
      <c r="Y93" s="737"/>
      <c r="Z93" s="737"/>
      <c r="AA93" s="737"/>
      <c r="AB93" s="737"/>
      <c r="AC93" s="737"/>
      <c r="AD93" s="737"/>
      <c r="AE93" s="737"/>
      <c r="AF93" s="737"/>
      <c r="AG93" s="737"/>
      <c r="AH93" s="737"/>
      <c r="AI93" s="737"/>
      <c r="AJ93" s="738"/>
      <c r="AL93" s="245"/>
    </row>
    <row r="94" spans="1:38" x14ac:dyDescent="0.4">
      <c r="A94" s="34"/>
      <c r="B94" s="727"/>
      <c r="C94" s="728"/>
      <c r="D94" s="728"/>
      <c r="E94" s="728"/>
      <c r="F94" s="729"/>
      <c r="H94" s="727"/>
      <c r="I94" s="728"/>
      <c r="J94" s="728"/>
      <c r="K94" s="728"/>
      <c r="L94" s="728"/>
      <c r="M94" s="728"/>
      <c r="N94" s="728"/>
      <c r="O94" s="728"/>
      <c r="P94" s="728"/>
      <c r="Q94" s="728"/>
      <c r="R94" s="728"/>
      <c r="S94" s="728"/>
      <c r="T94" s="728"/>
      <c r="U94" s="729"/>
      <c r="W94" s="727"/>
      <c r="X94" s="728"/>
      <c r="Y94" s="728"/>
      <c r="Z94" s="728"/>
      <c r="AA94" s="728"/>
      <c r="AB94" s="728"/>
      <c r="AC94" s="728"/>
      <c r="AD94" s="728"/>
      <c r="AE94" s="728"/>
      <c r="AF94" s="728"/>
      <c r="AG94" s="728"/>
      <c r="AH94" s="728"/>
      <c r="AI94" s="728"/>
      <c r="AJ94" s="729"/>
      <c r="AL94" s="245"/>
    </row>
    <row r="95" spans="1:38" x14ac:dyDescent="0.4">
      <c r="A95" s="34"/>
      <c r="B95" s="730"/>
      <c r="C95" s="731"/>
      <c r="D95" s="731"/>
      <c r="E95" s="731"/>
      <c r="F95" s="732"/>
      <c r="H95" s="730"/>
      <c r="I95" s="731"/>
      <c r="J95" s="731"/>
      <c r="K95" s="731"/>
      <c r="L95" s="731"/>
      <c r="M95" s="731"/>
      <c r="N95" s="731"/>
      <c r="O95" s="731"/>
      <c r="P95" s="731"/>
      <c r="Q95" s="731"/>
      <c r="R95" s="731"/>
      <c r="S95" s="731"/>
      <c r="T95" s="731"/>
      <c r="U95" s="732"/>
      <c r="W95" s="730"/>
      <c r="X95" s="731"/>
      <c r="Y95" s="731"/>
      <c r="Z95" s="731"/>
      <c r="AA95" s="731"/>
      <c r="AB95" s="731"/>
      <c r="AC95" s="731"/>
      <c r="AD95" s="731"/>
      <c r="AE95" s="731"/>
      <c r="AF95" s="731"/>
      <c r="AG95" s="731"/>
      <c r="AH95" s="731"/>
      <c r="AI95" s="731"/>
      <c r="AJ95" s="732"/>
      <c r="AL95" s="245"/>
    </row>
    <row r="96" spans="1:38" x14ac:dyDescent="0.4">
      <c r="A96" s="34"/>
      <c r="B96" s="730"/>
      <c r="C96" s="731"/>
      <c r="D96" s="731"/>
      <c r="E96" s="731"/>
      <c r="F96" s="732"/>
      <c r="H96" s="730"/>
      <c r="I96" s="731"/>
      <c r="J96" s="731"/>
      <c r="K96" s="731"/>
      <c r="L96" s="731"/>
      <c r="M96" s="731"/>
      <c r="N96" s="731"/>
      <c r="O96" s="731"/>
      <c r="P96" s="731"/>
      <c r="Q96" s="731"/>
      <c r="R96" s="731"/>
      <c r="S96" s="731"/>
      <c r="T96" s="731"/>
      <c r="U96" s="732"/>
      <c r="W96" s="730"/>
      <c r="X96" s="731"/>
      <c r="Y96" s="731"/>
      <c r="Z96" s="731"/>
      <c r="AA96" s="731"/>
      <c r="AB96" s="731"/>
      <c r="AC96" s="731"/>
      <c r="AD96" s="731"/>
      <c r="AE96" s="731"/>
      <c r="AF96" s="731"/>
      <c r="AG96" s="731"/>
      <c r="AH96" s="731"/>
      <c r="AI96" s="731"/>
      <c r="AJ96" s="732"/>
      <c r="AL96" s="245"/>
    </row>
    <row r="97" spans="1:38" x14ac:dyDescent="0.4">
      <c r="A97" s="34"/>
      <c r="B97" s="730"/>
      <c r="C97" s="731"/>
      <c r="D97" s="731"/>
      <c r="E97" s="731"/>
      <c r="F97" s="732"/>
      <c r="H97" s="730"/>
      <c r="I97" s="731"/>
      <c r="J97" s="731"/>
      <c r="K97" s="731"/>
      <c r="L97" s="731"/>
      <c r="M97" s="731"/>
      <c r="N97" s="731"/>
      <c r="O97" s="731"/>
      <c r="P97" s="731"/>
      <c r="Q97" s="731"/>
      <c r="R97" s="731"/>
      <c r="S97" s="731"/>
      <c r="T97" s="731"/>
      <c r="U97" s="732"/>
      <c r="W97" s="730"/>
      <c r="X97" s="731"/>
      <c r="Y97" s="731"/>
      <c r="Z97" s="731"/>
      <c r="AA97" s="731"/>
      <c r="AB97" s="731"/>
      <c r="AC97" s="731"/>
      <c r="AD97" s="731"/>
      <c r="AE97" s="731"/>
      <c r="AF97" s="731"/>
      <c r="AG97" s="731"/>
      <c r="AH97" s="731"/>
      <c r="AI97" s="731"/>
      <c r="AJ97" s="732"/>
      <c r="AL97" s="245"/>
    </row>
    <row r="98" spans="1:38" x14ac:dyDescent="0.4">
      <c r="A98" s="34"/>
      <c r="B98" s="730"/>
      <c r="C98" s="731"/>
      <c r="D98" s="731"/>
      <c r="E98" s="731"/>
      <c r="F98" s="732"/>
      <c r="H98" s="730"/>
      <c r="I98" s="731"/>
      <c r="J98" s="731"/>
      <c r="K98" s="731"/>
      <c r="L98" s="731"/>
      <c r="M98" s="731"/>
      <c r="N98" s="731"/>
      <c r="O98" s="731"/>
      <c r="P98" s="731"/>
      <c r="Q98" s="731"/>
      <c r="R98" s="731"/>
      <c r="S98" s="731"/>
      <c r="T98" s="731"/>
      <c r="U98" s="732"/>
      <c r="W98" s="730"/>
      <c r="X98" s="731"/>
      <c r="Y98" s="731"/>
      <c r="Z98" s="731"/>
      <c r="AA98" s="731"/>
      <c r="AB98" s="731"/>
      <c r="AC98" s="731"/>
      <c r="AD98" s="731"/>
      <c r="AE98" s="731"/>
      <c r="AF98" s="731"/>
      <c r="AG98" s="731"/>
      <c r="AH98" s="731"/>
      <c r="AI98" s="731"/>
      <c r="AJ98" s="732"/>
      <c r="AL98" s="245"/>
    </row>
    <row r="99" spans="1:38" x14ac:dyDescent="0.4">
      <c r="A99" s="34"/>
      <c r="B99" s="730"/>
      <c r="C99" s="731"/>
      <c r="D99" s="731"/>
      <c r="E99" s="731"/>
      <c r="F99" s="732"/>
      <c r="H99" s="730"/>
      <c r="I99" s="731"/>
      <c r="J99" s="731"/>
      <c r="K99" s="731"/>
      <c r="L99" s="731"/>
      <c r="M99" s="731"/>
      <c r="N99" s="731"/>
      <c r="O99" s="731"/>
      <c r="P99" s="731"/>
      <c r="Q99" s="731"/>
      <c r="R99" s="731"/>
      <c r="S99" s="731"/>
      <c r="T99" s="731"/>
      <c r="U99" s="732"/>
      <c r="W99" s="730"/>
      <c r="X99" s="731"/>
      <c r="Y99" s="731"/>
      <c r="Z99" s="731"/>
      <c r="AA99" s="731"/>
      <c r="AB99" s="731"/>
      <c r="AC99" s="731"/>
      <c r="AD99" s="731"/>
      <c r="AE99" s="731"/>
      <c r="AF99" s="731"/>
      <c r="AG99" s="731"/>
      <c r="AH99" s="731"/>
      <c r="AI99" s="731"/>
      <c r="AJ99" s="732"/>
      <c r="AL99" s="245"/>
    </row>
    <row r="100" spans="1:38" x14ac:dyDescent="0.4">
      <c r="A100" s="34"/>
      <c r="B100" s="730"/>
      <c r="C100" s="731"/>
      <c r="D100" s="731"/>
      <c r="E100" s="731"/>
      <c r="F100" s="732"/>
      <c r="H100" s="730"/>
      <c r="I100" s="731"/>
      <c r="J100" s="731"/>
      <c r="K100" s="731"/>
      <c r="L100" s="731"/>
      <c r="M100" s="731"/>
      <c r="N100" s="731"/>
      <c r="O100" s="731"/>
      <c r="P100" s="731"/>
      <c r="Q100" s="731"/>
      <c r="R100" s="731"/>
      <c r="S100" s="731"/>
      <c r="T100" s="731"/>
      <c r="U100" s="732"/>
      <c r="W100" s="730"/>
      <c r="X100" s="731"/>
      <c r="Y100" s="731"/>
      <c r="Z100" s="731"/>
      <c r="AA100" s="731"/>
      <c r="AB100" s="731"/>
      <c r="AC100" s="731"/>
      <c r="AD100" s="731"/>
      <c r="AE100" s="731"/>
      <c r="AF100" s="731"/>
      <c r="AG100" s="731"/>
      <c r="AH100" s="731"/>
      <c r="AI100" s="731"/>
      <c r="AJ100" s="732"/>
      <c r="AL100" s="245"/>
    </row>
    <row r="101" spans="1:38" x14ac:dyDescent="0.4">
      <c r="A101" s="34"/>
      <c r="B101" s="730"/>
      <c r="C101" s="731"/>
      <c r="D101" s="731"/>
      <c r="E101" s="731"/>
      <c r="F101" s="732"/>
      <c r="H101" s="730"/>
      <c r="I101" s="731"/>
      <c r="J101" s="731"/>
      <c r="K101" s="731"/>
      <c r="L101" s="731"/>
      <c r="M101" s="731"/>
      <c r="N101" s="731"/>
      <c r="O101" s="731"/>
      <c r="P101" s="731"/>
      <c r="Q101" s="731"/>
      <c r="R101" s="731"/>
      <c r="S101" s="731"/>
      <c r="T101" s="731"/>
      <c r="U101" s="732"/>
      <c r="W101" s="730"/>
      <c r="X101" s="731"/>
      <c r="Y101" s="731"/>
      <c r="Z101" s="731"/>
      <c r="AA101" s="731"/>
      <c r="AB101" s="731"/>
      <c r="AC101" s="731"/>
      <c r="AD101" s="731"/>
      <c r="AE101" s="731"/>
      <c r="AF101" s="731"/>
      <c r="AG101" s="731"/>
      <c r="AH101" s="731"/>
      <c r="AI101" s="731"/>
      <c r="AJ101" s="732"/>
      <c r="AL101" s="245"/>
    </row>
    <row r="102" spans="1:38" x14ac:dyDescent="0.4">
      <c r="A102" s="34"/>
      <c r="B102" s="730"/>
      <c r="C102" s="731"/>
      <c r="D102" s="731"/>
      <c r="E102" s="731"/>
      <c r="F102" s="732"/>
      <c r="H102" s="730"/>
      <c r="I102" s="731"/>
      <c r="J102" s="731"/>
      <c r="K102" s="731"/>
      <c r="L102" s="731"/>
      <c r="M102" s="731"/>
      <c r="N102" s="731"/>
      <c r="O102" s="731"/>
      <c r="P102" s="731"/>
      <c r="Q102" s="731"/>
      <c r="R102" s="731"/>
      <c r="S102" s="731"/>
      <c r="T102" s="731"/>
      <c r="U102" s="732"/>
      <c r="W102" s="730"/>
      <c r="X102" s="731"/>
      <c r="Y102" s="731"/>
      <c r="Z102" s="731"/>
      <c r="AA102" s="731"/>
      <c r="AB102" s="731"/>
      <c r="AC102" s="731"/>
      <c r="AD102" s="731"/>
      <c r="AE102" s="731"/>
      <c r="AF102" s="731"/>
      <c r="AG102" s="731"/>
      <c r="AH102" s="731"/>
      <c r="AI102" s="731"/>
      <c r="AJ102" s="732"/>
      <c r="AL102" s="245"/>
    </row>
    <row r="103" spans="1:38" x14ac:dyDescent="0.4">
      <c r="A103" s="34"/>
      <c r="B103" s="730"/>
      <c r="C103" s="731"/>
      <c r="D103" s="731"/>
      <c r="E103" s="731"/>
      <c r="F103" s="732"/>
      <c r="H103" s="730"/>
      <c r="I103" s="731"/>
      <c r="J103" s="731"/>
      <c r="K103" s="731"/>
      <c r="L103" s="731"/>
      <c r="M103" s="731"/>
      <c r="N103" s="731"/>
      <c r="O103" s="731"/>
      <c r="P103" s="731"/>
      <c r="Q103" s="731"/>
      <c r="R103" s="731"/>
      <c r="S103" s="731"/>
      <c r="T103" s="731"/>
      <c r="U103" s="732"/>
      <c r="W103" s="730"/>
      <c r="X103" s="731"/>
      <c r="Y103" s="731"/>
      <c r="Z103" s="731"/>
      <c r="AA103" s="731"/>
      <c r="AB103" s="731"/>
      <c r="AC103" s="731"/>
      <c r="AD103" s="731"/>
      <c r="AE103" s="731"/>
      <c r="AF103" s="731"/>
      <c r="AG103" s="731"/>
      <c r="AH103" s="731"/>
      <c r="AI103" s="731"/>
      <c r="AJ103" s="732"/>
      <c r="AL103" s="245"/>
    </row>
    <row r="104" spans="1:38" x14ac:dyDescent="0.4">
      <c r="A104" s="34"/>
      <c r="B104" s="730"/>
      <c r="C104" s="731"/>
      <c r="D104" s="731"/>
      <c r="E104" s="731"/>
      <c r="F104" s="732"/>
      <c r="H104" s="730"/>
      <c r="I104" s="731"/>
      <c r="J104" s="731"/>
      <c r="K104" s="731"/>
      <c r="L104" s="731"/>
      <c r="M104" s="731"/>
      <c r="N104" s="731"/>
      <c r="O104" s="731"/>
      <c r="P104" s="731"/>
      <c r="Q104" s="731"/>
      <c r="R104" s="731"/>
      <c r="S104" s="731"/>
      <c r="T104" s="731"/>
      <c r="U104" s="732"/>
      <c r="W104" s="730"/>
      <c r="X104" s="731"/>
      <c r="Y104" s="731"/>
      <c r="Z104" s="731"/>
      <c r="AA104" s="731"/>
      <c r="AB104" s="731"/>
      <c r="AC104" s="731"/>
      <c r="AD104" s="731"/>
      <c r="AE104" s="731"/>
      <c r="AF104" s="731"/>
      <c r="AG104" s="731"/>
      <c r="AH104" s="731"/>
      <c r="AI104" s="731"/>
      <c r="AJ104" s="732"/>
      <c r="AL104" s="245"/>
    </row>
    <row r="105" spans="1:38" x14ac:dyDescent="0.4">
      <c r="A105" s="34"/>
      <c r="B105" s="730"/>
      <c r="C105" s="731"/>
      <c r="D105" s="731"/>
      <c r="E105" s="731"/>
      <c r="F105" s="732"/>
      <c r="H105" s="730"/>
      <c r="I105" s="731"/>
      <c r="J105" s="731"/>
      <c r="K105" s="731"/>
      <c r="L105" s="731"/>
      <c r="M105" s="731"/>
      <c r="N105" s="731"/>
      <c r="O105" s="731"/>
      <c r="P105" s="731"/>
      <c r="Q105" s="731"/>
      <c r="R105" s="731"/>
      <c r="S105" s="731"/>
      <c r="T105" s="731"/>
      <c r="U105" s="732"/>
      <c r="W105" s="730"/>
      <c r="X105" s="731"/>
      <c r="Y105" s="731"/>
      <c r="Z105" s="731"/>
      <c r="AA105" s="731"/>
      <c r="AB105" s="731"/>
      <c r="AC105" s="731"/>
      <c r="AD105" s="731"/>
      <c r="AE105" s="731"/>
      <c r="AF105" s="731"/>
      <c r="AG105" s="731"/>
      <c r="AH105" s="731"/>
      <c r="AI105" s="731"/>
      <c r="AJ105" s="732"/>
      <c r="AL105" s="245"/>
    </row>
    <row r="106" spans="1:38" x14ac:dyDescent="0.4">
      <c r="A106" s="34"/>
      <c r="B106" s="730"/>
      <c r="C106" s="731"/>
      <c r="D106" s="731"/>
      <c r="E106" s="731"/>
      <c r="F106" s="732"/>
      <c r="H106" s="730"/>
      <c r="I106" s="731"/>
      <c r="J106" s="731"/>
      <c r="K106" s="731"/>
      <c r="L106" s="731"/>
      <c r="M106" s="731"/>
      <c r="N106" s="731"/>
      <c r="O106" s="731"/>
      <c r="P106" s="731"/>
      <c r="Q106" s="731"/>
      <c r="R106" s="731"/>
      <c r="S106" s="731"/>
      <c r="T106" s="731"/>
      <c r="U106" s="732"/>
      <c r="W106" s="730"/>
      <c r="X106" s="731"/>
      <c r="Y106" s="731"/>
      <c r="Z106" s="731"/>
      <c r="AA106" s="731"/>
      <c r="AB106" s="731"/>
      <c r="AC106" s="731"/>
      <c r="AD106" s="731"/>
      <c r="AE106" s="731"/>
      <c r="AF106" s="731"/>
      <c r="AG106" s="731"/>
      <c r="AH106" s="731"/>
      <c r="AI106" s="731"/>
      <c r="AJ106" s="732"/>
      <c r="AL106" s="245"/>
    </row>
    <row r="107" spans="1:38" x14ac:dyDescent="0.4">
      <c r="A107" s="34"/>
      <c r="B107" s="730"/>
      <c r="C107" s="731"/>
      <c r="D107" s="731"/>
      <c r="E107" s="731"/>
      <c r="F107" s="732"/>
      <c r="H107" s="730"/>
      <c r="I107" s="731"/>
      <c r="J107" s="731"/>
      <c r="K107" s="731"/>
      <c r="L107" s="731"/>
      <c r="M107" s="731"/>
      <c r="N107" s="731"/>
      <c r="O107" s="731"/>
      <c r="P107" s="731"/>
      <c r="Q107" s="731"/>
      <c r="R107" s="731"/>
      <c r="S107" s="731"/>
      <c r="T107" s="731"/>
      <c r="U107" s="732"/>
      <c r="W107" s="730"/>
      <c r="X107" s="731"/>
      <c r="Y107" s="731"/>
      <c r="Z107" s="731"/>
      <c r="AA107" s="731"/>
      <c r="AB107" s="731"/>
      <c r="AC107" s="731"/>
      <c r="AD107" s="731"/>
      <c r="AE107" s="731"/>
      <c r="AF107" s="731"/>
      <c r="AG107" s="731"/>
      <c r="AH107" s="731"/>
      <c r="AI107" s="731"/>
      <c r="AJ107" s="732"/>
      <c r="AL107" s="245"/>
    </row>
    <row r="108" spans="1:38" x14ac:dyDescent="0.4">
      <c r="A108" s="34"/>
      <c r="B108" s="730"/>
      <c r="C108" s="731"/>
      <c r="D108" s="731"/>
      <c r="E108" s="731"/>
      <c r="F108" s="732"/>
      <c r="H108" s="730"/>
      <c r="I108" s="731"/>
      <c r="J108" s="731"/>
      <c r="K108" s="731"/>
      <c r="L108" s="731"/>
      <c r="M108" s="731"/>
      <c r="N108" s="731"/>
      <c r="O108" s="731"/>
      <c r="P108" s="731"/>
      <c r="Q108" s="731"/>
      <c r="R108" s="731"/>
      <c r="S108" s="731"/>
      <c r="T108" s="731"/>
      <c r="U108" s="732"/>
      <c r="W108" s="730"/>
      <c r="X108" s="731"/>
      <c r="Y108" s="731"/>
      <c r="Z108" s="731"/>
      <c r="AA108" s="731"/>
      <c r="AB108" s="731"/>
      <c r="AC108" s="731"/>
      <c r="AD108" s="731"/>
      <c r="AE108" s="731"/>
      <c r="AF108" s="731"/>
      <c r="AG108" s="731"/>
      <c r="AH108" s="731"/>
      <c r="AI108" s="731"/>
      <c r="AJ108" s="732"/>
      <c r="AL108" s="245"/>
    </row>
    <row r="109" spans="1:38" x14ac:dyDescent="0.4">
      <c r="A109" s="34"/>
      <c r="B109" s="730"/>
      <c r="C109" s="731"/>
      <c r="D109" s="731"/>
      <c r="E109" s="731"/>
      <c r="F109" s="732"/>
      <c r="H109" s="730"/>
      <c r="I109" s="731"/>
      <c r="J109" s="731"/>
      <c r="K109" s="731"/>
      <c r="L109" s="731"/>
      <c r="M109" s="731"/>
      <c r="N109" s="731"/>
      <c r="O109" s="731"/>
      <c r="P109" s="731"/>
      <c r="Q109" s="731"/>
      <c r="R109" s="731"/>
      <c r="S109" s="731"/>
      <c r="T109" s="731"/>
      <c r="U109" s="732"/>
      <c r="W109" s="730"/>
      <c r="X109" s="731"/>
      <c r="Y109" s="731"/>
      <c r="Z109" s="731"/>
      <c r="AA109" s="731"/>
      <c r="AB109" s="731"/>
      <c r="AC109" s="731"/>
      <c r="AD109" s="731"/>
      <c r="AE109" s="731"/>
      <c r="AF109" s="731"/>
      <c r="AG109" s="731"/>
      <c r="AH109" s="731"/>
      <c r="AI109" s="731"/>
      <c r="AJ109" s="732"/>
      <c r="AL109" s="245"/>
    </row>
    <row r="110" spans="1:38" x14ac:dyDescent="0.4">
      <c r="A110" s="34"/>
      <c r="B110" s="730"/>
      <c r="C110" s="731"/>
      <c r="D110" s="731"/>
      <c r="E110" s="731"/>
      <c r="F110" s="732"/>
      <c r="H110" s="730"/>
      <c r="I110" s="731"/>
      <c r="J110" s="731"/>
      <c r="K110" s="731"/>
      <c r="L110" s="731"/>
      <c r="M110" s="731"/>
      <c r="N110" s="731"/>
      <c r="O110" s="731"/>
      <c r="P110" s="731"/>
      <c r="Q110" s="731"/>
      <c r="R110" s="731"/>
      <c r="S110" s="731"/>
      <c r="T110" s="731"/>
      <c r="U110" s="732"/>
      <c r="W110" s="730"/>
      <c r="X110" s="731"/>
      <c r="Y110" s="731"/>
      <c r="Z110" s="731"/>
      <c r="AA110" s="731"/>
      <c r="AB110" s="731"/>
      <c r="AC110" s="731"/>
      <c r="AD110" s="731"/>
      <c r="AE110" s="731"/>
      <c r="AF110" s="731"/>
      <c r="AG110" s="731"/>
      <c r="AH110" s="731"/>
      <c r="AI110" s="731"/>
      <c r="AJ110" s="732"/>
      <c r="AL110" s="245"/>
    </row>
    <row r="111" spans="1:38" x14ac:dyDescent="0.4">
      <c r="A111" s="34"/>
      <c r="B111" s="730"/>
      <c r="C111" s="731"/>
      <c r="D111" s="731"/>
      <c r="E111" s="731"/>
      <c r="F111" s="732"/>
      <c r="H111" s="730"/>
      <c r="I111" s="731"/>
      <c r="J111" s="731"/>
      <c r="K111" s="731"/>
      <c r="L111" s="731"/>
      <c r="M111" s="731"/>
      <c r="N111" s="731"/>
      <c r="O111" s="731"/>
      <c r="P111" s="731"/>
      <c r="Q111" s="731"/>
      <c r="R111" s="731"/>
      <c r="S111" s="731"/>
      <c r="T111" s="731"/>
      <c r="U111" s="732"/>
      <c r="W111" s="730"/>
      <c r="X111" s="731"/>
      <c r="Y111" s="731"/>
      <c r="Z111" s="731"/>
      <c r="AA111" s="731"/>
      <c r="AB111" s="731"/>
      <c r="AC111" s="731"/>
      <c r="AD111" s="731"/>
      <c r="AE111" s="731"/>
      <c r="AF111" s="731"/>
      <c r="AG111" s="731"/>
      <c r="AH111" s="731"/>
      <c r="AI111" s="731"/>
      <c r="AJ111" s="732"/>
      <c r="AL111" s="245"/>
    </row>
    <row r="112" spans="1:38" x14ac:dyDescent="0.4">
      <c r="A112" s="34"/>
      <c r="B112" s="730"/>
      <c r="C112" s="731"/>
      <c r="D112" s="731"/>
      <c r="E112" s="731"/>
      <c r="F112" s="732"/>
      <c r="H112" s="730"/>
      <c r="I112" s="731"/>
      <c r="J112" s="731"/>
      <c r="K112" s="731"/>
      <c r="L112" s="731"/>
      <c r="M112" s="731"/>
      <c r="N112" s="731"/>
      <c r="O112" s="731"/>
      <c r="P112" s="731"/>
      <c r="Q112" s="731"/>
      <c r="R112" s="731"/>
      <c r="S112" s="731"/>
      <c r="T112" s="731"/>
      <c r="U112" s="732"/>
      <c r="W112" s="730"/>
      <c r="X112" s="731"/>
      <c r="Y112" s="731"/>
      <c r="Z112" s="731"/>
      <c r="AA112" s="731"/>
      <c r="AB112" s="731"/>
      <c r="AC112" s="731"/>
      <c r="AD112" s="731"/>
      <c r="AE112" s="731"/>
      <c r="AF112" s="731"/>
      <c r="AG112" s="731"/>
      <c r="AH112" s="731"/>
      <c r="AI112" s="731"/>
      <c r="AJ112" s="732"/>
      <c r="AL112" s="245"/>
    </row>
    <row r="113" spans="1:38" x14ac:dyDescent="0.4">
      <c r="A113" s="34"/>
      <c r="B113" s="730"/>
      <c r="C113" s="731"/>
      <c r="D113" s="731"/>
      <c r="E113" s="731"/>
      <c r="F113" s="732"/>
      <c r="H113" s="730"/>
      <c r="I113" s="731"/>
      <c r="J113" s="731"/>
      <c r="K113" s="731"/>
      <c r="L113" s="731"/>
      <c r="M113" s="731"/>
      <c r="N113" s="731"/>
      <c r="O113" s="731"/>
      <c r="P113" s="731"/>
      <c r="Q113" s="731"/>
      <c r="R113" s="731"/>
      <c r="S113" s="731"/>
      <c r="T113" s="731"/>
      <c r="U113" s="732"/>
      <c r="W113" s="730"/>
      <c r="X113" s="731"/>
      <c r="Y113" s="731"/>
      <c r="Z113" s="731"/>
      <c r="AA113" s="731"/>
      <c r="AB113" s="731"/>
      <c r="AC113" s="731"/>
      <c r="AD113" s="731"/>
      <c r="AE113" s="731"/>
      <c r="AF113" s="731"/>
      <c r="AG113" s="731"/>
      <c r="AH113" s="731"/>
      <c r="AI113" s="731"/>
      <c r="AJ113" s="732"/>
      <c r="AL113" s="245"/>
    </row>
    <row r="114" spans="1:38" x14ac:dyDescent="0.4">
      <c r="A114" s="34"/>
      <c r="B114" s="730"/>
      <c r="C114" s="731"/>
      <c r="D114" s="731"/>
      <c r="E114" s="731"/>
      <c r="F114" s="732"/>
      <c r="H114" s="730"/>
      <c r="I114" s="731"/>
      <c r="J114" s="731"/>
      <c r="K114" s="731"/>
      <c r="L114" s="731"/>
      <c r="M114" s="731"/>
      <c r="N114" s="731"/>
      <c r="O114" s="731"/>
      <c r="P114" s="731"/>
      <c r="Q114" s="731"/>
      <c r="R114" s="731"/>
      <c r="S114" s="731"/>
      <c r="T114" s="731"/>
      <c r="U114" s="732"/>
      <c r="W114" s="730"/>
      <c r="X114" s="731"/>
      <c r="Y114" s="731"/>
      <c r="Z114" s="731"/>
      <c r="AA114" s="731"/>
      <c r="AB114" s="731"/>
      <c r="AC114" s="731"/>
      <c r="AD114" s="731"/>
      <c r="AE114" s="731"/>
      <c r="AF114" s="731"/>
      <c r="AG114" s="731"/>
      <c r="AH114" s="731"/>
      <c r="AI114" s="731"/>
      <c r="AJ114" s="732"/>
      <c r="AL114" s="245"/>
    </row>
    <row r="115" spans="1:38" x14ac:dyDescent="0.4">
      <c r="A115" s="34"/>
      <c r="B115" s="730"/>
      <c r="C115" s="731"/>
      <c r="D115" s="731"/>
      <c r="E115" s="731"/>
      <c r="F115" s="732"/>
      <c r="H115" s="730"/>
      <c r="I115" s="731"/>
      <c r="J115" s="731"/>
      <c r="K115" s="731"/>
      <c r="L115" s="731"/>
      <c r="M115" s="731"/>
      <c r="N115" s="731"/>
      <c r="O115" s="731"/>
      <c r="P115" s="731"/>
      <c r="Q115" s="731"/>
      <c r="R115" s="731"/>
      <c r="S115" s="731"/>
      <c r="T115" s="731"/>
      <c r="U115" s="732"/>
      <c r="W115" s="730"/>
      <c r="X115" s="731"/>
      <c r="Y115" s="731"/>
      <c r="Z115" s="731"/>
      <c r="AA115" s="731"/>
      <c r="AB115" s="731"/>
      <c r="AC115" s="731"/>
      <c r="AD115" s="731"/>
      <c r="AE115" s="731"/>
      <c r="AF115" s="731"/>
      <c r="AG115" s="731"/>
      <c r="AH115" s="731"/>
      <c r="AI115" s="731"/>
      <c r="AJ115" s="732"/>
      <c r="AL115" s="245"/>
    </row>
    <row r="116" spans="1:38" x14ac:dyDescent="0.4">
      <c r="A116" s="34"/>
      <c r="B116" s="730"/>
      <c r="C116" s="731"/>
      <c r="D116" s="731"/>
      <c r="E116" s="731"/>
      <c r="F116" s="732"/>
      <c r="H116" s="730"/>
      <c r="I116" s="731"/>
      <c r="J116" s="731"/>
      <c r="K116" s="731"/>
      <c r="L116" s="731"/>
      <c r="M116" s="731"/>
      <c r="N116" s="731"/>
      <c r="O116" s="731"/>
      <c r="P116" s="731"/>
      <c r="Q116" s="731"/>
      <c r="R116" s="731"/>
      <c r="S116" s="731"/>
      <c r="T116" s="731"/>
      <c r="U116" s="732"/>
      <c r="W116" s="730"/>
      <c r="X116" s="731"/>
      <c r="Y116" s="731"/>
      <c r="Z116" s="731"/>
      <c r="AA116" s="731"/>
      <c r="AB116" s="731"/>
      <c r="AC116" s="731"/>
      <c r="AD116" s="731"/>
      <c r="AE116" s="731"/>
      <c r="AF116" s="731"/>
      <c r="AG116" s="731"/>
      <c r="AH116" s="731"/>
      <c r="AI116" s="731"/>
      <c r="AJ116" s="732"/>
      <c r="AL116" s="245"/>
    </row>
    <row r="117" spans="1:38" x14ac:dyDescent="0.4">
      <c r="A117" s="34"/>
      <c r="B117" s="730"/>
      <c r="C117" s="731"/>
      <c r="D117" s="731"/>
      <c r="E117" s="731"/>
      <c r="F117" s="732"/>
      <c r="H117" s="730"/>
      <c r="I117" s="731"/>
      <c r="J117" s="731"/>
      <c r="K117" s="731"/>
      <c r="L117" s="731"/>
      <c r="M117" s="731"/>
      <c r="N117" s="731"/>
      <c r="O117" s="731"/>
      <c r="P117" s="731"/>
      <c r="Q117" s="731"/>
      <c r="R117" s="731"/>
      <c r="S117" s="731"/>
      <c r="T117" s="731"/>
      <c r="U117" s="732"/>
      <c r="W117" s="730"/>
      <c r="X117" s="731"/>
      <c r="Y117" s="731"/>
      <c r="Z117" s="731"/>
      <c r="AA117" s="731"/>
      <c r="AB117" s="731"/>
      <c r="AC117" s="731"/>
      <c r="AD117" s="731"/>
      <c r="AE117" s="731"/>
      <c r="AF117" s="731"/>
      <c r="AG117" s="731"/>
      <c r="AH117" s="731"/>
      <c r="AI117" s="731"/>
      <c r="AJ117" s="732"/>
      <c r="AL117" s="245"/>
    </row>
    <row r="118" spans="1:38" x14ac:dyDescent="0.4">
      <c r="A118" s="34"/>
      <c r="B118" s="730"/>
      <c r="C118" s="731"/>
      <c r="D118" s="731"/>
      <c r="E118" s="731"/>
      <c r="F118" s="732"/>
      <c r="H118" s="730"/>
      <c r="I118" s="731"/>
      <c r="J118" s="731"/>
      <c r="K118" s="731"/>
      <c r="L118" s="731"/>
      <c r="M118" s="731"/>
      <c r="N118" s="731"/>
      <c r="O118" s="731"/>
      <c r="P118" s="731"/>
      <c r="Q118" s="731"/>
      <c r="R118" s="731"/>
      <c r="S118" s="731"/>
      <c r="T118" s="731"/>
      <c r="U118" s="732"/>
      <c r="W118" s="730"/>
      <c r="X118" s="731"/>
      <c r="Y118" s="731"/>
      <c r="Z118" s="731"/>
      <c r="AA118" s="731"/>
      <c r="AB118" s="731"/>
      <c r="AC118" s="731"/>
      <c r="AD118" s="731"/>
      <c r="AE118" s="731"/>
      <c r="AF118" s="731"/>
      <c r="AG118" s="731"/>
      <c r="AH118" s="731"/>
      <c r="AI118" s="731"/>
      <c r="AJ118" s="732"/>
      <c r="AL118" s="245"/>
    </row>
    <row r="119" spans="1:38" x14ac:dyDescent="0.4">
      <c r="A119" s="34"/>
      <c r="B119" s="730"/>
      <c r="C119" s="731"/>
      <c r="D119" s="731"/>
      <c r="E119" s="731"/>
      <c r="F119" s="732"/>
      <c r="H119" s="730"/>
      <c r="I119" s="731"/>
      <c r="J119" s="731"/>
      <c r="K119" s="731"/>
      <c r="L119" s="731"/>
      <c r="M119" s="731"/>
      <c r="N119" s="731"/>
      <c r="O119" s="731"/>
      <c r="P119" s="731"/>
      <c r="Q119" s="731"/>
      <c r="R119" s="731"/>
      <c r="S119" s="731"/>
      <c r="T119" s="731"/>
      <c r="U119" s="732"/>
      <c r="W119" s="730"/>
      <c r="X119" s="731"/>
      <c r="Y119" s="731"/>
      <c r="Z119" s="731"/>
      <c r="AA119" s="731"/>
      <c r="AB119" s="731"/>
      <c r="AC119" s="731"/>
      <c r="AD119" s="731"/>
      <c r="AE119" s="731"/>
      <c r="AF119" s="731"/>
      <c r="AG119" s="731"/>
      <c r="AH119" s="731"/>
      <c r="AI119" s="731"/>
      <c r="AJ119" s="732"/>
      <c r="AL119" s="245"/>
    </row>
    <row r="120" spans="1:38" x14ac:dyDescent="0.4">
      <c r="A120" s="34"/>
      <c r="B120" s="730"/>
      <c r="C120" s="731"/>
      <c r="D120" s="731"/>
      <c r="E120" s="731"/>
      <c r="F120" s="732"/>
      <c r="H120" s="730"/>
      <c r="I120" s="731"/>
      <c r="J120" s="731"/>
      <c r="K120" s="731"/>
      <c r="L120" s="731"/>
      <c r="M120" s="731"/>
      <c r="N120" s="731"/>
      <c r="O120" s="731"/>
      <c r="P120" s="731"/>
      <c r="Q120" s="731"/>
      <c r="R120" s="731"/>
      <c r="S120" s="731"/>
      <c r="T120" s="731"/>
      <c r="U120" s="732"/>
      <c r="W120" s="730"/>
      <c r="X120" s="731"/>
      <c r="Y120" s="731"/>
      <c r="Z120" s="731"/>
      <c r="AA120" s="731"/>
      <c r="AB120" s="731"/>
      <c r="AC120" s="731"/>
      <c r="AD120" s="731"/>
      <c r="AE120" s="731"/>
      <c r="AF120" s="731"/>
      <c r="AG120" s="731"/>
      <c r="AH120" s="731"/>
      <c r="AI120" s="731"/>
      <c r="AJ120" s="732"/>
      <c r="AL120" s="245"/>
    </row>
    <row r="121" spans="1:38" x14ac:dyDescent="0.4">
      <c r="A121" s="34"/>
      <c r="B121" s="730"/>
      <c r="C121" s="731"/>
      <c r="D121" s="731"/>
      <c r="E121" s="731"/>
      <c r="F121" s="732"/>
      <c r="H121" s="730"/>
      <c r="I121" s="731"/>
      <c r="J121" s="731"/>
      <c r="K121" s="731"/>
      <c r="L121" s="731"/>
      <c r="M121" s="731"/>
      <c r="N121" s="731"/>
      <c r="O121" s="731"/>
      <c r="P121" s="731"/>
      <c r="Q121" s="731"/>
      <c r="R121" s="731"/>
      <c r="S121" s="731"/>
      <c r="T121" s="731"/>
      <c r="U121" s="732"/>
      <c r="W121" s="730"/>
      <c r="X121" s="731"/>
      <c r="Y121" s="731"/>
      <c r="Z121" s="731"/>
      <c r="AA121" s="731"/>
      <c r="AB121" s="731"/>
      <c r="AC121" s="731"/>
      <c r="AD121" s="731"/>
      <c r="AE121" s="731"/>
      <c r="AF121" s="731"/>
      <c r="AG121" s="731"/>
      <c r="AH121" s="731"/>
      <c r="AI121" s="731"/>
      <c r="AJ121" s="732"/>
      <c r="AL121" s="245"/>
    </row>
    <row r="122" spans="1:38" x14ac:dyDescent="0.4">
      <c r="A122" s="34"/>
      <c r="B122" s="730"/>
      <c r="C122" s="731"/>
      <c r="D122" s="731"/>
      <c r="E122" s="731"/>
      <c r="F122" s="732"/>
      <c r="H122" s="730"/>
      <c r="I122" s="731"/>
      <c r="J122" s="731"/>
      <c r="K122" s="731"/>
      <c r="L122" s="731"/>
      <c r="M122" s="731"/>
      <c r="N122" s="731"/>
      <c r="O122" s="731"/>
      <c r="P122" s="731"/>
      <c r="Q122" s="731"/>
      <c r="R122" s="731"/>
      <c r="S122" s="731"/>
      <c r="T122" s="731"/>
      <c r="U122" s="732"/>
      <c r="W122" s="730"/>
      <c r="X122" s="731"/>
      <c r="Y122" s="731"/>
      <c r="Z122" s="731"/>
      <c r="AA122" s="731"/>
      <c r="AB122" s="731"/>
      <c r="AC122" s="731"/>
      <c r="AD122" s="731"/>
      <c r="AE122" s="731"/>
      <c r="AF122" s="731"/>
      <c r="AG122" s="731"/>
      <c r="AH122" s="731"/>
      <c r="AI122" s="731"/>
      <c r="AJ122" s="732"/>
      <c r="AL122" s="245"/>
    </row>
    <row r="123" spans="1:38" x14ac:dyDescent="0.4">
      <c r="A123" s="34"/>
      <c r="B123" s="730"/>
      <c r="C123" s="731"/>
      <c r="D123" s="731"/>
      <c r="E123" s="731"/>
      <c r="F123" s="732"/>
      <c r="H123" s="730"/>
      <c r="I123" s="731"/>
      <c r="J123" s="731"/>
      <c r="K123" s="731"/>
      <c r="L123" s="731"/>
      <c r="M123" s="731"/>
      <c r="N123" s="731"/>
      <c r="O123" s="731"/>
      <c r="P123" s="731"/>
      <c r="Q123" s="731"/>
      <c r="R123" s="731"/>
      <c r="S123" s="731"/>
      <c r="T123" s="731"/>
      <c r="U123" s="732"/>
      <c r="W123" s="730"/>
      <c r="X123" s="731"/>
      <c r="Y123" s="731"/>
      <c r="Z123" s="731"/>
      <c r="AA123" s="731"/>
      <c r="AB123" s="731"/>
      <c r="AC123" s="731"/>
      <c r="AD123" s="731"/>
      <c r="AE123" s="731"/>
      <c r="AF123" s="731"/>
      <c r="AG123" s="731"/>
      <c r="AH123" s="731"/>
      <c r="AI123" s="731"/>
      <c r="AJ123" s="732"/>
      <c r="AL123" s="245"/>
    </row>
    <row r="124" spans="1:38" x14ac:dyDescent="0.4">
      <c r="A124" s="34"/>
      <c r="B124" s="730"/>
      <c r="C124" s="731"/>
      <c r="D124" s="731"/>
      <c r="E124" s="731"/>
      <c r="F124" s="732"/>
      <c r="H124" s="730"/>
      <c r="I124" s="731"/>
      <c r="J124" s="731"/>
      <c r="K124" s="731"/>
      <c r="L124" s="731"/>
      <c r="M124" s="731"/>
      <c r="N124" s="731"/>
      <c r="O124" s="731"/>
      <c r="P124" s="731"/>
      <c r="Q124" s="731"/>
      <c r="R124" s="731"/>
      <c r="S124" s="731"/>
      <c r="T124" s="731"/>
      <c r="U124" s="732"/>
      <c r="W124" s="730"/>
      <c r="X124" s="731"/>
      <c r="Y124" s="731"/>
      <c r="Z124" s="731"/>
      <c r="AA124" s="731"/>
      <c r="AB124" s="731"/>
      <c r="AC124" s="731"/>
      <c r="AD124" s="731"/>
      <c r="AE124" s="731"/>
      <c r="AF124" s="731"/>
      <c r="AG124" s="731"/>
      <c r="AH124" s="731"/>
      <c r="AI124" s="731"/>
      <c r="AJ124" s="732"/>
      <c r="AL124" s="245"/>
    </row>
    <row r="125" spans="1:38" x14ac:dyDescent="0.4">
      <c r="A125" s="34"/>
      <c r="B125" s="730"/>
      <c r="C125" s="731"/>
      <c r="D125" s="731"/>
      <c r="E125" s="731"/>
      <c r="F125" s="732"/>
      <c r="H125" s="730"/>
      <c r="I125" s="731"/>
      <c r="J125" s="731"/>
      <c r="K125" s="731"/>
      <c r="L125" s="731"/>
      <c r="M125" s="731"/>
      <c r="N125" s="731"/>
      <c r="O125" s="731"/>
      <c r="P125" s="731"/>
      <c r="Q125" s="731"/>
      <c r="R125" s="731"/>
      <c r="S125" s="731"/>
      <c r="T125" s="731"/>
      <c r="U125" s="732"/>
      <c r="W125" s="730"/>
      <c r="X125" s="731"/>
      <c r="Y125" s="731"/>
      <c r="Z125" s="731"/>
      <c r="AA125" s="731"/>
      <c r="AB125" s="731"/>
      <c r="AC125" s="731"/>
      <c r="AD125" s="731"/>
      <c r="AE125" s="731"/>
      <c r="AF125" s="731"/>
      <c r="AG125" s="731"/>
      <c r="AH125" s="731"/>
      <c r="AI125" s="731"/>
      <c r="AJ125" s="732"/>
      <c r="AL125" s="245"/>
    </row>
    <row r="126" spans="1:38" x14ac:dyDescent="0.4">
      <c r="A126" s="34"/>
      <c r="B126" s="730"/>
      <c r="C126" s="731"/>
      <c r="D126" s="731"/>
      <c r="E126" s="731"/>
      <c r="F126" s="732"/>
      <c r="H126" s="730"/>
      <c r="I126" s="731"/>
      <c r="J126" s="731"/>
      <c r="K126" s="731"/>
      <c r="L126" s="731"/>
      <c r="M126" s="731"/>
      <c r="N126" s="731"/>
      <c r="O126" s="731"/>
      <c r="P126" s="731"/>
      <c r="Q126" s="731"/>
      <c r="R126" s="731"/>
      <c r="S126" s="731"/>
      <c r="T126" s="731"/>
      <c r="U126" s="732"/>
      <c r="W126" s="730"/>
      <c r="X126" s="731"/>
      <c r="Y126" s="731"/>
      <c r="Z126" s="731"/>
      <c r="AA126" s="731"/>
      <c r="AB126" s="731"/>
      <c r="AC126" s="731"/>
      <c r="AD126" s="731"/>
      <c r="AE126" s="731"/>
      <c r="AF126" s="731"/>
      <c r="AG126" s="731"/>
      <c r="AH126" s="731"/>
      <c r="AI126" s="731"/>
      <c r="AJ126" s="732"/>
      <c r="AL126" s="245"/>
    </row>
    <row r="127" spans="1:38" x14ac:dyDescent="0.4">
      <c r="A127" s="34"/>
      <c r="B127" s="730"/>
      <c r="C127" s="731"/>
      <c r="D127" s="731"/>
      <c r="E127" s="731"/>
      <c r="F127" s="732"/>
      <c r="H127" s="730"/>
      <c r="I127" s="731"/>
      <c r="J127" s="731"/>
      <c r="K127" s="731"/>
      <c r="L127" s="731"/>
      <c r="M127" s="731"/>
      <c r="N127" s="731"/>
      <c r="O127" s="731"/>
      <c r="P127" s="731"/>
      <c r="Q127" s="731"/>
      <c r="R127" s="731"/>
      <c r="S127" s="731"/>
      <c r="T127" s="731"/>
      <c r="U127" s="732"/>
      <c r="W127" s="730"/>
      <c r="X127" s="731"/>
      <c r="Y127" s="731"/>
      <c r="Z127" s="731"/>
      <c r="AA127" s="731"/>
      <c r="AB127" s="731"/>
      <c r="AC127" s="731"/>
      <c r="AD127" s="731"/>
      <c r="AE127" s="731"/>
      <c r="AF127" s="731"/>
      <c r="AG127" s="731"/>
      <c r="AH127" s="731"/>
      <c r="AI127" s="731"/>
      <c r="AJ127" s="732"/>
      <c r="AL127" s="245"/>
    </row>
    <row r="128" spans="1:38" x14ac:dyDescent="0.4">
      <c r="A128" s="34"/>
      <c r="B128" s="730"/>
      <c r="C128" s="731"/>
      <c r="D128" s="731"/>
      <c r="E128" s="731"/>
      <c r="F128" s="732"/>
      <c r="H128" s="730"/>
      <c r="I128" s="731"/>
      <c r="J128" s="731"/>
      <c r="K128" s="731"/>
      <c r="L128" s="731"/>
      <c r="M128" s="731"/>
      <c r="N128" s="731"/>
      <c r="O128" s="731"/>
      <c r="P128" s="731"/>
      <c r="Q128" s="731"/>
      <c r="R128" s="731"/>
      <c r="S128" s="731"/>
      <c r="T128" s="731"/>
      <c r="U128" s="732"/>
      <c r="W128" s="730"/>
      <c r="X128" s="731"/>
      <c r="Y128" s="731"/>
      <c r="Z128" s="731"/>
      <c r="AA128" s="731"/>
      <c r="AB128" s="731"/>
      <c r="AC128" s="731"/>
      <c r="AD128" s="731"/>
      <c r="AE128" s="731"/>
      <c r="AF128" s="731"/>
      <c r="AG128" s="731"/>
      <c r="AH128" s="731"/>
      <c r="AI128" s="731"/>
      <c r="AJ128" s="732"/>
      <c r="AL128" s="245"/>
    </row>
    <row r="129" spans="1:38" x14ac:dyDescent="0.4">
      <c r="A129" s="34"/>
      <c r="B129" s="730"/>
      <c r="C129" s="731"/>
      <c r="D129" s="731"/>
      <c r="E129" s="731"/>
      <c r="F129" s="732"/>
      <c r="H129" s="730"/>
      <c r="I129" s="731"/>
      <c r="J129" s="731"/>
      <c r="K129" s="731"/>
      <c r="L129" s="731"/>
      <c r="M129" s="731"/>
      <c r="N129" s="731"/>
      <c r="O129" s="731"/>
      <c r="P129" s="731"/>
      <c r="Q129" s="731"/>
      <c r="R129" s="731"/>
      <c r="S129" s="731"/>
      <c r="T129" s="731"/>
      <c r="U129" s="732"/>
      <c r="W129" s="730"/>
      <c r="X129" s="731"/>
      <c r="Y129" s="731"/>
      <c r="Z129" s="731"/>
      <c r="AA129" s="731"/>
      <c r="AB129" s="731"/>
      <c r="AC129" s="731"/>
      <c r="AD129" s="731"/>
      <c r="AE129" s="731"/>
      <c r="AF129" s="731"/>
      <c r="AG129" s="731"/>
      <c r="AH129" s="731"/>
      <c r="AI129" s="731"/>
      <c r="AJ129" s="732"/>
      <c r="AL129" s="245"/>
    </row>
    <row r="130" spans="1:38" x14ac:dyDescent="0.4">
      <c r="A130" s="34"/>
      <c r="B130" s="730"/>
      <c r="C130" s="731"/>
      <c r="D130" s="731"/>
      <c r="E130" s="731"/>
      <c r="F130" s="732"/>
      <c r="H130" s="730"/>
      <c r="I130" s="731"/>
      <c r="J130" s="731"/>
      <c r="K130" s="731"/>
      <c r="L130" s="731"/>
      <c r="M130" s="731"/>
      <c r="N130" s="731"/>
      <c r="O130" s="731"/>
      <c r="P130" s="731"/>
      <c r="Q130" s="731"/>
      <c r="R130" s="731"/>
      <c r="S130" s="731"/>
      <c r="T130" s="731"/>
      <c r="U130" s="732"/>
      <c r="W130" s="730"/>
      <c r="X130" s="731"/>
      <c r="Y130" s="731"/>
      <c r="Z130" s="731"/>
      <c r="AA130" s="731"/>
      <c r="AB130" s="731"/>
      <c r="AC130" s="731"/>
      <c r="AD130" s="731"/>
      <c r="AE130" s="731"/>
      <c r="AF130" s="731"/>
      <c r="AG130" s="731"/>
      <c r="AH130" s="731"/>
      <c r="AI130" s="731"/>
      <c r="AJ130" s="732"/>
      <c r="AL130" s="245"/>
    </row>
    <row r="131" spans="1:38" x14ac:dyDescent="0.4">
      <c r="A131" s="34"/>
      <c r="B131" s="730"/>
      <c r="C131" s="731"/>
      <c r="D131" s="731"/>
      <c r="E131" s="731"/>
      <c r="F131" s="732"/>
      <c r="H131" s="730"/>
      <c r="I131" s="731"/>
      <c r="J131" s="731"/>
      <c r="K131" s="731"/>
      <c r="L131" s="731"/>
      <c r="M131" s="731"/>
      <c r="N131" s="731"/>
      <c r="O131" s="731"/>
      <c r="P131" s="731"/>
      <c r="Q131" s="731"/>
      <c r="R131" s="731"/>
      <c r="S131" s="731"/>
      <c r="T131" s="731"/>
      <c r="U131" s="732"/>
      <c r="W131" s="730"/>
      <c r="X131" s="731"/>
      <c r="Y131" s="731"/>
      <c r="Z131" s="731"/>
      <c r="AA131" s="731"/>
      <c r="AB131" s="731"/>
      <c r="AC131" s="731"/>
      <c r="AD131" s="731"/>
      <c r="AE131" s="731"/>
      <c r="AF131" s="731"/>
      <c r="AG131" s="731"/>
      <c r="AH131" s="731"/>
      <c r="AI131" s="731"/>
      <c r="AJ131" s="732"/>
      <c r="AL131" s="245"/>
    </row>
    <row r="132" spans="1:38" ht="16" thickBot="1" x14ac:dyDescent="0.45">
      <c r="A132" s="34"/>
      <c r="B132" s="733"/>
      <c r="C132" s="734"/>
      <c r="D132" s="734"/>
      <c r="E132" s="734"/>
      <c r="F132" s="735"/>
      <c r="H132" s="733"/>
      <c r="I132" s="734"/>
      <c r="J132" s="734"/>
      <c r="K132" s="734"/>
      <c r="L132" s="734"/>
      <c r="M132" s="734"/>
      <c r="N132" s="734"/>
      <c r="O132" s="734"/>
      <c r="P132" s="734"/>
      <c r="Q132" s="734"/>
      <c r="R132" s="734"/>
      <c r="S132" s="734"/>
      <c r="T132" s="734"/>
      <c r="U132" s="735"/>
      <c r="W132" s="733"/>
      <c r="X132" s="734"/>
      <c r="Y132" s="734"/>
      <c r="Z132" s="734"/>
      <c r="AA132" s="734"/>
      <c r="AB132" s="734"/>
      <c r="AC132" s="734"/>
      <c r="AD132" s="734"/>
      <c r="AE132" s="734"/>
      <c r="AF132" s="734"/>
      <c r="AG132" s="734"/>
      <c r="AH132" s="734"/>
      <c r="AI132" s="734"/>
      <c r="AJ132" s="735"/>
      <c r="AL132" s="245"/>
    </row>
    <row r="133" spans="1:38" ht="16" thickBot="1" x14ac:dyDescent="0.45">
      <c r="A133" s="34"/>
      <c r="AL133" s="245"/>
    </row>
    <row r="134" spans="1:38" ht="16" thickBot="1" x14ac:dyDescent="0.45">
      <c r="A134" s="34"/>
      <c r="B134" s="736" t="s">
        <v>498</v>
      </c>
      <c r="C134" s="737"/>
      <c r="D134" s="737"/>
      <c r="E134" s="737"/>
      <c r="F134" s="737"/>
      <c r="G134" s="737"/>
      <c r="H134" s="737"/>
      <c r="I134" s="737"/>
      <c r="J134" s="737"/>
      <c r="K134" s="737"/>
      <c r="L134" s="737"/>
      <c r="M134" s="737"/>
      <c r="N134" s="737"/>
      <c r="O134" s="737"/>
      <c r="P134" s="737"/>
      <c r="Q134" s="737"/>
      <c r="R134" s="737"/>
      <c r="S134" s="737"/>
      <c r="T134" s="737"/>
      <c r="U134" s="737"/>
      <c r="V134" s="737"/>
      <c r="W134" s="737"/>
      <c r="X134" s="737"/>
      <c r="Y134" s="737"/>
      <c r="Z134" s="737"/>
      <c r="AA134" s="737"/>
      <c r="AB134" s="737"/>
      <c r="AC134" s="737"/>
      <c r="AD134" s="737"/>
      <c r="AE134" s="737"/>
      <c r="AF134" s="737"/>
      <c r="AG134" s="737"/>
      <c r="AH134" s="737"/>
      <c r="AI134" s="737"/>
      <c r="AJ134" s="738"/>
      <c r="AL134" s="245"/>
    </row>
    <row r="135" spans="1:38" x14ac:dyDescent="0.4">
      <c r="A135" s="34"/>
      <c r="B135" s="727"/>
      <c r="C135" s="728"/>
      <c r="D135" s="728"/>
      <c r="E135" s="728"/>
      <c r="F135" s="728"/>
      <c r="G135" s="728"/>
      <c r="H135" s="728"/>
      <c r="I135" s="728"/>
      <c r="J135" s="728"/>
      <c r="K135" s="728"/>
      <c r="L135" s="728"/>
      <c r="M135" s="728"/>
      <c r="N135" s="728"/>
      <c r="O135" s="728"/>
      <c r="P135" s="728"/>
      <c r="Q135" s="728"/>
      <c r="R135" s="728"/>
      <c r="S135" s="728"/>
      <c r="T135" s="728"/>
      <c r="U135" s="728"/>
      <c r="V135" s="728"/>
      <c r="W135" s="728"/>
      <c r="X135" s="728"/>
      <c r="Y135" s="728"/>
      <c r="Z135" s="728"/>
      <c r="AA135" s="728"/>
      <c r="AB135" s="728"/>
      <c r="AC135" s="728"/>
      <c r="AD135" s="728"/>
      <c r="AE135" s="728"/>
      <c r="AF135" s="728"/>
      <c r="AG135" s="728"/>
      <c r="AH135" s="728"/>
      <c r="AI135" s="728"/>
      <c r="AJ135" s="729"/>
      <c r="AL135" s="245"/>
    </row>
    <row r="136" spans="1:38" x14ac:dyDescent="0.4">
      <c r="A136" s="34"/>
      <c r="B136" s="730"/>
      <c r="C136" s="731"/>
      <c r="D136" s="731"/>
      <c r="E136" s="731"/>
      <c r="F136" s="731"/>
      <c r="G136" s="731"/>
      <c r="H136" s="731"/>
      <c r="I136" s="731"/>
      <c r="J136" s="731"/>
      <c r="K136" s="731"/>
      <c r="L136" s="731"/>
      <c r="M136" s="731"/>
      <c r="N136" s="731"/>
      <c r="O136" s="731"/>
      <c r="P136" s="731"/>
      <c r="Q136" s="731"/>
      <c r="R136" s="731"/>
      <c r="S136" s="731"/>
      <c r="T136" s="731"/>
      <c r="U136" s="731"/>
      <c r="V136" s="731"/>
      <c r="W136" s="731"/>
      <c r="X136" s="731"/>
      <c r="Y136" s="731"/>
      <c r="Z136" s="731"/>
      <c r="AA136" s="731"/>
      <c r="AB136" s="731"/>
      <c r="AC136" s="731"/>
      <c r="AD136" s="731"/>
      <c r="AE136" s="731"/>
      <c r="AF136" s="731"/>
      <c r="AG136" s="731"/>
      <c r="AH136" s="731"/>
      <c r="AI136" s="731"/>
      <c r="AJ136" s="732"/>
      <c r="AL136" s="245"/>
    </row>
    <row r="137" spans="1:38" x14ac:dyDescent="0.4">
      <c r="A137" s="34"/>
      <c r="B137" s="730"/>
      <c r="C137" s="731"/>
      <c r="D137" s="731"/>
      <c r="E137" s="731"/>
      <c r="F137" s="731"/>
      <c r="G137" s="731"/>
      <c r="H137" s="731"/>
      <c r="I137" s="731"/>
      <c r="J137" s="731"/>
      <c r="K137" s="731"/>
      <c r="L137" s="731"/>
      <c r="M137" s="731"/>
      <c r="N137" s="731"/>
      <c r="O137" s="731"/>
      <c r="P137" s="731"/>
      <c r="Q137" s="731"/>
      <c r="R137" s="731"/>
      <c r="S137" s="731"/>
      <c r="T137" s="731"/>
      <c r="U137" s="731"/>
      <c r="V137" s="731"/>
      <c r="W137" s="731"/>
      <c r="X137" s="731"/>
      <c r="Y137" s="731"/>
      <c r="Z137" s="731"/>
      <c r="AA137" s="731"/>
      <c r="AB137" s="731"/>
      <c r="AC137" s="731"/>
      <c r="AD137" s="731"/>
      <c r="AE137" s="731"/>
      <c r="AF137" s="731"/>
      <c r="AG137" s="731"/>
      <c r="AH137" s="731"/>
      <c r="AI137" s="731"/>
      <c r="AJ137" s="732"/>
      <c r="AL137" s="245"/>
    </row>
    <row r="138" spans="1:38" x14ac:dyDescent="0.4">
      <c r="A138" s="34"/>
      <c r="B138" s="730"/>
      <c r="C138" s="731"/>
      <c r="D138" s="731"/>
      <c r="E138" s="731"/>
      <c r="F138" s="731"/>
      <c r="G138" s="731"/>
      <c r="H138" s="731"/>
      <c r="I138" s="731"/>
      <c r="J138" s="731"/>
      <c r="K138" s="731"/>
      <c r="L138" s="731"/>
      <c r="M138" s="731"/>
      <c r="N138" s="731"/>
      <c r="O138" s="731"/>
      <c r="P138" s="731"/>
      <c r="Q138" s="731"/>
      <c r="R138" s="731"/>
      <c r="S138" s="731"/>
      <c r="T138" s="731"/>
      <c r="U138" s="731"/>
      <c r="V138" s="731"/>
      <c r="W138" s="731"/>
      <c r="X138" s="731"/>
      <c r="Y138" s="731"/>
      <c r="Z138" s="731"/>
      <c r="AA138" s="731"/>
      <c r="AB138" s="731"/>
      <c r="AC138" s="731"/>
      <c r="AD138" s="731"/>
      <c r="AE138" s="731"/>
      <c r="AF138" s="731"/>
      <c r="AG138" s="731"/>
      <c r="AH138" s="731"/>
      <c r="AI138" s="731"/>
      <c r="AJ138" s="732"/>
      <c r="AL138" s="245"/>
    </row>
    <row r="139" spans="1:38" x14ac:dyDescent="0.4">
      <c r="A139" s="34"/>
      <c r="B139" s="730"/>
      <c r="C139" s="731"/>
      <c r="D139" s="731"/>
      <c r="E139" s="731"/>
      <c r="F139" s="731"/>
      <c r="G139" s="731"/>
      <c r="H139" s="731"/>
      <c r="I139" s="731"/>
      <c r="J139" s="731"/>
      <c r="K139" s="731"/>
      <c r="L139" s="731"/>
      <c r="M139" s="731"/>
      <c r="N139" s="731"/>
      <c r="O139" s="731"/>
      <c r="P139" s="731"/>
      <c r="Q139" s="731"/>
      <c r="R139" s="731"/>
      <c r="S139" s="731"/>
      <c r="T139" s="731"/>
      <c r="U139" s="731"/>
      <c r="V139" s="731"/>
      <c r="W139" s="731"/>
      <c r="X139" s="731"/>
      <c r="Y139" s="731"/>
      <c r="Z139" s="731"/>
      <c r="AA139" s="731"/>
      <c r="AB139" s="731"/>
      <c r="AC139" s="731"/>
      <c r="AD139" s="731"/>
      <c r="AE139" s="731"/>
      <c r="AF139" s="731"/>
      <c r="AG139" s="731"/>
      <c r="AH139" s="731"/>
      <c r="AI139" s="731"/>
      <c r="AJ139" s="732"/>
      <c r="AL139" s="245"/>
    </row>
    <row r="140" spans="1:38" x14ac:dyDescent="0.4">
      <c r="A140" s="34"/>
      <c r="B140" s="730"/>
      <c r="C140" s="731"/>
      <c r="D140" s="731"/>
      <c r="E140" s="731"/>
      <c r="F140" s="731"/>
      <c r="G140" s="731"/>
      <c r="H140" s="731"/>
      <c r="I140" s="731"/>
      <c r="J140" s="731"/>
      <c r="K140" s="731"/>
      <c r="L140" s="731"/>
      <c r="M140" s="731"/>
      <c r="N140" s="731"/>
      <c r="O140" s="731"/>
      <c r="P140" s="731"/>
      <c r="Q140" s="731"/>
      <c r="R140" s="731"/>
      <c r="S140" s="731"/>
      <c r="T140" s="731"/>
      <c r="U140" s="731"/>
      <c r="V140" s="731"/>
      <c r="W140" s="731"/>
      <c r="X140" s="731"/>
      <c r="Y140" s="731"/>
      <c r="Z140" s="731"/>
      <c r="AA140" s="731"/>
      <c r="AB140" s="731"/>
      <c r="AC140" s="731"/>
      <c r="AD140" s="731"/>
      <c r="AE140" s="731"/>
      <c r="AF140" s="731"/>
      <c r="AG140" s="731"/>
      <c r="AH140" s="731"/>
      <c r="AI140" s="731"/>
      <c r="AJ140" s="732"/>
      <c r="AL140" s="245"/>
    </row>
    <row r="141" spans="1:38" x14ac:dyDescent="0.4">
      <c r="A141" s="34"/>
      <c r="B141" s="730"/>
      <c r="C141" s="731"/>
      <c r="D141" s="731"/>
      <c r="E141" s="731"/>
      <c r="F141" s="731"/>
      <c r="G141" s="731"/>
      <c r="H141" s="731"/>
      <c r="I141" s="731"/>
      <c r="J141" s="731"/>
      <c r="K141" s="731"/>
      <c r="L141" s="731"/>
      <c r="M141" s="731"/>
      <c r="N141" s="731"/>
      <c r="O141" s="731"/>
      <c r="P141" s="731"/>
      <c r="Q141" s="731"/>
      <c r="R141" s="731"/>
      <c r="S141" s="731"/>
      <c r="T141" s="731"/>
      <c r="U141" s="731"/>
      <c r="V141" s="731"/>
      <c r="W141" s="731"/>
      <c r="X141" s="731"/>
      <c r="Y141" s="731"/>
      <c r="Z141" s="731"/>
      <c r="AA141" s="731"/>
      <c r="AB141" s="731"/>
      <c r="AC141" s="731"/>
      <c r="AD141" s="731"/>
      <c r="AE141" s="731"/>
      <c r="AF141" s="731"/>
      <c r="AG141" s="731"/>
      <c r="AH141" s="731"/>
      <c r="AI141" s="731"/>
      <c r="AJ141" s="732"/>
      <c r="AL141" s="245"/>
    </row>
    <row r="142" spans="1:38" x14ac:dyDescent="0.4">
      <c r="A142" s="34"/>
      <c r="B142" s="730"/>
      <c r="C142" s="731"/>
      <c r="D142" s="731"/>
      <c r="E142" s="731"/>
      <c r="F142" s="731"/>
      <c r="G142" s="731"/>
      <c r="H142" s="731"/>
      <c r="I142" s="731"/>
      <c r="J142" s="731"/>
      <c r="K142" s="731"/>
      <c r="L142" s="731"/>
      <c r="M142" s="731"/>
      <c r="N142" s="731"/>
      <c r="O142" s="731"/>
      <c r="P142" s="731"/>
      <c r="Q142" s="731"/>
      <c r="R142" s="731"/>
      <c r="S142" s="731"/>
      <c r="T142" s="731"/>
      <c r="U142" s="731"/>
      <c r="V142" s="731"/>
      <c r="W142" s="731"/>
      <c r="X142" s="731"/>
      <c r="Y142" s="731"/>
      <c r="Z142" s="731"/>
      <c r="AA142" s="731"/>
      <c r="AB142" s="731"/>
      <c r="AC142" s="731"/>
      <c r="AD142" s="731"/>
      <c r="AE142" s="731"/>
      <c r="AF142" s="731"/>
      <c r="AG142" s="731"/>
      <c r="AH142" s="731"/>
      <c r="AI142" s="731"/>
      <c r="AJ142" s="732"/>
      <c r="AL142" s="245"/>
    </row>
    <row r="143" spans="1:38" x14ac:dyDescent="0.4">
      <c r="A143" s="34"/>
      <c r="B143" s="730"/>
      <c r="C143" s="731"/>
      <c r="D143" s="731"/>
      <c r="E143" s="731"/>
      <c r="F143" s="731"/>
      <c r="G143" s="731"/>
      <c r="H143" s="731"/>
      <c r="I143" s="731"/>
      <c r="J143" s="731"/>
      <c r="K143" s="731"/>
      <c r="L143" s="731"/>
      <c r="M143" s="731"/>
      <c r="N143" s="731"/>
      <c r="O143" s="731"/>
      <c r="P143" s="731"/>
      <c r="Q143" s="731"/>
      <c r="R143" s="731"/>
      <c r="S143" s="731"/>
      <c r="T143" s="731"/>
      <c r="U143" s="731"/>
      <c r="V143" s="731"/>
      <c r="W143" s="731"/>
      <c r="X143" s="731"/>
      <c r="Y143" s="731"/>
      <c r="Z143" s="731"/>
      <c r="AA143" s="731"/>
      <c r="AB143" s="731"/>
      <c r="AC143" s="731"/>
      <c r="AD143" s="731"/>
      <c r="AE143" s="731"/>
      <c r="AF143" s="731"/>
      <c r="AG143" s="731"/>
      <c r="AH143" s="731"/>
      <c r="AI143" s="731"/>
      <c r="AJ143" s="732"/>
      <c r="AL143" s="245"/>
    </row>
    <row r="144" spans="1:38" x14ac:dyDescent="0.4">
      <c r="A144" s="34"/>
      <c r="B144" s="730"/>
      <c r="C144" s="731"/>
      <c r="D144" s="731"/>
      <c r="E144" s="731"/>
      <c r="F144" s="731"/>
      <c r="G144" s="731"/>
      <c r="H144" s="731"/>
      <c r="I144" s="731"/>
      <c r="J144" s="731"/>
      <c r="K144" s="731"/>
      <c r="L144" s="731"/>
      <c r="M144" s="731"/>
      <c r="N144" s="731"/>
      <c r="O144" s="731"/>
      <c r="P144" s="731"/>
      <c r="Q144" s="731"/>
      <c r="R144" s="731"/>
      <c r="S144" s="731"/>
      <c r="T144" s="731"/>
      <c r="U144" s="731"/>
      <c r="V144" s="731"/>
      <c r="W144" s="731"/>
      <c r="X144" s="731"/>
      <c r="Y144" s="731"/>
      <c r="Z144" s="731"/>
      <c r="AA144" s="731"/>
      <c r="AB144" s="731"/>
      <c r="AC144" s="731"/>
      <c r="AD144" s="731"/>
      <c r="AE144" s="731"/>
      <c r="AF144" s="731"/>
      <c r="AG144" s="731"/>
      <c r="AH144" s="731"/>
      <c r="AI144" s="731"/>
      <c r="AJ144" s="732"/>
      <c r="AL144" s="245"/>
    </row>
    <row r="145" spans="1:38" x14ac:dyDescent="0.4">
      <c r="A145" s="34"/>
      <c r="B145" s="730"/>
      <c r="C145" s="731"/>
      <c r="D145" s="731"/>
      <c r="E145" s="731"/>
      <c r="F145" s="731"/>
      <c r="G145" s="731"/>
      <c r="H145" s="731"/>
      <c r="I145" s="731"/>
      <c r="J145" s="731"/>
      <c r="K145" s="731"/>
      <c r="L145" s="731"/>
      <c r="M145" s="731"/>
      <c r="N145" s="731"/>
      <c r="O145" s="731"/>
      <c r="P145" s="731"/>
      <c r="Q145" s="731"/>
      <c r="R145" s="731"/>
      <c r="S145" s="731"/>
      <c r="T145" s="731"/>
      <c r="U145" s="731"/>
      <c r="V145" s="731"/>
      <c r="W145" s="731"/>
      <c r="X145" s="731"/>
      <c r="Y145" s="731"/>
      <c r="Z145" s="731"/>
      <c r="AA145" s="731"/>
      <c r="AB145" s="731"/>
      <c r="AC145" s="731"/>
      <c r="AD145" s="731"/>
      <c r="AE145" s="731"/>
      <c r="AF145" s="731"/>
      <c r="AG145" s="731"/>
      <c r="AH145" s="731"/>
      <c r="AI145" s="731"/>
      <c r="AJ145" s="732"/>
      <c r="AL145" s="245"/>
    </row>
    <row r="146" spans="1:38" x14ac:dyDescent="0.4">
      <c r="A146" s="34"/>
      <c r="B146" s="730"/>
      <c r="C146" s="731"/>
      <c r="D146" s="731"/>
      <c r="E146" s="731"/>
      <c r="F146" s="731"/>
      <c r="G146" s="731"/>
      <c r="H146" s="731"/>
      <c r="I146" s="731"/>
      <c r="J146" s="731"/>
      <c r="K146" s="731"/>
      <c r="L146" s="731"/>
      <c r="M146" s="731"/>
      <c r="N146" s="731"/>
      <c r="O146" s="731"/>
      <c r="P146" s="731"/>
      <c r="Q146" s="731"/>
      <c r="R146" s="731"/>
      <c r="S146" s="731"/>
      <c r="T146" s="731"/>
      <c r="U146" s="731"/>
      <c r="V146" s="731"/>
      <c r="W146" s="731"/>
      <c r="X146" s="731"/>
      <c r="Y146" s="731"/>
      <c r="Z146" s="731"/>
      <c r="AA146" s="731"/>
      <c r="AB146" s="731"/>
      <c r="AC146" s="731"/>
      <c r="AD146" s="731"/>
      <c r="AE146" s="731"/>
      <c r="AF146" s="731"/>
      <c r="AG146" s="731"/>
      <c r="AH146" s="731"/>
      <c r="AI146" s="731"/>
      <c r="AJ146" s="732"/>
      <c r="AL146" s="245"/>
    </row>
    <row r="147" spans="1:38" x14ac:dyDescent="0.4">
      <c r="A147" s="34"/>
      <c r="B147" s="730"/>
      <c r="C147" s="731"/>
      <c r="D147" s="731"/>
      <c r="E147" s="731"/>
      <c r="F147" s="731"/>
      <c r="G147" s="731"/>
      <c r="H147" s="731"/>
      <c r="I147" s="731"/>
      <c r="J147" s="731"/>
      <c r="K147" s="731"/>
      <c r="L147" s="731"/>
      <c r="M147" s="731"/>
      <c r="N147" s="731"/>
      <c r="O147" s="731"/>
      <c r="P147" s="731"/>
      <c r="Q147" s="731"/>
      <c r="R147" s="731"/>
      <c r="S147" s="731"/>
      <c r="T147" s="731"/>
      <c r="U147" s="731"/>
      <c r="V147" s="731"/>
      <c r="W147" s="731"/>
      <c r="X147" s="731"/>
      <c r="Y147" s="731"/>
      <c r="Z147" s="731"/>
      <c r="AA147" s="731"/>
      <c r="AB147" s="731"/>
      <c r="AC147" s="731"/>
      <c r="AD147" s="731"/>
      <c r="AE147" s="731"/>
      <c r="AF147" s="731"/>
      <c r="AG147" s="731"/>
      <c r="AH147" s="731"/>
      <c r="AI147" s="731"/>
      <c r="AJ147" s="732"/>
      <c r="AL147" s="245"/>
    </row>
    <row r="148" spans="1:38" x14ac:dyDescent="0.4">
      <c r="A148" s="34"/>
      <c r="B148" s="730"/>
      <c r="C148" s="731"/>
      <c r="D148" s="731"/>
      <c r="E148" s="731"/>
      <c r="F148" s="731"/>
      <c r="G148" s="731"/>
      <c r="H148" s="731"/>
      <c r="I148" s="731"/>
      <c r="J148" s="731"/>
      <c r="K148" s="731"/>
      <c r="L148" s="731"/>
      <c r="M148" s="731"/>
      <c r="N148" s="731"/>
      <c r="O148" s="731"/>
      <c r="P148" s="731"/>
      <c r="Q148" s="731"/>
      <c r="R148" s="731"/>
      <c r="S148" s="731"/>
      <c r="T148" s="731"/>
      <c r="U148" s="731"/>
      <c r="V148" s="731"/>
      <c r="W148" s="731"/>
      <c r="X148" s="731"/>
      <c r="Y148" s="731"/>
      <c r="Z148" s="731"/>
      <c r="AA148" s="731"/>
      <c r="AB148" s="731"/>
      <c r="AC148" s="731"/>
      <c r="AD148" s="731"/>
      <c r="AE148" s="731"/>
      <c r="AF148" s="731"/>
      <c r="AG148" s="731"/>
      <c r="AH148" s="731"/>
      <c r="AI148" s="731"/>
      <c r="AJ148" s="732"/>
      <c r="AL148" s="245"/>
    </row>
    <row r="149" spans="1:38" x14ac:dyDescent="0.4">
      <c r="A149" s="34"/>
      <c r="B149" s="730"/>
      <c r="C149" s="731"/>
      <c r="D149" s="731"/>
      <c r="E149" s="731"/>
      <c r="F149" s="731"/>
      <c r="G149" s="731"/>
      <c r="H149" s="731"/>
      <c r="I149" s="731"/>
      <c r="J149" s="731"/>
      <c r="K149" s="731"/>
      <c r="L149" s="731"/>
      <c r="M149" s="731"/>
      <c r="N149" s="731"/>
      <c r="O149" s="731"/>
      <c r="P149" s="731"/>
      <c r="Q149" s="731"/>
      <c r="R149" s="731"/>
      <c r="S149" s="731"/>
      <c r="T149" s="731"/>
      <c r="U149" s="731"/>
      <c r="V149" s="731"/>
      <c r="W149" s="731"/>
      <c r="X149" s="731"/>
      <c r="Y149" s="731"/>
      <c r="Z149" s="731"/>
      <c r="AA149" s="731"/>
      <c r="AB149" s="731"/>
      <c r="AC149" s="731"/>
      <c r="AD149" s="731"/>
      <c r="AE149" s="731"/>
      <c r="AF149" s="731"/>
      <c r="AG149" s="731"/>
      <c r="AH149" s="731"/>
      <c r="AI149" s="731"/>
      <c r="AJ149" s="732"/>
      <c r="AL149" s="245"/>
    </row>
    <row r="150" spans="1:38" x14ac:dyDescent="0.4">
      <c r="A150" s="34"/>
      <c r="B150" s="730"/>
      <c r="C150" s="731"/>
      <c r="D150" s="731"/>
      <c r="E150" s="731"/>
      <c r="F150" s="731"/>
      <c r="G150" s="731"/>
      <c r="H150" s="731"/>
      <c r="I150" s="731"/>
      <c r="J150" s="731"/>
      <c r="K150" s="731"/>
      <c r="L150" s="731"/>
      <c r="M150" s="731"/>
      <c r="N150" s="731"/>
      <c r="O150" s="731"/>
      <c r="P150" s="731"/>
      <c r="Q150" s="731"/>
      <c r="R150" s="731"/>
      <c r="S150" s="731"/>
      <c r="T150" s="731"/>
      <c r="U150" s="731"/>
      <c r="V150" s="731"/>
      <c r="W150" s="731"/>
      <c r="X150" s="731"/>
      <c r="Y150" s="731"/>
      <c r="Z150" s="731"/>
      <c r="AA150" s="731"/>
      <c r="AB150" s="731"/>
      <c r="AC150" s="731"/>
      <c r="AD150" s="731"/>
      <c r="AE150" s="731"/>
      <c r="AF150" s="731"/>
      <c r="AG150" s="731"/>
      <c r="AH150" s="731"/>
      <c r="AI150" s="731"/>
      <c r="AJ150" s="732"/>
      <c r="AL150" s="245"/>
    </row>
    <row r="151" spans="1:38" x14ac:dyDescent="0.4">
      <c r="A151" s="34"/>
      <c r="B151" s="730"/>
      <c r="C151" s="731"/>
      <c r="D151" s="731"/>
      <c r="E151" s="731"/>
      <c r="F151" s="731"/>
      <c r="G151" s="731"/>
      <c r="H151" s="731"/>
      <c r="I151" s="731"/>
      <c r="J151" s="731"/>
      <c r="K151" s="731"/>
      <c r="L151" s="731"/>
      <c r="M151" s="731"/>
      <c r="N151" s="731"/>
      <c r="O151" s="731"/>
      <c r="P151" s="731"/>
      <c r="Q151" s="731"/>
      <c r="R151" s="731"/>
      <c r="S151" s="731"/>
      <c r="T151" s="731"/>
      <c r="U151" s="731"/>
      <c r="V151" s="731"/>
      <c r="W151" s="731"/>
      <c r="X151" s="731"/>
      <c r="Y151" s="731"/>
      <c r="Z151" s="731"/>
      <c r="AA151" s="731"/>
      <c r="AB151" s="731"/>
      <c r="AC151" s="731"/>
      <c r="AD151" s="731"/>
      <c r="AE151" s="731"/>
      <c r="AF151" s="731"/>
      <c r="AG151" s="731"/>
      <c r="AH151" s="731"/>
      <c r="AI151" s="731"/>
      <c r="AJ151" s="732"/>
      <c r="AL151" s="245"/>
    </row>
    <row r="152" spans="1:38" x14ac:dyDescent="0.4">
      <c r="A152" s="34"/>
      <c r="B152" s="730"/>
      <c r="C152" s="731"/>
      <c r="D152" s="731"/>
      <c r="E152" s="731"/>
      <c r="F152" s="731"/>
      <c r="G152" s="731"/>
      <c r="H152" s="731"/>
      <c r="I152" s="731"/>
      <c r="J152" s="731"/>
      <c r="K152" s="731"/>
      <c r="L152" s="731"/>
      <c r="M152" s="731"/>
      <c r="N152" s="731"/>
      <c r="O152" s="731"/>
      <c r="P152" s="731"/>
      <c r="Q152" s="731"/>
      <c r="R152" s="731"/>
      <c r="S152" s="731"/>
      <c r="T152" s="731"/>
      <c r="U152" s="731"/>
      <c r="V152" s="731"/>
      <c r="W152" s="731"/>
      <c r="X152" s="731"/>
      <c r="Y152" s="731"/>
      <c r="Z152" s="731"/>
      <c r="AA152" s="731"/>
      <c r="AB152" s="731"/>
      <c r="AC152" s="731"/>
      <c r="AD152" s="731"/>
      <c r="AE152" s="731"/>
      <c r="AF152" s="731"/>
      <c r="AG152" s="731"/>
      <c r="AH152" s="731"/>
      <c r="AI152" s="731"/>
      <c r="AJ152" s="732"/>
      <c r="AL152" s="245"/>
    </row>
    <row r="153" spans="1:38" x14ac:dyDescent="0.4">
      <c r="A153" s="34"/>
      <c r="B153" s="730"/>
      <c r="C153" s="731"/>
      <c r="D153" s="731"/>
      <c r="E153" s="731"/>
      <c r="F153" s="731"/>
      <c r="G153" s="731"/>
      <c r="H153" s="731"/>
      <c r="I153" s="731"/>
      <c r="J153" s="731"/>
      <c r="K153" s="731"/>
      <c r="L153" s="731"/>
      <c r="M153" s="731"/>
      <c r="N153" s="731"/>
      <c r="O153" s="731"/>
      <c r="P153" s="731"/>
      <c r="Q153" s="731"/>
      <c r="R153" s="731"/>
      <c r="S153" s="731"/>
      <c r="T153" s="731"/>
      <c r="U153" s="731"/>
      <c r="V153" s="731"/>
      <c r="W153" s="731"/>
      <c r="X153" s="731"/>
      <c r="Y153" s="731"/>
      <c r="Z153" s="731"/>
      <c r="AA153" s="731"/>
      <c r="AB153" s="731"/>
      <c r="AC153" s="731"/>
      <c r="AD153" s="731"/>
      <c r="AE153" s="731"/>
      <c r="AF153" s="731"/>
      <c r="AG153" s="731"/>
      <c r="AH153" s="731"/>
      <c r="AI153" s="731"/>
      <c r="AJ153" s="732"/>
      <c r="AL153" s="245"/>
    </row>
    <row r="154" spans="1:38" x14ac:dyDescent="0.4">
      <c r="A154" s="34"/>
      <c r="B154" s="730"/>
      <c r="C154" s="731"/>
      <c r="D154" s="731"/>
      <c r="E154" s="731"/>
      <c r="F154" s="731"/>
      <c r="G154" s="731"/>
      <c r="H154" s="731"/>
      <c r="I154" s="731"/>
      <c r="J154" s="731"/>
      <c r="K154" s="731"/>
      <c r="L154" s="731"/>
      <c r="M154" s="731"/>
      <c r="N154" s="731"/>
      <c r="O154" s="731"/>
      <c r="P154" s="731"/>
      <c r="Q154" s="731"/>
      <c r="R154" s="731"/>
      <c r="S154" s="731"/>
      <c r="T154" s="731"/>
      <c r="U154" s="731"/>
      <c r="V154" s="731"/>
      <c r="W154" s="731"/>
      <c r="X154" s="731"/>
      <c r="Y154" s="731"/>
      <c r="Z154" s="731"/>
      <c r="AA154" s="731"/>
      <c r="AB154" s="731"/>
      <c r="AC154" s="731"/>
      <c r="AD154" s="731"/>
      <c r="AE154" s="731"/>
      <c r="AF154" s="731"/>
      <c r="AG154" s="731"/>
      <c r="AH154" s="731"/>
      <c r="AI154" s="731"/>
      <c r="AJ154" s="732"/>
      <c r="AL154" s="245"/>
    </row>
    <row r="155" spans="1:38" x14ac:dyDescent="0.4">
      <c r="A155" s="34"/>
      <c r="B155" s="730"/>
      <c r="C155" s="731"/>
      <c r="D155" s="731"/>
      <c r="E155" s="731"/>
      <c r="F155" s="731"/>
      <c r="G155" s="731"/>
      <c r="H155" s="731"/>
      <c r="I155" s="731"/>
      <c r="J155" s="731"/>
      <c r="K155" s="731"/>
      <c r="L155" s="731"/>
      <c r="M155" s="731"/>
      <c r="N155" s="731"/>
      <c r="O155" s="731"/>
      <c r="P155" s="731"/>
      <c r="Q155" s="731"/>
      <c r="R155" s="731"/>
      <c r="S155" s="731"/>
      <c r="T155" s="731"/>
      <c r="U155" s="731"/>
      <c r="V155" s="731"/>
      <c r="W155" s="731"/>
      <c r="X155" s="731"/>
      <c r="Y155" s="731"/>
      <c r="Z155" s="731"/>
      <c r="AA155" s="731"/>
      <c r="AB155" s="731"/>
      <c r="AC155" s="731"/>
      <c r="AD155" s="731"/>
      <c r="AE155" s="731"/>
      <c r="AF155" s="731"/>
      <c r="AG155" s="731"/>
      <c r="AH155" s="731"/>
      <c r="AI155" s="731"/>
      <c r="AJ155" s="732"/>
      <c r="AL155" s="245"/>
    </row>
    <row r="156" spans="1:38" x14ac:dyDescent="0.4">
      <c r="A156" s="34"/>
      <c r="B156" s="730"/>
      <c r="C156" s="731"/>
      <c r="D156" s="731"/>
      <c r="E156" s="731"/>
      <c r="F156" s="731"/>
      <c r="G156" s="731"/>
      <c r="H156" s="731"/>
      <c r="I156" s="731"/>
      <c r="J156" s="731"/>
      <c r="K156" s="731"/>
      <c r="L156" s="731"/>
      <c r="M156" s="731"/>
      <c r="N156" s="731"/>
      <c r="O156" s="731"/>
      <c r="P156" s="731"/>
      <c r="Q156" s="731"/>
      <c r="R156" s="731"/>
      <c r="S156" s="731"/>
      <c r="T156" s="731"/>
      <c r="U156" s="731"/>
      <c r="V156" s="731"/>
      <c r="W156" s="731"/>
      <c r="X156" s="731"/>
      <c r="Y156" s="731"/>
      <c r="Z156" s="731"/>
      <c r="AA156" s="731"/>
      <c r="AB156" s="731"/>
      <c r="AC156" s="731"/>
      <c r="AD156" s="731"/>
      <c r="AE156" s="731"/>
      <c r="AF156" s="731"/>
      <c r="AG156" s="731"/>
      <c r="AH156" s="731"/>
      <c r="AI156" s="731"/>
      <c r="AJ156" s="732"/>
      <c r="AL156" s="245"/>
    </row>
    <row r="157" spans="1:38" x14ac:dyDescent="0.4">
      <c r="A157" s="34"/>
      <c r="B157" s="730"/>
      <c r="C157" s="731"/>
      <c r="D157" s="731"/>
      <c r="E157" s="731"/>
      <c r="F157" s="731"/>
      <c r="G157" s="731"/>
      <c r="H157" s="731"/>
      <c r="I157" s="731"/>
      <c r="J157" s="731"/>
      <c r="K157" s="731"/>
      <c r="L157" s="731"/>
      <c r="M157" s="731"/>
      <c r="N157" s="731"/>
      <c r="O157" s="731"/>
      <c r="P157" s="731"/>
      <c r="Q157" s="731"/>
      <c r="R157" s="731"/>
      <c r="S157" s="731"/>
      <c r="T157" s="731"/>
      <c r="U157" s="731"/>
      <c r="V157" s="731"/>
      <c r="W157" s="731"/>
      <c r="X157" s="731"/>
      <c r="Y157" s="731"/>
      <c r="Z157" s="731"/>
      <c r="AA157" s="731"/>
      <c r="AB157" s="731"/>
      <c r="AC157" s="731"/>
      <c r="AD157" s="731"/>
      <c r="AE157" s="731"/>
      <c r="AF157" s="731"/>
      <c r="AG157" s="731"/>
      <c r="AH157" s="731"/>
      <c r="AI157" s="731"/>
      <c r="AJ157" s="732"/>
      <c r="AL157" s="245"/>
    </row>
    <row r="158" spans="1:38" x14ac:dyDescent="0.4">
      <c r="A158" s="34"/>
      <c r="B158" s="730"/>
      <c r="C158" s="731"/>
      <c r="D158" s="731"/>
      <c r="E158" s="731"/>
      <c r="F158" s="731"/>
      <c r="G158" s="731"/>
      <c r="H158" s="731"/>
      <c r="I158" s="731"/>
      <c r="J158" s="731"/>
      <c r="K158" s="731"/>
      <c r="L158" s="731"/>
      <c r="M158" s="731"/>
      <c r="N158" s="731"/>
      <c r="O158" s="731"/>
      <c r="P158" s="731"/>
      <c r="Q158" s="731"/>
      <c r="R158" s="731"/>
      <c r="S158" s="731"/>
      <c r="T158" s="731"/>
      <c r="U158" s="731"/>
      <c r="V158" s="731"/>
      <c r="W158" s="731"/>
      <c r="X158" s="731"/>
      <c r="Y158" s="731"/>
      <c r="Z158" s="731"/>
      <c r="AA158" s="731"/>
      <c r="AB158" s="731"/>
      <c r="AC158" s="731"/>
      <c r="AD158" s="731"/>
      <c r="AE158" s="731"/>
      <c r="AF158" s="731"/>
      <c r="AG158" s="731"/>
      <c r="AH158" s="731"/>
      <c r="AI158" s="731"/>
      <c r="AJ158" s="732"/>
      <c r="AL158" s="245"/>
    </row>
    <row r="159" spans="1:38" x14ac:dyDescent="0.4">
      <c r="A159" s="34"/>
      <c r="B159" s="730"/>
      <c r="C159" s="731"/>
      <c r="D159" s="731"/>
      <c r="E159" s="731"/>
      <c r="F159" s="731"/>
      <c r="G159" s="731"/>
      <c r="H159" s="731"/>
      <c r="I159" s="731"/>
      <c r="J159" s="731"/>
      <c r="K159" s="731"/>
      <c r="L159" s="731"/>
      <c r="M159" s="731"/>
      <c r="N159" s="731"/>
      <c r="O159" s="731"/>
      <c r="P159" s="731"/>
      <c r="Q159" s="731"/>
      <c r="R159" s="731"/>
      <c r="S159" s="731"/>
      <c r="T159" s="731"/>
      <c r="U159" s="731"/>
      <c r="V159" s="731"/>
      <c r="W159" s="731"/>
      <c r="X159" s="731"/>
      <c r="Y159" s="731"/>
      <c r="Z159" s="731"/>
      <c r="AA159" s="731"/>
      <c r="AB159" s="731"/>
      <c r="AC159" s="731"/>
      <c r="AD159" s="731"/>
      <c r="AE159" s="731"/>
      <c r="AF159" s="731"/>
      <c r="AG159" s="731"/>
      <c r="AH159" s="731"/>
      <c r="AI159" s="731"/>
      <c r="AJ159" s="732"/>
      <c r="AL159" s="245"/>
    </row>
    <row r="160" spans="1:38" x14ac:dyDescent="0.4">
      <c r="A160" s="34"/>
      <c r="B160" s="730"/>
      <c r="C160" s="731"/>
      <c r="D160" s="731"/>
      <c r="E160" s="731"/>
      <c r="F160" s="731"/>
      <c r="G160" s="731"/>
      <c r="H160" s="731"/>
      <c r="I160" s="731"/>
      <c r="J160" s="731"/>
      <c r="K160" s="731"/>
      <c r="L160" s="731"/>
      <c r="M160" s="731"/>
      <c r="N160" s="731"/>
      <c r="O160" s="731"/>
      <c r="P160" s="731"/>
      <c r="Q160" s="731"/>
      <c r="R160" s="731"/>
      <c r="S160" s="731"/>
      <c r="T160" s="731"/>
      <c r="U160" s="731"/>
      <c r="V160" s="731"/>
      <c r="W160" s="731"/>
      <c r="X160" s="731"/>
      <c r="Y160" s="731"/>
      <c r="Z160" s="731"/>
      <c r="AA160" s="731"/>
      <c r="AB160" s="731"/>
      <c r="AC160" s="731"/>
      <c r="AD160" s="731"/>
      <c r="AE160" s="731"/>
      <c r="AF160" s="731"/>
      <c r="AG160" s="731"/>
      <c r="AH160" s="731"/>
      <c r="AI160" s="731"/>
      <c r="AJ160" s="732"/>
      <c r="AL160" s="245"/>
    </row>
    <row r="161" spans="1:38" x14ac:dyDescent="0.4">
      <c r="A161" s="34"/>
      <c r="B161" s="730"/>
      <c r="C161" s="731"/>
      <c r="D161" s="731"/>
      <c r="E161" s="731"/>
      <c r="F161" s="731"/>
      <c r="G161" s="731"/>
      <c r="H161" s="731"/>
      <c r="I161" s="731"/>
      <c r="J161" s="731"/>
      <c r="K161" s="731"/>
      <c r="L161" s="731"/>
      <c r="M161" s="731"/>
      <c r="N161" s="731"/>
      <c r="O161" s="731"/>
      <c r="P161" s="731"/>
      <c r="Q161" s="731"/>
      <c r="R161" s="731"/>
      <c r="S161" s="731"/>
      <c r="T161" s="731"/>
      <c r="U161" s="731"/>
      <c r="V161" s="731"/>
      <c r="W161" s="731"/>
      <c r="X161" s="731"/>
      <c r="Y161" s="731"/>
      <c r="Z161" s="731"/>
      <c r="AA161" s="731"/>
      <c r="AB161" s="731"/>
      <c r="AC161" s="731"/>
      <c r="AD161" s="731"/>
      <c r="AE161" s="731"/>
      <c r="AF161" s="731"/>
      <c r="AG161" s="731"/>
      <c r="AH161" s="731"/>
      <c r="AI161" s="731"/>
      <c r="AJ161" s="732"/>
      <c r="AL161" s="245"/>
    </row>
    <row r="162" spans="1:38" x14ac:dyDescent="0.4">
      <c r="A162" s="34"/>
      <c r="B162" s="730"/>
      <c r="C162" s="731"/>
      <c r="D162" s="731"/>
      <c r="E162" s="731"/>
      <c r="F162" s="731"/>
      <c r="G162" s="731"/>
      <c r="H162" s="731"/>
      <c r="I162" s="731"/>
      <c r="J162" s="731"/>
      <c r="K162" s="731"/>
      <c r="L162" s="731"/>
      <c r="M162" s="731"/>
      <c r="N162" s="731"/>
      <c r="O162" s="731"/>
      <c r="P162" s="731"/>
      <c r="Q162" s="731"/>
      <c r="R162" s="731"/>
      <c r="S162" s="731"/>
      <c r="T162" s="731"/>
      <c r="U162" s="731"/>
      <c r="V162" s="731"/>
      <c r="W162" s="731"/>
      <c r="X162" s="731"/>
      <c r="Y162" s="731"/>
      <c r="Z162" s="731"/>
      <c r="AA162" s="731"/>
      <c r="AB162" s="731"/>
      <c r="AC162" s="731"/>
      <c r="AD162" s="731"/>
      <c r="AE162" s="731"/>
      <c r="AF162" s="731"/>
      <c r="AG162" s="731"/>
      <c r="AH162" s="731"/>
      <c r="AI162" s="731"/>
      <c r="AJ162" s="732"/>
      <c r="AL162" s="245"/>
    </row>
    <row r="163" spans="1:38" x14ac:dyDescent="0.4">
      <c r="A163" s="34"/>
      <c r="B163" s="730"/>
      <c r="C163" s="731"/>
      <c r="D163" s="731"/>
      <c r="E163" s="731"/>
      <c r="F163" s="731"/>
      <c r="G163" s="731"/>
      <c r="H163" s="731"/>
      <c r="I163" s="731"/>
      <c r="J163" s="731"/>
      <c r="K163" s="731"/>
      <c r="L163" s="731"/>
      <c r="M163" s="731"/>
      <c r="N163" s="731"/>
      <c r="O163" s="731"/>
      <c r="P163" s="731"/>
      <c r="Q163" s="731"/>
      <c r="R163" s="731"/>
      <c r="S163" s="731"/>
      <c r="T163" s="731"/>
      <c r="U163" s="731"/>
      <c r="V163" s="731"/>
      <c r="W163" s="731"/>
      <c r="X163" s="731"/>
      <c r="Y163" s="731"/>
      <c r="Z163" s="731"/>
      <c r="AA163" s="731"/>
      <c r="AB163" s="731"/>
      <c r="AC163" s="731"/>
      <c r="AD163" s="731"/>
      <c r="AE163" s="731"/>
      <c r="AF163" s="731"/>
      <c r="AG163" s="731"/>
      <c r="AH163" s="731"/>
      <c r="AI163" s="731"/>
      <c r="AJ163" s="732"/>
      <c r="AL163" s="245"/>
    </row>
    <row r="164" spans="1:38" x14ac:dyDescent="0.4">
      <c r="A164" s="34"/>
      <c r="B164" s="730"/>
      <c r="C164" s="731"/>
      <c r="D164" s="731"/>
      <c r="E164" s="731"/>
      <c r="F164" s="731"/>
      <c r="G164" s="731"/>
      <c r="H164" s="731"/>
      <c r="I164" s="731"/>
      <c r="J164" s="731"/>
      <c r="K164" s="731"/>
      <c r="L164" s="731"/>
      <c r="M164" s="731"/>
      <c r="N164" s="731"/>
      <c r="O164" s="731"/>
      <c r="P164" s="731"/>
      <c r="Q164" s="731"/>
      <c r="R164" s="731"/>
      <c r="S164" s="731"/>
      <c r="T164" s="731"/>
      <c r="U164" s="731"/>
      <c r="V164" s="731"/>
      <c r="W164" s="731"/>
      <c r="X164" s="731"/>
      <c r="Y164" s="731"/>
      <c r="Z164" s="731"/>
      <c r="AA164" s="731"/>
      <c r="AB164" s="731"/>
      <c r="AC164" s="731"/>
      <c r="AD164" s="731"/>
      <c r="AE164" s="731"/>
      <c r="AF164" s="731"/>
      <c r="AG164" s="731"/>
      <c r="AH164" s="731"/>
      <c r="AI164" s="731"/>
      <c r="AJ164" s="732"/>
      <c r="AL164" s="245"/>
    </row>
    <row r="165" spans="1:38" x14ac:dyDescent="0.4">
      <c r="A165" s="34"/>
      <c r="B165" s="730"/>
      <c r="C165" s="731"/>
      <c r="D165" s="731"/>
      <c r="E165" s="731"/>
      <c r="F165" s="731"/>
      <c r="G165" s="731"/>
      <c r="H165" s="731"/>
      <c r="I165" s="731"/>
      <c r="J165" s="731"/>
      <c r="K165" s="731"/>
      <c r="L165" s="731"/>
      <c r="M165" s="731"/>
      <c r="N165" s="731"/>
      <c r="O165" s="731"/>
      <c r="P165" s="731"/>
      <c r="Q165" s="731"/>
      <c r="R165" s="731"/>
      <c r="S165" s="731"/>
      <c r="T165" s="731"/>
      <c r="U165" s="731"/>
      <c r="V165" s="731"/>
      <c r="W165" s="731"/>
      <c r="X165" s="731"/>
      <c r="Y165" s="731"/>
      <c r="Z165" s="731"/>
      <c r="AA165" s="731"/>
      <c r="AB165" s="731"/>
      <c r="AC165" s="731"/>
      <c r="AD165" s="731"/>
      <c r="AE165" s="731"/>
      <c r="AF165" s="731"/>
      <c r="AG165" s="731"/>
      <c r="AH165" s="731"/>
      <c r="AI165" s="731"/>
      <c r="AJ165" s="732"/>
      <c r="AL165" s="245"/>
    </row>
    <row r="166" spans="1:38" x14ac:dyDescent="0.4">
      <c r="A166" s="34"/>
      <c r="B166" s="730"/>
      <c r="C166" s="731"/>
      <c r="D166" s="731"/>
      <c r="E166" s="731"/>
      <c r="F166" s="731"/>
      <c r="G166" s="731"/>
      <c r="H166" s="731"/>
      <c r="I166" s="731"/>
      <c r="J166" s="731"/>
      <c r="K166" s="731"/>
      <c r="L166" s="731"/>
      <c r="M166" s="731"/>
      <c r="N166" s="731"/>
      <c r="O166" s="731"/>
      <c r="P166" s="731"/>
      <c r="Q166" s="731"/>
      <c r="R166" s="731"/>
      <c r="S166" s="731"/>
      <c r="T166" s="731"/>
      <c r="U166" s="731"/>
      <c r="V166" s="731"/>
      <c r="W166" s="731"/>
      <c r="X166" s="731"/>
      <c r="Y166" s="731"/>
      <c r="Z166" s="731"/>
      <c r="AA166" s="731"/>
      <c r="AB166" s="731"/>
      <c r="AC166" s="731"/>
      <c r="AD166" s="731"/>
      <c r="AE166" s="731"/>
      <c r="AF166" s="731"/>
      <c r="AG166" s="731"/>
      <c r="AH166" s="731"/>
      <c r="AI166" s="731"/>
      <c r="AJ166" s="732"/>
      <c r="AL166" s="245"/>
    </row>
    <row r="167" spans="1:38" x14ac:dyDescent="0.4">
      <c r="A167" s="34"/>
      <c r="B167" s="730"/>
      <c r="C167" s="731"/>
      <c r="D167" s="731"/>
      <c r="E167" s="731"/>
      <c r="F167" s="731"/>
      <c r="G167" s="731"/>
      <c r="H167" s="731"/>
      <c r="I167" s="731"/>
      <c r="J167" s="731"/>
      <c r="K167" s="731"/>
      <c r="L167" s="731"/>
      <c r="M167" s="731"/>
      <c r="N167" s="731"/>
      <c r="O167" s="731"/>
      <c r="P167" s="731"/>
      <c r="Q167" s="731"/>
      <c r="R167" s="731"/>
      <c r="S167" s="731"/>
      <c r="T167" s="731"/>
      <c r="U167" s="731"/>
      <c r="V167" s="731"/>
      <c r="W167" s="731"/>
      <c r="X167" s="731"/>
      <c r="Y167" s="731"/>
      <c r="Z167" s="731"/>
      <c r="AA167" s="731"/>
      <c r="AB167" s="731"/>
      <c r="AC167" s="731"/>
      <c r="AD167" s="731"/>
      <c r="AE167" s="731"/>
      <c r="AF167" s="731"/>
      <c r="AG167" s="731"/>
      <c r="AH167" s="731"/>
      <c r="AI167" s="731"/>
      <c r="AJ167" s="732"/>
      <c r="AL167" s="245"/>
    </row>
    <row r="168" spans="1:38" x14ac:dyDescent="0.4">
      <c r="A168" s="34"/>
      <c r="B168" s="730"/>
      <c r="C168" s="731"/>
      <c r="D168" s="731"/>
      <c r="E168" s="731"/>
      <c r="F168" s="731"/>
      <c r="G168" s="731"/>
      <c r="H168" s="731"/>
      <c r="I168" s="731"/>
      <c r="J168" s="731"/>
      <c r="K168" s="731"/>
      <c r="L168" s="731"/>
      <c r="M168" s="731"/>
      <c r="N168" s="731"/>
      <c r="O168" s="731"/>
      <c r="P168" s="731"/>
      <c r="Q168" s="731"/>
      <c r="R168" s="731"/>
      <c r="S168" s="731"/>
      <c r="T168" s="731"/>
      <c r="U168" s="731"/>
      <c r="V168" s="731"/>
      <c r="W168" s="731"/>
      <c r="X168" s="731"/>
      <c r="Y168" s="731"/>
      <c r="Z168" s="731"/>
      <c r="AA168" s="731"/>
      <c r="AB168" s="731"/>
      <c r="AC168" s="731"/>
      <c r="AD168" s="731"/>
      <c r="AE168" s="731"/>
      <c r="AF168" s="731"/>
      <c r="AG168" s="731"/>
      <c r="AH168" s="731"/>
      <c r="AI168" s="731"/>
      <c r="AJ168" s="732"/>
      <c r="AL168" s="245"/>
    </row>
    <row r="169" spans="1:38" x14ac:dyDescent="0.4">
      <c r="A169" s="34"/>
      <c r="B169" s="730"/>
      <c r="C169" s="731"/>
      <c r="D169" s="731"/>
      <c r="E169" s="731"/>
      <c r="F169" s="731"/>
      <c r="G169" s="731"/>
      <c r="H169" s="731"/>
      <c r="I169" s="731"/>
      <c r="J169" s="731"/>
      <c r="K169" s="731"/>
      <c r="L169" s="731"/>
      <c r="M169" s="731"/>
      <c r="N169" s="731"/>
      <c r="O169" s="731"/>
      <c r="P169" s="731"/>
      <c r="Q169" s="731"/>
      <c r="R169" s="731"/>
      <c r="S169" s="731"/>
      <c r="T169" s="731"/>
      <c r="U169" s="731"/>
      <c r="V169" s="731"/>
      <c r="W169" s="731"/>
      <c r="X169" s="731"/>
      <c r="Y169" s="731"/>
      <c r="Z169" s="731"/>
      <c r="AA169" s="731"/>
      <c r="AB169" s="731"/>
      <c r="AC169" s="731"/>
      <c r="AD169" s="731"/>
      <c r="AE169" s="731"/>
      <c r="AF169" s="731"/>
      <c r="AG169" s="731"/>
      <c r="AH169" s="731"/>
      <c r="AI169" s="731"/>
      <c r="AJ169" s="732"/>
      <c r="AL169" s="245"/>
    </row>
    <row r="170" spans="1:38" x14ac:dyDescent="0.4">
      <c r="A170" s="34"/>
      <c r="B170" s="730"/>
      <c r="C170" s="731"/>
      <c r="D170" s="731"/>
      <c r="E170" s="731"/>
      <c r="F170" s="731"/>
      <c r="G170" s="731"/>
      <c r="H170" s="731"/>
      <c r="I170" s="731"/>
      <c r="J170" s="731"/>
      <c r="K170" s="731"/>
      <c r="L170" s="731"/>
      <c r="M170" s="731"/>
      <c r="N170" s="731"/>
      <c r="O170" s="731"/>
      <c r="P170" s="731"/>
      <c r="Q170" s="731"/>
      <c r="R170" s="731"/>
      <c r="S170" s="731"/>
      <c r="T170" s="731"/>
      <c r="U170" s="731"/>
      <c r="V170" s="731"/>
      <c r="W170" s="731"/>
      <c r="X170" s="731"/>
      <c r="Y170" s="731"/>
      <c r="Z170" s="731"/>
      <c r="AA170" s="731"/>
      <c r="AB170" s="731"/>
      <c r="AC170" s="731"/>
      <c r="AD170" s="731"/>
      <c r="AE170" s="731"/>
      <c r="AF170" s="731"/>
      <c r="AG170" s="731"/>
      <c r="AH170" s="731"/>
      <c r="AI170" s="731"/>
      <c r="AJ170" s="732"/>
      <c r="AL170" s="245"/>
    </row>
    <row r="171" spans="1:38" x14ac:dyDescent="0.4">
      <c r="A171" s="34"/>
      <c r="B171" s="730"/>
      <c r="C171" s="731"/>
      <c r="D171" s="731"/>
      <c r="E171" s="731"/>
      <c r="F171" s="731"/>
      <c r="G171" s="731"/>
      <c r="H171" s="731"/>
      <c r="I171" s="731"/>
      <c r="J171" s="731"/>
      <c r="K171" s="731"/>
      <c r="L171" s="731"/>
      <c r="M171" s="731"/>
      <c r="N171" s="731"/>
      <c r="O171" s="731"/>
      <c r="P171" s="731"/>
      <c r="Q171" s="731"/>
      <c r="R171" s="731"/>
      <c r="S171" s="731"/>
      <c r="T171" s="731"/>
      <c r="U171" s="731"/>
      <c r="V171" s="731"/>
      <c r="W171" s="731"/>
      <c r="X171" s="731"/>
      <c r="Y171" s="731"/>
      <c r="Z171" s="731"/>
      <c r="AA171" s="731"/>
      <c r="AB171" s="731"/>
      <c r="AC171" s="731"/>
      <c r="AD171" s="731"/>
      <c r="AE171" s="731"/>
      <c r="AF171" s="731"/>
      <c r="AG171" s="731"/>
      <c r="AH171" s="731"/>
      <c r="AI171" s="731"/>
      <c r="AJ171" s="732"/>
      <c r="AL171" s="245"/>
    </row>
    <row r="172" spans="1:38" x14ac:dyDescent="0.4">
      <c r="A172" s="34"/>
      <c r="B172" s="730"/>
      <c r="C172" s="731"/>
      <c r="D172" s="731"/>
      <c r="E172" s="731"/>
      <c r="F172" s="731"/>
      <c r="G172" s="731"/>
      <c r="H172" s="731"/>
      <c r="I172" s="731"/>
      <c r="J172" s="731"/>
      <c r="K172" s="731"/>
      <c r="L172" s="731"/>
      <c r="M172" s="731"/>
      <c r="N172" s="731"/>
      <c r="O172" s="731"/>
      <c r="P172" s="731"/>
      <c r="Q172" s="731"/>
      <c r="R172" s="731"/>
      <c r="S172" s="731"/>
      <c r="T172" s="731"/>
      <c r="U172" s="731"/>
      <c r="V172" s="731"/>
      <c r="W172" s="731"/>
      <c r="X172" s="731"/>
      <c r="Y172" s="731"/>
      <c r="Z172" s="731"/>
      <c r="AA172" s="731"/>
      <c r="AB172" s="731"/>
      <c r="AC172" s="731"/>
      <c r="AD172" s="731"/>
      <c r="AE172" s="731"/>
      <c r="AF172" s="731"/>
      <c r="AG172" s="731"/>
      <c r="AH172" s="731"/>
      <c r="AI172" s="731"/>
      <c r="AJ172" s="732"/>
      <c r="AL172" s="245"/>
    </row>
    <row r="173" spans="1:38" ht="16" thickBot="1" x14ac:dyDescent="0.45">
      <c r="A173" s="34"/>
      <c r="B173" s="733"/>
      <c r="C173" s="734"/>
      <c r="D173" s="734"/>
      <c r="E173" s="734"/>
      <c r="F173" s="734"/>
      <c r="G173" s="734"/>
      <c r="H173" s="734"/>
      <c r="I173" s="734"/>
      <c r="J173" s="734"/>
      <c r="K173" s="734"/>
      <c r="L173" s="734"/>
      <c r="M173" s="734"/>
      <c r="N173" s="734"/>
      <c r="O173" s="734"/>
      <c r="P173" s="734"/>
      <c r="Q173" s="734"/>
      <c r="R173" s="734"/>
      <c r="S173" s="734"/>
      <c r="T173" s="734"/>
      <c r="U173" s="734"/>
      <c r="V173" s="734"/>
      <c r="W173" s="734"/>
      <c r="X173" s="734"/>
      <c r="Y173" s="734"/>
      <c r="Z173" s="734"/>
      <c r="AA173" s="734"/>
      <c r="AB173" s="734"/>
      <c r="AC173" s="734"/>
      <c r="AD173" s="734"/>
      <c r="AE173" s="734"/>
      <c r="AF173" s="734"/>
      <c r="AG173" s="734"/>
      <c r="AH173" s="734"/>
      <c r="AI173" s="734"/>
      <c r="AJ173" s="735"/>
      <c r="AL173" s="245"/>
    </row>
    <row r="174" spans="1:38" x14ac:dyDescent="0.4">
      <c r="A174" s="34"/>
      <c r="AL174" s="245"/>
    </row>
    <row r="175" spans="1:38" x14ac:dyDescent="0.4">
      <c r="A175" s="245"/>
      <c r="B175" s="245"/>
      <c r="C175" s="245"/>
      <c r="D175" s="245"/>
      <c r="E175" s="245"/>
      <c r="F175" s="245"/>
      <c r="G175" s="245"/>
      <c r="H175" s="245"/>
      <c r="I175" s="245"/>
      <c r="J175" s="245"/>
      <c r="K175" s="245"/>
      <c r="L175" s="245"/>
      <c r="M175" s="245"/>
      <c r="N175" s="245"/>
      <c r="O175" s="245"/>
      <c r="P175" s="245"/>
      <c r="Q175" s="245"/>
      <c r="R175" s="245"/>
      <c r="S175" s="245"/>
      <c r="T175" s="245"/>
      <c r="U175" s="245"/>
      <c r="V175" s="245"/>
      <c r="W175" s="245"/>
      <c r="X175" s="245"/>
      <c r="Y175" s="245"/>
      <c r="Z175" s="245"/>
      <c r="AA175" s="245"/>
      <c r="AB175" s="245"/>
      <c r="AC175" s="245"/>
      <c r="AD175" s="245"/>
      <c r="AE175" s="245"/>
      <c r="AF175" s="245"/>
      <c r="AG175" s="245"/>
      <c r="AH175" s="245"/>
      <c r="AI175" s="245"/>
      <c r="AJ175" s="245"/>
      <c r="AK175" s="245"/>
      <c r="AL175" s="245"/>
    </row>
  </sheetData>
  <sheetProtection algorithmName="SHA-512" hashValue="2/h25aHH6AmZyt1UB5tfHJ4G+2lev6YEgDSxXDUUB+Squ9aULYvyX8YizqBqLX9SzY9xBgR1ZNEIQOCZr5ZbIA==" saltValue="TvRFT1SstGd5EfYV877kKg==" spinCount="100000" sheet="1" scenarios="1" selectLockedCells="1"/>
  <mergeCells count="21">
    <mergeCell ref="H53:U91"/>
    <mergeCell ref="W53:AJ91"/>
    <mergeCell ref="W93:AJ93"/>
    <mergeCell ref="B93:F93"/>
    <mergeCell ref="H93:U93"/>
    <mergeCell ref="B135:AJ173"/>
    <mergeCell ref="B134:AJ134"/>
    <mergeCell ref="B2:C2"/>
    <mergeCell ref="W12:AJ50"/>
    <mergeCell ref="B12:F50"/>
    <mergeCell ref="H12:U50"/>
    <mergeCell ref="B53:F91"/>
    <mergeCell ref="B11:F11"/>
    <mergeCell ref="B52:F52"/>
    <mergeCell ref="H11:U11"/>
    <mergeCell ref="W11:AJ11"/>
    <mergeCell ref="H52:U52"/>
    <mergeCell ref="W52:AJ52"/>
    <mergeCell ref="B94:F132"/>
    <mergeCell ref="H94:U132"/>
    <mergeCell ref="W94:AJ132"/>
  </mergeCells>
  <hyperlinks>
    <hyperlink ref="E3" location="Instructions!C35" display="Back to Instructions tab" xr:uid="{00000000-0004-0000-0300-000000000000}"/>
  </hyperlinks>
  <pageMargins left="0.7" right="0.7"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R51"/>
  <sheetViews>
    <sheetView zoomScale="80" zoomScaleNormal="80" workbookViewId="0">
      <selection activeCell="C20" sqref="C20"/>
    </sheetView>
  </sheetViews>
  <sheetFormatPr defaultColWidth="9.1796875" defaultRowHeight="14.5" x14ac:dyDescent="0.4"/>
  <cols>
    <col min="1" max="1" width="5" style="8" customWidth="1"/>
    <col min="2" max="2" width="34.54296875" style="8" customWidth="1"/>
    <col min="3" max="3" width="17" style="8" customWidth="1"/>
    <col min="4" max="4" width="16.81640625" style="8" customWidth="1"/>
    <col min="5" max="5" width="13.1796875" style="8" customWidth="1"/>
    <col min="6" max="6" width="7.54296875" style="8" customWidth="1"/>
    <col min="7" max="16" width="9.1796875" style="8"/>
    <col min="17" max="17" width="3.54296875" style="8" customWidth="1"/>
    <col min="18" max="18" width="3.1796875" style="8" customWidth="1"/>
    <col min="19" max="16384" width="9.1796875" style="8"/>
  </cols>
  <sheetData>
    <row r="1" spans="2:18" ht="15" thickBot="1" x14ac:dyDescent="0.45">
      <c r="R1" s="246"/>
    </row>
    <row r="2" spans="2:18" ht="15" thickBot="1" x14ac:dyDescent="0.45">
      <c r="B2" s="748" t="str">
        <f>'Version Control'!$B$2</f>
        <v>Title Block</v>
      </c>
      <c r="C2" s="749"/>
      <c r="D2" s="749"/>
      <c r="E2" s="750"/>
      <c r="R2" s="246"/>
    </row>
    <row r="3" spans="2:18" x14ac:dyDescent="0.4">
      <c r="B3" s="654" t="str">
        <f>'Version Control'!$B$3</f>
        <v>Test Report Template Name:</v>
      </c>
      <c r="C3" s="751" t="str">
        <f>'Version Control'!$C$3</f>
        <v xml:space="preserve">Commercial Clothes Washer J2  </v>
      </c>
      <c r="D3" s="752"/>
      <c r="E3" s="753"/>
      <c r="R3" s="246"/>
    </row>
    <row r="4" spans="2:18" ht="15.5" x14ac:dyDescent="0.4">
      <c r="B4" s="655" t="str">
        <f>'Version Control'!$B$4</f>
        <v>Version Number:</v>
      </c>
      <c r="C4" s="754" t="str">
        <f>'Version Control'!$C$4</f>
        <v>v2.0</v>
      </c>
      <c r="D4" s="755"/>
      <c r="E4" s="756"/>
      <c r="G4" s="772" t="s">
        <v>197</v>
      </c>
      <c r="H4" s="772"/>
      <c r="I4" s="772"/>
      <c r="R4" s="246"/>
    </row>
    <row r="5" spans="2:18" x14ac:dyDescent="0.4">
      <c r="B5" s="656" t="str">
        <f>'Version Control'!$B$5</f>
        <v xml:space="preserve">Latest Template Revision: </v>
      </c>
      <c r="C5" s="757">
        <f>'Version Control'!$C$5</f>
        <v>44904</v>
      </c>
      <c r="D5" s="758"/>
      <c r="E5" s="759"/>
      <c r="R5" s="246"/>
    </row>
    <row r="6" spans="2:18" x14ac:dyDescent="0.4">
      <c r="B6" s="656" t="str">
        <f>'Version Control'!$B$6</f>
        <v>Tab Name:</v>
      </c>
      <c r="C6" s="754" t="str">
        <f ca="1">MID(CELL("filename",A1), FIND("]", CELL("filename", A1))+ 1, 255)</f>
        <v>Test Conditions</v>
      </c>
      <c r="D6" s="755"/>
      <c r="E6" s="756"/>
      <c r="R6" s="246"/>
    </row>
    <row r="7" spans="2:18" ht="34.5" customHeight="1" x14ac:dyDescent="0.4">
      <c r="B7" s="657" t="str">
        <f>'Version Control'!$B$7</f>
        <v>File Name:</v>
      </c>
      <c r="C7" s="776" t="str">
        <f ca="1">'Version Control'!$C$7</f>
        <v>Commercial Clothes Washer J2 - v2.0.xlsx</v>
      </c>
      <c r="D7" s="777"/>
      <c r="E7" s="778"/>
      <c r="R7" s="246"/>
    </row>
    <row r="8" spans="2:18" ht="15" thickBot="1" x14ac:dyDescent="0.45">
      <c r="B8" s="658" t="str">
        <f>'Version Control'!$B$8</f>
        <v xml:space="preserve">Test Completion Date: </v>
      </c>
      <c r="C8" s="779" t="str">
        <f>'Version Control'!$C$8</f>
        <v>[MM/DD/YYYY]</v>
      </c>
      <c r="D8" s="780"/>
      <c r="E8" s="781"/>
      <c r="R8" s="246"/>
    </row>
    <row r="9" spans="2:18" x14ac:dyDescent="0.4">
      <c r="R9" s="246"/>
    </row>
    <row r="10" spans="2:18" ht="15" thickBot="1" x14ac:dyDescent="0.45">
      <c r="R10" s="246"/>
    </row>
    <row r="11" spans="2:18" ht="16" thickBot="1" x14ac:dyDescent="0.45">
      <c r="B11" s="773" t="s">
        <v>119</v>
      </c>
      <c r="C11" s="774"/>
      <c r="D11" s="774"/>
      <c r="E11" s="775"/>
      <c r="R11" s="246"/>
    </row>
    <row r="12" spans="2:18" x14ac:dyDescent="0.4">
      <c r="B12" s="228" t="s">
        <v>44</v>
      </c>
      <c r="C12" s="751" t="s">
        <v>41</v>
      </c>
      <c r="D12" s="752"/>
      <c r="E12" s="753"/>
      <c r="F12" s="35"/>
      <c r="G12" s="35"/>
      <c r="H12" s="9"/>
      <c r="R12" s="246"/>
    </row>
    <row r="13" spans="2:18" x14ac:dyDescent="0.4">
      <c r="B13" s="229" t="s">
        <v>43</v>
      </c>
      <c r="C13" s="754" t="s">
        <v>200</v>
      </c>
      <c r="D13" s="755"/>
      <c r="E13" s="756"/>
      <c r="F13" s="12"/>
      <c r="G13" s="12"/>
      <c r="R13" s="246"/>
    </row>
    <row r="14" spans="2:18" x14ac:dyDescent="0.4">
      <c r="B14" s="229" t="s">
        <v>42</v>
      </c>
      <c r="C14" s="757" t="s">
        <v>201</v>
      </c>
      <c r="D14" s="758"/>
      <c r="E14" s="759"/>
      <c r="F14" s="12"/>
      <c r="G14" s="12"/>
      <c r="R14" s="246"/>
    </row>
    <row r="15" spans="2:18" x14ac:dyDescent="0.4">
      <c r="B15" s="229" t="s">
        <v>45</v>
      </c>
      <c r="C15" s="754" t="s">
        <v>46</v>
      </c>
      <c r="D15" s="755"/>
      <c r="E15" s="756"/>
      <c r="F15" s="12"/>
      <c r="G15" s="12"/>
      <c r="R15" s="246"/>
    </row>
    <row r="16" spans="2:18" ht="15" thickBot="1" x14ac:dyDescent="0.45">
      <c r="B16" s="230" t="s">
        <v>204</v>
      </c>
      <c r="C16" s="769" t="s">
        <v>202</v>
      </c>
      <c r="D16" s="770"/>
      <c r="E16" s="771"/>
      <c r="F16" s="12"/>
      <c r="G16" s="12"/>
      <c r="R16" s="246"/>
    </row>
    <row r="17" spans="2:18" ht="15" thickBot="1" x14ac:dyDescent="0.45">
      <c r="E17" s="12"/>
      <c r="F17" s="12"/>
      <c r="R17" s="246"/>
    </row>
    <row r="18" spans="2:18" ht="16" thickBot="1" x14ac:dyDescent="0.45">
      <c r="B18" s="10" t="s">
        <v>520</v>
      </c>
      <c r="C18" s="129"/>
      <c r="D18" s="129"/>
      <c r="E18" s="130"/>
      <c r="R18" s="246"/>
    </row>
    <row r="19" spans="2:18" ht="32" customHeight="1" thickBot="1" x14ac:dyDescent="0.45">
      <c r="B19" s="659" t="s">
        <v>172</v>
      </c>
      <c r="C19" s="662" t="s">
        <v>521</v>
      </c>
      <c r="D19" s="662" t="s">
        <v>522</v>
      </c>
      <c r="E19" s="660" t="s">
        <v>163</v>
      </c>
      <c r="R19" s="246"/>
    </row>
    <row r="20" spans="2:18" x14ac:dyDescent="0.4">
      <c r="B20" s="231" t="s">
        <v>44</v>
      </c>
      <c r="C20" s="191"/>
      <c r="D20" s="191"/>
      <c r="E20" s="232" t="s">
        <v>122</v>
      </c>
      <c r="F20" s="35"/>
      <c r="R20" s="246"/>
    </row>
    <row r="21" spans="2:18" x14ac:dyDescent="0.4">
      <c r="B21" s="233" t="s">
        <v>43</v>
      </c>
      <c r="C21" s="192"/>
      <c r="D21" s="192"/>
      <c r="E21" s="234" t="s">
        <v>123</v>
      </c>
      <c r="F21" s="12"/>
      <c r="R21" s="246"/>
    </row>
    <row r="22" spans="2:18" x14ac:dyDescent="0.4">
      <c r="B22" s="233" t="s">
        <v>42</v>
      </c>
      <c r="C22" s="192"/>
      <c r="D22" s="192"/>
      <c r="E22" s="234" t="s">
        <v>123</v>
      </c>
      <c r="F22" s="12"/>
      <c r="R22" s="246"/>
    </row>
    <row r="23" spans="2:18" x14ac:dyDescent="0.4">
      <c r="B23" s="233" t="s">
        <v>126</v>
      </c>
      <c r="C23" s="192"/>
      <c r="D23" s="192"/>
      <c r="E23" s="234" t="s">
        <v>124</v>
      </c>
      <c r="F23" s="12"/>
      <c r="R23" s="246"/>
    </row>
    <row r="24" spans="2:18" x14ac:dyDescent="0.4">
      <c r="B24" s="233" t="s">
        <v>125</v>
      </c>
      <c r="C24" s="192"/>
      <c r="D24" s="192"/>
      <c r="E24" s="234" t="s">
        <v>124</v>
      </c>
      <c r="R24" s="246"/>
    </row>
    <row r="25" spans="2:18" ht="15" thickBot="1" x14ac:dyDescent="0.45">
      <c r="B25" s="235" t="s">
        <v>204</v>
      </c>
      <c r="C25" s="193"/>
      <c r="D25" s="193"/>
      <c r="E25" s="236" t="s">
        <v>123</v>
      </c>
      <c r="R25" s="246"/>
    </row>
    <row r="26" spans="2:18" ht="15" thickBot="1" x14ac:dyDescent="0.45">
      <c r="R26" s="246"/>
    </row>
    <row r="27" spans="2:18" ht="16" thickBot="1" x14ac:dyDescent="0.45">
      <c r="B27" s="10" t="s">
        <v>195</v>
      </c>
      <c r="C27" s="128"/>
      <c r="D27" s="128"/>
      <c r="E27" s="128"/>
      <c r="F27" s="128"/>
      <c r="G27" s="128"/>
      <c r="H27" s="128"/>
      <c r="I27" s="128"/>
      <c r="J27" s="128"/>
      <c r="K27" s="128"/>
      <c r="L27" s="128"/>
      <c r="M27" s="128"/>
      <c r="N27" s="128"/>
      <c r="O27" s="128"/>
      <c r="P27" s="11"/>
      <c r="R27" s="246"/>
    </row>
    <row r="28" spans="2:18" ht="15.75" customHeight="1" x14ac:dyDescent="0.4">
      <c r="B28" s="768" t="s">
        <v>205</v>
      </c>
      <c r="C28" s="766"/>
      <c r="D28" s="766"/>
      <c r="E28" s="766"/>
      <c r="F28" s="766"/>
      <c r="G28" s="766"/>
      <c r="H28" s="766"/>
      <c r="I28" s="766"/>
      <c r="J28" s="766"/>
      <c r="K28" s="766"/>
      <c r="L28" s="766"/>
      <c r="M28" s="766"/>
      <c r="N28" s="766"/>
      <c r="O28" s="766"/>
      <c r="P28" s="767"/>
      <c r="R28" s="246"/>
    </row>
    <row r="29" spans="2:18" x14ac:dyDescent="0.4">
      <c r="B29" s="760"/>
      <c r="C29" s="762"/>
      <c r="D29" s="762"/>
      <c r="E29" s="762"/>
      <c r="F29" s="762"/>
      <c r="G29" s="762"/>
      <c r="H29" s="762"/>
      <c r="I29" s="762"/>
      <c r="J29" s="762"/>
      <c r="K29" s="762"/>
      <c r="L29" s="762"/>
      <c r="M29" s="762"/>
      <c r="N29" s="762"/>
      <c r="O29" s="762"/>
      <c r="P29" s="763"/>
      <c r="R29" s="246"/>
    </row>
    <row r="30" spans="2:18" x14ac:dyDescent="0.4">
      <c r="B30" s="760"/>
      <c r="C30" s="762"/>
      <c r="D30" s="762"/>
      <c r="E30" s="762"/>
      <c r="F30" s="762"/>
      <c r="G30" s="762"/>
      <c r="H30" s="762"/>
      <c r="I30" s="762"/>
      <c r="J30" s="762"/>
      <c r="K30" s="762"/>
      <c r="L30" s="762"/>
      <c r="M30" s="762"/>
      <c r="N30" s="762"/>
      <c r="O30" s="762"/>
      <c r="P30" s="763"/>
      <c r="R30" s="246"/>
    </row>
    <row r="31" spans="2:18" x14ac:dyDescent="0.4">
      <c r="B31" s="760" t="s">
        <v>206</v>
      </c>
      <c r="C31" s="762"/>
      <c r="D31" s="762"/>
      <c r="E31" s="762"/>
      <c r="F31" s="762"/>
      <c r="G31" s="762"/>
      <c r="H31" s="762"/>
      <c r="I31" s="762"/>
      <c r="J31" s="762"/>
      <c r="K31" s="762"/>
      <c r="L31" s="762"/>
      <c r="M31" s="762"/>
      <c r="N31" s="762"/>
      <c r="O31" s="762"/>
      <c r="P31" s="763"/>
      <c r="R31" s="246"/>
    </row>
    <row r="32" spans="2:18" x14ac:dyDescent="0.4">
      <c r="B32" s="760"/>
      <c r="C32" s="762"/>
      <c r="D32" s="762"/>
      <c r="E32" s="762"/>
      <c r="F32" s="762"/>
      <c r="G32" s="762"/>
      <c r="H32" s="762"/>
      <c r="I32" s="762"/>
      <c r="J32" s="762"/>
      <c r="K32" s="762"/>
      <c r="L32" s="762"/>
      <c r="M32" s="762"/>
      <c r="N32" s="762"/>
      <c r="O32" s="762"/>
      <c r="P32" s="763"/>
      <c r="R32" s="246"/>
    </row>
    <row r="33" spans="2:18" x14ac:dyDescent="0.4">
      <c r="B33" s="760"/>
      <c r="C33" s="762"/>
      <c r="D33" s="762"/>
      <c r="E33" s="762"/>
      <c r="F33" s="762"/>
      <c r="G33" s="762"/>
      <c r="H33" s="762"/>
      <c r="I33" s="762"/>
      <c r="J33" s="762"/>
      <c r="K33" s="762"/>
      <c r="L33" s="762"/>
      <c r="M33" s="762"/>
      <c r="N33" s="762"/>
      <c r="O33" s="762"/>
      <c r="P33" s="763"/>
      <c r="R33" s="246"/>
    </row>
    <row r="34" spans="2:18" x14ac:dyDescent="0.4">
      <c r="B34" s="760" t="s">
        <v>207</v>
      </c>
      <c r="C34" s="762"/>
      <c r="D34" s="762"/>
      <c r="E34" s="762"/>
      <c r="F34" s="762"/>
      <c r="G34" s="762"/>
      <c r="H34" s="762"/>
      <c r="I34" s="762"/>
      <c r="J34" s="762"/>
      <c r="K34" s="762"/>
      <c r="L34" s="762"/>
      <c r="M34" s="762"/>
      <c r="N34" s="762"/>
      <c r="O34" s="762"/>
      <c r="P34" s="763"/>
      <c r="R34" s="246"/>
    </row>
    <row r="35" spans="2:18" x14ac:dyDescent="0.4">
      <c r="B35" s="760"/>
      <c r="C35" s="762"/>
      <c r="D35" s="762"/>
      <c r="E35" s="762"/>
      <c r="F35" s="762"/>
      <c r="G35" s="762"/>
      <c r="H35" s="762"/>
      <c r="I35" s="762"/>
      <c r="J35" s="762"/>
      <c r="K35" s="762"/>
      <c r="L35" s="762"/>
      <c r="M35" s="762"/>
      <c r="N35" s="762"/>
      <c r="O35" s="762"/>
      <c r="P35" s="763"/>
      <c r="R35" s="246"/>
    </row>
    <row r="36" spans="2:18" x14ac:dyDescent="0.4">
      <c r="B36" s="760"/>
      <c r="C36" s="762"/>
      <c r="D36" s="762"/>
      <c r="E36" s="762"/>
      <c r="F36" s="762"/>
      <c r="G36" s="762"/>
      <c r="H36" s="762"/>
      <c r="I36" s="762"/>
      <c r="J36" s="762"/>
      <c r="K36" s="762"/>
      <c r="L36" s="762"/>
      <c r="M36" s="762"/>
      <c r="N36" s="762"/>
      <c r="O36" s="762"/>
      <c r="P36" s="763"/>
      <c r="R36" s="246"/>
    </row>
    <row r="37" spans="2:18" x14ac:dyDescent="0.4">
      <c r="B37" s="760" t="s">
        <v>203</v>
      </c>
      <c r="C37" s="762"/>
      <c r="D37" s="762"/>
      <c r="E37" s="762"/>
      <c r="F37" s="762"/>
      <c r="G37" s="762"/>
      <c r="H37" s="762"/>
      <c r="I37" s="762"/>
      <c r="J37" s="762"/>
      <c r="K37" s="762"/>
      <c r="L37" s="762"/>
      <c r="M37" s="762"/>
      <c r="N37" s="762"/>
      <c r="O37" s="762"/>
      <c r="P37" s="763"/>
      <c r="R37" s="246"/>
    </row>
    <row r="38" spans="2:18" x14ac:dyDescent="0.4">
      <c r="B38" s="760"/>
      <c r="C38" s="762"/>
      <c r="D38" s="762"/>
      <c r="E38" s="762"/>
      <c r="F38" s="762"/>
      <c r="G38" s="762"/>
      <c r="H38" s="762"/>
      <c r="I38" s="762"/>
      <c r="J38" s="762"/>
      <c r="K38" s="762"/>
      <c r="L38" s="762"/>
      <c r="M38" s="762"/>
      <c r="N38" s="762"/>
      <c r="O38" s="762"/>
      <c r="P38" s="763"/>
      <c r="R38" s="246"/>
    </row>
    <row r="39" spans="2:18" ht="15" thickBot="1" x14ac:dyDescent="0.45">
      <c r="B39" s="761"/>
      <c r="C39" s="764"/>
      <c r="D39" s="764"/>
      <c r="E39" s="764"/>
      <c r="F39" s="764"/>
      <c r="G39" s="764"/>
      <c r="H39" s="764"/>
      <c r="I39" s="764"/>
      <c r="J39" s="764"/>
      <c r="K39" s="764"/>
      <c r="L39" s="764"/>
      <c r="M39" s="764"/>
      <c r="N39" s="764"/>
      <c r="O39" s="764"/>
      <c r="P39" s="765"/>
      <c r="R39" s="246"/>
    </row>
    <row r="40" spans="2:18" ht="15" thickBot="1" x14ac:dyDescent="0.45">
      <c r="R40" s="246"/>
    </row>
    <row r="41" spans="2:18" ht="16" thickBot="1" x14ac:dyDescent="0.45">
      <c r="B41" s="10" t="s">
        <v>519</v>
      </c>
      <c r="C41" s="128"/>
      <c r="D41" s="128"/>
      <c r="E41" s="128"/>
      <c r="F41" s="128"/>
      <c r="G41" s="128"/>
      <c r="H41" s="128"/>
      <c r="I41" s="128"/>
      <c r="J41" s="128"/>
      <c r="K41" s="128"/>
      <c r="L41" s="128"/>
      <c r="M41" s="128"/>
      <c r="N41" s="128"/>
      <c r="O41" s="128"/>
      <c r="P41" s="11"/>
      <c r="R41" s="246"/>
    </row>
    <row r="42" spans="2:18" x14ac:dyDescent="0.4">
      <c r="B42" s="739"/>
      <c r="C42" s="740"/>
      <c r="D42" s="740"/>
      <c r="E42" s="740"/>
      <c r="F42" s="740"/>
      <c r="G42" s="740"/>
      <c r="H42" s="740"/>
      <c r="I42" s="740"/>
      <c r="J42" s="740"/>
      <c r="K42" s="740"/>
      <c r="L42" s="740"/>
      <c r="M42" s="740"/>
      <c r="N42" s="740"/>
      <c r="O42" s="740"/>
      <c r="P42" s="741"/>
      <c r="R42" s="246"/>
    </row>
    <row r="43" spans="2:18" x14ac:dyDescent="0.4">
      <c r="B43" s="742"/>
      <c r="C43" s="743"/>
      <c r="D43" s="743"/>
      <c r="E43" s="743"/>
      <c r="F43" s="743"/>
      <c r="G43" s="743"/>
      <c r="H43" s="743"/>
      <c r="I43" s="743"/>
      <c r="J43" s="743"/>
      <c r="K43" s="743"/>
      <c r="L43" s="743"/>
      <c r="M43" s="743"/>
      <c r="N43" s="743"/>
      <c r="O43" s="743"/>
      <c r="P43" s="744"/>
      <c r="R43" s="246"/>
    </row>
    <row r="44" spans="2:18" x14ac:dyDescent="0.4">
      <c r="B44" s="742"/>
      <c r="C44" s="743"/>
      <c r="D44" s="743"/>
      <c r="E44" s="743"/>
      <c r="F44" s="743"/>
      <c r="G44" s="743"/>
      <c r="H44" s="743"/>
      <c r="I44" s="743"/>
      <c r="J44" s="743"/>
      <c r="K44" s="743"/>
      <c r="L44" s="743"/>
      <c r="M44" s="743"/>
      <c r="N44" s="743"/>
      <c r="O44" s="743"/>
      <c r="P44" s="744"/>
      <c r="R44" s="246"/>
    </row>
    <row r="45" spans="2:18" x14ac:dyDescent="0.4">
      <c r="B45" s="742"/>
      <c r="C45" s="743"/>
      <c r="D45" s="743"/>
      <c r="E45" s="743"/>
      <c r="F45" s="743"/>
      <c r="G45" s="743"/>
      <c r="H45" s="743"/>
      <c r="I45" s="743"/>
      <c r="J45" s="743"/>
      <c r="K45" s="743"/>
      <c r="L45" s="743"/>
      <c r="M45" s="743"/>
      <c r="N45" s="743"/>
      <c r="O45" s="743"/>
      <c r="P45" s="744"/>
      <c r="R45" s="246"/>
    </row>
    <row r="46" spans="2:18" x14ac:dyDescent="0.4">
      <c r="B46" s="742"/>
      <c r="C46" s="743"/>
      <c r="D46" s="743"/>
      <c r="E46" s="743"/>
      <c r="F46" s="743"/>
      <c r="G46" s="743"/>
      <c r="H46" s="743"/>
      <c r="I46" s="743"/>
      <c r="J46" s="743"/>
      <c r="K46" s="743"/>
      <c r="L46" s="743"/>
      <c r="M46" s="743"/>
      <c r="N46" s="743"/>
      <c r="O46" s="743"/>
      <c r="P46" s="744"/>
      <c r="R46" s="246"/>
    </row>
    <row r="47" spans="2:18" x14ac:dyDescent="0.4">
      <c r="B47" s="742"/>
      <c r="C47" s="743"/>
      <c r="D47" s="743"/>
      <c r="E47" s="743"/>
      <c r="F47" s="743"/>
      <c r="G47" s="743"/>
      <c r="H47" s="743"/>
      <c r="I47" s="743"/>
      <c r="J47" s="743"/>
      <c r="K47" s="743"/>
      <c r="L47" s="743"/>
      <c r="M47" s="743"/>
      <c r="N47" s="743"/>
      <c r="O47" s="743"/>
      <c r="P47" s="744"/>
      <c r="R47" s="246"/>
    </row>
    <row r="48" spans="2:18" x14ac:dyDescent="0.4">
      <c r="B48" s="742"/>
      <c r="C48" s="743"/>
      <c r="D48" s="743"/>
      <c r="E48" s="743"/>
      <c r="F48" s="743"/>
      <c r="G48" s="743"/>
      <c r="H48" s="743"/>
      <c r="I48" s="743"/>
      <c r="J48" s="743"/>
      <c r="K48" s="743"/>
      <c r="L48" s="743"/>
      <c r="M48" s="743"/>
      <c r="N48" s="743"/>
      <c r="O48" s="743"/>
      <c r="P48" s="744"/>
      <c r="R48" s="246"/>
    </row>
    <row r="49" spans="1:18" ht="15" thickBot="1" x14ac:dyDescent="0.45">
      <c r="B49" s="745"/>
      <c r="C49" s="746"/>
      <c r="D49" s="746"/>
      <c r="E49" s="746"/>
      <c r="F49" s="746"/>
      <c r="G49" s="746"/>
      <c r="H49" s="746"/>
      <c r="I49" s="746"/>
      <c r="J49" s="746"/>
      <c r="K49" s="746"/>
      <c r="L49" s="746"/>
      <c r="M49" s="746"/>
      <c r="N49" s="746"/>
      <c r="O49" s="746"/>
      <c r="P49" s="747"/>
      <c r="R49" s="246"/>
    </row>
    <row r="50" spans="1:18" x14ac:dyDescent="0.4">
      <c r="R50" s="246"/>
    </row>
    <row r="51" spans="1:18" x14ac:dyDescent="0.4">
      <c r="A51" s="246"/>
      <c r="B51" s="246"/>
      <c r="C51" s="246"/>
      <c r="D51" s="246"/>
      <c r="E51" s="246"/>
      <c r="F51" s="246"/>
      <c r="G51" s="246"/>
      <c r="H51" s="246"/>
      <c r="I51" s="246"/>
      <c r="J51" s="246"/>
      <c r="K51" s="246"/>
      <c r="L51" s="246"/>
      <c r="M51" s="246"/>
      <c r="N51" s="246"/>
      <c r="O51" s="246"/>
      <c r="P51" s="246"/>
      <c r="Q51" s="246"/>
      <c r="R51" s="246"/>
    </row>
  </sheetData>
  <sheetProtection algorithmName="SHA-512" hashValue="rqrT2C9vF3gfKo1uX5cVr5ydqtBS3PABQiJNzcJaTIHHZcTn8BCS9aR/HzYzZNLScjYhLd2dLCer+sw36ArYeA==" saltValue="0OA7wu7pYJkeGU6qHHNd+Q==" spinCount="100000" sheet="1" selectLockedCells="1"/>
  <mergeCells count="23">
    <mergeCell ref="G4:I4"/>
    <mergeCell ref="B11:E11"/>
    <mergeCell ref="C12:E12"/>
    <mergeCell ref="C13:E13"/>
    <mergeCell ref="C14:E14"/>
    <mergeCell ref="C7:E7"/>
    <mergeCell ref="C8:E8"/>
    <mergeCell ref="B42:P49"/>
    <mergeCell ref="B2:E2"/>
    <mergeCell ref="C3:E3"/>
    <mergeCell ref="C4:E4"/>
    <mergeCell ref="C5:E5"/>
    <mergeCell ref="C6:E6"/>
    <mergeCell ref="B37:B39"/>
    <mergeCell ref="C37:P39"/>
    <mergeCell ref="C28:P30"/>
    <mergeCell ref="B28:B30"/>
    <mergeCell ref="B31:B33"/>
    <mergeCell ref="C31:P33"/>
    <mergeCell ref="B34:B36"/>
    <mergeCell ref="C34:P36"/>
    <mergeCell ref="C15:E15"/>
    <mergeCell ref="C16:E16"/>
  </mergeCells>
  <hyperlinks>
    <hyperlink ref="G4" location="Instructions!C35" display="Back to Instructions tab"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J177"/>
  <sheetViews>
    <sheetView zoomScale="80" zoomScaleNormal="80" workbookViewId="0">
      <selection activeCell="C12" sqref="C12"/>
    </sheetView>
  </sheetViews>
  <sheetFormatPr defaultColWidth="9.1796875" defaultRowHeight="17" x14ac:dyDescent="0.45"/>
  <cols>
    <col min="1" max="1" width="4.54296875" style="132" customWidth="1"/>
    <col min="2" max="2" width="49.1796875" style="132" customWidth="1"/>
    <col min="3" max="3" width="19.81640625" style="132" customWidth="1"/>
    <col min="4" max="4" width="20.81640625" style="132" customWidth="1"/>
    <col min="5" max="5" width="21.1796875" style="132" customWidth="1"/>
    <col min="6" max="6" width="19.1796875" style="132" customWidth="1"/>
    <col min="7" max="7" width="55.1796875" style="132" customWidth="1"/>
    <col min="8" max="8" width="4.81640625" style="132" customWidth="1"/>
    <col min="9" max="16384" width="9.1796875" style="132"/>
  </cols>
  <sheetData>
    <row r="1" spans="1:8" ht="17.5" thickBot="1" x14ac:dyDescent="0.5">
      <c r="H1" s="242"/>
    </row>
    <row r="2" spans="1:8" ht="17.5" thickBot="1" x14ac:dyDescent="0.5">
      <c r="B2" s="783" t="str">
        <f>'Version Control'!$B$2</f>
        <v>Title Block</v>
      </c>
      <c r="C2" s="784"/>
      <c r="D2" s="784"/>
      <c r="E2" s="785"/>
      <c r="H2" s="242"/>
    </row>
    <row r="3" spans="1:8" ht="18" customHeight="1" x14ac:dyDescent="0.45">
      <c r="B3" s="431" t="str">
        <f>'Version Control'!$B$3</f>
        <v>Test Report Template Name:</v>
      </c>
      <c r="C3" s="786" t="str">
        <f>'Version Control'!$C$3</f>
        <v xml:space="preserve">Commercial Clothes Washer J2  </v>
      </c>
      <c r="D3" s="787"/>
      <c r="E3" s="788"/>
      <c r="H3" s="242"/>
    </row>
    <row r="4" spans="1:8" x14ac:dyDescent="0.45">
      <c r="B4" s="227" t="str">
        <f>'Version Control'!$B$4</f>
        <v>Version Number:</v>
      </c>
      <c r="C4" s="789" t="str">
        <f>'Version Control'!$C$4</f>
        <v>v2.0</v>
      </c>
      <c r="D4" s="790"/>
      <c r="E4" s="791"/>
      <c r="G4" s="134" t="s">
        <v>197</v>
      </c>
      <c r="H4" s="242"/>
    </row>
    <row r="5" spans="1:8" x14ac:dyDescent="0.45">
      <c r="B5" s="205" t="str">
        <f>'Version Control'!$B$5</f>
        <v xml:space="preserve">Latest Template Revision: </v>
      </c>
      <c r="C5" s="795">
        <f>'Version Control'!$C$5</f>
        <v>44904</v>
      </c>
      <c r="D5" s="796"/>
      <c r="E5" s="797"/>
      <c r="H5" s="242"/>
    </row>
    <row r="6" spans="1:8" x14ac:dyDescent="0.45">
      <c r="B6" s="205" t="str">
        <f>'Version Control'!$B$6</f>
        <v>Tab Name:</v>
      </c>
      <c r="C6" s="789" t="str">
        <f ca="1">MID(CELL("filename",A1), FIND("]", CELL("filename", A1))+ 1, 255)</f>
        <v>Test Data Inputs</v>
      </c>
      <c r="D6" s="790"/>
      <c r="E6" s="791"/>
      <c r="H6" s="242"/>
    </row>
    <row r="7" spans="1:8" ht="37.5" customHeight="1" x14ac:dyDescent="0.45">
      <c r="B7" s="501" t="str">
        <f>'Version Control'!$B$7</f>
        <v>File Name:</v>
      </c>
      <c r="C7" s="801" t="str">
        <f ca="1">'Version Control'!$C$7</f>
        <v>Commercial Clothes Washer J2 - v2.0.xlsx</v>
      </c>
      <c r="D7" s="802"/>
      <c r="E7" s="803"/>
      <c r="H7" s="242"/>
    </row>
    <row r="8" spans="1:8" ht="17.5" thickBot="1" x14ac:dyDescent="0.5">
      <c r="B8" s="206" t="str">
        <f>'Version Control'!$B$8</f>
        <v xml:space="preserve">Test Completion Date: </v>
      </c>
      <c r="C8" s="798" t="str">
        <f>'Version Control'!$C$8</f>
        <v>[MM/DD/YYYY]</v>
      </c>
      <c r="D8" s="799"/>
      <c r="E8" s="800"/>
      <c r="H8" s="242"/>
    </row>
    <row r="9" spans="1:8" x14ac:dyDescent="0.45">
      <c r="H9" s="242"/>
    </row>
    <row r="10" spans="1:8" ht="17.5" thickBot="1" x14ac:dyDescent="0.5">
      <c r="H10" s="242"/>
    </row>
    <row r="11" spans="1:8" ht="17.5" thickBot="1" x14ac:dyDescent="0.5">
      <c r="A11" s="121"/>
      <c r="B11" s="201" t="s">
        <v>26</v>
      </c>
      <c r="C11" s="202"/>
      <c r="D11" s="199"/>
      <c r="F11" s="135"/>
      <c r="H11" s="242"/>
    </row>
    <row r="12" spans="1:8" x14ac:dyDescent="0.45">
      <c r="A12" s="121"/>
      <c r="B12" s="160" t="s">
        <v>47</v>
      </c>
      <c r="C12" s="611"/>
      <c r="D12" s="237" t="s">
        <v>48</v>
      </c>
      <c r="F12" s="135"/>
      <c r="H12" s="242"/>
    </row>
    <row r="13" spans="1:8" x14ac:dyDescent="0.45">
      <c r="A13" s="121"/>
      <c r="B13" s="160" t="s">
        <v>49</v>
      </c>
      <c r="C13" s="611"/>
      <c r="D13" s="237" t="s">
        <v>48</v>
      </c>
      <c r="F13" s="135"/>
      <c r="H13" s="242"/>
    </row>
    <row r="14" spans="1:8" x14ac:dyDescent="0.45">
      <c r="A14" s="121"/>
      <c r="B14" s="161" t="s">
        <v>112</v>
      </c>
      <c r="C14" s="194"/>
      <c r="D14" s="237" t="s">
        <v>123</v>
      </c>
      <c r="F14" s="135"/>
      <c r="H14" s="242"/>
    </row>
    <row r="15" spans="1:8" ht="19" x14ac:dyDescent="0.45">
      <c r="A15" s="121"/>
      <c r="B15" s="160" t="s">
        <v>113</v>
      </c>
      <c r="C15" s="195" t="str">
        <f>IF(C14=60,62.3,IF(C14=100,62,""))</f>
        <v/>
      </c>
      <c r="D15" s="223" t="s">
        <v>198</v>
      </c>
      <c r="F15" s="135"/>
      <c r="H15" s="242"/>
    </row>
    <row r="16" spans="1:8" ht="17.5" thickBot="1" x14ac:dyDescent="0.5">
      <c r="B16" s="139" t="s">
        <v>50</v>
      </c>
      <c r="C16" s="196" t="e">
        <f>(C13-C12)/C15</f>
        <v>#VALUE!</v>
      </c>
      <c r="D16" s="238" t="s">
        <v>51</v>
      </c>
      <c r="F16" s="135"/>
      <c r="H16" s="242"/>
    </row>
    <row r="17" spans="2:8" ht="17.5" thickBot="1" x14ac:dyDescent="0.5">
      <c r="E17" s="140"/>
      <c r="H17" s="242"/>
    </row>
    <row r="18" spans="2:8" ht="17.5" thickBot="1" x14ac:dyDescent="0.5">
      <c r="B18" s="201" t="s">
        <v>287</v>
      </c>
      <c r="C18" s="202"/>
      <c r="D18" s="202"/>
      <c r="E18" s="202"/>
      <c r="F18" s="199"/>
      <c r="H18" s="242"/>
    </row>
    <row r="19" spans="2:8" x14ac:dyDescent="0.45">
      <c r="B19" s="138" t="s">
        <v>40</v>
      </c>
      <c r="C19" s="411">
        <f>'General Info &amp; Test Results'!C30</f>
        <v>0</v>
      </c>
      <c r="D19" s="363"/>
      <c r="E19" s="135"/>
      <c r="F19" s="136"/>
      <c r="H19" s="242"/>
    </row>
    <row r="20" spans="2:8" ht="36" customHeight="1" x14ac:dyDescent="0.45">
      <c r="B20" s="138"/>
      <c r="C20" s="408" t="s">
        <v>286</v>
      </c>
      <c r="D20" s="396" t="s">
        <v>454</v>
      </c>
      <c r="E20" s="792" t="s">
        <v>453</v>
      </c>
      <c r="F20" s="793"/>
      <c r="H20" s="242"/>
    </row>
    <row r="21" spans="2:8" x14ac:dyDescent="0.45">
      <c r="B21" s="162" t="s">
        <v>57</v>
      </c>
      <c r="C21" s="404">
        <v>3</v>
      </c>
      <c r="D21" s="194"/>
      <c r="E21" s="135" t="s">
        <v>48</v>
      </c>
      <c r="F21" s="136"/>
      <c r="H21" s="242"/>
    </row>
    <row r="22" spans="2:8" x14ac:dyDescent="0.45">
      <c r="B22" s="162" t="s">
        <v>59</v>
      </c>
      <c r="C22" s="404" t="e">
        <f>IF(C16&gt;=Tables!C104,"Capacity &gt; 8.0 cu.ft.",VLOOKUP(ROUNDDOWN(ROUND(C16,2),1),Tables!B32:K104,9))</f>
        <v>#VALUE!</v>
      </c>
      <c r="D22" s="194"/>
      <c r="E22" s="135" t="s">
        <v>48</v>
      </c>
      <c r="F22" s="136"/>
      <c r="H22" s="242"/>
    </row>
    <row r="23" spans="2:8" ht="17.5" thickBot="1" x14ac:dyDescent="0.5">
      <c r="B23" s="197" t="s">
        <v>58</v>
      </c>
      <c r="C23" s="405" t="e">
        <f>IF(C16&gt;=Tables!C104,"Capacity &gt; 8.0 cu.ft.",VLOOKUP(ROUNDDOWN(ROUND(C16,2),1),Tables!B32:K104,7))</f>
        <v>#VALUE!</v>
      </c>
      <c r="D23" s="287"/>
      <c r="E23" s="137" t="s">
        <v>48</v>
      </c>
      <c r="F23" s="288"/>
      <c r="H23" s="242"/>
    </row>
    <row r="24" spans="2:8" ht="17.5" thickBot="1" x14ac:dyDescent="0.5">
      <c r="H24" s="242"/>
    </row>
    <row r="25" spans="2:8" ht="17.5" thickBot="1" x14ac:dyDescent="0.5">
      <c r="B25" s="201" t="s">
        <v>267</v>
      </c>
      <c r="C25" s="202"/>
      <c r="D25" s="202"/>
      <c r="E25" s="202"/>
      <c r="F25" s="199"/>
      <c r="H25" s="242"/>
    </row>
    <row r="26" spans="2:8" ht="18" x14ac:dyDescent="0.45">
      <c r="B26" s="406" t="s">
        <v>472</v>
      </c>
      <c r="C26" s="412">
        <f>'General Info &amp; Test Results'!C41</f>
        <v>0</v>
      </c>
      <c r="D26" s="407"/>
      <c r="E26" s="569"/>
      <c r="F26" s="136"/>
      <c r="H26" s="242"/>
    </row>
    <row r="27" spans="2:8" x14ac:dyDescent="0.45">
      <c r="B27" s="162" t="s">
        <v>473</v>
      </c>
      <c r="C27" s="194"/>
      <c r="D27" s="135" t="s">
        <v>268</v>
      </c>
      <c r="F27" s="136"/>
      <c r="H27" s="242"/>
    </row>
    <row r="28" spans="2:8" ht="17.5" thickBot="1" x14ac:dyDescent="0.5">
      <c r="B28" s="198" t="s">
        <v>474</v>
      </c>
      <c r="C28" s="633"/>
      <c r="D28" s="137" t="s">
        <v>268</v>
      </c>
      <c r="E28" s="137"/>
      <c r="F28" s="288"/>
      <c r="H28" s="242"/>
    </row>
    <row r="29" spans="2:8" ht="17.5" thickBot="1" x14ac:dyDescent="0.5">
      <c r="H29" s="242"/>
    </row>
    <row r="30" spans="2:8" ht="17.5" thickBot="1" x14ac:dyDescent="0.5">
      <c r="B30" s="201" t="s">
        <v>55</v>
      </c>
      <c r="C30" s="202"/>
      <c r="D30" s="202"/>
      <c r="E30" s="202"/>
      <c r="F30" s="199"/>
      <c r="H30" s="242"/>
    </row>
    <row r="31" spans="2:8" x14ac:dyDescent="0.45">
      <c r="B31" s="572" t="s">
        <v>60</v>
      </c>
      <c r="C31" s="398">
        <f>'General Info &amp; Test Results'!C35</f>
        <v>0</v>
      </c>
      <c r="D31" s="573"/>
      <c r="E31" s="573"/>
      <c r="F31" s="574"/>
      <c r="H31" s="242"/>
    </row>
    <row r="32" spans="2:8" ht="16.5" customHeight="1" x14ac:dyDescent="0.45">
      <c r="B32" s="138" t="s">
        <v>56</v>
      </c>
      <c r="C32" s="399">
        <f>'General Info &amp; Test Results'!C39</f>
        <v>0</v>
      </c>
      <c r="D32" s="135"/>
      <c r="E32" s="135"/>
      <c r="F32" s="136"/>
      <c r="H32" s="242"/>
    </row>
    <row r="33" spans="2:8" x14ac:dyDescent="0.45">
      <c r="B33" s="138" t="s">
        <v>470</v>
      </c>
      <c r="C33" s="594" t="s">
        <v>29</v>
      </c>
      <c r="D33" s="593" t="str">
        <f>IF(C33="No", "Select Yes to activate optional input cells", "")</f>
        <v>Select Yes to activate optional input cells</v>
      </c>
      <c r="E33" s="591"/>
      <c r="F33" s="592"/>
      <c r="H33" s="242"/>
    </row>
    <row r="34" spans="2:8" ht="16.5" customHeight="1" x14ac:dyDescent="0.45">
      <c r="B34" s="145" t="s">
        <v>74</v>
      </c>
      <c r="C34" s="146"/>
      <c r="D34" s="146"/>
      <c r="E34" s="146"/>
      <c r="F34" s="147"/>
      <c r="H34" s="242"/>
    </row>
    <row r="35" spans="2:8" ht="36.75" customHeight="1" x14ac:dyDescent="0.45">
      <c r="B35" s="548"/>
      <c r="C35" s="589" t="s">
        <v>468</v>
      </c>
      <c r="D35" s="589" t="s">
        <v>467</v>
      </c>
      <c r="E35" s="589" t="s">
        <v>469</v>
      </c>
      <c r="F35" s="391"/>
      <c r="H35" s="242"/>
    </row>
    <row r="36" spans="2:8" x14ac:dyDescent="0.45">
      <c r="B36" s="148" t="s">
        <v>269</v>
      </c>
      <c r="C36" s="588" t="s">
        <v>48</v>
      </c>
      <c r="D36" s="588" t="s">
        <v>48</v>
      </c>
      <c r="E36" s="588" t="s">
        <v>48</v>
      </c>
      <c r="F36" s="391"/>
      <c r="H36" s="242"/>
    </row>
    <row r="37" spans="2:8" ht="18" x14ac:dyDescent="0.5">
      <c r="B37" s="160" t="s">
        <v>299</v>
      </c>
      <c r="C37" s="616"/>
      <c r="D37" s="616"/>
      <c r="E37" s="616"/>
      <c r="F37" s="391"/>
      <c r="H37" s="242"/>
    </row>
    <row r="38" spans="2:8" ht="18" x14ac:dyDescent="0.5">
      <c r="B38" s="160" t="s">
        <v>300</v>
      </c>
      <c r="C38" s="194"/>
      <c r="D38" s="194"/>
      <c r="E38" s="194"/>
      <c r="F38" s="391"/>
      <c r="H38" s="242"/>
    </row>
    <row r="39" spans="2:8" x14ac:dyDescent="0.45">
      <c r="B39" s="148" t="s">
        <v>270</v>
      </c>
      <c r="C39" s="617"/>
      <c r="D39" s="617"/>
      <c r="E39" s="617"/>
      <c r="F39" s="391"/>
      <c r="H39" s="242"/>
    </row>
    <row r="40" spans="2:8" ht="18" x14ac:dyDescent="0.5">
      <c r="B40" s="160" t="s">
        <v>299</v>
      </c>
      <c r="C40" s="194"/>
      <c r="D40" s="194"/>
      <c r="E40" s="194"/>
      <c r="F40" s="391"/>
      <c r="H40" s="242"/>
    </row>
    <row r="41" spans="2:8" ht="18" x14ac:dyDescent="0.5">
      <c r="B41" s="160" t="s">
        <v>300</v>
      </c>
      <c r="C41" s="194"/>
      <c r="D41" s="194"/>
      <c r="E41" s="194"/>
      <c r="F41" s="391"/>
      <c r="H41" s="242"/>
    </row>
    <row r="42" spans="2:8" x14ac:dyDescent="0.45">
      <c r="B42" s="148" t="s">
        <v>271</v>
      </c>
      <c r="C42" s="617"/>
      <c r="D42" s="617"/>
      <c r="E42" s="617"/>
      <c r="F42" s="391"/>
      <c r="H42" s="242"/>
    </row>
    <row r="43" spans="2:8" ht="18" x14ac:dyDescent="0.5">
      <c r="B43" s="160" t="s">
        <v>299</v>
      </c>
      <c r="C43" s="194"/>
      <c r="D43" s="194"/>
      <c r="E43" s="194"/>
      <c r="F43" s="391"/>
      <c r="H43" s="242"/>
    </row>
    <row r="44" spans="2:8" ht="18" x14ac:dyDescent="0.5">
      <c r="B44" s="160" t="s">
        <v>300</v>
      </c>
      <c r="C44" s="194"/>
      <c r="D44" s="194"/>
      <c r="E44" s="194"/>
      <c r="F44" s="391"/>
      <c r="H44" s="242"/>
    </row>
    <row r="45" spans="2:8" x14ac:dyDescent="0.45">
      <c r="B45" s="148" t="s">
        <v>272</v>
      </c>
      <c r="C45" s="617"/>
      <c r="D45" s="617"/>
      <c r="E45" s="617"/>
      <c r="F45" s="391"/>
      <c r="H45" s="242"/>
    </row>
    <row r="46" spans="2:8" ht="18" x14ac:dyDescent="0.5">
      <c r="B46" s="160" t="s">
        <v>299</v>
      </c>
      <c r="C46" s="194"/>
      <c r="D46" s="194"/>
      <c r="E46" s="194"/>
      <c r="F46" s="391"/>
      <c r="H46" s="242"/>
    </row>
    <row r="47" spans="2:8" ht="18" x14ac:dyDescent="0.5">
      <c r="B47" s="160" t="s">
        <v>300</v>
      </c>
      <c r="C47" s="194"/>
      <c r="D47" s="194"/>
      <c r="E47" s="194"/>
      <c r="F47" s="391"/>
      <c r="H47" s="242"/>
    </row>
    <row r="48" spans="2:8" x14ac:dyDescent="0.45">
      <c r="B48" s="465"/>
      <c r="C48" s="466"/>
      <c r="D48" s="466"/>
      <c r="E48" s="467"/>
      <c r="F48" s="391"/>
      <c r="H48" s="242"/>
    </row>
    <row r="49" spans="2:10" x14ac:dyDescent="0.45">
      <c r="B49" s="145" t="s">
        <v>497</v>
      </c>
      <c r="C49" s="146"/>
      <c r="D49" s="146"/>
      <c r="E49" s="146"/>
      <c r="F49" s="587"/>
      <c r="H49" s="242"/>
    </row>
    <row r="50" spans="2:10" ht="35.25" customHeight="1" x14ac:dyDescent="0.45">
      <c r="B50" s="548"/>
      <c r="C50" s="589" t="s">
        <v>468</v>
      </c>
      <c r="D50" s="589" t="s">
        <v>467</v>
      </c>
      <c r="E50" s="589" t="s">
        <v>469</v>
      </c>
      <c r="F50" s="391"/>
      <c r="H50" s="242"/>
    </row>
    <row r="51" spans="2:10" x14ac:dyDescent="0.45">
      <c r="B51" s="148" t="s">
        <v>269</v>
      </c>
      <c r="C51" s="588" t="s">
        <v>48</v>
      </c>
      <c r="D51" s="588" t="s">
        <v>48</v>
      </c>
      <c r="E51" s="588" t="s">
        <v>48</v>
      </c>
      <c r="F51" s="391"/>
      <c r="H51" s="242"/>
    </row>
    <row r="52" spans="2:10" ht="18" x14ac:dyDescent="0.5">
      <c r="B52" s="160" t="s">
        <v>299</v>
      </c>
      <c r="C52" s="194"/>
      <c r="D52" s="194"/>
      <c r="E52" s="194"/>
      <c r="F52" s="391"/>
      <c r="H52" s="242"/>
    </row>
    <row r="53" spans="2:10" ht="18" x14ac:dyDescent="0.5">
      <c r="B53" s="160" t="s">
        <v>300</v>
      </c>
      <c r="C53" s="194"/>
      <c r="D53" s="194"/>
      <c r="E53" s="194"/>
      <c r="F53" s="391"/>
      <c r="H53" s="242"/>
    </row>
    <row r="54" spans="2:10" x14ac:dyDescent="0.45">
      <c r="B54" s="148" t="s">
        <v>270</v>
      </c>
      <c r="C54" s="617"/>
      <c r="D54" s="617"/>
      <c r="E54" s="617"/>
      <c r="F54" s="391"/>
      <c r="H54" s="242"/>
    </row>
    <row r="55" spans="2:10" ht="18" x14ac:dyDescent="0.5">
      <c r="B55" s="160" t="s">
        <v>299</v>
      </c>
      <c r="C55" s="194"/>
      <c r="D55" s="194"/>
      <c r="E55" s="194"/>
      <c r="F55" s="391"/>
      <c r="H55" s="242"/>
    </row>
    <row r="56" spans="2:10" ht="18" x14ac:dyDescent="0.5">
      <c r="B56" s="160" t="s">
        <v>300</v>
      </c>
      <c r="C56" s="194"/>
      <c r="D56" s="194"/>
      <c r="E56" s="194"/>
      <c r="F56" s="391"/>
      <c r="H56" s="242"/>
      <c r="J56" s="159"/>
    </row>
    <row r="57" spans="2:10" ht="15.75" customHeight="1" x14ac:dyDescent="0.45">
      <c r="B57" s="148" t="s">
        <v>271</v>
      </c>
      <c r="C57" s="617"/>
      <c r="D57" s="617"/>
      <c r="E57" s="617"/>
      <c r="F57" s="391"/>
      <c r="H57" s="242"/>
    </row>
    <row r="58" spans="2:10" ht="18" x14ac:dyDescent="0.5">
      <c r="B58" s="160" t="s">
        <v>299</v>
      </c>
      <c r="C58" s="194"/>
      <c r="D58" s="194"/>
      <c r="E58" s="194"/>
      <c r="F58" s="391"/>
      <c r="H58" s="242"/>
    </row>
    <row r="59" spans="2:10" ht="18" x14ac:dyDescent="0.5">
      <c r="B59" s="160" t="s">
        <v>300</v>
      </c>
      <c r="C59" s="194"/>
      <c r="D59" s="194"/>
      <c r="E59" s="194"/>
      <c r="F59" s="391"/>
      <c r="H59" s="242"/>
    </row>
    <row r="60" spans="2:10" x14ac:dyDescent="0.45">
      <c r="B60" s="148" t="s">
        <v>272</v>
      </c>
      <c r="C60" s="617"/>
      <c r="D60" s="617"/>
      <c r="E60" s="617"/>
      <c r="F60" s="391"/>
      <c r="H60" s="242"/>
    </row>
    <row r="61" spans="2:10" ht="18" x14ac:dyDescent="0.5">
      <c r="B61" s="160" t="s">
        <v>299</v>
      </c>
      <c r="C61" s="194"/>
      <c r="D61" s="194"/>
      <c r="E61" s="194"/>
      <c r="F61" s="391"/>
      <c r="H61" s="242"/>
    </row>
    <row r="62" spans="2:10" ht="18" x14ac:dyDescent="0.5">
      <c r="B62" s="160" t="s">
        <v>300</v>
      </c>
      <c r="C62" s="194"/>
      <c r="D62" s="194"/>
      <c r="E62" s="194"/>
      <c r="F62" s="391"/>
      <c r="H62" s="242"/>
    </row>
    <row r="63" spans="2:10" ht="17.5" thickBot="1" x14ac:dyDescent="0.5">
      <c r="B63" s="447"/>
      <c r="C63" s="137"/>
      <c r="D63" s="137"/>
      <c r="E63" s="137"/>
      <c r="F63" s="288"/>
      <c r="H63" s="242"/>
    </row>
    <row r="64" spans="2:10" x14ac:dyDescent="0.45">
      <c r="B64" s="142" t="s">
        <v>67</v>
      </c>
      <c r="C64" s="143"/>
      <c r="D64" s="143"/>
      <c r="E64" s="143"/>
      <c r="F64" s="144"/>
      <c r="G64" s="135"/>
      <c r="H64" s="242"/>
    </row>
    <row r="65" spans="2:8" x14ac:dyDescent="0.45">
      <c r="B65" s="406" t="s">
        <v>40</v>
      </c>
      <c r="C65" s="409">
        <f>'General Info &amp; Test Results'!$C$30</f>
        <v>0</v>
      </c>
      <c r="D65" s="407"/>
      <c r="E65" s="135"/>
      <c r="F65" s="136"/>
      <c r="G65" s="135"/>
      <c r="H65" s="242"/>
    </row>
    <row r="66" spans="2:8" x14ac:dyDescent="0.45">
      <c r="B66" s="302" t="s">
        <v>246</v>
      </c>
      <c r="C66" s="397"/>
      <c r="D66" s="135"/>
      <c r="E66" s="135"/>
      <c r="F66" s="136"/>
      <c r="G66" s="135"/>
      <c r="H66" s="242"/>
    </row>
    <row r="67" spans="2:8" x14ac:dyDescent="0.45">
      <c r="B67" s="138" t="s">
        <v>292</v>
      </c>
      <c r="C67" s="397">
        <f>'General Info &amp; Test Results'!C32</f>
        <v>0</v>
      </c>
      <c r="D67" s="135"/>
      <c r="E67" s="135"/>
      <c r="F67" s="136"/>
      <c r="G67" s="135"/>
      <c r="H67" s="242"/>
    </row>
    <row r="68" spans="2:8" x14ac:dyDescent="0.45">
      <c r="B68" s="138" t="s">
        <v>293</v>
      </c>
      <c r="C68" s="397">
        <f>'General Info &amp; Test Results'!C33</f>
        <v>0</v>
      </c>
      <c r="D68" s="135"/>
      <c r="E68" s="135"/>
      <c r="F68" s="136"/>
      <c r="G68" s="135"/>
      <c r="H68" s="242"/>
    </row>
    <row r="69" spans="2:8" x14ac:dyDescent="0.45">
      <c r="B69" s="133" t="s">
        <v>294</v>
      </c>
      <c r="C69" s="397">
        <f>'General Info &amp; Test Results'!C34</f>
        <v>0</v>
      </c>
      <c r="D69" s="135"/>
      <c r="E69" s="135"/>
      <c r="F69" s="136"/>
      <c r="G69" s="135"/>
      <c r="H69" s="242"/>
    </row>
    <row r="70" spans="2:8" x14ac:dyDescent="0.45">
      <c r="B70" s="138" t="s">
        <v>295</v>
      </c>
      <c r="C70" s="397">
        <f>'General Info &amp; Test Results'!C35</f>
        <v>0</v>
      </c>
      <c r="D70" s="135"/>
      <c r="E70" s="135"/>
      <c r="F70" s="136"/>
      <c r="G70" s="135"/>
      <c r="H70" s="242"/>
    </row>
    <row r="71" spans="2:8" x14ac:dyDescent="0.45">
      <c r="B71" s="138" t="s">
        <v>296</v>
      </c>
      <c r="C71" s="397">
        <f>'General Info &amp; Test Results'!C36</f>
        <v>0</v>
      </c>
      <c r="D71" s="135"/>
      <c r="E71" s="135"/>
      <c r="F71" s="136"/>
      <c r="G71" s="135"/>
      <c r="H71" s="242"/>
    </row>
    <row r="72" spans="2:8" x14ac:dyDescent="0.45">
      <c r="B72" s="138" t="s">
        <v>297</v>
      </c>
      <c r="C72" s="397">
        <f>'General Info &amp; Test Results'!C37</f>
        <v>0</v>
      </c>
      <c r="D72" s="135"/>
      <c r="E72" s="135"/>
      <c r="F72" s="136"/>
      <c r="G72" s="135"/>
      <c r="H72" s="242"/>
    </row>
    <row r="73" spans="2:8" x14ac:dyDescent="0.45">
      <c r="B73" s="138" t="s">
        <v>298</v>
      </c>
      <c r="C73" s="397">
        <f>'General Info &amp; Test Results'!C38</f>
        <v>0</v>
      </c>
      <c r="D73" s="135"/>
      <c r="E73" s="135"/>
      <c r="F73" s="136"/>
      <c r="G73" s="135"/>
      <c r="H73" s="242"/>
    </row>
    <row r="74" spans="2:8" x14ac:dyDescent="0.45">
      <c r="B74" s="138" t="s">
        <v>244</v>
      </c>
      <c r="C74" s="397">
        <f>'General Info &amp; Test Results'!C39</f>
        <v>0</v>
      </c>
      <c r="D74" s="135"/>
      <c r="E74" s="135"/>
      <c r="F74" s="136"/>
      <c r="G74" s="135"/>
      <c r="H74" s="242"/>
    </row>
    <row r="75" spans="2:8" x14ac:dyDescent="0.45">
      <c r="B75" s="145" t="s">
        <v>74</v>
      </c>
      <c r="C75" s="146"/>
      <c r="D75" s="146"/>
      <c r="E75" s="146"/>
      <c r="F75" s="147"/>
      <c r="G75" s="135"/>
      <c r="H75" s="242"/>
    </row>
    <row r="76" spans="2:8" ht="34" x14ac:dyDescent="0.45">
      <c r="B76" s="148" t="s">
        <v>75</v>
      </c>
      <c r="C76" s="599" t="s">
        <v>91</v>
      </c>
      <c r="D76" s="599" t="s">
        <v>70</v>
      </c>
      <c r="E76" s="410" t="s">
        <v>69</v>
      </c>
      <c r="F76" s="274" t="s">
        <v>455</v>
      </c>
      <c r="G76" s="135"/>
      <c r="H76" s="242"/>
    </row>
    <row r="77" spans="2:8" x14ac:dyDescent="0.45">
      <c r="B77" s="160" t="s">
        <v>68</v>
      </c>
      <c r="C77" s="634"/>
      <c r="D77" s="634"/>
      <c r="E77" s="619"/>
      <c r="F77" s="473"/>
      <c r="G77" s="135"/>
      <c r="H77" s="242"/>
    </row>
    <row r="78" spans="2:8" x14ac:dyDescent="0.45">
      <c r="B78" s="162" t="s">
        <v>274</v>
      </c>
      <c r="C78" s="468"/>
      <c r="D78" s="468"/>
      <c r="E78" s="620"/>
      <c r="F78" s="469"/>
      <c r="G78" s="135"/>
      <c r="H78" s="242"/>
    </row>
    <row r="79" spans="2:8" x14ac:dyDescent="0.45">
      <c r="B79" s="290" t="s">
        <v>73</v>
      </c>
      <c r="C79" s="634"/>
      <c r="D79" s="634"/>
      <c r="E79" s="619"/>
      <c r="F79" s="473"/>
      <c r="G79" s="135"/>
      <c r="H79" s="242"/>
    </row>
    <row r="80" spans="2:8" x14ac:dyDescent="0.45">
      <c r="B80" s="290" t="s">
        <v>247</v>
      </c>
      <c r="C80" s="634"/>
      <c r="D80" s="634"/>
      <c r="E80" s="619"/>
      <c r="F80" s="473"/>
      <c r="G80" s="135"/>
      <c r="H80" s="242"/>
    </row>
    <row r="81" spans="2:8" x14ac:dyDescent="0.45">
      <c r="B81" s="290" t="s">
        <v>248</v>
      </c>
      <c r="C81" s="634"/>
      <c r="D81" s="634"/>
      <c r="E81" s="619"/>
      <c r="F81" s="473"/>
      <c r="G81" s="135"/>
      <c r="H81" s="242"/>
    </row>
    <row r="82" spans="2:8" x14ac:dyDescent="0.45">
      <c r="B82" s="290" t="s">
        <v>249</v>
      </c>
      <c r="C82" s="634"/>
      <c r="D82" s="634"/>
      <c r="E82" s="619"/>
      <c r="F82" s="473"/>
      <c r="G82" s="135"/>
      <c r="H82" s="242"/>
    </row>
    <row r="83" spans="2:8" x14ac:dyDescent="0.45">
      <c r="B83" s="290" t="s">
        <v>120</v>
      </c>
      <c r="C83" s="635" t="str">
        <f>IF(C79="","",AVERAGE(C79:C82))</f>
        <v/>
      </c>
      <c r="D83" s="635" t="str">
        <f t="shared" ref="D83:F83" si="0">IF(D79="","",AVERAGE(D79:D82))</f>
        <v/>
      </c>
      <c r="E83" s="474" t="str">
        <f t="shared" si="0"/>
        <v/>
      </c>
      <c r="F83" s="475" t="str">
        <f t="shared" si="0"/>
        <v/>
      </c>
      <c r="G83" s="135"/>
      <c r="H83" s="242"/>
    </row>
    <row r="84" spans="2:8" x14ac:dyDescent="0.45">
      <c r="B84" s="162" t="s">
        <v>275</v>
      </c>
      <c r="C84" s="468"/>
      <c r="D84" s="468"/>
      <c r="E84" s="620"/>
      <c r="F84" s="470"/>
      <c r="G84" s="135"/>
      <c r="H84" s="242"/>
    </row>
    <row r="85" spans="2:8" x14ac:dyDescent="0.45">
      <c r="B85" s="290" t="s">
        <v>250</v>
      </c>
      <c r="C85" s="634"/>
      <c r="D85" s="634"/>
      <c r="E85" s="619"/>
      <c r="F85" s="473"/>
      <c r="G85" s="135"/>
      <c r="H85" s="242"/>
    </row>
    <row r="86" spans="2:8" x14ac:dyDescent="0.45">
      <c r="B86" s="290" t="s">
        <v>251</v>
      </c>
      <c r="C86" s="634"/>
      <c r="D86" s="634"/>
      <c r="E86" s="619"/>
      <c r="F86" s="473"/>
      <c r="G86" s="135"/>
      <c r="H86" s="242"/>
    </row>
    <row r="87" spans="2:8" x14ac:dyDescent="0.45">
      <c r="B87" s="290" t="s">
        <v>252</v>
      </c>
      <c r="C87" s="634"/>
      <c r="D87" s="634"/>
      <c r="E87" s="619"/>
      <c r="F87" s="473"/>
      <c r="G87" s="135"/>
      <c r="H87" s="242"/>
    </row>
    <row r="88" spans="2:8" x14ac:dyDescent="0.45">
      <c r="B88" s="290" t="s">
        <v>253</v>
      </c>
      <c r="C88" s="634"/>
      <c r="D88" s="634"/>
      <c r="E88" s="619"/>
      <c r="F88" s="473"/>
      <c r="G88" s="135"/>
      <c r="H88" s="242"/>
    </row>
    <row r="89" spans="2:8" x14ac:dyDescent="0.45">
      <c r="B89" s="290" t="s">
        <v>273</v>
      </c>
      <c r="C89" s="635" t="str">
        <f>IF(C85="","",AVERAGE(C85:C88))</f>
        <v/>
      </c>
      <c r="D89" s="635" t="str">
        <f t="shared" ref="D89:F89" si="1">IF(D85="","",AVERAGE(D85:D88))</f>
        <v/>
      </c>
      <c r="E89" s="474" t="str">
        <f t="shared" si="1"/>
        <v/>
      </c>
      <c r="F89" s="475" t="str">
        <f t="shared" si="1"/>
        <v/>
      </c>
      <c r="G89" s="135"/>
      <c r="H89" s="242"/>
    </row>
    <row r="90" spans="2:8" x14ac:dyDescent="0.45">
      <c r="B90" s="160" t="s">
        <v>71</v>
      </c>
      <c r="C90" s="634"/>
      <c r="D90" s="634"/>
      <c r="E90" s="619"/>
      <c r="F90" s="473"/>
      <c r="G90" s="135"/>
      <c r="H90" s="242"/>
    </row>
    <row r="91" spans="2:8" x14ac:dyDescent="0.45">
      <c r="B91" s="160" t="s">
        <v>72</v>
      </c>
      <c r="C91" s="634"/>
      <c r="D91" s="634"/>
      <c r="E91" s="619"/>
      <c r="F91" s="473"/>
      <c r="G91" s="135"/>
      <c r="H91" s="242"/>
    </row>
    <row r="92" spans="2:8" ht="15" customHeight="1" x14ac:dyDescent="0.45">
      <c r="B92" s="138"/>
      <c r="C92" s="794"/>
      <c r="D92" s="794"/>
      <c r="E92" s="638"/>
      <c r="F92" s="618"/>
      <c r="G92" s="414"/>
      <c r="H92" s="242"/>
    </row>
    <row r="93" spans="2:8" ht="34" x14ac:dyDescent="0.45">
      <c r="B93" s="148" t="s">
        <v>76</v>
      </c>
      <c r="C93" s="599" t="s">
        <v>91</v>
      </c>
      <c r="D93" s="599" t="s">
        <v>70</v>
      </c>
      <c r="E93" s="639" t="s">
        <v>69</v>
      </c>
      <c r="F93" s="274" t="s">
        <v>455</v>
      </c>
      <c r="G93" s="414"/>
      <c r="H93" s="242"/>
    </row>
    <row r="94" spans="2:8" x14ac:dyDescent="0.45">
      <c r="B94" s="160" t="s">
        <v>68</v>
      </c>
      <c r="C94" s="634"/>
      <c r="D94" s="636"/>
      <c r="E94" s="619"/>
      <c r="F94" s="473"/>
      <c r="G94" s="414"/>
      <c r="H94" s="242"/>
    </row>
    <row r="95" spans="2:8" x14ac:dyDescent="0.45">
      <c r="B95" s="162" t="s">
        <v>274</v>
      </c>
      <c r="C95" s="468"/>
      <c r="D95" s="468"/>
      <c r="E95" s="620"/>
      <c r="F95" s="469"/>
      <c r="G95" s="414"/>
      <c r="H95" s="242"/>
    </row>
    <row r="96" spans="2:8" x14ac:dyDescent="0.45">
      <c r="B96" s="290" t="s">
        <v>73</v>
      </c>
      <c r="C96" s="634"/>
      <c r="D96" s="634"/>
      <c r="E96" s="619"/>
      <c r="F96" s="473"/>
      <c r="G96" s="414"/>
      <c r="H96" s="242"/>
    </row>
    <row r="97" spans="2:8" x14ac:dyDescent="0.45">
      <c r="B97" s="290" t="s">
        <v>247</v>
      </c>
      <c r="C97" s="634"/>
      <c r="D97" s="634"/>
      <c r="E97" s="619"/>
      <c r="F97" s="473"/>
      <c r="G97" s="414"/>
      <c r="H97" s="242"/>
    </row>
    <row r="98" spans="2:8" x14ac:dyDescent="0.45">
      <c r="B98" s="290" t="s">
        <v>248</v>
      </c>
      <c r="C98" s="634"/>
      <c r="D98" s="634"/>
      <c r="E98" s="619"/>
      <c r="F98" s="473"/>
      <c r="G98" s="414"/>
      <c r="H98" s="242"/>
    </row>
    <row r="99" spans="2:8" x14ac:dyDescent="0.45">
      <c r="B99" s="290" t="s">
        <v>249</v>
      </c>
      <c r="C99" s="634"/>
      <c r="D99" s="634"/>
      <c r="E99" s="619"/>
      <c r="F99" s="473"/>
      <c r="G99" s="414"/>
      <c r="H99" s="242"/>
    </row>
    <row r="100" spans="2:8" x14ac:dyDescent="0.45">
      <c r="B100" s="290" t="s">
        <v>120</v>
      </c>
      <c r="C100" s="635" t="str">
        <f>IF(C96="","",AVERAGE(C96:C99))</f>
        <v/>
      </c>
      <c r="D100" s="635" t="str">
        <f t="shared" ref="D100:F100" si="2">IF(D96="","",AVERAGE(D96:D99))</f>
        <v/>
      </c>
      <c r="E100" s="474" t="str">
        <f t="shared" si="2"/>
        <v/>
      </c>
      <c r="F100" s="475" t="str">
        <f t="shared" si="2"/>
        <v/>
      </c>
      <c r="G100" s="414"/>
      <c r="H100" s="242"/>
    </row>
    <row r="101" spans="2:8" x14ac:dyDescent="0.45">
      <c r="B101" s="162" t="s">
        <v>275</v>
      </c>
      <c r="C101" s="468"/>
      <c r="D101" s="468"/>
      <c r="E101" s="620"/>
      <c r="F101" s="470"/>
      <c r="G101" s="414"/>
      <c r="H101" s="242"/>
    </row>
    <row r="102" spans="2:8" x14ac:dyDescent="0.45">
      <c r="B102" s="290" t="s">
        <v>250</v>
      </c>
      <c r="C102" s="634"/>
      <c r="D102" s="634"/>
      <c r="E102" s="619"/>
      <c r="F102" s="473"/>
      <c r="G102" s="414"/>
      <c r="H102" s="242"/>
    </row>
    <row r="103" spans="2:8" x14ac:dyDescent="0.45">
      <c r="B103" s="290" t="s">
        <v>251</v>
      </c>
      <c r="C103" s="634"/>
      <c r="D103" s="634"/>
      <c r="E103" s="619"/>
      <c r="F103" s="473"/>
      <c r="G103" s="414"/>
      <c r="H103" s="242"/>
    </row>
    <row r="104" spans="2:8" x14ac:dyDescent="0.45">
      <c r="B104" s="290" t="s">
        <v>252</v>
      </c>
      <c r="C104" s="634"/>
      <c r="D104" s="634"/>
      <c r="E104" s="619"/>
      <c r="F104" s="473"/>
      <c r="G104" s="414"/>
      <c r="H104" s="242"/>
    </row>
    <row r="105" spans="2:8" x14ac:dyDescent="0.45">
      <c r="B105" s="290" t="s">
        <v>253</v>
      </c>
      <c r="C105" s="634"/>
      <c r="D105" s="634"/>
      <c r="E105" s="619"/>
      <c r="F105" s="473"/>
      <c r="G105" s="414"/>
      <c r="H105" s="242"/>
    </row>
    <row r="106" spans="2:8" x14ac:dyDescent="0.45">
      <c r="B106" s="290" t="s">
        <v>273</v>
      </c>
      <c r="C106" s="635" t="str">
        <f>IF(C102="","",AVERAGE(C102:C105))</f>
        <v/>
      </c>
      <c r="D106" s="635" t="str">
        <f t="shared" ref="D106:F106" si="3">IF(D102="","",AVERAGE(D102:D105))</f>
        <v/>
      </c>
      <c r="E106" s="474" t="str">
        <f t="shared" si="3"/>
        <v/>
      </c>
      <c r="F106" s="475" t="str">
        <f t="shared" si="3"/>
        <v/>
      </c>
      <c r="G106" s="414"/>
      <c r="H106" s="242"/>
    </row>
    <row r="107" spans="2:8" x14ac:dyDescent="0.45">
      <c r="B107" s="160" t="s">
        <v>71</v>
      </c>
      <c r="C107" s="634"/>
      <c r="D107" s="634"/>
      <c r="E107" s="619"/>
      <c r="F107" s="473"/>
      <c r="G107" s="414"/>
      <c r="H107" s="242"/>
    </row>
    <row r="108" spans="2:8" x14ac:dyDescent="0.45">
      <c r="B108" s="160" t="s">
        <v>72</v>
      </c>
      <c r="C108" s="634"/>
      <c r="D108" s="634"/>
      <c r="E108" s="619"/>
      <c r="F108" s="473"/>
      <c r="G108" s="414"/>
      <c r="H108" s="242"/>
    </row>
    <row r="109" spans="2:8" x14ac:dyDescent="0.45">
      <c r="B109" s="138"/>
      <c r="C109" s="135"/>
      <c r="D109" s="135"/>
      <c r="E109" s="135"/>
      <c r="F109" s="136"/>
      <c r="G109" s="414"/>
      <c r="H109" s="242"/>
    </row>
    <row r="110" spans="2:8" x14ac:dyDescent="0.45">
      <c r="B110" s="138"/>
      <c r="C110" s="135"/>
      <c r="D110" s="135"/>
      <c r="E110" s="135"/>
      <c r="F110" s="136"/>
      <c r="G110" s="135"/>
      <c r="H110" s="242"/>
    </row>
    <row r="111" spans="2:8" x14ac:dyDescent="0.45">
      <c r="B111" s="145" t="s">
        <v>497</v>
      </c>
      <c r="C111" s="146"/>
      <c r="D111" s="146"/>
      <c r="E111" s="146"/>
      <c r="F111" s="147"/>
      <c r="G111" s="135"/>
      <c r="H111" s="242"/>
    </row>
    <row r="112" spans="2:8" ht="34" x14ac:dyDescent="0.45">
      <c r="B112" s="661" t="str">
        <f>IF(OR($C$65="User-Adjustable Adaptive",$C$65="Both Manual and User-Adjustable Adaptive"), "Minimum Load Size (Water Fill Setting that Uses the Least Water)","Minimum Load Size (Automatic Fill)")</f>
        <v>Minimum Load Size (Automatic Fill)</v>
      </c>
      <c r="C112" s="599" t="s">
        <v>91</v>
      </c>
      <c r="D112" s="599" t="s">
        <v>70</v>
      </c>
      <c r="E112" s="410" t="s">
        <v>69</v>
      </c>
      <c r="F112" s="274" t="s">
        <v>455</v>
      </c>
      <c r="G112" s="141"/>
      <c r="H112" s="242"/>
    </row>
    <row r="113" spans="2:8" x14ac:dyDescent="0.45">
      <c r="B113" s="160" t="s">
        <v>68</v>
      </c>
      <c r="C113" s="634"/>
      <c r="D113" s="634"/>
      <c r="E113" s="619"/>
      <c r="F113" s="473"/>
      <c r="G113" s="141"/>
      <c r="H113" s="242"/>
    </row>
    <row r="114" spans="2:8" x14ac:dyDescent="0.45">
      <c r="B114" s="162" t="s">
        <v>274</v>
      </c>
      <c r="C114" s="468"/>
      <c r="D114" s="468"/>
      <c r="E114" s="620"/>
      <c r="F114" s="469"/>
      <c r="G114" s="141"/>
      <c r="H114" s="242"/>
    </row>
    <row r="115" spans="2:8" x14ac:dyDescent="0.45">
      <c r="B115" s="290" t="s">
        <v>73</v>
      </c>
      <c r="C115" s="634"/>
      <c r="D115" s="634"/>
      <c r="E115" s="619"/>
      <c r="F115" s="473"/>
      <c r="G115" s="141"/>
      <c r="H115" s="242"/>
    </row>
    <row r="116" spans="2:8" x14ac:dyDescent="0.45">
      <c r="B116" s="290" t="s">
        <v>247</v>
      </c>
      <c r="C116" s="634"/>
      <c r="D116" s="634"/>
      <c r="E116" s="619"/>
      <c r="F116" s="473"/>
      <c r="G116" s="141"/>
      <c r="H116" s="242"/>
    </row>
    <row r="117" spans="2:8" x14ac:dyDescent="0.45">
      <c r="B117" s="290" t="s">
        <v>248</v>
      </c>
      <c r="C117" s="634"/>
      <c r="D117" s="634"/>
      <c r="E117" s="619"/>
      <c r="F117" s="473"/>
      <c r="G117" s="141"/>
      <c r="H117" s="242"/>
    </row>
    <row r="118" spans="2:8" x14ac:dyDescent="0.45">
      <c r="B118" s="290" t="s">
        <v>249</v>
      </c>
      <c r="C118" s="634"/>
      <c r="D118" s="634"/>
      <c r="E118" s="619"/>
      <c r="F118" s="473"/>
      <c r="G118" s="141"/>
      <c r="H118" s="242"/>
    </row>
    <row r="119" spans="2:8" x14ac:dyDescent="0.45">
      <c r="B119" s="290" t="s">
        <v>120</v>
      </c>
      <c r="C119" s="635" t="str">
        <f>IF(C115="","",AVERAGE(C115:C118))</f>
        <v/>
      </c>
      <c r="D119" s="635" t="str">
        <f t="shared" ref="D119:F119" si="4">IF(D115="","",AVERAGE(D115:D118))</f>
        <v/>
      </c>
      <c r="E119" s="474" t="str">
        <f t="shared" si="4"/>
        <v/>
      </c>
      <c r="F119" s="475" t="str">
        <f t="shared" si="4"/>
        <v/>
      </c>
      <c r="G119" s="141"/>
      <c r="H119" s="242"/>
    </row>
    <row r="120" spans="2:8" x14ac:dyDescent="0.45">
      <c r="B120" s="162" t="s">
        <v>275</v>
      </c>
      <c r="C120" s="468"/>
      <c r="D120" s="468"/>
      <c r="E120" s="620"/>
      <c r="F120" s="470"/>
      <c r="G120" s="141"/>
      <c r="H120" s="242"/>
    </row>
    <row r="121" spans="2:8" x14ac:dyDescent="0.45">
      <c r="B121" s="290" t="s">
        <v>250</v>
      </c>
      <c r="C121" s="634"/>
      <c r="D121" s="634"/>
      <c r="E121" s="619"/>
      <c r="F121" s="473"/>
      <c r="G121" s="141"/>
      <c r="H121" s="242"/>
    </row>
    <row r="122" spans="2:8" x14ac:dyDescent="0.45">
      <c r="B122" s="290" t="s">
        <v>251</v>
      </c>
      <c r="C122" s="634"/>
      <c r="D122" s="634"/>
      <c r="E122" s="619"/>
      <c r="F122" s="473"/>
      <c r="G122" s="141"/>
      <c r="H122" s="242"/>
    </row>
    <row r="123" spans="2:8" x14ac:dyDescent="0.45">
      <c r="B123" s="290" t="s">
        <v>252</v>
      </c>
      <c r="C123" s="634"/>
      <c r="D123" s="634"/>
      <c r="E123" s="619"/>
      <c r="F123" s="473"/>
      <c r="G123" s="141"/>
      <c r="H123" s="242"/>
    </row>
    <row r="124" spans="2:8" x14ac:dyDescent="0.45">
      <c r="B124" s="290" t="s">
        <v>253</v>
      </c>
      <c r="C124" s="634"/>
      <c r="D124" s="634"/>
      <c r="E124" s="619"/>
      <c r="F124" s="473"/>
      <c r="G124" s="141"/>
      <c r="H124" s="242"/>
    </row>
    <row r="125" spans="2:8" x14ac:dyDescent="0.45">
      <c r="B125" s="290" t="s">
        <v>273</v>
      </c>
      <c r="C125" s="635" t="str">
        <f>IF(C121="","",AVERAGE(C121:C124))</f>
        <v/>
      </c>
      <c r="D125" s="635" t="str">
        <f t="shared" ref="D125:F125" si="5">IF(D121="","",AVERAGE(D121:D124))</f>
        <v/>
      </c>
      <c r="E125" s="474" t="str">
        <f t="shared" si="5"/>
        <v/>
      </c>
      <c r="F125" s="475" t="str">
        <f t="shared" si="5"/>
        <v/>
      </c>
      <c r="G125" s="141"/>
      <c r="H125" s="242"/>
    </row>
    <row r="126" spans="2:8" x14ac:dyDescent="0.45">
      <c r="B126" s="160" t="s">
        <v>71</v>
      </c>
      <c r="C126" s="634"/>
      <c r="D126" s="634"/>
      <c r="E126" s="619"/>
      <c r="F126" s="473"/>
      <c r="G126" s="141"/>
      <c r="H126" s="242"/>
    </row>
    <row r="127" spans="2:8" x14ac:dyDescent="0.45">
      <c r="B127" s="160" t="s">
        <v>72</v>
      </c>
      <c r="C127" s="634"/>
      <c r="D127" s="634"/>
      <c r="E127" s="619"/>
      <c r="F127" s="473"/>
      <c r="G127" s="141"/>
      <c r="H127" s="242"/>
    </row>
    <row r="128" spans="2:8" x14ac:dyDescent="0.45">
      <c r="B128" s="138"/>
      <c r="C128" s="141"/>
      <c r="D128" s="141"/>
      <c r="E128" s="640"/>
      <c r="F128" s="200"/>
      <c r="G128" s="141"/>
      <c r="H128" s="242"/>
    </row>
    <row r="129" spans="1:8" ht="34" x14ac:dyDescent="0.45">
      <c r="A129" s="121"/>
      <c r="B129" s="148" t="str">
        <f>IF(OR($C$65="User-Adjustable Adaptive",$C$65="Both Manual and User-Adjustable Adaptive"), "","Average Load Size (Automatic Fill)")</f>
        <v>Average Load Size (Automatic Fill)</v>
      </c>
      <c r="C129" s="637" t="s">
        <v>91</v>
      </c>
      <c r="D129" s="637" t="s">
        <v>70</v>
      </c>
      <c r="E129" s="639" t="s">
        <v>69</v>
      </c>
      <c r="F129" s="274" t="s">
        <v>455</v>
      </c>
      <c r="G129" s="141"/>
      <c r="H129" s="242"/>
    </row>
    <row r="130" spans="1:8" ht="18" customHeight="1" x14ac:dyDescent="0.45">
      <c r="A130" s="121"/>
      <c r="B130" s="160" t="s">
        <v>68</v>
      </c>
      <c r="C130" s="634"/>
      <c r="D130" s="634"/>
      <c r="E130" s="619"/>
      <c r="F130" s="473"/>
      <c r="G130" s="782" t="str">
        <f>IF(OR($C$65="User-Adjustable Adaptive",$C$65="Both Manual and User-Adjustable Adaptive"),"For User-Adjustable Adaptive Fill machines, enter the Average Load Size test data in the User Adjustable Adaptive Fill tab.","")</f>
        <v/>
      </c>
      <c r="H130" s="242"/>
    </row>
    <row r="131" spans="1:8" x14ac:dyDescent="0.45">
      <c r="B131" s="162" t="s">
        <v>274</v>
      </c>
      <c r="C131" s="468"/>
      <c r="D131" s="468"/>
      <c r="E131" s="620"/>
      <c r="F131" s="469"/>
      <c r="G131" s="782"/>
      <c r="H131" s="242"/>
    </row>
    <row r="132" spans="1:8" x14ac:dyDescent="0.45">
      <c r="A132" s="121"/>
      <c r="B132" s="290" t="s">
        <v>73</v>
      </c>
      <c r="C132" s="634"/>
      <c r="D132" s="634"/>
      <c r="E132" s="619"/>
      <c r="F132" s="473"/>
      <c r="G132" s="782"/>
      <c r="H132" s="242"/>
    </row>
    <row r="133" spans="1:8" x14ac:dyDescent="0.45">
      <c r="A133" s="121"/>
      <c r="B133" s="290" t="s">
        <v>247</v>
      </c>
      <c r="C133" s="634"/>
      <c r="D133" s="634"/>
      <c r="E133" s="619"/>
      <c r="F133" s="473"/>
      <c r="G133" s="446"/>
      <c r="H133" s="242"/>
    </row>
    <row r="134" spans="1:8" x14ac:dyDescent="0.45">
      <c r="A134" s="121"/>
      <c r="B134" s="290" t="s">
        <v>248</v>
      </c>
      <c r="C134" s="634"/>
      <c r="D134" s="634"/>
      <c r="E134" s="619"/>
      <c r="F134" s="473"/>
      <c r="G134" s="446"/>
      <c r="H134" s="242"/>
    </row>
    <row r="135" spans="1:8" x14ac:dyDescent="0.45">
      <c r="A135" s="121"/>
      <c r="B135" s="290" t="s">
        <v>249</v>
      </c>
      <c r="C135" s="634"/>
      <c r="D135" s="634"/>
      <c r="E135" s="619"/>
      <c r="F135" s="473"/>
      <c r="G135" s="446"/>
      <c r="H135" s="242"/>
    </row>
    <row r="136" spans="1:8" x14ac:dyDescent="0.45">
      <c r="A136" s="121"/>
      <c r="B136" s="290" t="s">
        <v>120</v>
      </c>
      <c r="C136" s="635" t="str">
        <f>IF(C132="","",AVERAGE(C132:C135))</f>
        <v/>
      </c>
      <c r="D136" s="635" t="str">
        <f t="shared" ref="D136:F136" si="6">IF(D132="","",AVERAGE(D132:D135))</f>
        <v/>
      </c>
      <c r="E136" s="474" t="str">
        <f t="shared" si="6"/>
        <v/>
      </c>
      <c r="F136" s="475" t="str">
        <f t="shared" si="6"/>
        <v/>
      </c>
      <c r="G136" s="446"/>
      <c r="H136" s="242"/>
    </row>
    <row r="137" spans="1:8" x14ac:dyDescent="0.45">
      <c r="B137" s="162" t="s">
        <v>275</v>
      </c>
      <c r="C137" s="468"/>
      <c r="D137" s="468"/>
      <c r="E137" s="620"/>
      <c r="F137" s="470"/>
      <c r="G137" s="446"/>
      <c r="H137" s="242"/>
    </row>
    <row r="138" spans="1:8" x14ac:dyDescent="0.45">
      <c r="B138" s="290" t="s">
        <v>250</v>
      </c>
      <c r="C138" s="634"/>
      <c r="D138" s="634"/>
      <c r="E138" s="619"/>
      <c r="F138" s="473"/>
      <c r="G138" s="446"/>
      <c r="H138" s="242"/>
    </row>
    <row r="139" spans="1:8" x14ac:dyDescent="0.45">
      <c r="B139" s="290" t="s">
        <v>251</v>
      </c>
      <c r="C139" s="634"/>
      <c r="D139" s="634"/>
      <c r="E139" s="619"/>
      <c r="F139" s="473"/>
      <c r="G139" s="446"/>
      <c r="H139" s="242"/>
    </row>
    <row r="140" spans="1:8" x14ac:dyDescent="0.45">
      <c r="B140" s="290" t="s">
        <v>252</v>
      </c>
      <c r="C140" s="634"/>
      <c r="D140" s="634"/>
      <c r="E140" s="619"/>
      <c r="F140" s="473"/>
      <c r="G140" s="446"/>
      <c r="H140" s="242"/>
    </row>
    <row r="141" spans="1:8" x14ac:dyDescent="0.45">
      <c r="B141" s="290" t="s">
        <v>253</v>
      </c>
      <c r="C141" s="634"/>
      <c r="D141" s="634"/>
      <c r="E141" s="619"/>
      <c r="F141" s="473"/>
      <c r="G141" s="446"/>
      <c r="H141" s="242"/>
    </row>
    <row r="142" spans="1:8" x14ac:dyDescent="0.45">
      <c r="B142" s="290" t="s">
        <v>273</v>
      </c>
      <c r="C142" s="635" t="str">
        <f>IF(C138="","",AVERAGE(C138:C141))</f>
        <v/>
      </c>
      <c r="D142" s="635" t="str">
        <f t="shared" ref="D142:F142" si="7">IF(D138="","",AVERAGE(D138:D141))</f>
        <v/>
      </c>
      <c r="E142" s="474" t="str">
        <f t="shared" si="7"/>
        <v/>
      </c>
      <c r="F142" s="475" t="str">
        <f t="shared" si="7"/>
        <v/>
      </c>
      <c r="G142" s="446"/>
      <c r="H142" s="242"/>
    </row>
    <row r="143" spans="1:8" x14ac:dyDescent="0.45">
      <c r="B143" s="160" t="s">
        <v>71</v>
      </c>
      <c r="C143" s="634"/>
      <c r="D143" s="634"/>
      <c r="E143" s="619"/>
      <c r="F143" s="473"/>
      <c r="G143" s="446"/>
      <c r="H143" s="242"/>
    </row>
    <row r="144" spans="1:8" x14ac:dyDescent="0.45">
      <c r="B144" s="160" t="s">
        <v>72</v>
      </c>
      <c r="C144" s="634"/>
      <c r="D144" s="634"/>
      <c r="E144" s="619"/>
      <c r="F144" s="473"/>
      <c r="G144" s="446"/>
      <c r="H144" s="242"/>
    </row>
    <row r="145" spans="2:8" x14ac:dyDescent="0.45">
      <c r="B145" s="138"/>
      <c r="C145" s="141"/>
      <c r="D145" s="141"/>
      <c r="E145" s="640"/>
      <c r="F145" s="200"/>
      <c r="G145" s="141"/>
      <c r="H145" s="242"/>
    </row>
    <row r="146" spans="2:8" ht="34" x14ac:dyDescent="0.45">
      <c r="B146" s="661" t="str">
        <f>IF(OR($C$65="User-Adjustable Adaptive",$C$65="Both Manual and User-Adjustable Adaptive"), "Maximum Load Size (Water Fill Setting that Uses the Most Water)","Maximum Load Size (Automatic Fill)")</f>
        <v>Maximum Load Size (Automatic Fill)</v>
      </c>
      <c r="C146" s="637" t="s">
        <v>91</v>
      </c>
      <c r="D146" s="637" t="s">
        <v>70</v>
      </c>
      <c r="E146" s="639" t="s">
        <v>69</v>
      </c>
      <c r="F146" s="274" t="s">
        <v>455</v>
      </c>
      <c r="G146" s="141"/>
      <c r="H146" s="242"/>
    </row>
    <row r="147" spans="2:8" x14ac:dyDescent="0.45">
      <c r="B147" s="160" t="s">
        <v>68</v>
      </c>
      <c r="C147" s="194"/>
      <c r="D147" s="194"/>
      <c r="E147" s="612"/>
      <c r="F147" s="473"/>
      <c r="G147" s="141"/>
      <c r="H147" s="242"/>
    </row>
    <row r="148" spans="2:8" x14ac:dyDescent="0.45">
      <c r="B148" s="162" t="s">
        <v>274</v>
      </c>
      <c r="C148" s="468"/>
      <c r="D148" s="468"/>
      <c r="E148" s="620"/>
      <c r="F148" s="469"/>
      <c r="G148" s="141"/>
      <c r="H148" s="242"/>
    </row>
    <row r="149" spans="2:8" x14ac:dyDescent="0.45">
      <c r="B149" s="290" t="s">
        <v>73</v>
      </c>
      <c r="C149" s="194"/>
      <c r="D149" s="194"/>
      <c r="E149" s="612"/>
      <c r="F149" s="473"/>
      <c r="G149" s="141"/>
      <c r="H149" s="242"/>
    </row>
    <row r="150" spans="2:8" x14ac:dyDescent="0.45">
      <c r="B150" s="290" t="s">
        <v>247</v>
      </c>
      <c r="C150" s="194"/>
      <c r="D150" s="194"/>
      <c r="E150" s="612"/>
      <c r="F150" s="473"/>
      <c r="G150" s="141"/>
      <c r="H150" s="242"/>
    </row>
    <row r="151" spans="2:8" x14ac:dyDescent="0.45">
      <c r="B151" s="290" t="s">
        <v>248</v>
      </c>
      <c r="C151" s="194"/>
      <c r="D151" s="194"/>
      <c r="E151" s="612"/>
      <c r="F151" s="473"/>
      <c r="G151" s="141"/>
      <c r="H151" s="242"/>
    </row>
    <row r="152" spans="2:8" x14ac:dyDescent="0.45">
      <c r="B152" s="290" t="s">
        <v>249</v>
      </c>
      <c r="C152" s="194"/>
      <c r="D152" s="194"/>
      <c r="E152" s="612"/>
      <c r="F152" s="473"/>
      <c r="G152" s="141"/>
      <c r="H152" s="242"/>
    </row>
    <row r="153" spans="2:8" x14ac:dyDescent="0.45">
      <c r="B153" s="290" t="s">
        <v>120</v>
      </c>
      <c r="C153" s="635" t="str">
        <f>IF(C149="","",AVERAGE(C149:C152))</f>
        <v/>
      </c>
      <c r="D153" s="635" t="str">
        <f t="shared" ref="D153:F153" si="8">IF(D149="","",AVERAGE(D149:D152))</f>
        <v/>
      </c>
      <c r="E153" s="474" t="str">
        <f t="shared" si="8"/>
        <v/>
      </c>
      <c r="F153" s="475" t="str">
        <f t="shared" si="8"/>
        <v/>
      </c>
      <c r="G153" s="141"/>
      <c r="H153" s="242"/>
    </row>
    <row r="154" spans="2:8" x14ac:dyDescent="0.45">
      <c r="B154" s="162" t="s">
        <v>275</v>
      </c>
      <c r="C154" s="468"/>
      <c r="D154" s="468"/>
      <c r="E154" s="620"/>
      <c r="F154" s="470"/>
      <c r="G154" s="141"/>
      <c r="H154" s="242"/>
    </row>
    <row r="155" spans="2:8" x14ac:dyDescent="0.45">
      <c r="B155" s="290" t="s">
        <v>250</v>
      </c>
      <c r="C155" s="634"/>
      <c r="D155" s="634"/>
      <c r="E155" s="619"/>
      <c r="F155" s="473"/>
      <c r="G155" s="141"/>
      <c r="H155" s="242"/>
    </row>
    <row r="156" spans="2:8" x14ac:dyDescent="0.45">
      <c r="B156" s="290" t="s">
        <v>251</v>
      </c>
      <c r="C156" s="634"/>
      <c r="D156" s="634"/>
      <c r="E156" s="619"/>
      <c r="F156" s="473"/>
      <c r="G156" s="141"/>
      <c r="H156" s="242"/>
    </row>
    <row r="157" spans="2:8" x14ac:dyDescent="0.45">
      <c r="B157" s="290" t="s">
        <v>252</v>
      </c>
      <c r="C157" s="634"/>
      <c r="D157" s="634"/>
      <c r="E157" s="619"/>
      <c r="F157" s="473"/>
      <c r="G157" s="141"/>
      <c r="H157" s="242"/>
    </row>
    <row r="158" spans="2:8" x14ac:dyDescent="0.45">
      <c r="B158" s="290" t="s">
        <v>253</v>
      </c>
      <c r="C158" s="634"/>
      <c r="D158" s="634"/>
      <c r="E158" s="619"/>
      <c r="F158" s="473"/>
      <c r="G158" s="141"/>
      <c r="H158" s="242"/>
    </row>
    <row r="159" spans="2:8" x14ac:dyDescent="0.45">
      <c r="B159" s="290" t="s">
        <v>273</v>
      </c>
      <c r="C159" s="635" t="str">
        <f>IF(C155="","",AVERAGE(C155:C158))</f>
        <v/>
      </c>
      <c r="D159" s="635" t="str">
        <f t="shared" ref="D159:F159" si="9">IF(D155="","",AVERAGE(D155:D158))</f>
        <v/>
      </c>
      <c r="E159" s="474" t="str">
        <f t="shared" si="9"/>
        <v/>
      </c>
      <c r="F159" s="475" t="str">
        <f t="shared" si="9"/>
        <v/>
      </c>
      <c r="G159" s="141"/>
      <c r="H159" s="242"/>
    </row>
    <row r="160" spans="2:8" x14ac:dyDescent="0.45">
      <c r="B160" s="160" t="s">
        <v>71</v>
      </c>
      <c r="C160" s="194"/>
      <c r="D160" s="194"/>
      <c r="E160" s="612"/>
      <c r="F160" s="473"/>
      <c r="G160" s="141"/>
      <c r="H160" s="242"/>
    </row>
    <row r="161" spans="2:8" ht="17.5" thickBot="1" x14ac:dyDescent="0.5">
      <c r="B161" s="198" t="s">
        <v>72</v>
      </c>
      <c r="C161" s="287"/>
      <c r="D161" s="287"/>
      <c r="E161" s="621"/>
      <c r="F161" s="476"/>
      <c r="G161" s="141"/>
      <c r="H161" s="242"/>
    </row>
    <row r="162" spans="2:8" ht="17.5" thickBot="1" x14ac:dyDescent="0.5">
      <c r="H162" s="242"/>
    </row>
    <row r="163" spans="2:8" ht="17.5" thickBot="1" x14ac:dyDescent="0.5">
      <c r="B163" s="291" t="s">
        <v>529</v>
      </c>
      <c r="C163" s="292"/>
      <c r="D163" s="292"/>
      <c r="E163" s="292"/>
      <c r="F163" s="293"/>
      <c r="G163" s="471"/>
      <c r="H163" s="242"/>
    </row>
    <row r="164" spans="2:8" x14ac:dyDescent="0.45">
      <c r="B164" s="697"/>
      <c r="C164" s="698"/>
      <c r="D164" s="698"/>
      <c r="E164" s="698"/>
      <c r="F164" s="699"/>
      <c r="G164" s="472"/>
      <c r="H164" s="242"/>
    </row>
    <row r="165" spans="2:8" x14ac:dyDescent="0.45">
      <c r="B165" s="700"/>
      <c r="C165" s="701"/>
      <c r="D165" s="701"/>
      <c r="E165" s="701"/>
      <c r="F165" s="702"/>
      <c r="G165" s="472"/>
      <c r="H165" s="242"/>
    </row>
    <row r="166" spans="2:8" x14ac:dyDescent="0.45">
      <c r="B166" s="700"/>
      <c r="C166" s="701"/>
      <c r="D166" s="701"/>
      <c r="E166" s="701"/>
      <c r="F166" s="702"/>
      <c r="G166" s="472"/>
      <c r="H166" s="242"/>
    </row>
    <row r="167" spans="2:8" x14ac:dyDescent="0.45">
      <c r="B167" s="700"/>
      <c r="C167" s="701"/>
      <c r="D167" s="701"/>
      <c r="E167" s="701"/>
      <c r="F167" s="702"/>
      <c r="G167" s="472"/>
      <c r="H167" s="242"/>
    </row>
    <row r="168" spans="2:8" x14ac:dyDescent="0.45">
      <c r="B168" s="700"/>
      <c r="C168" s="701"/>
      <c r="D168" s="701"/>
      <c r="E168" s="701"/>
      <c r="F168" s="702"/>
      <c r="G168" s="472"/>
      <c r="H168" s="242"/>
    </row>
    <row r="169" spans="2:8" x14ac:dyDescent="0.45">
      <c r="B169" s="700"/>
      <c r="C169" s="701"/>
      <c r="D169" s="701"/>
      <c r="E169" s="701"/>
      <c r="F169" s="702"/>
      <c r="G169" s="472"/>
      <c r="H169" s="242"/>
    </row>
    <row r="170" spans="2:8" x14ac:dyDescent="0.45">
      <c r="B170" s="700"/>
      <c r="C170" s="701"/>
      <c r="D170" s="701"/>
      <c r="E170" s="701"/>
      <c r="F170" s="702"/>
      <c r="G170" s="472"/>
      <c r="H170" s="242"/>
    </row>
    <row r="171" spans="2:8" x14ac:dyDescent="0.45">
      <c r="B171" s="700"/>
      <c r="C171" s="701"/>
      <c r="D171" s="701"/>
      <c r="E171" s="701"/>
      <c r="F171" s="702"/>
      <c r="G171" s="472"/>
      <c r="H171" s="242"/>
    </row>
    <row r="172" spans="2:8" x14ac:dyDescent="0.45">
      <c r="B172" s="700"/>
      <c r="C172" s="701"/>
      <c r="D172" s="701"/>
      <c r="E172" s="701"/>
      <c r="F172" s="702"/>
      <c r="G172" s="472"/>
      <c r="H172" s="242"/>
    </row>
    <row r="173" spans="2:8" x14ac:dyDescent="0.45">
      <c r="B173" s="700"/>
      <c r="C173" s="701"/>
      <c r="D173" s="701"/>
      <c r="E173" s="701"/>
      <c r="F173" s="702"/>
      <c r="G173" s="472"/>
      <c r="H173" s="242"/>
    </row>
    <row r="174" spans="2:8" x14ac:dyDescent="0.45">
      <c r="B174" s="700"/>
      <c r="C174" s="701"/>
      <c r="D174" s="701"/>
      <c r="E174" s="701"/>
      <c r="F174" s="702"/>
      <c r="G174" s="472"/>
      <c r="H174" s="242"/>
    </row>
    <row r="175" spans="2:8" ht="17.5" thickBot="1" x14ac:dyDescent="0.5">
      <c r="B175" s="703"/>
      <c r="C175" s="704"/>
      <c r="D175" s="704"/>
      <c r="E175" s="704"/>
      <c r="F175" s="705"/>
      <c r="G175" s="472"/>
      <c r="H175" s="242"/>
    </row>
    <row r="176" spans="2:8" x14ac:dyDescent="0.45">
      <c r="B176" s="149"/>
      <c r="C176" s="149"/>
      <c r="D176" s="149"/>
      <c r="E176" s="149"/>
      <c r="F176" s="149"/>
      <c r="G176" s="149"/>
      <c r="H176" s="242"/>
    </row>
    <row r="177" spans="1:8" x14ac:dyDescent="0.45">
      <c r="A177" s="242"/>
      <c r="B177" s="242"/>
      <c r="C177" s="242"/>
      <c r="D177" s="242"/>
      <c r="E177" s="242"/>
      <c r="F177" s="242"/>
      <c r="G177" s="242"/>
      <c r="H177" s="242"/>
    </row>
  </sheetData>
  <sheetProtection algorithmName="SHA-512" hashValue="Wf705W9B3Fh4jgYx6kO6fnxJ8Tbo450miCAOe420kjMrV0WG894uV0mEg4ZuonNYvov0ugb6ZCgFt9bb5FPJaQ==" saltValue="aRszbHz9XOLisiPmO/zvhg==" spinCount="100000" sheet="1" selectLockedCells="1"/>
  <mergeCells count="11">
    <mergeCell ref="B164:F175"/>
    <mergeCell ref="C92:D92"/>
    <mergeCell ref="C5:E5"/>
    <mergeCell ref="C6:E6"/>
    <mergeCell ref="C8:E8"/>
    <mergeCell ref="C7:E7"/>
    <mergeCell ref="G130:G132"/>
    <mergeCell ref="B2:E2"/>
    <mergeCell ref="C3:E3"/>
    <mergeCell ref="C4:E4"/>
    <mergeCell ref="E20:F20"/>
  </mergeCells>
  <conditionalFormatting sqref="D22">
    <cfRule type="expression" dxfId="82" priority="72" stopIfTrue="1">
      <formula>OR($C$19="Manual")</formula>
    </cfRule>
  </conditionalFormatting>
  <conditionalFormatting sqref="C91:F91 C108:F108">
    <cfRule type="expression" dxfId="81" priority="2355" stopIfTrue="1">
      <formula>OR($C$19=0,$C$19="Automatic",$C$19="User-Adjustable Adaptive",$C$73&lt;&gt;"Yes")</formula>
    </cfRule>
  </conditionalFormatting>
  <conditionalFormatting sqref="C127:F127 C161:F161">
    <cfRule type="expression" dxfId="80" priority="2327" stopIfTrue="1">
      <formula>OR($C$65=0,$C$65="Manual",$C$73&lt;&gt;"Yes")</formula>
    </cfRule>
  </conditionalFormatting>
  <conditionalFormatting sqref="C90:F90 C107:F107">
    <cfRule type="expression" dxfId="79" priority="2339" stopIfTrue="1">
      <formula>OR($C$19=0,$C$19="Automatic",$C$19="User-Adjustable Adaptive",$C$72&lt;&gt;"Yes")</formula>
    </cfRule>
  </conditionalFormatting>
  <conditionalFormatting sqref="C113:F113 C147:F147">
    <cfRule type="expression" dxfId="78" priority="22" stopIfTrue="1">
      <formula>OR($C$65=0,$C$65="Manual",$C$67&lt;&gt;"Yes")</formula>
    </cfRule>
  </conditionalFormatting>
  <conditionalFormatting sqref="D40:E41">
    <cfRule type="expression" dxfId="77" priority="34" stopIfTrue="1">
      <formula>$C$33="No"</formula>
    </cfRule>
    <cfRule type="expression" dxfId="76" priority="36" stopIfTrue="1">
      <formula>OR($C$19=0,$C$19="Automatic",$C$19="User-Adjustable Adaptive",$C$67&lt;&gt;"Yes",$C$32&lt;&gt;"Yes")</formula>
    </cfRule>
  </conditionalFormatting>
  <conditionalFormatting sqref="C77:F77 C94:F94">
    <cfRule type="expression" dxfId="75" priority="528" stopIfTrue="1">
      <formula>OR($C$19=0,$C$19="Automatic",$C$19="User-Adjustable Adaptive",$C$67&lt;&gt;"Yes")</formula>
    </cfRule>
  </conditionalFormatting>
  <conditionalFormatting sqref="C79:F79 C83:F83 C96:F96 C100:F100">
    <cfRule type="expression" dxfId="74" priority="2042" stopIfTrue="1">
      <formula>OR($C$19=0,$C$19="Automatic",$C$19="User-Adjustable Adaptive",$C$68&lt;&gt;"Yes")</formula>
    </cfRule>
  </conditionalFormatting>
  <conditionalFormatting sqref="C80:F80 C97:F97">
    <cfRule type="expression" dxfId="73" priority="2166" stopIfTrue="1">
      <formula>OR($C$19=0,$C$19="Automatic",$C$19="User-Adjustable Adaptive",$C$68&lt;&gt;"Yes",$C$69&lt;2)</formula>
    </cfRule>
  </conditionalFormatting>
  <conditionalFormatting sqref="C81:F81 C98:F98">
    <cfRule type="expression" dxfId="72" priority="2175" stopIfTrue="1">
      <formula>OR($C$19=0,$C$19="Automatic",$C$19="User-Adjustable Adaptive",$C$68&lt;&gt;"Yes",$C$69&lt;3)</formula>
    </cfRule>
  </conditionalFormatting>
  <conditionalFormatting sqref="C82:F82 C99:F99">
    <cfRule type="expression" dxfId="71" priority="2183" stopIfTrue="1">
      <formula>OR($C$19=0,$C$19="Automatic",$C$19="User-Adjustable Adaptive",$C$68&lt;&gt;"Yes",$C$69&lt;4)</formula>
    </cfRule>
  </conditionalFormatting>
  <conditionalFormatting sqref="C86:F86 C103:F103">
    <cfRule type="expression" dxfId="70" priority="2207" stopIfTrue="1">
      <formula>OR($C$19=0,$C$19="Automatic",$C$19="User-Adjustable Adaptive",$C$70&lt;&gt;"Yes",$C$71&lt;2)</formula>
    </cfRule>
  </conditionalFormatting>
  <conditionalFormatting sqref="C87:F87 C104:F104">
    <cfRule type="expression" dxfId="69" priority="2215" stopIfTrue="1">
      <formula>OR($C$19=0,$C$19="Automatic",$C$19="User-Adjustable Adaptive",$C$70&lt;&gt;"Yes",$C$71&lt;3)</formula>
    </cfRule>
  </conditionalFormatting>
  <conditionalFormatting sqref="C88:F88 C105:F105">
    <cfRule type="expression" dxfId="68" priority="2223" stopIfTrue="1">
      <formula>OR($C$19=0,$C$19="Automatic",$C$19="User-Adjustable Adaptive",$C$70&lt;&gt;"Yes",$C$71&lt;4)</formula>
    </cfRule>
  </conditionalFormatting>
  <conditionalFormatting sqref="C115:F115 C119:F119 C149:F149 C153:F153">
    <cfRule type="expression" dxfId="67" priority="568" stopIfTrue="1">
      <formula>OR($C$19=0,$C$19="Manual",$C$68&lt;&gt;"Yes")</formula>
    </cfRule>
  </conditionalFormatting>
  <conditionalFormatting sqref="C121:F121 C125:F125 C155:F155 C159:F159">
    <cfRule type="expression" dxfId="66" priority="2243" stopIfTrue="1">
      <formula>OR($C$19=0,$C$19="Manual",$C$70&lt;&gt;"Yes")</formula>
    </cfRule>
  </conditionalFormatting>
  <conditionalFormatting sqref="C116:F116 C150:F150">
    <cfRule type="expression" dxfId="65" priority="604" stopIfTrue="1">
      <formula>OR($C$19=0,$C$19="Manual",$C$68&lt;&gt;"Yes",$C$69&lt;2)</formula>
    </cfRule>
  </conditionalFormatting>
  <conditionalFormatting sqref="C117:F117 C151:F151">
    <cfRule type="expression" dxfId="64" priority="2165" stopIfTrue="1">
      <formula>OR($C$19=0,$C$19="Manual",$C$68&lt;&gt;"Yes",$C$69&lt;3)</formula>
    </cfRule>
  </conditionalFormatting>
  <conditionalFormatting sqref="C118:F118 C152:F152">
    <cfRule type="expression" dxfId="63" priority="2231" stopIfTrue="1">
      <formula>OR($C$19=0,$C$19="Manual",$C$68&lt;&gt;"Yes",$C$69&lt;4)</formula>
    </cfRule>
  </conditionalFormatting>
  <conditionalFormatting sqref="C122:F122 C156:F156">
    <cfRule type="expression" dxfId="62" priority="2267" stopIfTrue="1">
      <formula>OR($C$19=0,$C$19="Manual",$C$70&lt;&gt;"Yes",$C$71&lt;2)</formula>
    </cfRule>
  </conditionalFormatting>
  <conditionalFormatting sqref="C123:F123 C157:F157">
    <cfRule type="expression" dxfId="61" priority="2291" stopIfTrue="1">
      <formula>OR($C$19=0,$C$19="Manual",$C$70&lt;&gt;"Yes",$C$71&lt;3)</formula>
    </cfRule>
  </conditionalFormatting>
  <conditionalFormatting sqref="C124:F124 C158:F158">
    <cfRule type="expression" dxfId="60" priority="2303" stopIfTrue="1">
      <formula>OR($C$19=0,$C$19="Manual",$C$70&lt;&gt;"Yes",$C$71&lt;4)</formula>
    </cfRule>
  </conditionalFormatting>
  <conditionalFormatting sqref="C85:F85 C89:F89 C102:F102 C106:F106">
    <cfRule type="expression" dxfId="59" priority="2199" stopIfTrue="1">
      <formula>OR($C$19=0,$C$19="Automatic",$C$19="User-Adjustable Adaptive",$C$70&lt;&gt;"Yes")</formula>
    </cfRule>
  </conditionalFormatting>
  <conditionalFormatting sqref="C28">
    <cfRule type="expression" dxfId="58" priority="70" stopIfTrue="1">
      <formula>OR($C$26="",$C$26=0, $C$26="No")</formula>
    </cfRule>
  </conditionalFormatting>
  <conditionalFormatting sqref="C27">
    <cfRule type="expression" dxfId="57" priority="69" stopIfTrue="1">
      <formula>OR($C$26="",$C$26=0)</formula>
    </cfRule>
  </conditionalFormatting>
  <conditionalFormatting sqref="C126:F126 C160:F160">
    <cfRule type="expression" dxfId="56" priority="2315" stopIfTrue="1">
      <formula>OR($C$65=0,$C$65="Manual",$C$72&lt;&gt;"Yes")</formula>
    </cfRule>
  </conditionalFormatting>
  <conditionalFormatting sqref="C144:F144">
    <cfRule type="expression" dxfId="55" priority="2" stopIfTrue="1">
      <formula>OR($C$65="User-Adjustable Adaptive",$C$65="Both Manual and User-Adjustable Adaptive")</formula>
    </cfRule>
    <cfRule type="expression" dxfId="54" priority="54" stopIfTrue="1">
      <formula>OR($C$65=0,$C$65="Manual",$C$73&lt;&gt;"Yes")</formula>
    </cfRule>
  </conditionalFormatting>
  <conditionalFormatting sqref="D52:E53">
    <cfRule type="expression" dxfId="53" priority="23" stopIfTrue="1">
      <formula>$C$33="No"</formula>
    </cfRule>
    <cfRule type="expression" dxfId="52" priority="28" stopIfTrue="1">
      <formula>OR($C$65=0,$C$65="Manual",$C$67&lt;&gt;"Yes")</formula>
    </cfRule>
  </conditionalFormatting>
  <conditionalFormatting sqref="C40:C41">
    <cfRule type="expression" dxfId="51" priority="35" stopIfTrue="1">
      <formula>OR($C$19=0,$C$19="Automatic",$C$19="User-Adjustable Adaptive",$C$67&lt;&gt;"Yes",$C$32&lt;&gt;"Yes")</formula>
    </cfRule>
  </conditionalFormatting>
  <conditionalFormatting sqref="D43:E44">
    <cfRule type="expression" dxfId="50" priority="38" stopIfTrue="1">
      <formula>$C$33="No"</formula>
    </cfRule>
    <cfRule type="expression" dxfId="49" priority="55" stopIfTrue="1">
      <formula>OR($C$19=0,$C$19="Automatic",$C$19="User-Adjustable Adaptive",$C$31&lt;&gt;"Yes")</formula>
    </cfRule>
  </conditionalFormatting>
  <conditionalFormatting sqref="C43:C44">
    <cfRule type="expression" dxfId="48" priority="39" stopIfTrue="1">
      <formula>OR($C$19=0,$C$19="Automatic",$C$19="User-Adjustable Adaptive",$C$31&lt;&gt;"Yes")</formula>
    </cfRule>
  </conditionalFormatting>
  <conditionalFormatting sqref="D46:E47">
    <cfRule type="expression" dxfId="47" priority="108" stopIfTrue="1">
      <formula>$C$33="No"</formula>
    </cfRule>
    <cfRule type="expression" dxfId="46" priority="2164" stopIfTrue="1">
      <formula>OR($C$19=0,$C$19="Automatic",$C$19="User-Adjustable Adaptive",$C$31&lt;&gt;"Yes",$C$32&lt;&gt;"Yes")</formula>
    </cfRule>
  </conditionalFormatting>
  <conditionalFormatting sqref="C46:C47">
    <cfRule type="expression" dxfId="45" priority="263" stopIfTrue="1">
      <formula>OR($C$19=0,$C$19="Automatic",$C$19="User-Adjustable Adaptive",$C$31&lt;&gt;"Yes",$C$32&lt;&gt;"Yes")</formula>
    </cfRule>
  </conditionalFormatting>
  <conditionalFormatting sqref="D55:E56">
    <cfRule type="expression" dxfId="44" priority="29" stopIfTrue="1">
      <formula>$C$33="No"</formula>
    </cfRule>
    <cfRule type="expression" dxfId="43" priority="31" stopIfTrue="1">
      <formula>OR($C$19=0,$C$19="Manual",$C$67&lt;&gt;"Yes",$C$32&lt;&gt;"Yes")</formula>
    </cfRule>
  </conditionalFormatting>
  <conditionalFormatting sqref="C55:C56">
    <cfRule type="expression" dxfId="42" priority="30" stopIfTrue="1">
      <formula>OR($C$19=0,$C$19="Manual",$C$67&lt;&gt;"Yes",$C$32&lt;&gt;"Yes")</formula>
    </cfRule>
  </conditionalFormatting>
  <conditionalFormatting sqref="D58:E59">
    <cfRule type="expression" dxfId="41" priority="32" stopIfTrue="1">
      <formula>$C$33="No"</formula>
    </cfRule>
    <cfRule type="expression" dxfId="40" priority="37" stopIfTrue="1">
      <formula>OR($C$19=0,$C$19="Manual",$C$31&lt;&gt;"Yes")</formula>
    </cfRule>
  </conditionalFormatting>
  <conditionalFormatting sqref="C58:C59">
    <cfRule type="expression" dxfId="39" priority="33" stopIfTrue="1">
      <formula>OR($C$19=0,$C$19="Manual",$C$31&lt;&gt;"Yes")</formula>
    </cfRule>
  </conditionalFormatting>
  <conditionalFormatting sqref="D61:E62">
    <cfRule type="expression" dxfId="38" priority="71" stopIfTrue="1">
      <formula>$C$33="No"</formula>
    </cfRule>
    <cfRule type="expression" dxfId="37" priority="258" stopIfTrue="1">
      <formula>OR($C$19=0,$C$19="Manual",$C$31&lt;&gt;"Yes", $C$32 &lt;&gt; "Yes")</formula>
    </cfRule>
  </conditionalFormatting>
  <conditionalFormatting sqref="C61:C62">
    <cfRule type="expression" dxfId="36" priority="130" stopIfTrue="1">
      <formula>OR($C$19=0,$C$19="Manual",$C$31&lt;&gt;"Yes", $C$32 &lt;&gt; "Yes")</formula>
    </cfRule>
  </conditionalFormatting>
  <conditionalFormatting sqref="C37:C38">
    <cfRule type="expression" dxfId="35" priority="26" stopIfTrue="1">
      <formula>OR($C$19=0,$C$19="Automatic",$C$19="User-Adjustable Adaptive",$C$67&lt;&gt;"Yes")</formula>
    </cfRule>
  </conditionalFormatting>
  <conditionalFormatting sqref="D37:E38">
    <cfRule type="expression" dxfId="34" priority="25" stopIfTrue="1">
      <formula>$C$33="No"</formula>
    </cfRule>
    <cfRule type="expression" dxfId="33" priority="27" stopIfTrue="1">
      <formula>OR($C$19=0,$C$19="Automatic",$C$19="User-Adjustable Adaptive",$C$67&lt;&gt;"Yes")</formula>
    </cfRule>
  </conditionalFormatting>
  <conditionalFormatting sqref="C52:C53">
    <cfRule type="expression" dxfId="32" priority="24" stopIfTrue="1">
      <formula>OR($C$65=0,$C$65="Manual",$C$67&lt;&gt;"Yes")</formula>
    </cfRule>
  </conditionalFormatting>
  <conditionalFormatting sqref="C130:F130">
    <cfRule type="expression" dxfId="31" priority="21" stopIfTrue="1">
      <formula>OR($C$65=0,$C$65="Manual",$C$67&lt;&gt;"Yes")</formula>
    </cfRule>
    <cfRule type="expression" dxfId="30" priority="59" stopIfTrue="1">
      <formula>OR($C$65="User-Adjustable Adaptive",$C$65="Both Manual and User-Adjustable Adaptive")</formula>
    </cfRule>
  </conditionalFormatting>
  <conditionalFormatting sqref="C132:F132 C136:F136">
    <cfRule type="expression" dxfId="29" priority="19" stopIfTrue="1">
      <formula>OR($C$65="User-Adjustable Adaptive",$C$65="Both Manual and User-Adjustable Adaptive")</formula>
    </cfRule>
    <cfRule type="expression" dxfId="28" priority="20" stopIfTrue="1">
      <formula>OR($C$19=0,$C$19="Manual",$C$68&lt;&gt;"Yes")</formula>
    </cfRule>
  </conditionalFormatting>
  <conditionalFormatting sqref="C133:F133">
    <cfRule type="expression" dxfId="27" priority="17" stopIfTrue="1">
      <formula>OR($C$65="User-Adjustable Adaptive",$C$65="Both Manual and User-Adjustable Adaptive")</formula>
    </cfRule>
    <cfRule type="expression" dxfId="26" priority="18" stopIfTrue="1">
      <formula>OR($C$19=0,$C$19="Manual",$C$68&lt;&gt;"Yes",$C$69&lt;2)</formula>
    </cfRule>
  </conditionalFormatting>
  <conditionalFormatting sqref="C134:F134">
    <cfRule type="expression" dxfId="25" priority="15" stopIfTrue="1">
      <formula>OR($C$65="User-Adjustable Adaptive",$C$65="Both Manual and User-Adjustable Adaptive")</formula>
    </cfRule>
    <cfRule type="expression" dxfId="24" priority="16" stopIfTrue="1">
      <formula>OR($C$19=0,$C$19="Manual",$C$68&lt;&gt;"Yes",$C$69&lt;3)</formula>
    </cfRule>
  </conditionalFormatting>
  <conditionalFormatting sqref="C135:F135">
    <cfRule type="expression" dxfId="23" priority="13" stopIfTrue="1">
      <formula>OR($C$65="User-Adjustable Adaptive",$C$65="Both Manual and User-Adjustable Adaptive")</formula>
    </cfRule>
    <cfRule type="expression" dxfId="22" priority="14" stopIfTrue="1">
      <formula>OR($C$19=0,$C$19="Manual",$C$68&lt;&gt;"Yes",$C$69&lt;4)</formula>
    </cfRule>
  </conditionalFormatting>
  <conditionalFormatting sqref="C138:F138 C142:F142">
    <cfRule type="expression" dxfId="21" priority="11" stopIfTrue="1">
      <formula>OR($C$65="User-Adjustable Adaptive",$C$65="Both Manual and User-Adjustable Adaptive")</formula>
    </cfRule>
    <cfRule type="expression" dxfId="20" priority="12" stopIfTrue="1">
      <formula>OR($C$19=0,$C$19="Manual",$C$70&lt;&gt;"Yes")</formula>
    </cfRule>
  </conditionalFormatting>
  <conditionalFormatting sqref="C139:F139">
    <cfRule type="expression" dxfId="19" priority="9" stopIfTrue="1">
      <formula>OR($C$65="User-Adjustable Adaptive",$C$65="Both Manual and User-Adjustable Adaptive")</formula>
    </cfRule>
    <cfRule type="expression" dxfId="18" priority="10" stopIfTrue="1">
      <formula>OR($C$19=0,$C$19="Manual",$C$70&lt;&gt;"Yes",$C$71&lt;2)</formula>
    </cfRule>
  </conditionalFormatting>
  <conditionalFormatting sqref="C140:F140">
    <cfRule type="expression" dxfId="17" priority="7" stopIfTrue="1">
      <formula>OR($C$65="User-Adjustable Adaptive",$C$65="Both Manual and User-Adjustable Adaptive")</formula>
    </cfRule>
    <cfRule type="expression" dxfId="16" priority="8" stopIfTrue="1">
      <formula>OR($C$19=0,$C$19="Manual",$C$70&lt;&gt;"Yes",$C$71&lt;3)</formula>
    </cfRule>
  </conditionalFormatting>
  <conditionalFormatting sqref="C141:F141">
    <cfRule type="expression" dxfId="15" priority="5" stopIfTrue="1">
      <formula>OR($C$65="User-Adjustable Adaptive",$C$65="Both Manual and User-Adjustable Adaptive")</formula>
    </cfRule>
    <cfRule type="expression" dxfId="14" priority="6" stopIfTrue="1">
      <formula>OR($C$19=0,$C$19="Manual",$C$70&lt;&gt;"Yes",$C$71&lt;4)</formula>
    </cfRule>
  </conditionalFormatting>
  <conditionalFormatting sqref="C143:F143">
    <cfRule type="expression" dxfId="13" priority="3" stopIfTrue="1">
      <formula>OR($C$65="User-Adjustable Adaptive",$C$65="Both Manual and User-Adjustable Adaptive")</formula>
    </cfRule>
    <cfRule type="expression" dxfId="12" priority="4" stopIfTrue="1">
      <formula>OR($C$65=0,$C$65="Manual",$C$72&lt;&gt;"Yes")</formula>
    </cfRule>
  </conditionalFormatting>
  <conditionalFormatting sqref="C22:C23">
    <cfRule type="containsText" dxfId="11" priority="1" operator="containsText" text="&gt;">
      <formula>NOT(ISERROR(SEARCH("&gt;",C22)))</formula>
    </cfRule>
  </conditionalFormatting>
  <dataValidations count="2">
    <dataValidation type="list" showInputMessage="1" showErrorMessage="1" sqref="C14" xr:uid="{00000000-0002-0000-0500-000000000000}">
      <formula1>WaterTemp</formula1>
    </dataValidation>
    <dataValidation type="list" allowBlank="1" showInputMessage="1" showErrorMessage="1" sqref="C33" xr:uid="{00000000-0002-0000-0500-000001000000}">
      <formula1>Yes_No</formula1>
    </dataValidation>
  </dataValidations>
  <hyperlinks>
    <hyperlink ref="G4" location="Instructions!C35" display="Back to Instructions tab" xr:uid="{00000000-0004-0000-0500-000000000000}"/>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tabColor rgb="FF0070C0"/>
  </sheetPr>
  <dimension ref="A1:L81"/>
  <sheetViews>
    <sheetView zoomScale="80" zoomScaleNormal="80" workbookViewId="0">
      <selection activeCell="C30" sqref="C30"/>
    </sheetView>
  </sheetViews>
  <sheetFormatPr defaultColWidth="9.1796875" defaultRowHeight="14.5" x14ac:dyDescent="0.35"/>
  <cols>
    <col min="1" max="1" width="5" style="388" customWidth="1"/>
    <col min="2" max="2" width="58.1796875" style="387" bestFit="1" customWidth="1"/>
    <col min="3" max="3" width="24" style="387" customWidth="1"/>
    <col min="4" max="4" width="21.453125" style="387" customWidth="1"/>
    <col min="5" max="5" width="19.453125" style="387" customWidth="1"/>
    <col min="6" max="6" width="21.54296875" style="387" customWidth="1"/>
    <col min="7" max="7" width="9.1796875" style="387"/>
    <col min="8" max="8" width="3.54296875" style="387" customWidth="1"/>
    <col min="9" max="16384" width="9.1796875" style="387"/>
  </cols>
  <sheetData>
    <row r="1" spans="2:8" ht="15" thickBot="1" x14ac:dyDescent="0.4">
      <c r="H1" s="260"/>
    </row>
    <row r="2" spans="2:8" ht="17.5" thickBot="1" x14ac:dyDescent="0.5">
      <c r="B2" s="773" t="str">
        <f>'Version Control'!$B$2</f>
        <v>Title Block</v>
      </c>
      <c r="C2" s="774"/>
      <c r="D2" s="775"/>
      <c r="G2" s="132"/>
      <c r="H2" s="260"/>
    </row>
    <row r="3" spans="2:8" ht="18" customHeight="1" x14ac:dyDescent="0.45">
      <c r="B3" s="421" t="str">
        <f>'Version Control'!$B$3</f>
        <v>Test Report Template Name:</v>
      </c>
      <c r="C3" s="806" t="str">
        <f>'Version Control'!$C$3</f>
        <v xml:space="preserve">Commercial Clothes Washer J2  </v>
      </c>
      <c r="D3" s="807"/>
      <c r="G3" s="132"/>
      <c r="H3" s="260"/>
    </row>
    <row r="4" spans="2:8" ht="17" x14ac:dyDescent="0.45">
      <c r="B4" s="422" t="str">
        <f>'Version Control'!$B$4</f>
        <v>Version Number:</v>
      </c>
      <c r="C4" s="808" t="str">
        <f>'Version Control'!$C$4</f>
        <v>v2.0</v>
      </c>
      <c r="D4" s="809"/>
      <c r="F4" s="389" t="s">
        <v>197</v>
      </c>
      <c r="H4" s="260"/>
    </row>
    <row r="5" spans="2:8" ht="17" x14ac:dyDescent="0.45">
      <c r="B5" s="423" t="str">
        <f>'Version Control'!$B$5</f>
        <v xml:space="preserve">Latest Template Revision: </v>
      </c>
      <c r="C5" s="810">
        <f>'Version Control'!$C$5</f>
        <v>44904</v>
      </c>
      <c r="D5" s="811"/>
      <c r="G5" s="132"/>
      <c r="H5" s="260"/>
    </row>
    <row r="6" spans="2:8" ht="17" x14ac:dyDescent="0.45">
      <c r="B6" s="423" t="str">
        <f>'Version Control'!$B$6</f>
        <v>Tab Name:</v>
      </c>
      <c r="C6" s="808" t="str">
        <f ca="1">MID(CELL("filename",A1), FIND("]", CELL("filename", A1))+ 1, 255)</f>
        <v>User Adjustable Adaptive Fill</v>
      </c>
      <c r="D6" s="809"/>
      <c r="G6" s="132"/>
      <c r="H6" s="260"/>
    </row>
    <row r="7" spans="2:8" ht="39.75" customHeight="1" x14ac:dyDescent="0.45">
      <c r="B7" s="506" t="str">
        <f>'Version Control'!$B$7</f>
        <v>File Name:</v>
      </c>
      <c r="C7" s="804" t="str">
        <f ca="1">'Version Control'!$C$7</f>
        <v>Commercial Clothes Washer J2 - v2.0.xlsx</v>
      </c>
      <c r="D7" s="805"/>
      <c r="G7" s="132"/>
      <c r="H7" s="260"/>
    </row>
    <row r="8" spans="2:8" ht="17.5" thickBot="1" x14ac:dyDescent="0.5">
      <c r="B8" s="424" t="str">
        <f>'Version Control'!$B$8</f>
        <v xml:space="preserve">Test Completion Date: </v>
      </c>
      <c r="C8" s="812" t="str">
        <f>'Version Control'!$C$8</f>
        <v>[MM/DD/YYYY]</v>
      </c>
      <c r="D8" s="813"/>
      <c r="G8" s="132"/>
      <c r="H8" s="260"/>
    </row>
    <row r="9" spans="2:8" x14ac:dyDescent="0.35">
      <c r="H9" s="260"/>
    </row>
    <row r="10" spans="2:8" ht="15" thickBot="1" x14ac:dyDescent="0.4">
      <c r="H10" s="260"/>
    </row>
    <row r="11" spans="2:8" ht="17.5" thickBot="1" x14ac:dyDescent="0.4">
      <c r="B11" s="814" t="s">
        <v>482</v>
      </c>
      <c r="C11" s="815"/>
      <c r="D11" s="815"/>
      <c r="E11" s="815"/>
      <c r="F11" s="816"/>
      <c r="H11" s="260"/>
    </row>
    <row r="12" spans="2:8" ht="15" customHeight="1" x14ac:dyDescent="0.35">
      <c r="B12" s="817" t="s">
        <v>532</v>
      </c>
      <c r="C12" s="818"/>
      <c r="D12" s="818"/>
      <c r="E12" s="818"/>
      <c r="F12" s="819"/>
      <c r="H12" s="260"/>
    </row>
    <row r="13" spans="2:8" ht="15" customHeight="1" x14ac:dyDescent="0.35">
      <c r="B13" s="817"/>
      <c r="C13" s="818"/>
      <c r="D13" s="818"/>
      <c r="E13" s="818"/>
      <c r="F13" s="819"/>
      <c r="H13" s="260"/>
    </row>
    <row r="14" spans="2:8" ht="15.75" customHeight="1" x14ac:dyDescent="0.35">
      <c r="B14" s="817"/>
      <c r="C14" s="818"/>
      <c r="D14" s="818"/>
      <c r="E14" s="818"/>
      <c r="F14" s="819"/>
      <c r="H14" s="260"/>
    </row>
    <row r="15" spans="2:8" ht="15.5" x14ac:dyDescent="0.35">
      <c r="B15" s="820" t="s">
        <v>227</v>
      </c>
      <c r="C15" s="821"/>
      <c r="D15" s="821"/>
      <c r="E15" s="821"/>
      <c r="F15" s="822"/>
      <c r="H15" s="260"/>
    </row>
    <row r="16" spans="2:8" ht="18" customHeight="1" x14ac:dyDescent="0.35">
      <c r="B16" s="823" t="s">
        <v>486</v>
      </c>
      <c r="C16" s="824"/>
      <c r="D16" s="824"/>
      <c r="E16" s="824"/>
      <c r="F16" s="825"/>
      <c r="H16" s="260"/>
    </row>
    <row r="17" spans="2:12" ht="15.75" customHeight="1" thickBot="1" x14ac:dyDescent="0.4">
      <c r="B17" s="826"/>
      <c r="C17" s="827"/>
      <c r="D17" s="827"/>
      <c r="E17" s="827"/>
      <c r="F17" s="828"/>
      <c r="H17" s="260"/>
      <c r="L17" s="575"/>
    </row>
    <row r="18" spans="2:12" ht="15" thickBot="1" x14ac:dyDescent="0.4">
      <c r="H18" s="260"/>
    </row>
    <row r="19" spans="2:12" ht="17.5" thickBot="1" x14ac:dyDescent="0.4">
      <c r="B19" s="814" t="s">
        <v>533</v>
      </c>
      <c r="C19" s="815"/>
      <c r="D19" s="815"/>
      <c r="E19" s="815"/>
      <c r="F19" s="816"/>
      <c r="H19" s="260"/>
    </row>
    <row r="20" spans="2:12" s="132" customFormat="1" ht="17" x14ac:dyDescent="0.45">
      <c r="B20" s="406" t="s">
        <v>40</v>
      </c>
      <c r="C20" s="409">
        <f>'General Info &amp; Test Results'!$C$30</f>
        <v>0</v>
      </c>
      <c r="D20" s="407"/>
      <c r="E20" s="135"/>
      <c r="F20" s="136"/>
      <c r="G20" s="135"/>
      <c r="H20" s="242"/>
    </row>
    <row r="21" spans="2:12" s="132" customFormat="1" ht="17" x14ac:dyDescent="0.45">
      <c r="B21" s="302" t="s">
        <v>246</v>
      </c>
      <c r="C21" s="397"/>
      <c r="D21" s="135"/>
      <c r="E21" s="135"/>
      <c r="F21" s="136"/>
      <c r="G21" s="135"/>
      <c r="H21" s="242"/>
    </row>
    <row r="22" spans="2:12" s="132" customFormat="1" ht="17" x14ac:dyDescent="0.45">
      <c r="B22" s="138" t="s">
        <v>292</v>
      </c>
      <c r="C22" s="397">
        <f>'General Info &amp; Test Results'!C32</f>
        <v>0</v>
      </c>
      <c r="D22" s="135"/>
      <c r="E22" s="135"/>
      <c r="F22" s="136"/>
      <c r="G22" s="135"/>
      <c r="H22" s="242"/>
    </row>
    <row r="23" spans="2:12" s="132" customFormat="1" ht="17" x14ac:dyDescent="0.45">
      <c r="B23" s="138" t="s">
        <v>293</v>
      </c>
      <c r="C23" s="397">
        <f>'General Info &amp; Test Results'!C33</f>
        <v>0</v>
      </c>
      <c r="D23" s="135"/>
      <c r="E23" s="135"/>
      <c r="F23" s="136"/>
      <c r="G23" s="135"/>
      <c r="H23" s="242"/>
    </row>
    <row r="24" spans="2:12" s="132" customFormat="1" ht="17" x14ac:dyDescent="0.45">
      <c r="B24" s="133" t="s">
        <v>294</v>
      </c>
      <c r="C24" s="397">
        <f>'General Info &amp; Test Results'!C34</f>
        <v>0</v>
      </c>
      <c r="D24" s="135"/>
      <c r="E24" s="135"/>
      <c r="F24" s="136"/>
      <c r="G24" s="135"/>
      <c r="H24" s="242"/>
    </row>
    <row r="25" spans="2:12" s="132" customFormat="1" ht="17" x14ac:dyDescent="0.45">
      <c r="B25" s="138" t="s">
        <v>295</v>
      </c>
      <c r="C25" s="397">
        <f>'General Info &amp; Test Results'!C35</f>
        <v>0</v>
      </c>
      <c r="D25" s="135"/>
      <c r="E25" s="135"/>
      <c r="F25" s="136"/>
      <c r="G25" s="135"/>
      <c r="H25" s="242"/>
    </row>
    <row r="26" spans="2:12" s="132" customFormat="1" ht="17" x14ac:dyDescent="0.45">
      <c r="B26" s="138" t="s">
        <v>296</v>
      </c>
      <c r="C26" s="397">
        <f>'General Info &amp; Test Results'!C36</f>
        <v>0</v>
      </c>
      <c r="D26" s="135"/>
      <c r="E26" s="135"/>
      <c r="F26" s="136"/>
      <c r="G26" s="135"/>
      <c r="H26" s="242"/>
    </row>
    <row r="27" spans="2:12" s="132" customFormat="1" ht="17" x14ac:dyDescent="0.45">
      <c r="B27" s="138" t="s">
        <v>297</v>
      </c>
      <c r="C27" s="397">
        <f>'General Info &amp; Test Results'!C37</f>
        <v>0</v>
      </c>
      <c r="D27" s="135"/>
      <c r="E27" s="135"/>
      <c r="F27" s="136"/>
      <c r="G27" s="135"/>
      <c r="H27" s="242"/>
    </row>
    <row r="28" spans="2:12" s="132" customFormat="1" ht="17.5" thickBot="1" x14ac:dyDescent="0.5">
      <c r="B28" s="447" t="s">
        <v>298</v>
      </c>
      <c r="C28" s="448">
        <f>'General Info &amp; Test Results'!C38</f>
        <v>0</v>
      </c>
      <c r="D28" s="137"/>
      <c r="E28" s="137"/>
      <c r="F28" s="288"/>
      <c r="G28" s="135"/>
      <c r="H28" s="242"/>
    </row>
    <row r="29" spans="2:12" ht="34" x14ac:dyDescent="0.45">
      <c r="B29" s="670" t="s">
        <v>534</v>
      </c>
      <c r="C29" s="396" t="s">
        <v>91</v>
      </c>
      <c r="D29" s="396" t="s">
        <v>70</v>
      </c>
      <c r="E29" s="410" t="s">
        <v>69</v>
      </c>
      <c r="F29" s="413" t="s">
        <v>455</v>
      </c>
      <c r="H29" s="260"/>
    </row>
    <row r="30" spans="2:12" ht="17" x14ac:dyDescent="0.45">
      <c r="B30" s="392" t="s">
        <v>68</v>
      </c>
      <c r="C30" s="641"/>
      <c r="D30" s="641"/>
      <c r="E30" s="622"/>
      <c r="F30" s="254"/>
      <c r="H30" s="260"/>
    </row>
    <row r="31" spans="2:12" ht="17" x14ac:dyDescent="0.45">
      <c r="B31" s="162" t="s">
        <v>274</v>
      </c>
      <c r="C31" s="645"/>
      <c r="D31" s="642"/>
      <c r="E31" s="623"/>
      <c r="F31" s="391"/>
      <c r="H31" s="260"/>
    </row>
    <row r="32" spans="2:12" ht="17" x14ac:dyDescent="0.45">
      <c r="B32" s="290" t="s">
        <v>73</v>
      </c>
      <c r="C32" s="641"/>
      <c r="D32" s="641"/>
      <c r="E32" s="622"/>
      <c r="F32" s="254"/>
      <c r="H32" s="260"/>
    </row>
    <row r="33" spans="2:8" ht="17" x14ac:dyDescent="0.45">
      <c r="B33" s="290" t="s">
        <v>247</v>
      </c>
      <c r="C33" s="641"/>
      <c r="D33" s="641"/>
      <c r="E33" s="622"/>
      <c r="F33" s="254"/>
      <c r="H33" s="260"/>
    </row>
    <row r="34" spans="2:8" ht="17" x14ac:dyDescent="0.45">
      <c r="B34" s="290" t="s">
        <v>248</v>
      </c>
      <c r="C34" s="641"/>
      <c r="D34" s="641"/>
      <c r="E34" s="622"/>
      <c r="F34" s="254"/>
      <c r="H34" s="260"/>
    </row>
    <row r="35" spans="2:8" ht="17" x14ac:dyDescent="0.45">
      <c r="B35" s="290" t="s">
        <v>249</v>
      </c>
      <c r="C35" s="641"/>
      <c r="D35" s="641"/>
      <c r="E35" s="622"/>
      <c r="F35" s="254"/>
      <c r="H35" s="260"/>
    </row>
    <row r="36" spans="2:8" ht="17" x14ac:dyDescent="0.45">
      <c r="B36" s="290" t="s">
        <v>120</v>
      </c>
      <c r="C36" s="643" t="str">
        <f>IF(C32="","",AVERAGE(C32:C35))</f>
        <v/>
      </c>
      <c r="D36" s="643" t="str">
        <f>IF(D32="","",AVERAGE(D32:D35))</f>
        <v/>
      </c>
      <c r="E36" s="255" t="str">
        <f>IF(E32="","",AVERAGE(E32:E35))</f>
        <v/>
      </c>
      <c r="F36" s="256" t="str">
        <f>IF(F32="","",AVERAGE(F32:F35))</f>
        <v/>
      </c>
      <c r="H36" s="260"/>
    </row>
    <row r="37" spans="2:8" ht="17" x14ac:dyDescent="0.45">
      <c r="B37" s="162" t="s">
        <v>275</v>
      </c>
      <c r="C37" s="645"/>
      <c r="D37" s="642"/>
      <c r="E37" s="623"/>
      <c r="F37" s="391"/>
      <c r="H37" s="260"/>
    </row>
    <row r="38" spans="2:8" ht="17" x14ac:dyDescent="0.45">
      <c r="B38" s="290" t="s">
        <v>250</v>
      </c>
      <c r="C38" s="641"/>
      <c r="D38" s="641"/>
      <c r="E38" s="622"/>
      <c r="F38" s="254"/>
      <c r="H38" s="260"/>
    </row>
    <row r="39" spans="2:8" ht="17" x14ac:dyDescent="0.45">
      <c r="B39" s="290" t="s">
        <v>251</v>
      </c>
      <c r="C39" s="641"/>
      <c r="D39" s="641"/>
      <c r="E39" s="622"/>
      <c r="F39" s="254"/>
      <c r="H39" s="260"/>
    </row>
    <row r="40" spans="2:8" ht="17" x14ac:dyDescent="0.45">
      <c r="B40" s="290" t="s">
        <v>252</v>
      </c>
      <c r="C40" s="641"/>
      <c r="D40" s="641"/>
      <c r="E40" s="622"/>
      <c r="F40" s="254"/>
      <c r="H40" s="260"/>
    </row>
    <row r="41" spans="2:8" ht="17" x14ac:dyDescent="0.45">
      <c r="B41" s="290" t="s">
        <v>253</v>
      </c>
      <c r="C41" s="641"/>
      <c r="D41" s="641"/>
      <c r="E41" s="622"/>
      <c r="F41" s="254"/>
      <c r="H41" s="260"/>
    </row>
    <row r="42" spans="2:8" ht="17" x14ac:dyDescent="0.45">
      <c r="B42" s="290" t="s">
        <v>273</v>
      </c>
      <c r="C42" s="643" t="str">
        <f>IF(C38="","",AVERAGE(C38:C41))</f>
        <v/>
      </c>
      <c r="D42" s="643" t="str">
        <f>IF(D38="","",AVERAGE(D38:D41))</f>
        <v/>
      </c>
      <c r="E42" s="255" t="str">
        <f>IF(E38="","",AVERAGE(E38:E41))</f>
        <v/>
      </c>
      <c r="F42" s="256" t="str">
        <f>IF(F38="","",AVERAGE(F38:F41))</f>
        <v/>
      </c>
      <c r="H42" s="260"/>
    </row>
    <row r="43" spans="2:8" ht="17" x14ac:dyDescent="0.45">
      <c r="B43" s="392" t="s">
        <v>71</v>
      </c>
      <c r="C43" s="641"/>
      <c r="D43" s="641"/>
      <c r="E43" s="622"/>
      <c r="F43" s="254"/>
      <c r="H43" s="260"/>
    </row>
    <row r="44" spans="2:8" ht="17" x14ac:dyDescent="0.45">
      <c r="B44" s="392" t="s">
        <v>72</v>
      </c>
      <c r="C44" s="641"/>
      <c r="D44" s="641"/>
      <c r="E44" s="622"/>
      <c r="F44" s="254"/>
      <c r="H44" s="260"/>
    </row>
    <row r="45" spans="2:8" x14ac:dyDescent="0.35">
      <c r="B45" s="393"/>
      <c r="C45" s="642"/>
      <c r="D45" s="642"/>
      <c r="E45" s="623"/>
      <c r="F45" s="391"/>
      <c r="H45" s="260"/>
    </row>
    <row r="46" spans="2:8" ht="34" x14ac:dyDescent="0.45">
      <c r="B46" s="670" t="s">
        <v>535</v>
      </c>
      <c r="C46" s="637" t="s">
        <v>91</v>
      </c>
      <c r="D46" s="637" t="s">
        <v>70</v>
      </c>
      <c r="E46" s="639" t="s">
        <v>69</v>
      </c>
      <c r="F46" s="413" t="s">
        <v>455</v>
      </c>
      <c r="H46" s="260"/>
    </row>
    <row r="47" spans="2:8" ht="17" x14ac:dyDescent="0.45">
      <c r="B47" s="253" t="s">
        <v>68</v>
      </c>
      <c r="C47" s="641"/>
      <c r="D47" s="641"/>
      <c r="E47" s="622"/>
      <c r="F47" s="254"/>
      <c r="H47" s="260"/>
    </row>
    <row r="48" spans="2:8" ht="17" x14ac:dyDescent="0.45">
      <c r="B48" s="162" t="s">
        <v>274</v>
      </c>
      <c r="C48" s="642"/>
      <c r="D48" s="642"/>
      <c r="E48" s="623"/>
      <c r="F48" s="391"/>
      <c r="H48" s="260"/>
    </row>
    <row r="49" spans="2:8" ht="17" x14ac:dyDescent="0.45">
      <c r="B49" s="290" t="s">
        <v>73</v>
      </c>
      <c r="C49" s="641"/>
      <c r="D49" s="641"/>
      <c r="E49" s="622"/>
      <c r="F49" s="254"/>
      <c r="H49" s="260"/>
    </row>
    <row r="50" spans="2:8" ht="17" x14ac:dyDescent="0.45">
      <c r="B50" s="290" t="s">
        <v>247</v>
      </c>
      <c r="C50" s="641"/>
      <c r="D50" s="641"/>
      <c r="E50" s="622"/>
      <c r="F50" s="254"/>
      <c r="H50" s="260"/>
    </row>
    <row r="51" spans="2:8" ht="17" x14ac:dyDescent="0.45">
      <c r="B51" s="290" t="s">
        <v>248</v>
      </c>
      <c r="C51" s="641"/>
      <c r="D51" s="641"/>
      <c r="E51" s="622"/>
      <c r="F51" s="254"/>
      <c r="H51" s="260"/>
    </row>
    <row r="52" spans="2:8" ht="17" x14ac:dyDescent="0.45">
      <c r="B52" s="290" t="s">
        <v>249</v>
      </c>
      <c r="C52" s="641"/>
      <c r="D52" s="641"/>
      <c r="E52" s="622"/>
      <c r="F52" s="254"/>
      <c r="H52" s="260"/>
    </row>
    <row r="53" spans="2:8" ht="17" x14ac:dyDescent="0.45">
      <c r="B53" s="290" t="s">
        <v>120</v>
      </c>
      <c r="C53" s="643" t="str">
        <f>IF(C49="","",AVERAGE(C49:C52))</f>
        <v/>
      </c>
      <c r="D53" s="643" t="str">
        <f>IF(D49="","",AVERAGE(D49:D52))</f>
        <v/>
      </c>
      <c r="E53" s="255" t="str">
        <f>IF(E49="","",AVERAGE(E49:E52))</f>
        <v/>
      </c>
      <c r="F53" s="256" t="str">
        <f>IF(F49="","",AVERAGE(F49:F52))</f>
        <v/>
      </c>
      <c r="H53" s="260"/>
    </row>
    <row r="54" spans="2:8" ht="17" x14ac:dyDescent="0.45">
      <c r="B54" s="162" t="s">
        <v>275</v>
      </c>
      <c r="C54" s="642"/>
      <c r="D54" s="642"/>
      <c r="E54" s="623"/>
      <c r="F54" s="391"/>
      <c r="H54" s="260"/>
    </row>
    <row r="55" spans="2:8" ht="17" x14ac:dyDescent="0.45">
      <c r="B55" s="290" t="s">
        <v>250</v>
      </c>
      <c r="C55" s="641"/>
      <c r="D55" s="641"/>
      <c r="E55" s="622"/>
      <c r="F55" s="254"/>
      <c r="H55" s="260"/>
    </row>
    <row r="56" spans="2:8" ht="17" x14ac:dyDescent="0.45">
      <c r="B56" s="290" t="s">
        <v>251</v>
      </c>
      <c r="C56" s="641"/>
      <c r="D56" s="641"/>
      <c r="E56" s="622"/>
      <c r="F56" s="254"/>
      <c r="H56" s="260"/>
    </row>
    <row r="57" spans="2:8" ht="17" x14ac:dyDescent="0.45">
      <c r="B57" s="290" t="s">
        <v>252</v>
      </c>
      <c r="C57" s="641"/>
      <c r="D57" s="641"/>
      <c r="E57" s="622"/>
      <c r="F57" s="254"/>
      <c r="H57" s="260"/>
    </row>
    <row r="58" spans="2:8" ht="17" x14ac:dyDescent="0.45">
      <c r="B58" s="290" t="s">
        <v>253</v>
      </c>
      <c r="C58" s="641"/>
      <c r="D58" s="641"/>
      <c r="E58" s="622"/>
      <c r="F58" s="254"/>
      <c r="H58" s="260"/>
    </row>
    <row r="59" spans="2:8" ht="17" x14ac:dyDescent="0.45">
      <c r="B59" s="290" t="s">
        <v>273</v>
      </c>
      <c r="C59" s="643" t="str">
        <f>IF(C55="","",AVERAGE(C55:C58))</f>
        <v/>
      </c>
      <c r="D59" s="643" t="str">
        <f>IF(D55="","",AVERAGE(D55:D58))</f>
        <v/>
      </c>
      <c r="E59" s="255" t="str">
        <f>IF(E55="","",AVERAGE(E55:E58))</f>
        <v/>
      </c>
      <c r="F59" s="256" t="str">
        <f>IF(F55="","",AVERAGE(F55:F58))</f>
        <v/>
      </c>
      <c r="H59" s="260"/>
    </row>
    <row r="60" spans="2:8" ht="17" x14ac:dyDescent="0.45">
      <c r="B60" s="253" t="s">
        <v>71</v>
      </c>
      <c r="C60" s="641"/>
      <c r="D60" s="641"/>
      <c r="E60" s="622"/>
      <c r="F60" s="254"/>
      <c r="H60" s="260"/>
    </row>
    <row r="61" spans="2:8" ht="17.5" thickBot="1" x14ac:dyDescent="0.5">
      <c r="B61" s="257" t="s">
        <v>72</v>
      </c>
      <c r="C61" s="644"/>
      <c r="D61" s="644"/>
      <c r="E61" s="624"/>
      <c r="F61" s="258"/>
      <c r="H61" s="260"/>
    </row>
    <row r="62" spans="2:8" ht="15" thickBot="1" x14ac:dyDescent="0.4">
      <c r="H62" s="260"/>
    </row>
    <row r="63" spans="2:8" ht="17.5" thickBot="1" x14ac:dyDescent="0.4">
      <c r="B63" s="814" t="s">
        <v>487</v>
      </c>
      <c r="C63" s="815"/>
      <c r="D63" s="815"/>
      <c r="E63" s="815"/>
      <c r="F63" s="816"/>
      <c r="H63" s="260"/>
    </row>
    <row r="64" spans="2:8" ht="34" x14ac:dyDescent="0.45">
      <c r="B64" s="390"/>
      <c r="C64" s="604" t="s">
        <v>91</v>
      </c>
      <c r="D64" s="604" t="s">
        <v>70</v>
      </c>
      <c r="E64" s="410" t="s">
        <v>69</v>
      </c>
      <c r="F64" s="413" t="s">
        <v>455</v>
      </c>
      <c r="H64" s="260"/>
    </row>
    <row r="65" spans="2:8" ht="17" x14ac:dyDescent="0.45">
      <c r="B65" s="392" t="s">
        <v>68</v>
      </c>
      <c r="C65" s="646" t="str">
        <f>IF(C30="","",AVERAGE(C30, C47))</f>
        <v/>
      </c>
      <c r="D65" s="646" t="str">
        <f t="shared" ref="D65:F65" si="0">IF(D30="","",AVERAGE(D30, D47))</f>
        <v/>
      </c>
      <c r="E65" s="259" t="str">
        <f t="shared" si="0"/>
        <v/>
      </c>
      <c r="F65" s="607" t="str">
        <f t="shared" si="0"/>
        <v/>
      </c>
      <c r="H65" s="260"/>
    </row>
    <row r="66" spans="2:8" ht="17" x14ac:dyDescent="0.45">
      <c r="B66" s="162" t="s">
        <v>274</v>
      </c>
      <c r="C66" s="642"/>
      <c r="D66" s="642"/>
      <c r="E66" s="623"/>
      <c r="F66" s="391"/>
      <c r="H66" s="260"/>
    </row>
    <row r="67" spans="2:8" ht="17" x14ac:dyDescent="0.45">
      <c r="B67" s="290" t="s">
        <v>73</v>
      </c>
      <c r="C67" s="635" t="str">
        <f>IF(C32="","",AVERAGE(C32, C49))</f>
        <v/>
      </c>
      <c r="D67" s="635" t="str">
        <f t="shared" ref="D67:F67" si="1">IF(D32="","",AVERAGE(D32, D49))</f>
        <v/>
      </c>
      <c r="E67" s="474" t="str">
        <f t="shared" si="1"/>
        <v/>
      </c>
      <c r="F67" s="608" t="str">
        <f t="shared" si="1"/>
        <v/>
      </c>
      <c r="H67" s="260"/>
    </row>
    <row r="68" spans="2:8" ht="17" x14ac:dyDescent="0.45">
      <c r="B68" s="290" t="s">
        <v>247</v>
      </c>
      <c r="C68" s="635" t="str">
        <f>IF(C33="","",AVERAGE(C33, C50))</f>
        <v/>
      </c>
      <c r="D68" s="635" t="str">
        <f t="shared" ref="D68:F68" si="2">IF(D33="","",AVERAGE(D33, D50))</f>
        <v/>
      </c>
      <c r="E68" s="474" t="str">
        <f t="shared" si="2"/>
        <v/>
      </c>
      <c r="F68" s="608" t="str">
        <f t="shared" si="2"/>
        <v/>
      </c>
      <c r="H68" s="260"/>
    </row>
    <row r="69" spans="2:8" ht="17" x14ac:dyDescent="0.45">
      <c r="B69" s="290" t="s">
        <v>248</v>
      </c>
      <c r="C69" s="635" t="str">
        <f>IF(C34="","",AVERAGE(C34, C51))</f>
        <v/>
      </c>
      <c r="D69" s="635" t="str">
        <f t="shared" ref="D69:F69" si="3">IF(D34="","",AVERAGE(D34, D51))</f>
        <v/>
      </c>
      <c r="E69" s="474" t="str">
        <f t="shared" si="3"/>
        <v/>
      </c>
      <c r="F69" s="608" t="str">
        <f t="shared" si="3"/>
        <v/>
      </c>
      <c r="H69" s="260"/>
    </row>
    <row r="70" spans="2:8" ht="17" x14ac:dyDescent="0.45">
      <c r="B70" s="290" t="s">
        <v>249</v>
      </c>
      <c r="C70" s="635" t="str">
        <f>IF(C35="","",AVERAGE(C35, C52))</f>
        <v/>
      </c>
      <c r="D70" s="635" t="str">
        <f t="shared" ref="D70:F70" si="4">IF(D35="","",AVERAGE(D35, D52))</f>
        <v/>
      </c>
      <c r="E70" s="474" t="str">
        <f t="shared" si="4"/>
        <v/>
      </c>
      <c r="F70" s="608" t="str">
        <f t="shared" si="4"/>
        <v/>
      </c>
      <c r="H70" s="260"/>
    </row>
    <row r="71" spans="2:8" ht="17" x14ac:dyDescent="0.45">
      <c r="B71" s="290" t="s">
        <v>120</v>
      </c>
      <c r="C71" s="646" t="str">
        <f>IF(C36="","",AVERAGE(C36, C53))</f>
        <v/>
      </c>
      <c r="D71" s="646" t="str">
        <f t="shared" ref="D71:F71" si="5">IF(D36="","",AVERAGE(D36, D53))</f>
        <v/>
      </c>
      <c r="E71" s="259" t="str">
        <f t="shared" si="5"/>
        <v/>
      </c>
      <c r="F71" s="609" t="str">
        <f t="shared" si="5"/>
        <v/>
      </c>
      <c r="H71" s="260"/>
    </row>
    <row r="72" spans="2:8" ht="17" x14ac:dyDescent="0.45">
      <c r="B72" s="162" t="s">
        <v>275</v>
      </c>
      <c r="C72" s="642"/>
      <c r="D72" s="642"/>
      <c r="E72" s="623"/>
      <c r="F72" s="391"/>
      <c r="H72" s="260"/>
    </row>
    <row r="73" spans="2:8" ht="17" x14ac:dyDescent="0.45">
      <c r="B73" s="290" t="s">
        <v>250</v>
      </c>
      <c r="C73" s="646" t="str">
        <f t="shared" ref="C73:C79" si="6">IF(C38="","",AVERAGE(C38, C55))</f>
        <v/>
      </c>
      <c r="D73" s="646" t="str">
        <f t="shared" ref="D73:F73" si="7">IF(D38="","",AVERAGE(D38, D55))</f>
        <v/>
      </c>
      <c r="E73" s="259" t="str">
        <f t="shared" si="7"/>
        <v/>
      </c>
      <c r="F73" s="607" t="str">
        <f t="shared" si="7"/>
        <v/>
      </c>
      <c r="H73" s="260"/>
    </row>
    <row r="74" spans="2:8" ht="17" x14ac:dyDescent="0.45">
      <c r="B74" s="290" t="s">
        <v>251</v>
      </c>
      <c r="C74" s="646" t="str">
        <f t="shared" si="6"/>
        <v/>
      </c>
      <c r="D74" s="646" t="str">
        <f t="shared" ref="D74:F74" si="8">IF(D39="","",AVERAGE(D39, D56))</f>
        <v/>
      </c>
      <c r="E74" s="259" t="str">
        <f t="shared" si="8"/>
        <v/>
      </c>
      <c r="F74" s="607" t="str">
        <f t="shared" si="8"/>
        <v/>
      </c>
      <c r="H74" s="260"/>
    </row>
    <row r="75" spans="2:8" ht="17" x14ac:dyDescent="0.45">
      <c r="B75" s="290" t="s">
        <v>252</v>
      </c>
      <c r="C75" s="646" t="str">
        <f t="shared" si="6"/>
        <v/>
      </c>
      <c r="D75" s="646" t="str">
        <f t="shared" ref="D75:F75" si="9">IF(D40="","",AVERAGE(D40, D57))</f>
        <v/>
      </c>
      <c r="E75" s="259" t="str">
        <f t="shared" si="9"/>
        <v/>
      </c>
      <c r="F75" s="607" t="str">
        <f t="shared" si="9"/>
        <v/>
      </c>
      <c r="H75" s="260"/>
    </row>
    <row r="76" spans="2:8" ht="17" x14ac:dyDescent="0.45">
      <c r="B76" s="290" t="s">
        <v>253</v>
      </c>
      <c r="C76" s="646" t="str">
        <f t="shared" si="6"/>
        <v/>
      </c>
      <c r="D76" s="646" t="str">
        <f t="shared" ref="D76:E76" si="10">IF(D41="","",AVERAGE(D41, D58))</f>
        <v/>
      </c>
      <c r="E76" s="259" t="str">
        <f t="shared" si="10"/>
        <v/>
      </c>
      <c r="F76" s="607" t="str">
        <f>IF(F41="","",AVERAGE(F41, F58))</f>
        <v/>
      </c>
      <c r="H76" s="260"/>
    </row>
    <row r="77" spans="2:8" ht="17" x14ac:dyDescent="0.45">
      <c r="B77" s="290" t="s">
        <v>273</v>
      </c>
      <c r="C77" s="646" t="str">
        <f t="shared" si="6"/>
        <v/>
      </c>
      <c r="D77" s="646" t="str">
        <f t="shared" ref="D77:F77" si="11">IF(D42="","",AVERAGE(D42, D59))</f>
        <v/>
      </c>
      <c r="E77" s="259" t="str">
        <f t="shared" si="11"/>
        <v/>
      </c>
      <c r="F77" s="607" t="str">
        <f t="shared" si="11"/>
        <v/>
      </c>
      <c r="H77" s="260"/>
    </row>
    <row r="78" spans="2:8" ht="17" x14ac:dyDescent="0.45">
      <c r="B78" s="392" t="s">
        <v>71</v>
      </c>
      <c r="C78" s="646" t="str">
        <f t="shared" si="6"/>
        <v/>
      </c>
      <c r="D78" s="646" t="str">
        <f t="shared" ref="D78:F78" si="12">IF(D43="","",AVERAGE(D43, D60))</f>
        <v/>
      </c>
      <c r="E78" s="259" t="str">
        <f t="shared" si="12"/>
        <v/>
      </c>
      <c r="F78" s="607" t="str">
        <f t="shared" si="12"/>
        <v/>
      </c>
      <c r="H78" s="260"/>
    </row>
    <row r="79" spans="2:8" ht="17.5" thickBot="1" x14ac:dyDescent="0.5">
      <c r="B79" s="394" t="s">
        <v>72</v>
      </c>
      <c r="C79" s="647" t="str">
        <f t="shared" si="6"/>
        <v/>
      </c>
      <c r="D79" s="647" t="str">
        <f t="shared" ref="D79:F79" si="13">IF(D44="","",AVERAGE(D44, D61))</f>
        <v/>
      </c>
      <c r="E79" s="625" t="str">
        <f t="shared" si="13"/>
        <v/>
      </c>
      <c r="F79" s="610" t="str">
        <f t="shared" si="13"/>
        <v/>
      </c>
      <c r="H79" s="260"/>
    </row>
    <row r="80" spans="2:8" x14ac:dyDescent="0.35">
      <c r="H80" s="260"/>
    </row>
    <row r="81" spans="1:8" x14ac:dyDescent="0.35">
      <c r="A81" s="261"/>
      <c r="B81" s="260"/>
      <c r="C81" s="260"/>
      <c r="D81" s="260"/>
      <c r="E81" s="260"/>
      <c r="F81" s="260"/>
      <c r="G81" s="260"/>
      <c r="H81" s="260"/>
    </row>
  </sheetData>
  <sheetProtection algorithmName="SHA-512" hashValue="8MiQnFrOerexZV8e35GYgy204ypgttdvIZPqsIHJ89g9LLPC9XMt2zMX7K96v+YTdcJRieWHYQjP1nPNWGS77w==" saltValue="N7pQaltDVHQgeCSumN3eMA==" spinCount="100000" sheet="1" selectLockedCells="1"/>
  <mergeCells count="13">
    <mergeCell ref="C8:D8"/>
    <mergeCell ref="B63:F63"/>
    <mergeCell ref="B19:F19"/>
    <mergeCell ref="B11:F11"/>
    <mergeCell ref="B12:F14"/>
    <mergeCell ref="B15:F15"/>
    <mergeCell ref="B16:F17"/>
    <mergeCell ref="B2:D2"/>
    <mergeCell ref="C7:D7"/>
    <mergeCell ref="C3:D3"/>
    <mergeCell ref="C4:D4"/>
    <mergeCell ref="C5:D5"/>
    <mergeCell ref="C6:D6"/>
  </mergeCells>
  <conditionalFormatting sqref="C32:F32 C36:F36 C49:F49 C53:F53 C67:F67 C71:F71">
    <cfRule type="expression" dxfId="10" priority="2444" stopIfTrue="1">
      <formula>OR(AND($C$20&lt;&gt;"Both Manual and User-Adjustable Adaptive",$C$20&lt;&gt;"User-Adjustable Adaptive"),$C$23&lt;&gt;"Yes")</formula>
    </cfRule>
  </conditionalFormatting>
  <conditionalFormatting sqref="C30:F30 C47:F47 C65:F65">
    <cfRule type="expression" dxfId="9" priority="2438" stopIfTrue="1">
      <formula>OR(AND($C$20&lt;&gt;"User-Adjustable Adaptive",$C$20&lt;&gt; "Both Manual and User-Adjustable Adaptive"),$C$22&lt;&gt;"Yes")</formula>
    </cfRule>
  </conditionalFormatting>
  <conditionalFormatting sqref="C33:F33 C50:F50 C68:F68">
    <cfRule type="expression" dxfId="8" priority="2447" stopIfTrue="1">
      <formula>OR(AND($C$20&lt;&gt;"Both Manual and User-Adjustable Adaptive",$C$20&lt;&gt;"User-Adjustable Adaptive"),$C$23&lt;&gt;"Yes",$C$24&lt;2)</formula>
    </cfRule>
  </conditionalFormatting>
  <conditionalFormatting sqref="C34:F34 C51:F51 C69:F69">
    <cfRule type="expression" dxfId="7" priority="2450" stopIfTrue="1">
      <formula>OR(AND($C$20&lt;&gt;"Both Manual and User-Adjustable Adaptive",$C$20&lt;&gt;"User-Adjustable Adaptive"),$C$23&lt;&gt;"Yes",$C$24&lt;3)</formula>
    </cfRule>
  </conditionalFormatting>
  <conditionalFormatting sqref="C35:F35 C52:F52 C70:F70">
    <cfRule type="expression" dxfId="6" priority="2453" stopIfTrue="1">
      <formula>OR(AND($C$20&lt;&gt;"Both Manual and User-Adjustable Adaptive",$C$20&lt;&gt;"User-Adjustable Adaptive"),$C$23&lt;&gt;"Yes",$C$24&lt;4)</formula>
    </cfRule>
  </conditionalFormatting>
  <conditionalFormatting sqref="C38:F38 C42:F42 C55:F55 C59:F59 C73:F73 C77:F77">
    <cfRule type="expression" dxfId="5" priority="2456" stopIfTrue="1">
      <formula>OR(AND($C$20&lt;&gt;"Both Manual and User-Adjustable Adaptive",$C$20&lt;&gt;"User-Adjustable Adaptive"),$C$25&lt;&gt;"Yes")</formula>
    </cfRule>
  </conditionalFormatting>
  <conditionalFormatting sqref="C39:F39 C56:F56 C74:F74">
    <cfRule type="expression" dxfId="4" priority="2462" stopIfTrue="1">
      <formula>OR(AND($C$20&lt;&gt;"Both Manual and User-Adjustable Adaptive",$C$20&lt;&gt;"User-Adjustable Adaptive"),$C$25&lt;&gt;"Yes",$C$26&lt;2)</formula>
    </cfRule>
  </conditionalFormatting>
  <conditionalFormatting sqref="C40:F40 C57:F57 C75:F75">
    <cfRule type="expression" dxfId="3" priority="2465" stopIfTrue="1">
      <formula>OR(AND($C$20&lt;&gt;"Both Manual and User-Adjustable Adaptive",$C$20&lt;&gt;"User-Adjustable Adaptive"),$C$25&lt;&gt;"Yes",$C$26&lt;3)</formula>
    </cfRule>
  </conditionalFormatting>
  <conditionalFormatting sqref="C41:F41 C58:F58 C76:F76">
    <cfRule type="expression" dxfId="2" priority="2468" stopIfTrue="1">
      <formula>OR(AND($C$20&lt;&gt;"Both Manual and User-Adjustable Adaptive",$C$20&lt;&gt;"User-Adjustable Adaptive"),$C$25&lt;&gt;"Yes",$C$26&lt;4)</formula>
    </cfRule>
  </conditionalFormatting>
  <conditionalFormatting sqref="C43:F43 C60:F60 C78:F78">
    <cfRule type="expression" dxfId="1" priority="2471" stopIfTrue="1">
      <formula>OR(AND($C$20&lt;&gt;"Both Manual and User-Adjustable Adaptive",$C$20&lt;&gt;"User-Adjustable Adaptive"),$C$27&lt;&gt;"Yes")</formula>
    </cfRule>
  </conditionalFormatting>
  <conditionalFormatting sqref="C44:F44 C61:F61 C79:F79">
    <cfRule type="expression" dxfId="0" priority="2474" stopIfTrue="1">
      <formula>OR(AND($C$20&lt;&gt;"Both Manual and User-Adjustable Adaptive",$C$20&lt;&gt;"User-Adjustable Adaptive"),$C$28&lt;&gt;"Yes")</formula>
    </cfRule>
  </conditionalFormatting>
  <hyperlinks>
    <hyperlink ref="F4" location="Instructions!C35" display="Back to Instructions tab" xr:uid="{00000000-0004-0000-0600-000000000000}"/>
  </hyperlinks>
  <pageMargins left="0.7" right="0.7" top="0.75" bottom="0.75" header="0.3" footer="0.3"/>
  <pageSetup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70C0"/>
  </sheetPr>
  <dimension ref="A1:G21"/>
  <sheetViews>
    <sheetView zoomScale="80" zoomScaleNormal="80" workbookViewId="0">
      <selection activeCell="E16" sqref="E16"/>
    </sheetView>
  </sheetViews>
  <sheetFormatPr defaultColWidth="9.1796875" defaultRowHeight="15.5" x14ac:dyDescent="0.4"/>
  <cols>
    <col min="1" max="1" width="4.1796875" style="377" customWidth="1"/>
    <col min="2" max="2" width="33.81640625" style="377" customWidth="1"/>
    <col min="3" max="3" width="53.453125" style="377" customWidth="1"/>
    <col min="4" max="4" width="31.54296875" style="377" customWidth="1"/>
    <col min="5" max="5" width="36.453125" style="377" customWidth="1"/>
    <col min="6" max="6" width="3.81640625" style="377" customWidth="1"/>
    <col min="7" max="7" width="4" style="377" customWidth="1"/>
    <col min="8" max="16384" width="9.1796875" style="377"/>
  </cols>
  <sheetData>
    <row r="1" spans="1:7" s="379" customFormat="1" ht="17.5" thickBot="1" x14ac:dyDescent="0.5">
      <c r="G1" s="380"/>
    </row>
    <row r="2" spans="1:7" s="379" customFormat="1" ht="17.5" thickBot="1" x14ac:dyDescent="0.5">
      <c r="B2" s="709" t="str">
        <f>'Version Control'!$B$2</f>
        <v>Title Block</v>
      </c>
      <c r="C2" s="710"/>
      <c r="G2" s="380"/>
    </row>
    <row r="3" spans="1:7" s="379" customFormat="1" ht="17" x14ac:dyDescent="0.45">
      <c r="B3" s="425" t="str">
        <f>'Version Control'!$B$3</f>
        <v>Test Report Template Name:</v>
      </c>
      <c r="C3" s="477" t="str">
        <f>'Version Control'!$C$3</f>
        <v xml:space="preserve">Commercial Clothes Washer J2  </v>
      </c>
      <c r="E3" s="386" t="s">
        <v>197</v>
      </c>
      <c r="G3" s="380"/>
    </row>
    <row r="4" spans="1:7" s="379" customFormat="1" ht="17" x14ac:dyDescent="0.45">
      <c r="B4" s="426" t="str">
        <f>'Version Control'!$B$4</f>
        <v>Version Number:</v>
      </c>
      <c r="C4" s="503" t="str">
        <f>'Version Control'!$C$4</f>
        <v>v2.0</v>
      </c>
      <c r="G4" s="380"/>
    </row>
    <row r="5" spans="1:7" s="379" customFormat="1" ht="17" x14ac:dyDescent="0.45">
      <c r="B5" s="427" t="str">
        <f>'Version Control'!$B$5</f>
        <v xml:space="preserve">Latest Template Revision: </v>
      </c>
      <c r="C5" s="428">
        <f>'Version Control'!$C$5</f>
        <v>44904</v>
      </c>
      <c r="G5" s="380"/>
    </row>
    <row r="6" spans="1:7" s="379" customFormat="1" ht="17" x14ac:dyDescent="0.45">
      <c r="B6" s="427" t="str">
        <f>'Version Control'!$B$6</f>
        <v>Tab Name:</v>
      </c>
      <c r="C6" s="503" t="str">
        <f ca="1">MID(CELL("filename",B1), FIND("]", CELL("filename", B1))+ 1, 255)</f>
        <v>Report Sign-Off Block</v>
      </c>
      <c r="G6" s="380"/>
    </row>
    <row r="7" spans="1:7" s="379" customFormat="1" ht="42.75" customHeight="1" x14ac:dyDescent="0.45">
      <c r="B7" s="504" t="str">
        <f>'Version Control'!$B$7</f>
        <v>File Name:</v>
      </c>
      <c r="C7" s="505" t="str">
        <f ca="1">'Version Control'!$C$7</f>
        <v>Commercial Clothes Washer J2 - v2.0.xlsx</v>
      </c>
      <c r="G7" s="380"/>
    </row>
    <row r="8" spans="1:7" s="379" customFormat="1" ht="17.5" thickBot="1" x14ac:dyDescent="0.5">
      <c r="B8" s="429" t="str">
        <f>'Version Control'!$B$8</f>
        <v xml:space="preserve">Test Completion Date: </v>
      </c>
      <c r="C8" s="430" t="str">
        <f>'Version Control'!$C$8</f>
        <v>[MM/DD/YYYY]</v>
      </c>
      <c r="G8" s="380"/>
    </row>
    <row r="9" spans="1:7" x14ac:dyDescent="0.4">
      <c r="G9" s="244"/>
    </row>
    <row r="10" spans="1:7" ht="16" thickBot="1" x14ac:dyDescent="0.45">
      <c r="G10" s="244"/>
    </row>
    <row r="11" spans="1:7" s="379" customFormat="1" ht="17.5" thickBot="1" x14ac:dyDescent="0.5">
      <c r="A11" s="378"/>
      <c r="B11" s="709" t="s">
        <v>152</v>
      </c>
      <c r="C11" s="720"/>
      <c r="D11" s="720"/>
      <c r="E11" s="710"/>
      <c r="G11" s="380"/>
    </row>
    <row r="12" spans="1:7" s="379" customFormat="1" ht="17" x14ac:dyDescent="0.45">
      <c r="A12" s="378"/>
      <c r="B12" s="833" t="s">
        <v>224</v>
      </c>
      <c r="C12" s="834"/>
      <c r="D12" s="834"/>
      <c r="E12" s="835"/>
      <c r="G12" s="380"/>
    </row>
    <row r="13" spans="1:7" s="379" customFormat="1" ht="17" x14ac:dyDescent="0.45">
      <c r="A13" s="378"/>
      <c r="B13" s="836"/>
      <c r="C13" s="837"/>
      <c r="D13" s="837"/>
      <c r="E13" s="838"/>
      <c r="G13" s="380"/>
    </row>
    <row r="14" spans="1:7" s="379" customFormat="1" ht="17.5" thickBot="1" x14ac:dyDescent="0.5">
      <c r="A14" s="378"/>
      <c r="B14" s="839"/>
      <c r="C14" s="840"/>
      <c r="D14" s="840"/>
      <c r="E14" s="841"/>
      <c r="G14" s="380"/>
    </row>
    <row r="15" spans="1:7" s="379" customFormat="1" ht="17" x14ac:dyDescent="0.45">
      <c r="A15" s="378"/>
      <c r="B15" s="842" t="s">
        <v>153</v>
      </c>
      <c r="C15" s="843"/>
      <c r="D15" s="381" t="s">
        <v>151</v>
      </c>
      <c r="E15" s="382" t="s">
        <v>154</v>
      </c>
      <c r="G15" s="380"/>
    </row>
    <row r="16" spans="1:7" s="379" customFormat="1" ht="17" x14ac:dyDescent="0.45">
      <c r="A16" s="378"/>
      <c r="B16" s="844" t="s">
        <v>155</v>
      </c>
      <c r="C16" s="845"/>
      <c r="D16" s="383" t="str">
        <f>'General Info &amp; Test Results'!C17</f>
        <v>[MM/DD/YYYY]</v>
      </c>
      <c r="E16" s="519" t="s">
        <v>489</v>
      </c>
      <c r="G16" s="380"/>
    </row>
    <row r="17" spans="1:7" s="379" customFormat="1" ht="17" x14ac:dyDescent="0.45">
      <c r="A17" s="378"/>
      <c r="B17" s="846" t="s">
        <v>156</v>
      </c>
      <c r="C17" s="847"/>
      <c r="D17" s="384" t="s">
        <v>488</v>
      </c>
      <c r="E17" s="519" t="s">
        <v>489</v>
      </c>
      <c r="G17" s="380"/>
    </row>
    <row r="18" spans="1:7" s="379" customFormat="1" ht="17" x14ac:dyDescent="0.45">
      <c r="A18" s="378"/>
      <c r="B18" s="829" t="s">
        <v>216</v>
      </c>
      <c r="C18" s="830"/>
      <c r="D18" s="384" t="s">
        <v>488</v>
      </c>
      <c r="E18" s="519" t="s">
        <v>489</v>
      </c>
      <c r="G18" s="380"/>
    </row>
    <row r="19" spans="1:7" s="379" customFormat="1" ht="17.5" thickBot="1" x14ac:dyDescent="0.5">
      <c r="A19" s="378"/>
      <c r="B19" s="831" t="s">
        <v>216</v>
      </c>
      <c r="C19" s="832"/>
      <c r="D19" s="385" t="s">
        <v>488</v>
      </c>
      <c r="E19" s="531" t="s">
        <v>489</v>
      </c>
      <c r="G19" s="380"/>
    </row>
    <row r="20" spans="1:7" x14ac:dyDescent="0.4">
      <c r="G20" s="244"/>
    </row>
    <row r="21" spans="1:7" x14ac:dyDescent="0.4">
      <c r="A21" s="244"/>
      <c r="B21" s="244"/>
      <c r="C21" s="244"/>
      <c r="D21" s="244"/>
      <c r="E21" s="244"/>
      <c r="F21" s="244"/>
      <c r="G21" s="244"/>
    </row>
  </sheetData>
  <sheetProtection algorithmName="SHA-512" hashValue="nykzvWi4y0kRQBC2UxaO2S6MapAoqdvEcsjo6sfPHH5PIOiAf86+EAtOksiYZ9dJzUfEZZYRGlJMB4BnINZDxA==" saltValue="yZ5dd3VIeKpHX/a9IJ+H5A==" spinCount="100000" sheet="1" objects="1" scenarios="1" selectLockedCells="1"/>
  <mergeCells count="8">
    <mergeCell ref="B18:C18"/>
    <mergeCell ref="B19:C19"/>
    <mergeCell ref="B11:E11"/>
    <mergeCell ref="B2:C2"/>
    <mergeCell ref="B12:E14"/>
    <mergeCell ref="B15:C15"/>
    <mergeCell ref="B16:C16"/>
    <mergeCell ref="B17:C17"/>
  </mergeCells>
  <hyperlinks>
    <hyperlink ref="E3" location="Instructions!C35" display="Back to Instructions tab"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48"/>
  <sheetViews>
    <sheetView zoomScale="80" zoomScaleNormal="80" workbookViewId="0">
      <selection activeCell="F5" sqref="F5"/>
    </sheetView>
  </sheetViews>
  <sheetFormatPr defaultColWidth="9.1796875" defaultRowHeight="14.5" x14ac:dyDescent="0.4"/>
  <cols>
    <col min="1" max="1" width="4.81640625" style="8" customWidth="1"/>
    <col min="2" max="2" width="41.81640625" style="8" customWidth="1"/>
    <col min="3" max="3" width="16.81640625" style="8" customWidth="1"/>
    <col min="4" max="4" width="28.81640625" style="8" customWidth="1"/>
    <col min="5" max="5" width="4.1796875" style="8" customWidth="1"/>
    <col min="6" max="6" width="21.81640625" style="8" bestFit="1" customWidth="1"/>
    <col min="7" max="7" width="4.1796875" style="8" customWidth="1"/>
    <col min="8" max="8" width="4.453125" style="8" customWidth="1"/>
    <col min="9" max="16384" width="9.1796875" style="8"/>
  </cols>
  <sheetData>
    <row r="1" spans="2:8" ht="15" thickBot="1" x14ac:dyDescent="0.45">
      <c r="H1" s="246"/>
    </row>
    <row r="2" spans="2:8" ht="15" thickBot="1" x14ac:dyDescent="0.45">
      <c r="B2" s="850" t="str">
        <f>'Version Control'!$B$2</f>
        <v>Title Block</v>
      </c>
      <c r="C2" s="851"/>
      <c r="D2" s="852"/>
      <c r="H2" s="246"/>
    </row>
    <row r="3" spans="2:8" ht="15.75" customHeight="1" x14ac:dyDescent="0.4">
      <c r="B3" s="438" t="str">
        <f>'Version Control'!$B$3</f>
        <v>Test Report Template Name:</v>
      </c>
      <c r="C3" s="855" t="str">
        <f>'Version Control'!$C$3</f>
        <v xml:space="preserve">Commercial Clothes Washer J2  </v>
      </c>
      <c r="D3" s="856"/>
      <c r="H3" s="246"/>
    </row>
    <row r="4" spans="2:8" x14ac:dyDescent="0.4">
      <c r="B4" s="439" t="str">
        <f>'Version Control'!$B$4</f>
        <v>Version Number:</v>
      </c>
      <c r="C4" s="857" t="str">
        <f>'Version Control'!$C$4</f>
        <v>v2.0</v>
      </c>
      <c r="D4" s="858"/>
      <c r="H4" s="246"/>
    </row>
    <row r="5" spans="2:8" x14ac:dyDescent="0.4">
      <c r="B5" s="440" t="str">
        <f>'Version Control'!$B$5</f>
        <v xml:space="preserve">Latest Template Revision: </v>
      </c>
      <c r="C5" s="859">
        <f>'Version Control'!$C$5</f>
        <v>44904</v>
      </c>
      <c r="D5" s="860"/>
      <c r="F5" s="443" t="s">
        <v>197</v>
      </c>
      <c r="H5" s="246"/>
    </row>
    <row r="6" spans="2:8" x14ac:dyDescent="0.4">
      <c r="B6" s="440" t="str">
        <f>'Version Control'!$B$6</f>
        <v>Tab Name:</v>
      </c>
      <c r="C6" s="857" t="str">
        <f ca="1">MID(CELL("filename",A1), FIND("]", CELL("filename", A1))+ 1, 255)</f>
        <v>Calculations - Metrics</v>
      </c>
      <c r="D6" s="858"/>
      <c r="H6" s="246"/>
    </row>
    <row r="7" spans="2:8" ht="32.25" customHeight="1" x14ac:dyDescent="0.4">
      <c r="B7" s="502" t="str">
        <f>'Version Control'!$B$7</f>
        <v>File Name:</v>
      </c>
      <c r="C7" s="853" t="str">
        <f ca="1">'Version Control'!$C$7</f>
        <v>Commercial Clothes Washer J2 - v2.0.xlsx</v>
      </c>
      <c r="D7" s="854"/>
      <c r="H7" s="246"/>
    </row>
    <row r="8" spans="2:8" ht="16.5" customHeight="1" thickBot="1" x14ac:dyDescent="0.45">
      <c r="B8" s="441" t="str">
        <f>'Version Control'!$B$8</f>
        <v xml:space="preserve">Test Completion Date: </v>
      </c>
      <c r="C8" s="848" t="str">
        <f>'Version Control'!$C$8</f>
        <v>[MM/DD/YYYY]</v>
      </c>
      <c r="D8" s="849"/>
      <c r="H8" s="246"/>
    </row>
    <row r="9" spans="2:8" x14ac:dyDescent="0.4">
      <c r="H9" s="246"/>
    </row>
    <row r="10" spans="2:8" ht="15" thickBot="1" x14ac:dyDescent="0.45">
      <c r="H10" s="246"/>
    </row>
    <row r="11" spans="2:8" ht="15" thickBot="1" x14ac:dyDescent="0.45">
      <c r="B11" s="108" t="s">
        <v>281</v>
      </c>
      <c r="C11" s="351"/>
      <c r="D11" s="12"/>
      <c r="H11" s="246"/>
    </row>
    <row r="12" spans="2:8" ht="15" thickBot="1" x14ac:dyDescent="0.45">
      <c r="B12" s="49" t="s">
        <v>261</v>
      </c>
      <c r="C12" s="371" t="e">
        <f>C26/(C27+C30+C31)</f>
        <v>#VALUE!</v>
      </c>
      <c r="D12" s="12" t="s">
        <v>90</v>
      </c>
      <c r="H12" s="246"/>
    </row>
    <row r="13" spans="2:8" ht="15" thickBot="1" x14ac:dyDescent="0.45">
      <c r="B13" s="40"/>
      <c r="C13" s="42"/>
      <c r="D13" s="12"/>
      <c r="H13" s="246"/>
    </row>
    <row r="14" spans="2:8" ht="15" thickBot="1" x14ac:dyDescent="0.45">
      <c r="B14" s="108" t="s">
        <v>282</v>
      </c>
      <c r="C14" s="351"/>
      <c r="D14" s="12"/>
      <c r="H14" s="246"/>
    </row>
    <row r="15" spans="2:8" ht="15" thickBot="1" x14ac:dyDescent="0.45">
      <c r="B15" s="49" t="s">
        <v>262</v>
      </c>
      <c r="C15" s="375" t="e">
        <f>C35/C34</f>
        <v>#VALUE!</v>
      </c>
      <c r="D15" s="12" t="s">
        <v>97</v>
      </c>
      <c r="H15" s="246"/>
    </row>
    <row r="16" spans="2:8" ht="15" thickBot="1" x14ac:dyDescent="0.45">
      <c r="H16" s="246"/>
    </row>
    <row r="17" spans="1:8" ht="15" thickBot="1" x14ac:dyDescent="0.45">
      <c r="B17" s="103" t="s">
        <v>31</v>
      </c>
      <c r="C17" s="104"/>
      <c r="D17" s="12"/>
      <c r="H17" s="246"/>
    </row>
    <row r="18" spans="1:8" ht="15" thickBot="1" x14ac:dyDescent="0.45">
      <c r="B18" s="49" t="s">
        <v>87</v>
      </c>
      <c r="C18" s="247" t="e">
        <f>C38/(C39+C42)</f>
        <v>#VALUE!</v>
      </c>
      <c r="D18" s="12" t="s">
        <v>90</v>
      </c>
      <c r="H18" s="246"/>
    </row>
    <row r="19" spans="1:8" ht="15" thickBot="1" x14ac:dyDescent="0.45">
      <c r="B19" s="40"/>
      <c r="C19" s="42"/>
      <c r="D19" s="12"/>
      <c r="H19" s="246"/>
    </row>
    <row r="20" spans="1:8" ht="15" thickBot="1" x14ac:dyDescent="0.45">
      <c r="B20" s="103" t="s">
        <v>93</v>
      </c>
      <c r="C20" s="104"/>
      <c r="D20" s="12"/>
      <c r="H20" s="246"/>
    </row>
    <row r="21" spans="1:8" ht="15" thickBot="1" x14ac:dyDescent="0.45">
      <c r="B21" s="49" t="s">
        <v>94</v>
      </c>
      <c r="C21" s="376" t="e">
        <f>C46/C45</f>
        <v>#VALUE!</v>
      </c>
      <c r="D21" s="12" t="s">
        <v>97</v>
      </c>
      <c r="H21" s="246"/>
    </row>
    <row r="22" spans="1:8" x14ac:dyDescent="0.4">
      <c r="H22" s="246"/>
    </row>
    <row r="23" spans="1:8" ht="20" x14ac:dyDescent="0.55000000000000004">
      <c r="B23" s="105" t="s">
        <v>118</v>
      </c>
      <c r="H23" s="246"/>
    </row>
    <row r="24" spans="1:8" ht="15" thickBot="1" x14ac:dyDescent="0.45">
      <c r="H24" s="246"/>
    </row>
    <row r="25" spans="1:8" x14ac:dyDescent="0.4">
      <c r="A25" s="123"/>
      <c r="B25" s="36" t="s">
        <v>283</v>
      </c>
      <c r="C25" s="38"/>
      <c r="D25" s="12"/>
      <c r="H25" s="246"/>
    </row>
    <row r="26" spans="1:8" x14ac:dyDescent="0.4">
      <c r="B26" s="48" t="s">
        <v>89</v>
      </c>
      <c r="C26" s="106" t="e">
        <f>'Test Data Inputs'!$C$16</f>
        <v>#VALUE!</v>
      </c>
      <c r="D26" s="8" t="s">
        <v>51</v>
      </c>
      <c r="H26" s="246"/>
    </row>
    <row r="27" spans="1:8" ht="15.5" x14ac:dyDescent="0.45">
      <c r="B27" s="39" t="s">
        <v>442</v>
      </c>
      <c r="C27" s="106">
        <f>SUM(C28:C29)</f>
        <v>0</v>
      </c>
      <c r="D27" s="8" t="s">
        <v>82</v>
      </c>
      <c r="H27" s="246"/>
    </row>
    <row r="28" spans="1:8" ht="15.5" x14ac:dyDescent="0.45">
      <c r="B28" s="372" t="s">
        <v>443</v>
      </c>
      <c r="C28" s="106" t="str">
        <f>'Calculations - Hot Water Energy'!$C$14</f>
        <v/>
      </c>
      <c r="D28" s="8" t="s">
        <v>82</v>
      </c>
      <c r="H28" s="246"/>
    </row>
    <row r="29" spans="1:8" ht="15.5" x14ac:dyDescent="0.45">
      <c r="B29" s="372" t="s">
        <v>444</v>
      </c>
      <c r="C29" s="106" t="str">
        <f>'Calculations - Machine Elec'!$C$14</f>
        <v/>
      </c>
      <c r="D29" s="8" t="s">
        <v>82</v>
      </c>
      <c r="H29" s="246"/>
    </row>
    <row r="30" spans="1:8" ht="15.5" x14ac:dyDescent="0.45">
      <c r="B30" s="39" t="s">
        <v>445</v>
      </c>
      <c r="C30" s="106" t="str">
        <f>'Calculations - Dryer Energy'!$C$14</f>
        <v/>
      </c>
      <c r="D30" s="8" t="s">
        <v>82</v>
      </c>
      <c r="H30" s="246"/>
    </row>
    <row r="31" spans="1:8" ht="16" thickBot="1" x14ac:dyDescent="0.5">
      <c r="B31" s="13" t="s">
        <v>446</v>
      </c>
      <c r="C31" s="107" t="e">
        <f>'Calculations - Low-Power Mode'!C14</f>
        <v>#VALUE!</v>
      </c>
      <c r="D31" s="8" t="s">
        <v>82</v>
      </c>
      <c r="H31" s="246"/>
    </row>
    <row r="32" spans="1:8" ht="15" thickBot="1" x14ac:dyDescent="0.45">
      <c r="H32" s="246"/>
    </row>
    <row r="33" spans="1:8" x14ac:dyDescent="0.4">
      <c r="B33" s="36" t="s">
        <v>284</v>
      </c>
      <c r="C33" s="38"/>
      <c r="D33" s="12"/>
      <c r="H33" s="246"/>
    </row>
    <row r="34" spans="1:8" x14ac:dyDescent="0.4">
      <c r="B34" s="48" t="s">
        <v>89</v>
      </c>
      <c r="C34" s="106" t="e">
        <f>'Test Data Inputs'!$C$16</f>
        <v>#VALUE!</v>
      </c>
      <c r="D34" s="8" t="s">
        <v>51</v>
      </c>
      <c r="H34" s="246"/>
    </row>
    <row r="35" spans="1:8" ht="16" thickBot="1" x14ac:dyDescent="0.5">
      <c r="B35" s="13" t="s">
        <v>447</v>
      </c>
      <c r="C35" s="107" t="str">
        <f>'Calculations -Water Consumption'!C14</f>
        <v/>
      </c>
      <c r="D35" s="8" t="s">
        <v>96</v>
      </c>
      <c r="H35" s="246"/>
    </row>
    <row r="36" spans="1:8" ht="15" thickBot="1" x14ac:dyDescent="0.45">
      <c r="H36" s="246"/>
    </row>
    <row r="37" spans="1:8" ht="15" thickBot="1" x14ac:dyDescent="0.45">
      <c r="B37" s="23" t="s">
        <v>88</v>
      </c>
      <c r="C37" s="25"/>
      <c r="D37" s="12"/>
      <c r="H37" s="246"/>
    </row>
    <row r="38" spans="1:8" x14ac:dyDescent="0.4">
      <c r="B38" s="373" t="s">
        <v>89</v>
      </c>
      <c r="C38" s="374" t="e">
        <f>'Test Data Inputs'!$C$16</f>
        <v>#VALUE!</v>
      </c>
      <c r="D38" s="12" t="s">
        <v>51</v>
      </c>
      <c r="H38" s="246"/>
    </row>
    <row r="39" spans="1:8" ht="15.5" x14ac:dyDescent="0.45">
      <c r="B39" s="39" t="s">
        <v>442</v>
      </c>
      <c r="C39" s="106">
        <f>SUM(C40:C41)</f>
        <v>0</v>
      </c>
      <c r="D39" s="12" t="s">
        <v>82</v>
      </c>
      <c r="H39" s="246"/>
    </row>
    <row r="40" spans="1:8" ht="15.5" x14ac:dyDescent="0.45">
      <c r="B40" s="372" t="s">
        <v>443</v>
      </c>
      <c r="C40" s="106" t="str">
        <f>'Calculations - Hot Water Energy'!$C$14</f>
        <v/>
      </c>
      <c r="D40" s="12" t="s">
        <v>82</v>
      </c>
      <c r="H40" s="246"/>
    </row>
    <row r="41" spans="1:8" ht="15.5" x14ac:dyDescent="0.45">
      <c r="B41" s="372" t="s">
        <v>444</v>
      </c>
      <c r="C41" s="106" t="str">
        <f>'Calculations - Machine Elec'!$C$14</f>
        <v/>
      </c>
      <c r="D41" s="12" t="s">
        <v>82</v>
      </c>
      <c r="H41" s="246"/>
    </row>
    <row r="42" spans="1:8" ht="16" thickBot="1" x14ac:dyDescent="0.5">
      <c r="B42" s="13" t="s">
        <v>445</v>
      </c>
      <c r="C42" s="107" t="str">
        <f>'Calculations - Dryer Energy'!$C$14</f>
        <v/>
      </c>
      <c r="D42" s="12" t="s">
        <v>82</v>
      </c>
      <c r="H42" s="246"/>
    </row>
    <row r="43" spans="1:8" ht="15" thickBot="1" x14ac:dyDescent="0.45">
      <c r="H43" s="246"/>
    </row>
    <row r="44" spans="1:8" x14ac:dyDescent="0.4">
      <c r="B44" s="36" t="s">
        <v>95</v>
      </c>
      <c r="C44" s="38"/>
      <c r="D44" s="12"/>
      <c r="H44" s="246"/>
    </row>
    <row r="45" spans="1:8" x14ac:dyDescent="0.4">
      <c r="B45" s="48" t="s">
        <v>89</v>
      </c>
      <c r="C45" s="111" t="e">
        <f>'Test Data Inputs'!$C$16</f>
        <v>#VALUE!</v>
      </c>
      <c r="D45" s="12" t="s">
        <v>51</v>
      </c>
      <c r="H45" s="246"/>
    </row>
    <row r="46" spans="1:8" ht="16" thickBot="1" x14ac:dyDescent="0.5">
      <c r="B46" s="49" t="s">
        <v>448</v>
      </c>
      <c r="C46" s="107" t="str">
        <f>'Calculations -Water Consumption'!C17</f>
        <v/>
      </c>
      <c r="D46" s="12" t="s">
        <v>96</v>
      </c>
      <c r="H46" s="246"/>
    </row>
    <row r="47" spans="1:8" x14ac:dyDescent="0.4">
      <c r="H47" s="246"/>
    </row>
    <row r="48" spans="1:8" x14ac:dyDescent="0.4">
      <c r="A48" s="246"/>
      <c r="B48" s="246"/>
      <c r="C48" s="246"/>
      <c r="D48" s="246"/>
      <c r="E48" s="246"/>
      <c r="F48" s="246"/>
      <c r="G48" s="246"/>
      <c r="H48" s="246"/>
    </row>
  </sheetData>
  <sheetProtection algorithmName="SHA-512" hashValue="+VfZqP7yX1EcuJJlDdDc9alVZQjRvcGwDW4+ldaSy7335X1jN30uyuDPXc95TD/zytJIswszTrV8wrBkBJyhFQ==" saltValue="UShWqa4kI2TRnBUybWhi+g==" spinCount="100000" sheet="1" objects="1" scenarios="1" selectLockedCells="1"/>
  <mergeCells count="7">
    <mergeCell ref="C8:D8"/>
    <mergeCell ref="B2:D2"/>
    <mergeCell ref="C7:D7"/>
    <mergeCell ref="C3:D3"/>
    <mergeCell ref="C4:D4"/>
    <mergeCell ref="C5:D5"/>
    <mergeCell ref="C6:D6"/>
  </mergeCells>
  <hyperlinks>
    <hyperlink ref="F5" location="Instructions!C35" display="Back to Instructions tab" xr:uid="{00000000-0004-0000-0800-000000000000}"/>
  </hyperlinks>
  <pageMargins left="0.7" right="0.7" top="0.75" bottom="0.75" header="0.3" footer="0.3"/>
  <pageSetup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5A5BAB-FF01-4703-A594-A51480CC0937}">
  <ds:schemaRefs>
    <ds:schemaRef ds:uri="http://schemas.microsoft.com/sharepoint/v3/contenttype/forms"/>
  </ds:schemaRefs>
</ds:datastoreItem>
</file>

<file path=customXml/itemProps2.xml><?xml version="1.0" encoding="utf-8"?>
<ds:datastoreItem xmlns:ds="http://schemas.openxmlformats.org/officeDocument/2006/customXml" ds:itemID="{9EB4FBC7-32F1-44DE-93D8-0FF2209142FA}">
  <ds:schemaRefs>
    <ds:schemaRef ds:uri="http://www.w3.org/XML/1998/namespace"/>
    <ds:schemaRef ds:uri="http://schemas.microsoft.com/office/2006/documentManagement/types"/>
    <ds:schemaRef ds:uri="http://purl.org/dc/terms/"/>
    <ds:schemaRef ds:uri="fa504290-48b0-421f-a269-8aa9478176e6"/>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685FA937-0E61-473A-96CC-659712504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Instructions</vt:lpstr>
      <vt:lpstr>General Info &amp; Test Results</vt:lpstr>
      <vt:lpstr>Setup &amp; Instrumentation</vt:lpstr>
      <vt:lpstr>Photos</vt:lpstr>
      <vt:lpstr>Test Conditions</vt:lpstr>
      <vt:lpstr>Test Data Inputs</vt:lpstr>
      <vt:lpstr>User Adjustable Adaptive Fill</vt:lpstr>
      <vt:lpstr>Report Sign-Off Block</vt:lpstr>
      <vt:lpstr>Calculations - Metrics</vt:lpstr>
      <vt:lpstr>Calculations - Low-Power Mode</vt:lpstr>
      <vt:lpstr>Calculations -Water Consumption</vt:lpstr>
      <vt:lpstr>Calculations - Dryer Energy</vt:lpstr>
      <vt:lpstr>Calculations - Machine Elec</vt:lpstr>
      <vt:lpstr>Calculations - Hot Water Energy</vt:lpstr>
      <vt:lpstr>Calculations - RMC</vt:lpstr>
      <vt:lpstr>Tables</vt:lpstr>
      <vt:lpstr>Drop-Downs</vt:lpstr>
      <vt:lpstr>Version Control</vt:lpstr>
      <vt:lpstr>Favg_automatic</vt:lpstr>
      <vt:lpstr>FillControl</vt:lpstr>
      <vt:lpstr>Fmax_automatic</vt:lpstr>
      <vt:lpstr>Fmax_manual</vt:lpstr>
      <vt:lpstr>Fmin_automatic</vt:lpstr>
      <vt:lpstr>Fmin_manual</vt:lpstr>
      <vt:lpstr>LotNumber</vt:lpstr>
      <vt:lpstr>LowPowerModes</vt:lpstr>
      <vt:lpstr>ProductClasses</vt:lpstr>
      <vt:lpstr>TUFc</vt:lpstr>
      <vt:lpstr>TUFh</vt:lpstr>
      <vt:lpstr>TUFm</vt:lpstr>
      <vt:lpstr>TUFw</vt:lpstr>
      <vt:lpstr>TUFww</vt:lpstr>
      <vt:lpstr>UniformTemp</vt:lpstr>
      <vt:lpstr>WarmColdCycles</vt:lpstr>
      <vt:lpstr>WarmWarmCycles</vt:lpstr>
      <vt:lpstr>WaterTemp</vt:lpstr>
      <vt:lpstr>Yes_No</vt:lpstr>
      <vt:lpstr>Yes_Yes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Sutherland</dc:creator>
  <cp:lastModifiedBy>Joel Thomas (CWR)</cp:lastModifiedBy>
  <dcterms:created xsi:type="dcterms:W3CDTF">2012-06-20T12:41:24Z</dcterms:created>
  <dcterms:modified xsi:type="dcterms:W3CDTF">2022-12-09T16:06:19Z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