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filterPrivacy="1" defaultThemeVersion="124226"/>
  <workbookProtection workbookAlgorithmName="SHA-512" workbookHashValue="MkTvCIUwS1IbF7u90VV0ArRenO10RKFhaqQrNHCQDlGRWZj9bQzTg3QmGKcJWBjVGTX2xV9WiGxq//DSPknHSQ==" workbookSaltValue="mVE1jFHndvst5mEAMt7qbg==" workbookSpinCount="100000" lockStructure="1"/>
  <bookViews>
    <workbookView xWindow="-15" yWindow="-15" windowWidth="14400" windowHeight="11760" tabRatio="788"/>
  </bookViews>
  <sheets>
    <sheet name="Instructions" sheetId="9" r:id="rId1"/>
    <sheet name="General Info &amp; Test Results" sheetId="1" r:id="rId2"/>
    <sheet name="Setup &amp; Instrumentation" sheetId="13" r:id="rId3"/>
    <sheet name="Photos" sheetId="14" r:id="rId4"/>
    <sheet name="Test Conditions" sheetId="6" r:id="rId5"/>
    <sheet name="Max GPM Test" sheetId="15" r:id="rId6"/>
    <sheet name="24 Hr Test " sheetId="20" r:id="rId7"/>
    <sheet name="Comments" sheetId="28" r:id="rId8"/>
    <sheet name="Report Sign-Off Block" sheetId="26" r:id="rId9"/>
    <sheet name="Drop-Downs" sheetId="21" r:id="rId10"/>
    <sheet name="Version Control" sheetId="24" r:id="rId11"/>
  </sheets>
  <definedNames>
    <definedName name="Basis">'Max GPM Test'!$C$22</definedName>
    <definedName name="Basis_MV">'24 Hr Test '!$D$14</definedName>
    <definedName name="Control">'Max GPM Test'!$C$13</definedName>
    <definedName name="DD_Basis_MV">'Drop-Downs'!$D$12:$D$13</definedName>
    <definedName name="DD_Control">'Drop-Downs'!$B$12:$B$13</definedName>
    <definedName name="E_annual_rounded">'24 Hr Test '!$D$75</definedName>
    <definedName name="EF_rounded">'24 Hr Test '!$D$70</definedName>
    <definedName name="Max_GPM_rounded">'Max GPM Test'!$D$32</definedName>
    <definedName name="Y_N">'Drop-Downs'!$F$12:$F$13</definedName>
  </definedNames>
  <calcPr calcId="171027"/>
</workbook>
</file>

<file path=xl/calcChain.xml><?xml version="1.0" encoding="utf-8"?>
<calcChain xmlns="http://schemas.openxmlformats.org/spreadsheetml/2006/main">
  <c r="C26" i="15" l="1"/>
  <c r="D27" i="20" l="1"/>
  <c r="E27" i="20"/>
  <c r="F27" i="20"/>
  <c r="G27" i="20"/>
  <c r="H27" i="20"/>
  <c r="C27" i="20"/>
  <c r="H22" i="20"/>
  <c r="H21" i="20"/>
  <c r="G22" i="20"/>
  <c r="G21" i="20"/>
  <c r="F22" i="20"/>
  <c r="F21" i="20"/>
  <c r="E22" i="20"/>
  <c r="E21" i="20"/>
  <c r="D22" i="20"/>
  <c r="D21" i="20"/>
  <c r="C22" i="20"/>
  <c r="C21" i="20"/>
  <c r="F15" i="1" l="1"/>
  <c r="F13" i="1"/>
  <c r="B7" i="9" l="1"/>
  <c r="C6" i="9"/>
  <c r="B6" i="9"/>
  <c r="B5" i="9"/>
  <c r="B4" i="9"/>
  <c r="C3" i="9"/>
  <c r="B3" i="9"/>
  <c r="B8" i="1"/>
  <c r="B7" i="1"/>
  <c r="C6" i="1"/>
  <c r="B6" i="1"/>
  <c r="B5" i="1"/>
  <c r="B4" i="1"/>
  <c r="C3" i="1"/>
  <c r="B3" i="1"/>
  <c r="B8" i="13"/>
  <c r="B7" i="13"/>
  <c r="C6" i="13"/>
  <c r="B6" i="13"/>
  <c r="B5" i="13"/>
  <c r="B4" i="13"/>
  <c r="C3" i="13"/>
  <c r="B3" i="13"/>
  <c r="B8" i="14"/>
  <c r="B7" i="14"/>
  <c r="C6" i="14"/>
  <c r="B6" i="14"/>
  <c r="B5" i="14"/>
  <c r="B4" i="14"/>
  <c r="C3" i="14"/>
  <c r="B3" i="14"/>
  <c r="B8" i="6"/>
  <c r="B7" i="6"/>
  <c r="C6" i="6"/>
  <c r="B6" i="6"/>
  <c r="B5" i="6"/>
  <c r="B4" i="6"/>
  <c r="C3" i="6"/>
  <c r="B3" i="6"/>
  <c r="B8" i="15"/>
  <c r="B7" i="15"/>
  <c r="C6" i="15"/>
  <c r="B6" i="15"/>
  <c r="B5" i="15"/>
  <c r="B4" i="15"/>
  <c r="C3" i="15"/>
  <c r="B3" i="15"/>
  <c r="B8" i="20"/>
  <c r="B7" i="20"/>
  <c r="C6" i="20"/>
  <c r="B6" i="20"/>
  <c r="B5" i="20"/>
  <c r="B4" i="20"/>
  <c r="C3" i="20"/>
  <c r="B3" i="20"/>
  <c r="B8" i="28"/>
  <c r="B7" i="28"/>
  <c r="C6" i="28"/>
  <c r="B6" i="28"/>
  <c r="B5" i="28"/>
  <c r="B4" i="28"/>
  <c r="C3" i="28"/>
  <c r="B3" i="28"/>
  <c r="B8" i="26"/>
  <c r="B7" i="26"/>
  <c r="C6" i="26"/>
  <c r="B6" i="26"/>
  <c r="B5" i="26"/>
  <c r="B4" i="26"/>
  <c r="C3" i="26"/>
  <c r="B3" i="26"/>
  <c r="C6" i="21"/>
  <c r="B8" i="21"/>
  <c r="B7" i="21"/>
  <c r="C8" i="24"/>
  <c r="C8" i="13" s="1"/>
  <c r="C7" i="24"/>
  <c r="C7" i="21" s="1"/>
  <c r="C6" i="24"/>
  <c r="C5" i="24"/>
  <c r="C5" i="13" s="1"/>
  <c r="C4" i="24"/>
  <c r="C4" i="9" s="1"/>
  <c r="C8" i="28" l="1"/>
  <c r="C8" i="21"/>
  <c r="C4" i="20"/>
  <c r="C4" i="26"/>
  <c r="C4" i="15"/>
  <c r="C4" i="28"/>
  <c r="C4" i="13"/>
  <c r="C5" i="26"/>
  <c r="C5" i="20"/>
  <c r="C4" i="21"/>
  <c r="C4" i="6"/>
  <c r="C4" i="1"/>
  <c r="C5" i="6"/>
  <c r="C4" i="14"/>
  <c r="C5" i="1"/>
  <c r="C8" i="14"/>
  <c r="C8" i="1"/>
  <c r="C5" i="15"/>
  <c r="C5" i="14"/>
  <c r="C5" i="9"/>
  <c r="C5" i="28"/>
  <c r="C7" i="9"/>
  <c r="C7" i="1"/>
  <c r="C8" i="26"/>
  <c r="C8" i="6"/>
  <c r="C8" i="15"/>
  <c r="C8" i="20"/>
  <c r="C7" i="13"/>
  <c r="C7" i="14"/>
  <c r="C7" i="6"/>
  <c r="C7" i="15"/>
  <c r="C7" i="20"/>
  <c r="C7" i="28"/>
  <c r="C7" i="26"/>
  <c r="H26" i="1" l="1"/>
  <c r="H25" i="1"/>
  <c r="H24" i="1"/>
  <c r="H23" i="1"/>
  <c r="G26" i="1"/>
  <c r="G25" i="1"/>
  <c r="G24" i="1"/>
  <c r="D15" i="26"/>
  <c r="G23" i="1" s="1"/>
  <c r="B6" i="21"/>
  <c r="B5" i="21"/>
  <c r="B4" i="21"/>
  <c r="B3" i="21"/>
  <c r="B81" i="20" l="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B224" i="20" s="1"/>
  <c r="B225" i="20" s="1"/>
  <c r="B226" i="20" s="1"/>
  <c r="B227" i="20" s="1"/>
  <c r="B228" i="20" s="1"/>
  <c r="B229" i="20" s="1"/>
  <c r="B230" i="20" s="1"/>
  <c r="B231" i="20" s="1"/>
  <c r="B232" i="20" s="1"/>
  <c r="B233" i="20" s="1"/>
  <c r="B234" i="20" s="1"/>
  <c r="B235" i="20" s="1"/>
  <c r="B236" i="20" s="1"/>
  <c r="B237" i="20" s="1"/>
  <c r="B238" i="20" s="1"/>
  <c r="B239" i="20" s="1"/>
  <c r="B240" i="20" s="1"/>
  <c r="B241" i="20" s="1"/>
  <c r="B242" i="20" s="1"/>
  <c r="B243" i="20" s="1"/>
  <c r="B244" i="20" s="1"/>
  <c r="B245" i="20" s="1"/>
  <c r="B246" i="20" s="1"/>
  <c r="B247" i="20" s="1"/>
  <c r="B248" i="20" s="1"/>
  <c r="B249" i="20" s="1"/>
  <c r="B250" i="20" s="1"/>
  <c r="B251" i="20" s="1"/>
  <c r="B252" i="20" s="1"/>
  <c r="B253" i="20" s="1"/>
  <c r="B254" i="20" s="1"/>
  <c r="B255" i="20" s="1"/>
  <c r="B256" i="20" s="1"/>
  <c r="B257" i="20" s="1"/>
  <c r="B258" i="20" s="1"/>
  <c r="B259" i="20" s="1"/>
  <c r="B260" i="20" s="1"/>
  <c r="B261" i="20" s="1"/>
  <c r="B262" i="20" s="1"/>
  <c r="B263" i="20" s="1"/>
  <c r="B264" i="20" s="1"/>
  <c r="B265" i="20" s="1"/>
  <c r="B266" i="20" s="1"/>
  <c r="B267" i="20" s="1"/>
  <c r="B268" i="20" s="1"/>
  <c r="B269" i="20" s="1"/>
  <c r="B270" i="20" s="1"/>
  <c r="B271" i="20" s="1"/>
  <c r="B272" i="20" s="1"/>
  <c r="B273" i="20" s="1"/>
  <c r="B274" i="20" s="1"/>
  <c r="B275" i="20" s="1"/>
  <c r="B276" i="20" s="1"/>
  <c r="B277" i="20" s="1"/>
  <c r="B278" i="20" s="1"/>
  <c r="B279" i="20" s="1"/>
  <c r="B280" i="20" s="1"/>
  <c r="B281" i="20" s="1"/>
  <c r="B282" i="20" s="1"/>
  <c r="B283" i="20" s="1"/>
  <c r="B284" i="20" s="1"/>
  <c r="B285" i="20" s="1"/>
  <c r="B286" i="20" s="1"/>
  <c r="B287" i="20" s="1"/>
  <c r="B288" i="20" s="1"/>
  <c r="B289" i="20" s="1"/>
  <c r="B290" i="20" s="1"/>
  <c r="B291" i="20" s="1"/>
  <c r="B292" i="20" s="1"/>
  <c r="B293" i="20" s="1"/>
  <c r="B294" i="20" s="1"/>
  <c r="B295" i="20" s="1"/>
  <c r="B296" i="20" s="1"/>
  <c r="B297" i="20" s="1"/>
  <c r="B298" i="20" s="1"/>
  <c r="B299" i="20" s="1"/>
  <c r="B300" i="20" s="1"/>
  <c r="B301" i="20" s="1"/>
  <c r="B302" i="20" s="1"/>
  <c r="B303" i="20" s="1"/>
  <c r="B304" i="20" s="1"/>
  <c r="B305" i="20" s="1"/>
  <c r="B306" i="20" s="1"/>
  <c r="B307" i="20" s="1"/>
  <c r="B308" i="20" s="1"/>
  <c r="B309" i="20" s="1"/>
  <c r="B310" i="20" s="1"/>
  <c r="B311" i="20" s="1"/>
  <c r="B312" i="20" s="1"/>
  <c r="B313" i="20" s="1"/>
  <c r="B314" i="20" s="1"/>
  <c r="B315" i="20" s="1"/>
  <c r="B316" i="20" s="1"/>
  <c r="B317" i="20" s="1"/>
  <c r="B318" i="20" s="1"/>
  <c r="B319" i="20" s="1"/>
  <c r="B320" i="20" s="1"/>
  <c r="B321" i="20" s="1"/>
  <c r="B322" i="20" s="1"/>
  <c r="B323" i="20" s="1"/>
  <c r="B324" i="20" s="1"/>
  <c r="B325" i="20" s="1"/>
  <c r="B326" i="20" s="1"/>
  <c r="B327" i="20" s="1"/>
  <c r="B328" i="20" s="1"/>
  <c r="B329" i="20" s="1"/>
  <c r="B330" i="20" s="1"/>
  <c r="B331" i="20" s="1"/>
  <c r="B332" i="20" s="1"/>
  <c r="B333" i="20" s="1"/>
  <c r="B334" i="20" s="1"/>
  <c r="B335" i="20" s="1"/>
  <c r="B336" i="20" s="1"/>
  <c r="B337" i="20" s="1"/>
  <c r="B338" i="20" s="1"/>
  <c r="B339" i="20" s="1"/>
  <c r="B340" i="20" s="1"/>
  <c r="B341" i="20" s="1"/>
  <c r="B342" i="20" s="1"/>
  <c r="B343" i="20" s="1"/>
  <c r="B344" i="20" s="1"/>
  <c r="B345" i="20" s="1"/>
  <c r="B346" i="20" s="1"/>
  <c r="B347" i="20" s="1"/>
  <c r="B348" i="20" s="1"/>
  <c r="B349" i="20" s="1"/>
  <c r="B350" i="20" s="1"/>
  <c r="B351" i="20" s="1"/>
  <c r="B352" i="20" s="1"/>
  <c r="B353" i="20" s="1"/>
  <c r="B354" i="20" s="1"/>
  <c r="B355" i="20" s="1"/>
  <c r="B356" i="20" s="1"/>
  <c r="B357" i="20" s="1"/>
  <c r="B358" i="20" s="1"/>
  <c r="B359" i="20" s="1"/>
  <c r="B360" i="20" s="1"/>
  <c r="B361" i="20" s="1"/>
  <c r="B362" i="20" s="1"/>
  <c r="B363" i="20" s="1"/>
  <c r="B364" i="20" s="1"/>
  <c r="B365" i="20" s="1"/>
  <c r="B366" i="20" s="1"/>
  <c r="B367" i="20" s="1"/>
  <c r="B368" i="20" s="1"/>
  <c r="B369" i="20" s="1"/>
  <c r="B370" i="20" s="1"/>
  <c r="B371" i="20" s="1"/>
  <c r="B372" i="20" s="1"/>
  <c r="B373" i="20" s="1"/>
  <c r="B374" i="20" s="1"/>
  <c r="B375" i="20" s="1"/>
  <c r="B376" i="20" s="1"/>
  <c r="B377" i="20" s="1"/>
  <c r="B378" i="20" s="1"/>
  <c r="B379" i="20" s="1"/>
  <c r="B380" i="20" s="1"/>
  <c r="B381" i="20" s="1"/>
  <c r="B382" i="20" s="1"/>
  <c r="B383" i="20" s="1"/>
  <c r="B384" i="20" s="1"/>
  <c r="B385" i="20" s="1"/>
  <c r="B386" i="20" s="1"/>
  <c r="B387" i="20" s="1"/>
  <c r="B388" i="20" s="1"/>
  <c r="B389" i="20" s="1"/>
  <c r="B390" i="20" s="1"/>
  <c r="B391" i="20" s="1"/>
  <c r="B392" i="20" s="1"/>
  <c r="B393" i="20" s="1"/>
  <c r="B394" i="20" s="1"/>
  <c r="B395" i="20" s="1"/>
  <c r="B396" i="20" s="1"/>
  <c r="B397" i="20" s="1"/>
  <c r="B398" i="20" s="1"/>
  <c r="B399" i="20" s="1"/>
  <c r="B400" i="20" s="1"/>
  <c r="B401" i="20" s="1"/>
  <c r="B402" i="20" s="1"/>
  <c r="B403" i="20" s="1"/>
  <c r="B404" i="20" s="1"/>
  <c r="B405" i="20" s="1"/>
  <c r="B406" i="20" s="1"/>
  <c r="B407" i="20" s="1"/>
  <c r="B408" i="20" s="1"/>
  <c r="B409" i="20" s="1"/>
  <c r="B410" i="20" s="1"/>
  <c r="B411" i="20" s="1"/>
  <c r="B412" i="20" s="1"/>
  <c r="B413" i="20" s="1"/>
  <c r="B414" i="20" s="1"/>
  <c r="B415" i="20" s="1"/>
  <c r="B416" i="20" s="1"/>
  <c r="B417" i="20" s="1"/>
  <c r="B418" i="20" s="1"/>
  <c r="B419" i="20" s="1"/>
  <c r="B420" i="20" s="1"/>
  <c r="B421" i="20" s="1"/>
  <c r="B422" i="20" s="1"/>
  <c r="B423" i="20" s="1"/>
  <c r="B424" i="20" s="1"/>
  <c r="B425" i="20" s="1"/>
  <c r="B426" i="20" s="1"/>
  <c r="B427" i="20" s="1"/>
  <c r="B428" i="20" s="1"/>
  <c r="B429" i="20" s="1"/>
  <c r="B430" i="20" s="1"/>
  <c r="B431" i="20" s="1"/>
  <c r="B432" i="20" s="1"/>
  <c r="B433" i="20" s="1"/>
  <c r="B434" i="20" s="1"/>
  <c r="B435" i="20" s="1"/>
  <c r="B436" i="20" s="1"/>
  <c r="B437" i="20" s="1"/>
  <c r="B438" i="20" s="1"/>
  <c r="B439" i="20" s="1"/>
  <c r="B440" i="20" s="1"/>
  <c r="B441" i="20" s="1"/>
  <c r="B442" i="20" s="1"/>
  <c r="B443" i="20" s="1"/>
  <c r="B444" i="20" s="1"/>
  <c r="B445" i="20" s="1"/>
  <c r="B446" i="20" s="1"/>
  <c r="B447" i="20" s="1"/>
  <c r="B448" i="20" s="1"/>
  <c r="B449" i="20" s="1"/>
  <c r="B450" i="20" s="1"/>
  <c r="B451" i="20" s="1"/>
  <c r="B452" i="20" s="1"/>
  <c r="B453" i="20" s="1"/>
  <c r="B454" i="20" s="1"/>
  <c r="B455" i="20" s="1"/>
  <c r="B456" i="20" s="1"/>
  <c r="B457" i="20" s="1"/>
  <c r="B458" i="20" s="1"/>
  <c r="B459" i="20" s="1"/>
  <c r="B460" i="20" s="1"/>
  <c r="B461" i="20" s="1"/>
  <c r="B462" i="20" s="1"/>
  <c r="B463" i="20" s="1"/>
  <c r="B464" i="20" s="1"/>
  <c r="B465" i="20" s="1"/>
  <c r="B466" i="20" s="1"/>
  <c r="B467" i="20" s="1"/>
  <c r="B468" i="20" s="1"/>
  <c r="B469" i="20" s="1"/>
  <c r="B470" i="20" s="1"/>
  <c r="B471" i="20" s="1"/>
  <c r="B472" i="20" s="1"/>
  <c r="B473" i="20" s="1"/>
  <c r="B474" i="20" s="1"/>
  <c r="B475" i="20" s="1"/>
  <c r="B476" i="20" s="1"/>
  <c r="B477" i="20" s="1"/>
  <c r="B478" i="20" s="1"/>
  <c r="B479" i="20" s="1"/>
  <c r="B480" i="20" s="1"/>
  <c r="B481" i="20" s="1"/>
  <c r="B482" i="20" s="1"/>
  <c r="B483" i="20" s="1"/>
  <c r="B484" i="20" s="1"/>
  <c r="B485" i="20" s="1"/>
  <c r="B486" i="20" s="1"/>
  <c r="B487" i="20" s="1"/>
  <c r="B488" i="20" s="1"/>
  <c r="B489" i="20" s="1"/>
  <c r="B490" i="20" s="1"/>
  <c r="B491" i="20" s="1"/>
  <c r="B492" i="20" s="1"/>
  <c r="B493" i="20" s="1"/>
  <c r="B494" i="20" s="1"/>
  <c r="B495" i="20" s="1"/>
  <c r="B496" i="20" s="1"/>
  <c r="B497" i="20" s="1"/>
  <c r="B498" i="20" s="1"/>
  <c r="B499" i="20" s="1"/>
  <c r="B500" i="20" s="1"/>
  <c r="B501" i="20" s="1"/>
  <c r="B502" i="20" s="1"/>
  <c r="B503" i="20" s="1"/>
  <c r="B504" i="20" s="1"/>
  <c r="B505" i="20" s="1"/>
  <c r="B506" i="20" s="1"/>
  <c r="B507" i="20" s="1"/>
  <c r="B508" i="20" s="1"/>
  <c r="B509" i="20" s="1"/>
  <c r="B510" i="20" s="1"/>
  <c r="B511" i="20" s="1"/>
  <c r="B512" i="20" s="1"/>
  <c r="B513" i="20" s="1"/>
  <c r="B514" i="20" s="1"/>
  <c r="B515" i="20" s="1"/>
  <c r="B516" i="20" s="1"/>
  <c r="B517" i="20" s="1"/>
  <c r="B518" i="20" s="1"/>
  <c r="B519" i="20" s="1"/>
  <c r="B520" i="20" s="1"/>
  <c r="B521" i="20" s="1"/>
  <c r="B522" i="20" s="1"/>
  <c r="B523" i="20" s="1"/>
  <c r="B524" i="20" s="1"/>
  <c r="B525" i="20" s="1"/>
  <c r="B526" i="20" s="1"/>
  <c r="B527" i="20" s="1"/>
  <c r="B528" i="20" s="1"/>
  <c r="B529" i="20" s="1"/>
  <c r="B530" i="20" s="1"/>
  <c r="B531" i="20" s="1"/>
  <c r="B532" i="20" s="1"/>
  <c r="B533" i="20" s="1"/>
  <c r="B534" i="20" s="1"/>
  <c r="B535" i="20" s="1"/>
  <c r="B536" i="20" s="1"/>
  <c r="B537" i="20" s="1"/>
  <c r="B538" i="20" s="1"/>
  <c r="B539" i="20" s="1"/>
  <c r="B540" i="20" s="1"/>
  <c r="B541" i="20" s="1"/>
  <c r="B542" i="20" s="1"/>
  <c r="B543" i="20" s="1"/>
  <c r="B544" i="20" s="1"/>
  <c r="B545" i="20" s="1"/>
  <c r="B546" i="20" s="1"/>
  <c r="B547" i="20" s="1"/>
  <c r="B548" i="20" s="1"/>
  <c r="B549" i="20" s="1"/>
  <c r="B550" i="20" s="1"/>
  <c r="B551" i="20" s="1"/>
  <c r="B552" i="20" s="1"/>
  <c r="B553" i="20" s="1"/>
  <c r="B554" i="20" s="1"/>
  <c r="B555" i="20" s="1"/>
  <c r="B556" i="20" s="1"/>
  <c r="B557" i="20" s="1"/>
  <c r="B558" i="20" s="1"/>
  <c r="B559" i="20" s="1"/>
  <c r="B560" i="20" s="1"/>
  <c r="B561" i="20" s="1"/>
  <c r="B562" i="20" s="1"/>
  <c r="B563" i="20" s="1"/>
  <c r="B564" i="20" s="1"/>
  <c r="B565" i="20" s="1"/>
  <c r="B566" i="20" s="1"/>
  <c r="B567" i="20" s="1"/>
  <c r="B568" i="20" s="1"/>
  <c r="B569" i="20" s="1"/>
  <c r="B570" i="20" s="1"/>
  <c r="B571" i="20" s="1"/>
  <c r="B572" i="20" s="1"/>
  <c r="B573" i="20" s="1"/>
  <c r="B574" i="20" s="1"/>
  <c r="B575" i="20" s="1"/>
  <c r="B576" i="20" s="1"/>
  <c r="B577" i="20" s="1"/>
  <c r="B578" i="20" s="1"/>
  <c r="B579" i="20" s="1"/>
  <c r="B580" i="20" s="1"/>
  <c r="B581" i="20" s="1"/>
  <c r="B582" i="20" s="1"/>
  <c r="B583" i="20" s="1"/>
  <c r="B584" i="20" s="1"/>
  <c r="B585" i="20" s="1"/>
  <c r="B586" i="20" s="1"/>
  <c r="B587" i="20" s="1"/>
  <c r="B588" i="20" s="1"/>
  <c r="B589" i="20" s="1"/>
  <c r="B590" i="20" s="1"/>
  <c r="B591" i="20" s="1"/>
  <c r="B592" i="20" s="1"/>
  <c r="B593" i="20" s="1"/>
  <c r="B594" i="20" s="1"/>
  <c r="B595" i="20" s="1"/>
  <c r="B596" i="20" s="1"/>
  <c r="B597" i="20" s="1"/>
  <c r="B598" i="20" s="1"/>
  <c r="B599" i="20" s="1"/>
  <c r="B600" i="20" s="1"/>
  <c r="B601" i="20" s="1"/>
  <c r="B602" i="20" s="1"/>
  <c r="B603" i="20" s="1"/>
  <c r="B604" i="20" s="1"/>
  <c r="B605" i="20" s="1"/>
  <c r="B606" i="20" s="1"/>
  <c r="B607" i="20" s="1"/>
  <c r="B608" i="20" s="1"/>
  <c r="B609" i="20" s="1"/>
  <c r="B610" i="20" s="1"/>
  <c r="B611" i="20" s="1"/>
  <c r="B612" i="20" s="1"/>
  <c r="B613" i="20" s="1"/>
  <c r="B614" i="20" s="1"/>
  <c r="B615" i="20" s="1"/>
  <c r="B616" i="20" s="1"/>
  <c r="B617" i="20" s="1"/>
  <c r="B618" i="20" s="1"/>
  <c r="B619" i="20" s="1"/>
  <c r="B620" i="20" s="1"/>
  <c r="B621" i="20" s="1"/>
  <c r="B622" i="20" s="1"/>
  <c r="B623" i="20" s="1"/>
  <c r="B624" i="20" s="1"/>
  <c r="B625" i="20" s="1"/>
  <c r="B626" i="20" s="1"/>
  <c r="B627" i="20" s="1"/>
  <c r="B628" i="20" s="1"/>
  <c r="B629" i="20" s="1"/>
  <c r="B630" i="20" s="1"/>
  <c r="B631" i="20" s="1"/>
  <c r="B632" i="20" s="1"/>
  <c r="B633" i="20" s="1"/>
  <c r="B634" i="20" s="1"/>
  <c r="B635" i="20" s="1"/>
  <c r="B636" i="20" s="1"/>
  <c r="B637" i="20" s="1"/>
  <c r="B638" i="20" s="1"/>
  <c r="B639" i="20" s="1"/>
  <c r="B640" i="20" s="1"/>
  <c r="B641" i="20" s="1"/>
  <c r="B642" i="20" s="1"/>
  <c r="B643" i="20" s="1"/>
  <c r="B644" i="20" s="1"/>
  <c r="B645" i="20" s="1"/>
  <c r="B646" i="20" s="1"/>
  <c r="B647" i="20" s="1"/>
  <c r="B648" i="20" s="1"/>
  <c r="B649" i="20" s="1"/>
  <c r="B650" i="20" s="1"/>
  <c r="B651" i="20" s="1"/>
  <c r="B652" i="20" s="1"/>
  <c r="B653" i="20" s="1"/>
  <c r="B654" i="20" s="1"/>
  <c r="B655" i="20" s="1"/>
  <c r="B656" i="20" s="1"/>
  <c r="B657" i="20" s="1"/>
  <c r="B658" i="20" s="1"/>
  <c r="B659" i="20" s="1"/>
  <c r="B660" i="20" s="1"/>
  <c r="B661" i="20" s="1"/>
  <c r="B662" i="20" s="1"/>
  <c r="B663" i="20" s="1"/>
  <c r="B664" i="20" s="1"/>
  <c r="B665" i="20" s="1"/>
  <c r="B666" i="20" s="1"/>
  <c r="B667" i="20" s="1"/>
  <c r="B668" i="20" s="1"/>
  <c r="B669" i="20" s="1"/>
  <c r="B670" i="20" s="1"/>
  <c r="B671" i="20" s="1"/>
  <c r="B672" i="20" s="1"/>
  <c r="B673" i="20" s="1"/>
  <c r="B674" i="20" s="1"/>
  <c r="B675" i="20" s="1"/>
  <c r="B676" i="20" s="1"/>
  <c r="B677" i="20" s="1"/>
  <c r="B678" i="20" s="1"/>
  <c r="C36" i="20" l="1"/>
  <c r="C52" i="20"/>
  <c r="C32" i="20" l="1"/>
  <c r="C56" i="20"/>
  <c r="C26" i="20" l="1"/>
  <c r="C27" i="15"/>
  <c r="C29" i="15" s="1"/>
  <c r="C25" i="15" s="1"/>
  <c r="C28" i="15"/>
  <c r="E35" i="15"/>
  <c r="C48" i="20"/>
  <c r="C32" i="15" l="1"/>
  <c r="C53" i="20"/>
  <c r="H36" i="20"/>
  <c r="G36" i="20"/>
  <c r="F36" i="20"/>
  <c r="E36" i="20"/>
  <c r="D36" i="20"/>
  <c r="H32" i="20"/>
  <c r="G32" i="20"/>
  <c r="F32" i="20"/>
  <c r="E32" i="20"/>
  <c r="D32" i="20"/>
  <c r="F37" i="20" l="1"/>
  <c r="C37" i="20"/>
  <c r="G37" i="20"/>
  <c r="D37" i="20"/>
  <c r="H37" i="20"/>
  <c r="E37" i="20"/>
  <c r="H23" i="20"/>
  <c r="H24" i="20" s="1"/>
  <c r="D25" i="20"/>
  <c r="E25" i="20"/>
  <c r="F25" i="20"/>
  <c r="G25" i="20"/>
  <c r="H25" i="20"/>
  <c r="C25" i="20"/>
  <c r="H43" i="20" l="1"/>
  <c r="C64" i="20"/>
  <c r="C5" i="21" l="1"/>
  <c r="C3" i="21"/>
  <c r="F23" i="20"/>
  <c r="F24" i="20" s="1"/>
  <c r="F43" i="20" s="1"/>
  <c r="G23" i="20"/>
  <c r="G24" i="20" s="1"/>
  <c r="G43" i="20" s="1"/>
  <c r="D23" i="20"/>
  <c r="D24" i="20" s="1"/>
  <c r="D43" i="20" s="1"/>
  <c r="E23" i="20"/>
  <c r="E24" i="20" s="1"/>
  <c r="E43" i="20" s="1"/>
  <c r="C23" i="20"/>
  <c r="C24" i="20" s="1"/>
  <c r="E28" i="20"/>
  <c r="F18" i="20"/>
  <c r="G18" i="20"/>
  <c r="G17" i="20"/>
  <c r="H17" i="20"/>
  <c r="F17" i="20"/>
  <c r="D17" i="20"/>
  <c r="E17" i="20"/>
  <c r="C17" i="20"/>
  <c r="D26" i="20"/>
  <c r="E26" i="20"/>
  <c r="F26" i="20"/>
  <c r="G26" i="20"/>
  <c r="H26" i="20"/>
  <c r="D39" i="20"/>
  <c r="C28" i="20"/>
  <c r="D18" i="20"/>
  <c r="E18" i="20"/>
  <c r="C18" i="20"/>
  <c r="E36" i="15"/>
  <c r="D42" i="20" l="1"/>
  <c r="F42" i="20"/>
  <c r="C43" i="20"/>
  <c r="C42" i="20"/>
  <c r="C41" i="20"/>
  <c r="E41" i="20"/>
  <c r="E42" i="20"/>
  <c r="H42" i="20"/>
  <c r="G42" i="20"/>
  <c r="H18" i="20"/>
  <c r="C39" i="20"/>
  <c r="E39" i="20"/>
  <c r="F39" i="20"/>
  <c r="G39" i="20"/>
  <c r="H39" i="20"/>
  <c r="D28" i="20"/>
  <c r="D41" i="20" s="1"/>
  <c r="F28" i="20"/>
  <c r="F58" i="20" s="1"/>
  <c r="G28" i="20"/>
  <c r="G41" i="20" s="1"/>
  <c r="H28" i="20"/>
  <c r="H41" i="20" s="1"/>
  <c r="F41" i="20" l="1"/>
  <c r="C58" i="20"/>
  <c r="C60" i="20" s="1"/>
  <c r="C66" i="20" l="1"/>
  <c r="C65" i="20"/>
  <c r="C67" i="20" l="1"/>
  <c r="C70" i="20" l="1"/>
  <c r="D70" i="20" s="1"/>
  <c r="F14" i="1" s="1"/>
  <c r="C75" i="20"/>
</calcChain>
</file>

<file path=xl/sharedStrings.xml><?xml version="1.0" encoding="utf-8"?>
<sst xmlns="http://schemas.openxmlformats.org/spreadsheetml/2006/main" count="344" uniqueCount="257">
  <si>
    <t>Lab Name:</t>
  </si>
  <si>
    <t>Product Information</t>
  </si>
  <si>
    <t>Test Conditions</t>
  </si>
  <si>
    <t>Step 1</t>
  </si>
  <si>
    <t>Step 2</t>
  </si>
  <si>
    <t>Step 3</t>
  </si>
  <si>
    <t>Step 4</t>
  </si>
  <si>
    <t>Step 6</t>
  </si>
  <si>
    <t xml:space="preserve"> 1. Ambient Temperature (in accordance with Section 2.2 of Appendix E1).</t>
  </si>
  <si>
    <t>The temperature of the water being supplied to the water heater shall be maintained at 58 °F ±2°F (14.4 °C ±1.1 °C) throughout the test.</t>
  </si>
  <si>
    <t>2. Supply Water Temperature (in accordance with Section 2.3 of Appendix E1).</t>
  </si>
  <si>
    <t>During the test when water is not being withdrawn, the supply pressure shall be maintained between 40 psig (275 kPa) and the maximum allowable pressure specified by the water heater manufacturer.</t>
  </si>
  <si>
    <t>Maintain the supply pressure in accordance with the manufacturer’s specifications. If the supply pressure is not specified, maintain a supply pressure of 7–10 inches of water column (1.7–2.5 kPa). If the water heater is equipped with a gas appliance pressure regulator, the regulator outlet pressure shall be within ±10% of the manufacturer’s specified manifold pressure. For all tests, use natural gas having a heating value of approximately 1,025 Btu per standard cubic foot (38,190 kJ per standard cubic meter).</t>
  </si>
  <si>
    <t>Min</t>
  </si>
  <si>
    <t>Max</t>
  </si>
  <si>
    <t>24 Hr Test</t>
  </si>
  <si>
    <t>Supply Water Pressure (psig)</t>
  </si>
  <si>
    <t>NG Supply Pressure (in of H2O Col.)</t>
  </si>
  <si>
    <t>Brand:</t>
  </si>
  <si>
    <t>Describe placement of sensor used to measure ambient temperature:</t>
  </si>
  <si>
    <t>Step 7</t>
  </si>
  <si>
    <t>Step 8</t>
  </si>
  <si>
    <t>Table of Contents</t>
  </si>
  <si>
    <t>Photos</t>
  </si>
  <si>
    <t>Test Start Date:</t>
  </si>
  <si>
    <t>24 Hour Test Measurements (according to section 5.2.4 of Appendix E)</t>
  </si>
  <si>
    <t>Time (secs)</t>
  </si>
  <si>
    <t>Time (sec)</t>
  </si>
  <si>
    <t>Draw #1</t>
  </si>
  <si>
    <t>Draw #2</t>
  </si>
  <si>
    <t>Draw #3</t>
  </si>
  <si>
    <t>Draw #4</t>
  </si>
  <si>
    <t>Draw #5</t>
  </si>
  <si>
    <t>Draw #6</t>
  </si>
  <si>
    <t>Watt-Hrs Used:</t>
  </si>
  <si>
    <t>Volume</t>
  </si>
  <si>
    <t>BTU</t>
  </si>
  <si>
    <t>$/Therm</t>
  </si>
  <si>
    <t>Modified Daily Water Heating Energy Consumption (Qdm)</t>
  </si>
  <si>
    <t>°F</t>
  </si>
  <si>
    <t>Test Data (10 Minute Run)</t>
  </si>
  <si>
    <t>Average Delivery Temp.</t>
  </si>
  <si>
    <t>Density of water based on Average delivery temp.</t>
  </si>
  <si>
    <t>lbs/gal</t>
  </si>
  <si>
    <t>lbs, If scale is used</t>
  </si>
  <si>
    <t>gallons, If flow meter is used</t>
  </si>
  <si>
    <t>Average Inlet Temp.</t>
  </si>
  <si>
    <t>GPM @ 77°F Rise</t>
  </si>
  <si>
    <t>Variable</t>
  </si>
  <si>
    <t>Fixed</t>
  </si>
  <si>
    <t>Select Input Control:</t>
  </si>
  <si>
    <t>From Section 5.2.1:</t>
  </si>
  <si>
    <t>GPM</t>
  </si>
  <si>
    <t>From Section 5.2.2 (for Variable Input models only):</t>
  </si>
  <si>
    <t>Select mass or volume basis for data acquisition:</t>
  </si>
  <si>
    <t>Mass</t>
  </si>
  <si>
    <t>Total</t>
  </si>
  <si>
    <t>Target for Gallons Used</t>
  </si>
  <si>
    <t>(Based on average of inlet and outlet temperatures.)</t>
  </si>
  <si>
    <t>Draw 1</t>
  </si>
  <si>
    <t>Draw 2</t>
  </si>
  <si>
    <t>Draw 3</t>
  </si>
  <si>
    <t>Draw 4</t>
  </si>
  <si>
    <t>Draw 5</t>
  </si>
  <si>
    <t>Draw 6</t>
  </si>
  <si>
    <t>10 minute Max Flow Rate Test (in accordance with Sections 5.2.1 - 5.2.3 of Appendix E)</t>
  </si>
  <si>
    <t>(This selection will not affect final results.)</t>
  </si>
  <si>
    <t>(Draws 4-6 will vary depending on fixed/variable input.)</t>
  </si>
  <si>
    <t>(See data acquisition table below.)</t>
  </si>
  <si>
    <t xml:space="preserve">Average Natural Gas Cost = </t>
  </si>
  <si>
    <t>Therms/Yr</t>
  </si>
  <si>
    <t>Maximum GPM Rating</t>
  </si>
  <si>
    <t xml:space="preserve">Temperature Data </t>
  </si>
  <si>
    <t>Target Flow Rate [GPM]</t>
  </si>
  <si>
    <t>Tolerance Allowed [Gallons]</t>
  </si>
  <si>
    <t>Avg. Water Temp In, Tin [°F]</t>
  </si>
  <si>
    <t>Avg. Water Temp Out, Tdel [°F]</t>
  </si>
  <si>
    <t>Density of Water at point where Vol is measured, ρ [lb/gal]</t>
  </si>
  <si>
    <t>Mass Water Removed, M [lb]</t>
  </si>
  <si>
    <t>Specific Heat of Withdrawn Water, Cp [Btu/lb-F]</t>
  </si>
  <si>
    <t>Tab</t>
  </si>
  <si>
    <t>Date</t>
  </si>
  <si>
    <t>Describe placement of sensors used to measure supply water temperature:</t>
  </si>
  <si>
    <t>3. Supply Water Pressure (in accordance with Section 2.5 of Appendix E1).</t>
  </si>
  <si>
    <t>4. Natural Gas Supply Pressure (in accordance with Section 2.6.2 of Appendix E1).</t>
  </si>
  <si>
    <t>(Based on inlet temperatures.)</t>
  </si>
  <si>
    <t>Report Sign-Off Block</t>
  </si>
  <si>
    <t>General Info &amp; Test Results</t>
  </si>
  <si>
    <t>Setup &amp; Instrumentation</t>
  </si>
  <si>
    <t>Version Control</t>
  </si>
  <si>
    <t>Title Block</t>
  </si>
  <si>
    <t>File Name:</t>
  </si>
  <si>
    <t>Tab Name:</t>
  </si>
  <si>
    <t>Version Number:</t>
  </si>
  <si>
    <t xml:space="preserve">Test Completion Date: </t>
  </si>
  <si>
    <t xml:space="preserve">Test Report Sign-Off Block </t>
  </si>
  <si>
    <t>Role</t>
  </si>
  <si>
    <t>Entity</t>
  </si>
  <si>
    <t>Test Completion</t>
  </si>
  <si>
    <t>[MM/DD/YYYY]</t>
  </si>
  <si>
    <t>Revisions List</t>
  </si>
  <si>
    <t>Version</t>
  </si>
  <si>
    <t>2. FTC EnergyGuide label (if present)</t>
  </si>
  <si>
    <t>7. Additional photos (if necessary)</t>
  </si>
  <si>
    <t>Reference Test Procedure</t>
  </si>
  <si>
    <t>Instructions for Completing this Template</t>
  </si>
  <si>
    <t>Contents</t>
  </si>
  <si>
    <t>Input cell</t>
  </si>
  <si>
    <t xml:space="preserve">Instructions </t>
  </si>
  <si>
    <t>Max GPM Test</t>
  </si>
  <si>
    <t>Drop-Downs</t>
  </si>
  <si>
    <t>Lab Location:</t>
  </si>
  <si>
    <t>Lab Information</t>
  </si>
  <si>
    <t xml:space="preserve">Manufacturer: </t>
  </si>
  <si>
    <t xml:space="preserve">Manufacturer Model Number: </t>
  </si>
  <si>
    <t>Serial Number:</t>
  </si>
  <si>
    <t>Date Manufactured:</t>
  </si>
  <si>
    <t xml:space="preserve">Date Product Received: </t>
  </si>
  <si>
    <t>Condition as Received:</t>
  </si>
  <si>
    <t>Test Information</t>
  </si>
  <si>
    <t>Date Test Started:</t>
  </si>
  <si>
    <t>Date Test Finished:</t>
  </si>
  <si>
    <t>No</t>
  </si>
  <si>
    <t>Yes</t>
  </si>
  <si>
    <t>Y_N</t>
  </si>
  <si>
    <t>Instrument Type</t>
  </si>
  <si>
    <t>Sensor Location</t>
  </si>
  <si>
    <t>Accuracy</t>
  </si>
  <si>
    <t>Date of Last Calibration</t>
  </si>
  <si>
    <t>Deadline for Next Calibration</t>
  </si>
  <si>
    <r>
      <t>Energy Factor, E</t>
    </r>
    <r>
      <rPr>
        <vertAlign val="subscript"/>
        <sz val="11"/>
        <color indexed="8"/>
        <rFont val="Palatino Linotype"/>
        <family val="1"/>
      </rPr>
      <t>f</t>
    </r>
  </si>
  <si>
    <r>
      <t>Annual Energy Consumption, E</t>
    </r>
    <r>
      <rPr>
        <vertAlign val="subscript"/>
        <sz val="11"/>
        <color indexed="8"/>
        <rFont val="Palatino Linotype"/>
        <family val="1"/>
      </rPr>
      <t>annual</t>
    </r>
  </si>
  <si>
    <r>
      <t>Determine the flow rate (V</t>
    </r>
    <r>
      <rPr>
        <i/>
        <vertAlign val="subscript"/>
        <sz val="11"/>
        <color theme="1"/>
        <rFont val="Palatino Linotype"/>
        <family val="1"/>
      </rPr>
      <t>max</t>
    </r>
    <r>
      <rPr>
        <i/>
        <sz val="11"/>
        <color theme="1"/>
        <rFont val="Palatino Linotype"/>
        <family val="1"/>
      </rPr>
      <t>) at which the WH can discharge water at 135±5 °F, when set to the maximum firing rate?</t>
    </r>
  </si>
  <si>
    <r>
      <t>V</t>
    </r>
    <r>
      <rPr>
        <vertAlign val="subscript"/>
        <sz val="11"/>
        <color theme="1"/>
        <rFont val="Palatino Linotype"/>
        <family val="1"/>
      </rPr>
      <t>max</t>
    </r>
  </si>
  <si>
    <r>
      <t>Determine the flow rate (V</t>
    </r>
    <r>
      <rPr>
        <i/>
        <vertAlign val="subscript"/>
        <sz val="11"/>
        <color theme="1"/>
        <rFont val="Palatino Linotype"/>
        <family val="1"/>
      </rPr>
      <t>min</t>
    </r>
    <r>
      <rPr>
        <i/>
        <sz val="11"/>
        <color theme="1"/>
        <rFont val="Palatino Linotype"/>
        <family val="1"/>
      </rPr>
      <t>) at which the WH can discharge water at 135±5 °F, when set to the minimum firing rate, and record the exact outlet temperature (T</t>
    </r>
    <r>
      <rPr>
        <i/>
        <vertAlign val="subscript"/>
        <sz val="11"/>
        <color theme="1"/>
        <rFont val="Palatino Linotype"/>
        <family val="1"/>
      </rPr>
      <t>min</t>
    </r>
    <r>
      <rPr>
        <i/>
        <sz val="11"/>
        <color theme="1"/>
        <rFont val="Palatino Linotype"/>
        <family val="1"/>
      </rPr>
      <t>).  If this target temperature cannot be achieved at the minimum firing rate, record the highest achievable outlet temperature (T</t>
    </r>
    <r>
      <rPr>
        <i/>
        <vertAlign val="subscript"/>
        <sz val="11"/>
        <color theme="1"/>
        <rFont val="Palatino Linotype"/>
        <family val="1"/>
      </rPr>
      <t>min</t>
    </r>
    <r>
      <rPr>
        <i/>
        <sz val="11"/>
        <color theme="1"/>
        <rFont val="Palatino Linotype"/>
        <family val="1"/>
      </rPr>
      <t>) and the corresponding flow rate (V</t>
    </r>
    <r>
      <rPr>
        <i/>
        <vertAlign val="subscript"/>
        <sz val="11"/>
        <color theme="1"/>
        <rFont val="Palatino Linotype"/>
        <family val="1"/>
      </rPr>
      <t>min</t>
    </r>
    <r>
      <rPr>
        <i/>
        <sz val="11"/>
        <color theme="1"/>
        <rFont val="Palatino Linotype"/>
        <family val="1"/>
      </rPr>
      <t>).</t>
    </r>
  </si>
  <si>
    <r>
      <t>V</t>
    </r>
    <r>
      <rPr>
        <vertAlign val="subscript"/>
        <sz val="11"/>
        <color theme="1"/>
        <rFont val="Palatino Linotype"/>
        <family val="1"/>
      </rPr>
      <t>min</t>
    </r>
  </si>
  <si>
    <r>
      <t>T</t>
    </r>
    <r>
      <rPr>
        <vertAlign val="subscript"/>
        <sz val="11"/>
        <color theme="1"/>
        <rFont val="Palatino Linotype"/>
        <family val="1"/>
      </rPr>
      <t>min</t>
    </r>
  </si>
  <si>
    <r>
      <t>Mass of Water  (M</t>
    </r>
    <r>
      <rPr>
        <vertAlign val="subscript"/>
        <sz val="11"/>
        <rFont val="Palatino Linotype"/>
        <family val="1"/>
      </rPr>
      <t>10m</t>
    </r>
    <r>
      <rPr>
        <sz val="11"/>
        <rFont val="Palatino Linotype"/>
        <family val="1"/>
      </rPr>
      <t>)</t>
    </r>
  </si>
  <si>
    <r>
      <t>Volume of Water (V</t>
    </r>
    <r>
      <rPr>
        <vertAlign val="subscript"/>
        <sz val="11"/>
        <rFont val="Palatino Linotype"/>
        <family val="1"/>
      </rPr>
      <t>10m</t>
    </r>
    <r>
      <rPr>
        <sz val="11"/>
        <rFont val="Palatino Linotype"/>
        <family val="1"/>
      </rPr>
      <t>)</t>
    </r>
  </si>
  <si>
    <r>
      <t>(Draws 4-6 will vary depending on fixed/variable input and T</t>
    </r>
    <r>
      <rPr>
        <i/>
        <vertAlign val="subscript"/>
        <sz val="11"/>
        <rFont val="Palatino Linotype"/>
        <family val="1"/>
      </rPr>
      <t>min</t>
    </r>
    <r>
      <rPr>
        <i/>
        <sz val="11"/>
        <rFont val="Palatino Linotype"/>
        <family val="1"/>
      </rPr>
      <t>.)</t>
    </r>
  </si>
  <si>
    <r>
      <t>η</t>
    </r>
    <r>
      <rPr>
        <b/>
        <vertAlign val="subscript"/>
        <sz val="11"/>
        <rFont val="Palatino Linotype"/>
        <family val="1"/>
      </rPr>
      <t>r,min</t>
    </r>
  </si>
  <si>
    <r>
      <t>(η</t>
    </r>
    <r>
      <rPr>
        <i/>
        <vertAlign val="subscript"/>
        <sz val="11"/>
        <rFont val="Palatino Linotype"/>
        <family val="1"/>
      </rPr>
      <t>r,max</t>
    </r>
    <r>
      <rPr>
        <i/>
        <sz val="11"/>
        <rFont val="Palatino Linotype"/>
        <family val="1"/>
      </rPr>
      <t xml:space="preserve"> and η</t>
    </r>
    <r>
      <rPr>
        <i/>
        <vertAlign val="subscript"/>
        <sz val="11"/>
        <rFont val="Palatino Linotype"/>
        <family val="1"/>
      </rPr>
      <t>r,min</t>
    </r>
    <r>
      <rPr>
        <i/>
        <sz val="11"/>
        <rFont val="Palatino Linotype"/>
        <family val="1"/>
      </rPr>
      <t xml:space="preserve"> will be the same for fixed input WH.)</t>
    </r>
  </si>
  <si>
    <r>
      <t>T</t>
    </r>
    <r>
      <rPr>
        <vertAlign val="subscript"/>
        <sz val="11"/>
        <rFont val="Palatino Linotype"/>
        <family val="1"/>
      </rPr>
      <t>in</t>
    </r>
    <r>
      <rPr>
        <sz val="11"/>
        <rFont val="Palatino Linotype"/>
        <family val="1"/>
      </rPr>
      <t xml:space="preserve"> [°F]</t>
    </r>
  </si>
  <si>
    <r>
      <t>T</t>
    </r>
    <r>
      <rPr>
        <vertAlign val="subscript"/>
        <sz val="11"/>
        <rFont val="Palatino Linotype"/>
        <family val="1"/>
      </rPr>
      <t>del</t>
    </r>
    <r>
      <rPr>
        <sz val="11"/>
        <rFont val="Palatino Linotype"/>
        <family val="1"/>
      </rPr>
      <t xml:space="preserve"> [°F]</t>
    </r>
  </si>
  <si>
    <t>Units</t>
  </si>
  <si>
    <t>Measurement</t>
  </si>
  <si>
    <t>Inlet Temperature</t>
  </si>
  <si>
    <t>(Select Mass or Volume Basis above.)</t>
  </si>
  <si>
    <t>Volume of Water Removed, V [gal]</t>
  </si>
  <si>
    <t>Back to Instructions tab</t>
  </si>
  <si>
    <t>Meter Correction Factor (saturated to dry)</t>
  </si>
  <si>
    <t>Average Atmospheric Pressure [in. Hg]</t>
  </si>
  <si>
    <t>Average Gas Supply Pressure [in. WC]</t>
  </si>
  <si>
    <t>Average Gas Supply Temperature [°F]</t>
  </si>
  <si>
    <t xml:space="preserve">Corrected Gas Used [Btu ft3 @ 60 °F, 30 in. Hg, dry] </t>
  </si>
  <si>
    <t>Gas Consumption [Btu]</t>
  </si>
  <si>
    <t>Average Atmospheric Pressure between End of 6th Draw and End of 24-hr Period [in. Hg]</t>
  </si>
  <si>
    <t>Average Gas Supply Pressure between End of 6th Draw and End of 24-hr Period [in. WC]</t>
  </si>
  <si>
    <t>Average Gas Supply Temperature between End of 6th Draw and End of 24-hr Period [°F]</t>
  </si>
  <si>
    <t>Electric Meter Reading between End of 6th Draw and End of 24-hr Period [Watt-Hrs]:</t>
  </si>
  <si>
    <t>Delivery Temperature</t>
  </si>
  <si>
    <t>The ambient air temperature shall be maintained between 65.0 °F and 70.0 °F (18.3 °C and 21.1 °C) on a continuous basis.</t>
  </si>
  <si>
    <t>24-Hr Simulated Use Test</t>
  </si>
  <si>
    <t>4. Overall view of unit installed</t>
  </si>
  <si>
    <t>6. View of water inlet and outlet plumbing (including thermocouples and any insulation) and vent pipes and terminal</t>
  </si>
  <si>
    <t>LEGEND</t>
  </si>
  <si>
    <t>NOT USED</t>
  </si>
  <si>
    <t>STEP:</t>
  </si>
  <si>
    <t>FILL IN INPUT CELLS IN THE CORRESPONDING TAB:</t>
  </si>
  <si>
    <t>Step 5</t>
  </si>
  <si>
    <t>24 Hr test</t>
  </si>
  <si>
    <t xml:space="preserve">Brand </t>
  </si>
  <si>
    <t>Model #</t>
  </si>
  <si>
    <t>Temperature Data</t>
  </si>
  <si>
    <t>Complete each draw to meet target for gallons used</t>
  </si>
  <si>
    <r>
      <t>Uncorrected Gas Used [ft</t>
    </r>
    <r>
      <rPr>
        <vertAlign val="superscript"/>
        <sz val="11"/>
        <rFont val="Palatino Linotype"/>
        <family val="1"/>
      </rPr>
      <t>3</t>
    </r>
    <r>
      <rPr>
        <sz val="11"/>
        <rFont val="Palatino Linotype"/>
        <family val="1"/>
      </rPr>
      <t>]:</t>
    </r>
  </si>
  <si>
    <r>
      <t>Uncorrected HV [Btu/ft</t>
    </r>
    <r>
      <rPr>
        <vertAlign val="superscript"/>
        <sz val="11"/>
        <rFont val="Palatino Linotype"/>
        <family val="1"/>
      </rPr>
      <t>3</t>
    </r>
    <r>
      <rPr>
        <sz val="11"/>
        <rFont val="Palatino Linotype"/>
        <family val="1"/>
      </rPr>
      <t xml:space="preserve"> @ 60 °F, 30 in. Hg, saturated]</t>
    </r>
  </si>
  <si>
    <r>
      <t>HHV [Btu/ft</t>
    </r>
    <r>
      <rPr>
        <vertAlign val="superscript"/>
        <sz val="11"/>
        <rFont val="Palatino Linotype"/>
        <family val="1"/>
      </rPr>
      <t>3</t>
    </r>
    <r>
      <rPr>
        <sz val="11"/>
        <rFont val="Palatino Linotype"/>
        <family val="1"/>
      </rPr>
      <t xml:space="preserve"> @ 60 °F, 30 in. Hg, dry]</t>
    </r>
  </si>
  <si>
    <r>
      <t>Uncorrected Gas Used between End of 6th Draw and End of 24-hr Period [ft</t>
    </r>
    <r>
      <rPr>
        <vertAlign val="superscript"/>
        <sz val="11"/>
        <rFont val="Palatino Linotype"/>
        <family val="1"/>
      </rPr>
      <t>3</t>
    </r>
    <r>
      <rPr>
        <sz val="11"/>
        <rFont val="Palatino Linotype"/>
        <family val="1"/>
      </rPr>
      <t>]:</t>
    </r>
  </si>
  <si>
    <r>
      <t>Uncorrected HV between End of 6th Draw and End of 24-hr Period [Btu/ft</t>
    </r>
    <r>
      <rPr>
        <vertAlign val="superscript"/>
        <sz val="11"/>
        <rFont val="Palatino Linotype"/>
        <family val="1"/>
      </rPr>
      <t>3</t>
    </r>
    <r>
      <rPr>
        <sz val="11"/>
        <rFont val="Palatino Linotype"/>
        <family val="1"/>
      </rPr>
      <t xml:space="preserve"> @ 60 °F, 30 in. Hg, saturated]</t>
    </r>
  </si>
  <si>
    <r>
      <t>η</t>
    </r>
    <r>
      <rPr>
        <b/>
        <vertAlign val="subscript"/>
        <sz val="11"/>
        <rFont val="Palatino Linotype"/>
        <family val="1"/>
      </rPr>
      <t>r,max</t>
    </r>
  </si>
  <si>
    <r>
      <t>η</t>
    </r>
    <r>
      <rPr>
        <b/>
        <vertAlign val="subscript"/>
        <sz val="11"/>
        <rFont val="Palatino Linotype"/>
        <family val="1"/>
      </rPr>
      <t>r</t>
    </r>
  </si>
  <si>
    <r>
      <t>Q</t>
    </r>
    <r>
      <rPr>
        <b/>
        <vertAlign val="subscript"/>
        <sz val="11"/>
        <rFont val="Palatino Linotype"/>
        <family val="1"/>
      </rPr>
      <t>d</t>
    </r>
  </si>
  <si>
    <r>
      <t>Q</t>
    </r>
    <r>
      <rPr>
        <b/>
        <vertAlign val="subscript"/>
        <sz val="11"/>
        <rFont val="Palatino Linotype"/>
        <family val="1"/>
      </rPr>
      <t>HW</t>
    </r>
  </si>
  <si>
    <r>
      <t>Q</t>
    </r>
    <r>
      <rPr>
        <b/>
        <vertAlign val="subscript"/>
        <sz val="11"/>
        <rFont val="Palatino Linotype"/>
        <family val="1"/>
      </rPr>
      <t>HW,77</t>
    </r>
  </si>
  <si>
    <r>
      <t>Q</t>
    </r>
    <r>
      <rPr>
        <b/>
        <vertAlign val="subscript"/>
        <sz val="11"/>
        <rFont val="Palatino Linotype"/>
        <family val="1"/>
      </rPr>
      <t>dm</t>
    </r>
  </si>
  <si>
    <r>
      <t>E</t>
    </r>
    <r>
      <rPr>
        <b/>
        <vertAlign val="subscript"/>
        <sz val="11"/>
        <rFont val="Palatino Linotype"/>
        <family val="1"/>
      </rPr>
      <t>f</t>
    </r>
  </si>
  <si>
    <r>
      <t>E</t>
    </r>
    <r>
      <rPr>
        <b/>
        <vertAlign val="subscript"/>
        <sz val="11"/>
        <rFont val="Palatino Linotype"/>
        <family val="1"/>
      </rPr>
      <t>annual</t>
    </r>
  </si>
  <si>
    <t>Total Watt-Hrs Used over 24 Hr Test:</t>
  </si>
  <si>
    <t>Total Electric BTU Used over 24 Hr Test:</t>
  </si>
  <si>
    <r>
      <t>Average HHV between End of 6th Draw and End of 24-hr Period [Btu/ft</t>
    </r>
    <r>
      <rPr>
        <vertAlign val="superscript"/>
        <sz val="11"/>
        <rFont val="Palatino Linotype"/>
        <family val="1"/>
      </rPr>
      <t>3</t>
    </r>
    <r>
      <rPr>
        <sz val="11"/>
        <rFont val="Palatino Linotype"/>
        <family val="1"/>
      </rPr>
      <t xml:space="preserve"> @ 60 °F, 30 in. Hg, dry]</t>
    </r>
  </si>
  <si>
    <t xml:space="preserve">Corrected Gas Used between End of 6th Draw and End of 24-hr Period [Btu ft3 @ 60 °F, 30 in. Hg, dry] </t>
  </si>
  <si>
    <t>Gas Consumption between End of 6th Draw and End of 24-hr Period [Btu]</t>
  </si>
  <si>
    <t>Describe placement of sensors used to measure supply water pressure:</t>
  </si>
  <si>
    <t>Setup (this table should include instrumentation, sensors, and all equipment used during testing)</t>
  </si>
  <si>
    <t>Template Completion</t>
  </si>
  <si>
    <t>1.3_draft1</t>
  </si>
  <si>
    <t>Instructions and table of contents</t>
  </si>
  <si>
    <t>Lab information, product information and test results</t>
  </si>
  <si>
    <t>Instrumentation requirements and space for sensor placement descriptions</t>
  </si>
  <si>
    <t>Input for test condition measurements</t>
  </si>
  <si>
    <t>Inputs for photographs</t>
  </si>
  <si>
    <t>Report review history</t>
  </si>
  <si>
    <t>Drop-downs used</t>
  </si>
  <si>
    <t>Revision history</t>
  </si>
  <si>
    <t>Measurement inputs and automated calculations</t>
  </si>
  <si>
    <t>Provided data</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</si>
  <si>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</si>
  <si>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Test Results</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</si>
  <si>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</si>
  <si>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</si>
  <si>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Report Review by Test Lab</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</si>
  <si>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</si>
  <si>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</si>
  <si>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</si>
  <si>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5. Exact placement of all visible sensors on, in, or around the device</t>
  </si>
  <si>
    <t>3. Photos of test unit from all sides (including photo of control panel, if applicable)</t>
  </si>
  <si>
    <t>Comments</t>
  </si>
  <si>
    <t>Inputs for report template user to provide comments</t>
  </si>
  <si>
    <t>DD_Control</t>
  </si>
  <si>
    <t>DD_Basis_MV</t>
  </si>
  <si>
    <r>
      <rPr>
        <b/>
        <sz val="11"/>
        <rFont val="Palatino Linotype"/>
        <family val="1"/>
      </rPr>
      <t xml:space="preserve">Important: </t>
    </r>
    <r>
      <rPr>
        <sz val="11"/>
        <rFont val="Palatino Linotype"/>
        <family val="1"/>
      </rPr>
      <t xml:space="preserve">Start with a clean (unused) template copy for each new report. Enter only data and information that are unique to the unit tested and the current test of that unit. All abbreviations and variable names should be consistent with the reference test procedure.
</t>
    </r>
    <r>
      <rPr>
        <b/>
        <sz val="11"/>
        <rFont val="Palatino Linotype"/>
        <family val="1"/>
      </rPr>
      <t xml:space="preserve">Note: </t>
    </r>
    <r>
      <rPr>
        <sz val="11"/>
        <rFont val="Palatino Linotype"/>
        <family val="1"/>
      </rPr>
      <t>This template shall only be used for residential tankless gas water heaters.</t>
    </r>
  </si>
  <si>
    <r>
      <t>Amb. Temperature (</t>
    </r>
    <r>
      <rPr>
        <b/>
        <sz val="11"/>
        <color theme="1"/>
        <rFont val="Calibri"/>
        <family val="2"/>
      </rPr>
      <t>°</t>
    </r>
    <r>
      <rPr>
        <b/>
        <sz val="11"/>
        <color theme="1"/>
        <rFont val="Palatino Linotype"/>
        <family val="1"/>
      </rPr>
      <t>F)</t>
    </r>
  </si>
  <si>
    <r>
      <t>Supply Water Temperature (</t>
    </r>
    <r>
      <rPr>
        <b/>
        <sz val="11"/>
        <color theme="1"/>
        <rFont val="Calibri"/>
        <family val="2"/>
      </rPr>
      <t>°</t>
    </r>
    <r>
      <rPr>
        <b/>
        <sz val="11"/>
        <color theme="1"/>
        <rFont val="Palatino Linotype"/>
        <family val="1"/>
      </rPr>
      <t>F)</t>
    </r>
  </si>
  <si>
    <r>
      <t>Temperature (</t>
    </r>
    <r>
      <rPr>
        <sz val="11"/>
        <color theme="1"/>
        <rFont val="Calibri"/>
        <family val="2"/>
      </rPr>
      <t>°</t>
    </r>
    <r>
      <rPr>
        <sz val="11"/>
        <color theme="1"/>
        <rFont val="Palatino Linotype"/>
        <family val="1"/>
      </rPr>
      <t xml:space="preserve"> F)</t>
    </r>
  </si>
  <si>
    <t>Water Drawn [gal or lb]</t>
  </si>
  <si>
    <t>Meter Correction Factor between End of 6th Draw and End of 24-hr Period (saturated to dry)</t>
  </si>
  <si>
    <r>
      <t>Temperature Rise [</t>
    </r>
    <r>
      <rPr>
        <sz val="11"/>
        <rFont val="Calibri"/>
        <family val="2"/>
      </rPr>
      <t>°</t>
    </r>
    <r>
      <rPr>
        <sz val="11"/>
        <rFont val="Palatino Linotype"/>
        <family val="1"/>
      </rPr>
      <t>F]:</t>
    </r>
  </si>
  <si>
    <t>1.3_draft2</t>
  </si>
  <si>
    <t>1.3_draft3</t>
  </si>
  <si>
    <t>Tabs</t>
  </si>
  <si>
    <t>Tabs with input cells</t>
  </si>
  <si>
    <t>Cells</t>
  </si>
  <si>
    <t>Auto-populated cell</t>
  </si>
  <si>
    <t>Test Report Template Name:</t>
  </si>
  <si>
    <t xml:space="preserve">Latest Template Revision: </t>
  </si>
  <si>
    <t xml:space="preserve">Water Heater, Tankless Gas  </t>
  </si>
  <si>
    <t>Please describe the test setup:</t>
  </si>
  <si>
    <t>Maximum GPM (Fmax) =</t>
  </si>
  <si>
    <t>Calculated Result (unrounded)</t>
  </si>
  <si>
    <t>Calculated Result
(rounded per significant figures conventions and instrumentation resolution)</t>
  </si>
  <si>
    <t>Calculated Result
(rounded per reference test procedure)</t>
  </si>
  <si>
    <t>Calculated Result
(unrounded)</t>
  </si>
  <si>
    <t>Calculated Result 
(rounded per significant figures conventions and instrumentation resolution)</t>
  </si>
  <si>
    <t>-</t>
  </si>
  <si>
    <t>Calculated Result 
(unrounded)</t>
  </si>
  <si>
    <t>1.3_draft4</t>
  </si>
  <si>
    <t>Specific Heat of Withdrawn Water, Cp [Btu/lb-F] @ (135F+58F)/2</t>
  </si>
  <si>
    <r>
      <t>M</t>
    </r>
    <r>
      <rPr>
        <vertAlign val="subscript"/>
        <sz val="11"/>
        <rFont val="Palatino Linotype"/>
        <family val="1"/>
      </rPr>
      <t>i</t>
    </r>
    <r>
      <rPr>
        <sz val="11"/>
        <rFont val="Palatino Linotype"/>
        <family val="1"/>
      </rPr>
      <t xml:space="preserve"> C</t>
    </r>
    <r>
      <rPr>
        <vertAlign val="subscript"/>
        <sz val="11"/>
        <rFont val="Palatino Linotype"/>
        <family val="1"/>
      </rPr>
      <t>pi</t>
    </r>
    <r>
      <rPr>
        <sz val="11"/>
        <rFont val="Palatino Linotype"/>
        <family val="1"/>
      </rPr>
      <t xml:space="preserve"> (T</t>
    </r>
    <r>
      <rPr>
        <vertAlign val="subscript"/>
        <sz val="11"/>
        <rFont val="Palatino Linotype"/>
        <family val="1"/>
      </rPr>
      <t>del,i</t>
    </r>
    <r>
      <rPr>
        <sz val="11"/>
        <rFont val="Palatino Linotype"/>
        <family val="1"/>
      </rPr>
      <t xml:space="preserve"> - T</t>
    </r>
    <r>
      <rPr>
        <vertAlign val="subscript"/>
        <sz val="11"/>
        <rFont val="Palatino Linotype"/>
        <family val="1"/>
      </rPr>
      <t>in,i</t>
    </r>
    <r>
      <rPr>
        <sz val="11"/>
        <rFont val="Palatino Linotype"/>
        <family val="1"/>
      </rPr>
      <t>)</t>
    </r>
  </si>
  <si>
    <r>
      <t>M</t>
    </r>
    <r>
      <rPr>
        <vertAlign val="subscript"/>
        <sz val="11"/>
        <rFont val="Palatino Linotype"/>
        <family val="1"/>
      </rPr>
      <t>i</t>
    </r>
    <r>
      <rPr>
        <sz val="11"/>
        <rFont val="Palatino Linotype"/>
        <family val="1"/>
      </rPr>
      <t xml:space="preserve"> C</t>
    </r>
    <r>
      <rPr>
        <vertAlign val="subscript"/>
        <sz val="11"/>
        <rFont val="Palatino Linotype"/>
        <family val="1"/>
      </rPr>
      <t>pi</t>
    </r>
    <r>
      <rPr>
        <sz val="11"/>
        <rFont val="Palatino Linotype"/>
        <family val="1"/>
      </rPr>
      <t xml:space="preserve"> (135F-58F)</t>
    </r>
  </si>
  <si>
    <r>
      <t>M</t>
    </r>
    <r>
      <rPr>
        <vertAlign val="subscript"/>
        <sz val="11"/>
        <rFont val="Palatino Linotype"/>
        <family val="1"/>
      </rPr>
      <t>i</t>
    </r>
    <r>
      <rPr>
        <sz val="11"/>
        <rFont val="Palatino Linotype"/>
        <family val="1"/>
      </rPr>
      <t xml:space="preserve"> C</t>
    </r>
    <r>
      <rPr>
        <vertAlign val="subscript"/>
        <sz val="11"/>
        <rFont val="Palatino Linotype"/>
        <family val="1"/>
      </rPr>
      <t>p@(58F+135F)/2</t>
    </r>
    <r>
      <rPr>
        <sz val="11"/>
        <rFont val="Palatino Linotype"/>
        <family val="1"/>
      </rPr>
      <t xml:space="preserve"> (135F-58F)</t>
    </r>
  </si>
  <si>
    <t>1.3_draft5</t>
  </si>
  <si>
    <t>1.3_draft6</t>
  </si>
  <si>
    <t>1.3_draft7</t>
  </si>
  <si>
    <t>1.3_draft8</t>
  </si>
  <si>
    <t>10 CFR 430 Subpart B Appendix E:  Uniform Test Method for Measuring the Energy Consumption of Water Heaters</t>
  </si>
  <si>
    <t>v1.4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</si>
</sst>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41" x14ac:knownFonts="1">
    <font>
      <sz val="11"/>
      <color theme="1"/>
      <name val="Calibri"/>
      <family val="2"/>
      <scheme val="minor"/>
    </font>
    <font>
      <sz val="8"/>
      <name val="Calibri"/>
      <family val="2"/>
    </font>
    <font>
      <sz val="10"/>
      <name val="Arial"/>
      <family val="2"/>
    </font>
    <font>
      <sz val="11"/>
      <color theme="1"/>
      <name val="Calibri"/>
      <family val="2"/>
      <scheme val="minor"/>
    </font>
    <font>
      <sz val="11"/>
      <color theme="0"/>
      <name val="Calibri"/>
      <family val="2"/>
      <scheme val="minor"/>
    </font>
    <font>
      <sz val="11"/>
      <color theme="1"/>
      <name val="Palatino Linotype"/>
      <family val="1"/>
    </font>
    <font>
      <b/>
      <sz val="11"/>
      <name val="Palatino Linotype"/>
      <family val="2"/>
    </font>
    <font>
      <b/>
      <sz val="11"/>
      <name val="Palatino Linotype"/>
      <family val="1"/>
    </font>
    <font>
      <sz val="11"/>
      <color theme="1"/>
      <name val="Palatino Linotype"/>
      <family val="2"/>
    </font>
    <font>
      <sz val="11"/>
      <color rgb="FF000000"/>
      <name val="Palatino Linotype"/>
      <family val="1"/>
    </font>
    <font>
      <b/>
      <sz val="11"/>
      <color theme="1"/>
      <name val="Palatino Linotype"/>
      <family val="1"/>
    </font>
    <font>
      <sz val="11"/>
      <name val="Palatino Linotype"/>
      <family val="2"/>
    </font>
    <font>
      <sz val="11"/>
      <name val="Palatino Linotype"/>
      <family val="1"/>
    </font>
    <font>
      <u/>
      <sz val="11"/>
      <color theme="10"/>
      <name val="Palatino Linotype"/>
      <family val="2"/>
    </font>
    <font>
      <sz val="11"/>
      <color theme="0"/>
      <name val="Palatino Linotype"/>
      <family val="1"/>
    </font>
    <font>
      <b/>
      <sz val="11"/>
      <color indexed="8"/>
      <name val="Palatino Linotype"/>
      <family val="1"/>
    </font>
    <font>
      <i/>
      <sz val="11"/>
      <color indexed="8"/>
      <name val="Palatino Linotype"/>
      <family val="1"/>
    </font>
    <font>
      <sz val="11"/>
      <color indexed="8"/>
      <name val="Palatino Linotype"/>
      <family val="1"/>
    </font>
    <font>
      <vertAlign val="subscript"/>
      <sz val="11"/>
      <color indexed="8"/>
      <name val="Palatino Linotype"/>
      <family val="1"/>
    </font>
    <font>
      <i/>
      <sz val="11"/>
      <color theme="1"/>
      <name val="Palatino Linotype"/>
      <family val="1"/>
    </font>
    <font>
      <i/>
      <vertAlign val="subscript"/>
      <sz val="11"/>
      <color theme="1"/>
      <name val="Palatino Linotype"/>
      <family val="1"/>
    </font>
    <font>
      <vertAlign val="subscript"/>
      <sz val="11"/>
      <color theme="1"/>
      <name val="Palatino Linotype"/>
      <family val="1"/>
    </font>
    <font>
      <u/>
      <sz val="11"/>
      <name val="Palatino Linotype"/>
      <family val="1"/>
    </font>
    <font>
      <vertAlign val="subscript"/>
      <sz val="11"/>
      <name val="Palatino Linotype"/>
      <family val="1"/>
    </font>
    <font>
      <sz val="11"/>
      <color indexed="12"/>
      <name val="Palatino Linotype"/>
      <family val="1"/>
    </font>
    <font>
      <b/>
      <u/>
      <sz val="11"/>
      <name val="Palatino Linotype"/>
      <family val="1"/>
    </font>
    <font>
      <i/>
      <sz val="11"/>
      <name val="Palatino Linotype"/>
      <family val="1"/>
    </font>
    <font>
      <i/>
      <vertAlign val="subscript"/>
      <sz val="11"/>
      <name val="Palatino Linotype"/>
      <family val="1"/>
    </font>
    <font>
      <b/>
      <vertAlign val="subscript"/>
      <sz val="11"/>
      <name val="Palatino Linotype"/>
      <family val="1"/>
    </font>
    <font>
      <b/>
      <sz val="14"/>
      <name val="Palatino Linotype"/>
      <family val="1"/>
    </font>
    <font>
      <b/>
      <sz val="14"/>
      <color theme="1"/>
      <name val="Palatino Linotype"/>
      <family val="1"/>
    </font>
    <font>
      <b/>
      <sz val="11"/>
      <color theme="0"/>
      <name val="Palatino Linotype"/>
      <family val="1"/>
    </font>
    <font>
      <u/>
      <sz val="11"/>
      <color theme="10"/>
      <name val="Palatino Linotype"/>
      <family val="1"/>
    </font>
    <font>
      <i/>
      <sz val="11"/>
      <color rgb="FFFF0000"/>
      <name val="Palatino Linotype"/>
      <family val="1"/>
    </font>
    <font>
      <vertAlign val="superscript"/>
      <sz val="11"/>
      <name val="Palatino Linotype"/>
      <family val="1"/>
    </font>
    <font>
      <u/>
      <sz val="12"/>
      <color theme="10"/>
      <name val="Palatino Linotype"/>
      <family val="1"/>
    </font>
    <font>
      <b/>
      <i/>
      <sz val="11"/>
      <color rgb="FFFF0000"/>
      <name val="Palatino Linotype"/>
      <family val="1"/>
    </font>
    <font>
      <b/>
      <sz val="11"/>
      <color theme="1"/>
      <name val="Calibri"/>
      <family val="2"/>
    </font>
    <font>
      <sz val="11"/>
      <color theme="1"/>
      <name val="Calibri"/>
      <family val="2"/>
    </font>
    <font>
      <sz val="11"/>
      <name val="Calibri"/>
      <family val="2"/>
    </font>
    <font>
      <sz val="11"/>
      <color rgb="FF000000"/>
      <name val="Palatino Linotype"/>
      <family val="2"/>
    </font>
  </fonts>
  <fills count="18">
    <fill>
      <patternFill patternType="none"/>
    </fill>
    <fill>
      <patternFill patternType="gray125"/>
    </fill>
    <fill>
      <patternFill patternType="solid">
        <fgColor theme="4" tint="0.59999389629810485"/>
        <bgColor indexed="65"/>
      </patternFill>
    </fill>
    <fill>
      <patternFill patternType="solid">
        <fgColor theme="5" tint="0.39997558519241921"/>
        <bgColor indexed="65"/>
      </patternFill>
    </fill>
    <fill>
      <patternFill patternType="solid">
        <fgColor theme="0" tint="-0.249977111117893"/>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99CCFF"/>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66CC"/>
        <bgColor indexed="64"/>
      </patternFill>
    </fill>
    <fill>
      <patternFill patternType="solid">
        <fgColor rgb="FFFFFF00"/>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top/>
      <bottom style="thin">
        <color theme="0" tint="-0.24994659260841701"/>
      </bottom>
      <diagonal/>
    </border>
    <border>
      <left style="medium">
        <color indexed="64"/>
      </left>
      <right style="thin">
        <color indexed="64"/>
      </right>
      <top style="thin">
        <color theme="0" tint="-0.24994659260841701"/>
      </top>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theme="0" tint="-0.24994659260841701"/>
      </bottom>
      <diagonal/>
    </border>
    <border>
      <left style="thin">
        <color indexed="64"/>
      </left>
      <right style="medium">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right style="medium">
        <color indexed="64"/>
      </right>
      <top style="thin">
        <color theme="0" tint="-0.14999847407452621"/>
      </top>
      <bottom style="thin">
        <color theme="0" tint="-0.14999847407452621"/>
      </bottom>
      <diagonal/>
    </border>
    <border>
      <left/>
      <right style="medium">
        <color indexed="64"/>
      </right>
      <top style="thin">
        <color theme="0" tint="-0.14999847407452621"/>
      </top>
      <bottom style="medium">
        <color indexed="64"/>
      </bottom>
      <diagonal/>
    </border>
    <border>
      <left/>
      <right/>
      <top/>
      <bottom style="thin">
        <color theme="0" tint="-0.14999847407452621"/>
      </bottom>
      <diagonal/>
    </border>
    <border>
      <left/>
      <right style="medium">
        <color indexed="64"/>
      </right>
      <top/>
      <bottom style="thin">
        <color theme="0" tint="-0.14999847407452621"/>
      </bottom>
      <diagonal/>
    </border>
    <border>
      <left style="medium">
        <color indexed="64"/>
      </left>
      <right/>
      <top/>
      <bottom style="thin">
        <color theme="0" tint="-0.14999847407452621"/>
      </bottom>
      <diagonal/>
    </border>
    <border>
      <left style="medium">
        <color indexed="64"/>
      </left>
      <right/>
      <top style="thin">
        <color theme="0" tint="-0.14999847407452621"/>
      </top>
      <bottom style="thin">
        <color theme="0" tint="-0.14999847407452621"/>
      </bottom>
      <diagonal/>
    </border>
    <border>
      <left style="medium">
        <color indexed="64"/>
      </left>
      <right/>
      <top style="thin">
        <color theme="0" tint="-0.14999847407452621"/>
      </top>
      <bottom style="medium">
        <color indexed="64"/>
      </bottom>
      <diagonal/>
    </border>
    <border>
      <left/>
      <right style="thin">
        <color theme="0" tint="-0.14999847407452621"/>
      </right>
      <top style="thin">
        <color theme="0" tint="-0.14999847407452621"/>
      </top>
      <bottom style="medium">
        <color indexed="64"/>
      </bottom>
      <diagonal/>
    </border>
    <border>
      <left style="medium">
        <color indexed="64"/>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right/>
      <top style="medium">
        <color indexed="64"/>
      </top>
      <bottom style="thin">
        <color theme="0" tint="-0.14999847407452621"/>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top style="thin">
        <color theme="0" tint="-0.14999847407452621"/>
      </top>
      <bottom style="double">
        <color indexed="64"/>
      </bottom>
      <diagonal/>
    </border>
    <border>
      <left/>
      <right style="medium">
        <color indexed="64"/>
      </right>
      <top style="thin">
        <color theme="0" tint="-0.14999847407452621"/>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bottom style="thin">
        <color theme="0" tint="-0.249977111117893"/>
      </bottom>
      <diagonal/>
    </border>
    <border>
      <left style="thin">
        <color indexed="64"/>
      </left>
      <right style="medium">
        <color indexed="64"/>
      </right>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style="thin">
        <color auto="1"/>
      </bottom>
      <diagonal/>
    </border>
    <border>
      <left style="medium">
        <color indexed="64"/>
      </left>
      <right/>
      <top style="thin">
        <color theme="0" tint="-0.249977111117893"/>
      </top>
      <bottom/>
      <diagonal/>
    </border>
    <border>
      <left style="thin">
        <color indexed="64"/>
      </left>
      <right style="medium">
        <color indexed="64"/>
      </right>
      <top style="thin">
        <color theme="0" tint="-0.249977111117893"/>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top style="thin">
        <color theme="0" tint="-0.14999847407452621"/>
      </top>
      <bottom/>
      <diagonal/>
    </border>
    <border>
      <left style="thin">
        <color indexed="64"/>
      </left>
      <right style="medium">
        <color indexed="64"/>
      </right>
      <top style="thin">
        <color indexed="64"/>
      </top>
      <bottom style="thin">
        <color theme="0" tint="-0.14999847407452621"/>
      </bottom>
      <diagonal/>
    </border>
    <border>
      <left style="thin">
        <color indexed="64"/>
      </left>
      <right style="medium">
        <color indexed="64"/>
      </right>
      <top style="thin">
        <color theme="0" tint="-0.14999847407452621"/>
      </top>
      <bottom style="thin">
        <color theme="0" tint="-0.14999847407452621"/>
      </bottom>
      <diagonal/>
    </border>
    <border>
      <left style="thin">
        <color indexed="64"/>
      </left>
      <right style="medium">
        <color indexed="64"/>
      </right>
      <top style="thin">
        <color theme="0" tint="-0.14999847407452621"/>
      </top>
      <bottom/>
      <diagonal/>
    </border>
    <border>
      <left style="thin">
        <color indexed="64"/>
      </left>
      <right style="medium">
        <color indexed="64"/>
      </right>
      <top style="thin">
        <color theme="0" tint="-0.14999847407452621"/>
      </top>
      <bottom style="medium">
        <color indexed="64"/>
      </bottom>
      <diagonal/>
    </border>
    <border>
      <left style="medium">
        <color indexed="64"/>
      </left>
      <right/>
      <top style="medium">
        <color indexed="64"/>
      </top>
      <bottom style="thin">
        <color theme="0" tint="-0.24994659260841701"/>
      </bottom>
      <diagonal/>
    </border>
    <border>
      <left style="medium">
        <color indexed="64"/>
      </left>
      <right style="thin">
        <color indexed="64"/>
      </right>
      <top/>
      <bottom style="medium">
        <color indexed="64"/>
      </bottom>
      <diagonal/>
    </border>
  </borders>
  <cellStyleXfs count="10">
    <xf numFmtId="0" fontId="0" fillId="0" borderId="0"/>
    <xf numFmtId="0" fontId="2" fillId="0" borderId="0"/>
    <xf numFmtId="0" fontId="3" fillId="2" borderId="0" applyNumberFormat="0" applyBorder="0" applyAlignment="0" applyProtection="0"/>
    <xf numFmtId="0" fontId="4" fillId="3" borderId="0" applyNumberFormat="0" applyBorder="0" applyAlignment="0" applyProtection="0"/>
    <xf numFmtId="0" fontId="6" fillId="5" borderId="0" applyNumberFormat="0" applyBorder="0" applyProtection="0">
      <alignment horizontal="left" vertical="center"/>
    </xf>
    <xf numFmtId="0" fontId="8" fillId="0" borderId="0"/>
    <xf numFmtId="0" fontId="11" fillId="6" borderId="1" applyNumberFormat="0" applyProtection="0">
      <alignment horizontal="center" vertical="center"/>
    </xf>
    <xf numFmtId="0" fontId="13" fillId="0" borderId="0" applyNumberFormat="0" applyFill="0" applyBorder="0" applyAlignment="0" applyProtection="0">
      <alignment vertical="top"/>
      <protection locked="0"/>
    </xf>
    <xf numFmtId="0" fontId="8" fillId="0" borderId="0"/>
    <xf numFmtId="0" fontId="8" fillId="0" borderId="0"/>
  </cellStyleXfs>
  <cellXfs count="507">
    <xf numFmtId="0" fontId="0" fillId="0" borderId="0" xfId="0"/>
    <xf numFmtId="0" fontId="5" fillId="0" borderId="0" xfId="0" applyFont="1"/>
    <xf numFmtId="0" fontId="5" fillId="0" borderId="0" xfId="0" applyFont="1" applyFill="1"/>
    <xf numFmtId="0" fontId="22" fillId="0" borderId="0" xfId="0" applyFont="1" applyFill="1" applyBorder="1" applyAlignment="1" applyProtection="1">
      <alignment horizontal="center"/>
    </xf>
    <xf numFmtId="0" fontId="12" fillId="0" borderId="0" xfId="1" applyFont="1" applyBorder="1" applyAlignment="1" applyProtection="1">
      <alignment horizontal="left"/>
    </xf>
    <xf numFmtId="0" fontId="12" fillId="0" borderId="0" xfId="1" applyFont="1" applyBorder="1" applyProtection="1"/>
    <xf numFmtId="0" fontId="12" fillId="0" borderId="1" xfId="1" applyFont="1" applyBorder="1" applyAlignment="1" applyProtection="1">
      <alignment horizontal="center"/>
    </xf>
    <xf numFmtId="0" fontId="12" fillId="0" borderId="0" xfId="1" applyFont="1" applyBorder="1" applyAlignment="1" applyProtection="1">
      <alignment horizontal="right"/>
    </xf>
    <xf numFmtId="2" fontId="25" fillId="0" borderId="0" xfId="1" applyNumberFormat="1" applyFont="1" applyBorder="1" applyAlignment="1" applyProtection="1"/>
    <xf numFmtId="2" fontId="12" fillId="0" borderId="0" xfId="1" applyNumberFormat="1" applyFont="1" applyBorder="1" applyProtection="1"/>
    <xf numFmtId="0" fontId="25" fillId="0" borderId="0" xfId="1" applyFont="1" applyBorder="1" applyAlignment="1" applyProtection="1">
      <alignment horizontal="left"/>
    </xf>
    <xf numFmtId="0" fontId="7" fillId="0" borderId="0" xfId="1" applyFont="1" applyBorder="1" applyAlignment="1" applyProtection="1"/>
    <xf numFmtId="0" fontId="7" fillId="0" borderId="0" xfId="1" applyFont="1" applyFill="1" applyBorder="1" applyAlignment="1" applyProtection="1"/>
    <xf numFmtId="0" fontId="7" fillId="0" borderId="0" xfId="1" applyFont="1" applyBorder="1" applyAlignment="1" applyProtection="1">
      <alignment horizontal="right"/>
    </xf>
    <xf numFmtId="0" fontId="7" fillId="0" borderId="0" xfId="1" applyFont="1" applyBorder="1" applyAlignment="1" applyProtection="1">
      <alignment horizontal="left"/>
    </xf>
    <xf numFmtId="0" fontId="12" fillId="0" borderId="0" xfId="1" applyFont="1" applyFill="1" applyBorder="1" applyAlignment="1" applyProtection="1"/>
    <xf numFmtId="0" fontId="12" fillId="0" borderId="0" xfId="1" applyFont="1" applyFill="1" applyBorder="1" applyProtection="1"/>
    <xf numFmtId="2" fontId="7" fillId="0" borderId="0" xfId="1" applyNumberFormat="1" applyFont="1" applyBorder="1" applyAlignment="1" applyProtection="1">
      <alignment horizontal="right"/>
    </xf>
    <xf numFmtId="0" fontId="12" fillId="0" borderId="0" xfId="0" applyFont="1" applyBorder="1" applyProtection="1"/>
    <xf numFmtId="1" fontId="7" fillId="0" borderId="0" xfId="1" applyNumberFormat="1" applyFont="1" applyBorder="1" applyAlignment="1" applyProtection="1">
      <alignment horizontal="center"/>
    </xf>
    <xf numFmtId="0" fontId="5" fillId="0" borderId="0" xfId="0" applyFont="1" applyProtection="1"/>
    <xf numFmtId="0" fontId="5" fillId="0" borderId="0" xfId="5" applyFont="1" applyBorder="1" applyProtection="1"/>
    <xf numFmtId="14" fontId="5" fillId="0" borderId="0" xfId="5" applyNumberFormat="1" applyFont="1" applyBorder="1" applyAlignment="1" applyProtection="1">
      <alignment horizontal="left"/>
    </xf>
    <xf numFmtId="0" fontId="15" fillId="0" borderId="0" xfId="0" applyFont="1" applyProtection="1"/>
    <xf numFmtId="0" fontId="5" fillId="0" borderId="0" xfId="0" applyFont="1" applyBorder="1" applyProtection="1"/>
    <xf numFmtId="0" fontId="5" fillId="0" borderId="17" xfId="0" applyFont="1" applyBorder="1" applyProtection="1"/>
    <xf numFmtId="0" fontId="5" fillId="0" borderId="0" xfId="0" applyFont="1" applyBorder="1" applyAlignment="1" applyProtection="1"/>
    <xf numFmtId="0" fontId="5" fillId="0" borderId="0" xfId="0" applyFont="1" applyFill="1" applyProtection="1"/>
    <xf numFmtId="0" fontId="5" fillId="0" borderId="0" xfId="0" applyFont="1" applyAlignment="1" applyProtection="1"/>
    <xf numFmtId="0" fontId="12" fillId="0" borderId="16" xfId="0" applyFont="1" applyBorder="1" applyAlignment="1" applyProtection="1">
      <alignment wrapText="1"/>
    </xf>
    <xf numFmtId="0" fontId="16" fillId="0" borderId="0" xfId="0" applyFont="1" applyAlignment="1" applyProtection="1">
      <alignment horizontal="left" wrapText="1"/>
    </xf>
    <xf numFmtId="0" fontId="5" fillId="0" borderId="1" xfId="0" applyFont="1" applyBorder="1" applyAlignment="1" applyProtection="1">
      <alignment horizontal="center" wrapText="1"/>
    </xf>
    <xf numFmtId="0" fontId="16" fillId="0" borderId="0" xfId="0" applyFont="1" applyAlignment="1" applyProtection="1">
      <alignment wrapText="1"/>
    </xf>
    <xf numFmtId="0" fontId="16" fillId="0" borderId="0" xfId="0" applyFont="1" applyFill="1" applyBorder="1" applyAlignment="1" applyProtection="1">
      <alignment horizontal="left" wrapText="1"/>
    </xf>
    <xf numFmtId="0" fontId="12" fillId="0" borderId="0" xfId="0" applyFont="1" applyProtection="1"/>
    <xf numFmtId="0" fontId="12" fillId="0" borderId="0" xfId="0" applyFont="1" applyFill="1" applyProtection="1"/>
    <xf numFmtId="0" fontId="5" fillId="0" borderId="0" xfId="0" applyFont="1" applyFill="1" applyBorder="1" applyAlignment="1" applyProtection="1">
      <alignment horizontal="center"/>
    </xf>
    <xf numFmtId="0" fontId="24" fillId="0" borderId="0" xfId="0" applyFont="1" applyFill="1" applyBorder="1" applyAlignment="1" applyProtection="1">
      <alignment horizontal="center"/>
    </xf>
    <xf numFmtId="0" fontId="5" fillId="0" borderId="0" xfId="0" applyFont="1" applyAlignment="1" applyProtection="1">
      <alignment wrapText="1"/>
    </xf>
    <xf numFmtId="0" fontId="7" fillId="0" borderId="0" xfId="0" applyFont="1" applyFill="1" applyBorder="1" applyAlignment="1" applyProtection="1">
      <alignment horizontal="center"/>
    </xf>
    <xf numFmtId="0" fontId="12" fillId="0" borderId="0" xfId="0" applyFont="1" applyFill="1" applyBorder="1" applyProtection="1"/>
    <xf numFmtId="0" fontId="12" fillId="0" borderId="0" xfId="1" applyFont="1" applyFill="1" applyBorder="1" applyAlignment="1" applyProtection="1">
      <alignment horizontal="center"/>
    </xf>
    <xf numFmtId="0" fontId="5" fillId="0" borderId="0" xfId="5" applyFont="1" applyProtection="1"/>
    <xf numFmtId="0" fontId="22" fillId="0" borderId="0" xfId="0" applyFont="1" applyBorder="1" applyAlignment="1" applyProtection="1"/>
    <xf numFmtId="0" fontId="25" fillId="0" borderId="0" xfId="0" applyFont="1" applyBorder="1" applyAlignment="1" applyProtection="1"/>
    <xf numFmtId="0" fontId="12" fillId="0" borderId="29" xfId="0" applyFont="1" applyBorder="1" applyAlignment="1" applyProtection="1">
      <alignment horizontal="center" wrapText="1"/>
    </xf>
    <xf numFmtId="0" fontId="12" fillId="0" borderId="30" xfId="0" applyFont="1" applyBorder="1" applyAlignment="1" applyProtection="1">
      <alignment horizontal="center" wrapText="1"/>
    </xf>
    <xf numFmtId="0" fontId="12" fillId="0" borderId="9" xfId="0" applyFont="1" applyBorder="1" applyAlignment="1" applyProtection="1">
      <alignment horizontal="center" wrapText="1"/>
    </xf>
    <xf numFmtId="0" fontId="19" fillId="0" borderId="0" xfId="0" applyFont="1" applyAlignment="1" applyProtection="1">
      <alignment wrapText="1"/>
    </xf>
    <xf numFmtId="0" fontId="19" fillId="0" borderId="0" xfId="0" applyFont="1" applyAlignment="1" applyProtection="1"/>
    <xf numFmtId="0" fontId="12" fillId="0" borderId="0" xfId="0" applyFont="1" applyBorder="1" applyAlignment="1" applyProtection="1"/>
    <xf numFmtId="0" fontId="12" fillId="0" borderId="0" xfId="0" applyFont="1" applyFill="1" applyBorder="1" applyAlignment="1" applyProtection="1"/>
    <xf numFmtId="0" fontId="7" fillId="0" borderId="0" xfId="0" applyFont="1" applyBorder="1" applyAlignment="1" applyProtection="1"/>
    <xf numFmtId="0" fontId="5" fillId="14" borderId="0" xfId="0" applyFont="1" applyFill="1" applyProtection="1"/>
    <xf numFmtId="0" fontId="15" fillId="14" borderId="0" xfId="0" applyFont="1" applyFill="1" applyProtection="1"/>
    <xf numFmtId="0" fontId="5" fillId="14" borderId="0" xfId="0" quotePrefix="1" applyFont="1" applyFill="1" applyProtection="1"/>
    <xf numFmtId="0" fontId="5" fillId="14" borderId="0" xfId="0" applyFont="1" applyFill="1" applyBorder="1" applyAlignment="1" applyProtection="1"/>
    <xf numFmtId="0" fontId="5" fillId="14" borderId="0" xfId="0" applyFont="1" applyFill="1" applyBorder="1" applyProtection="1"/>
    <xf numFmtId="0" fontId="16" fillId="14" borderId="0" xfId="0" applyFont="1" applyFill="1" applyAlignment="1" applyProtection="1">
      <alignment horizontal="left" wrapText="1"/>
    </xf>
    <xf numFmtId="0" fontId="16" fillId="14" borderId="0" xfId="0" applyFont="1" applyFill="1" applyAlignment="1" applyProtection="1">
      <alignment wrapText="1"/>
    </xf>
    <xf numFmtId="0" fontId="19" fillId="14" borderId="0" xfId="0" applyFont="1" applyFill="1" applyAlignment="1" applyProtection="1"/>
    <xf numFmtId="0" fontId="19" fillId="14" borderId="0" xfId="0" applyFont="1" applyFill="1" applyAlignment="1" applyProtection="1">
      <alignment wrapText="1"/>
    </xf>
    <xf numFmtId="0" fontId="22" fillId="14" borderId="0" xfId="0" applyFont="1" applyFill="1" applyBorder="1" applyAlignment="1" applyProtection="1"/>
    <xf numFmtId="0" fontId="12" fillId="14" borderId="0" xfId="0" applyFont="1" applyFill="1" applyBorder="1" applyAlignment="1" applyProtection="1"/>
    <xf numFmtId="0" fontId="22" fillId="14" borderId="0" xfId="0" applyFont="1" applyFill="1" applyBorder="1" applyAlignment="1" applyProtection="1">
      <alignment horizontal="center"/>
    </xf>
    <xf numFmtId="0" fontId="25" fillId="14" borderId="0" xfId="0" applyFont="1" applyFill="1" applyBorder="1" applyAlignment="1" applyProtection="1"/>
    <xf numFmtId="0" fontId="7" fillId="14" borderId="0" xfId="0" applyFont="1" applyFill="1" applyBorder="1" applyAlignment="1" applyProtection="1"/>
    <xf numFmtId="0" fontId="5" fillId="14" borderId="0" xfId="0" applyFont="1" applyFill="1" applyAlignment="1" applyProtection="1">
      <alignment wrapText="1"/>
    </xf>
    <xf numFmtId="0" fontId="12" fillId="14" borderId="0" xfId="0" applyFont="1" applyFill="1" applyProtection="1"/>
    <xf numFmtId="0" fontId="12" fillId="14" borderId="0" xfId="0" applyFont="1" applyFill="1" applyBorder="1" applyProtection="1"/>
    <xf numFmtId="0" fontId="5" fillId="14" borderId="0" xfId="5" applyFont="1" applyFill="1" applyProtection="1"/>
    <xf numFmtId="0" fontId="5" fillId="14" borderId="0" xfId="0" applyFont="1" applyFill="1"/>
    <xf numFmtId="14" fontId="14" fillId="15" borderId="1" xfId="6" applyNumberFormat="1" applyFont="1" applyFill="1" applyBorder="1" applyProtection="1">
      <alignment horizontal="center" vertical="center"/>
    </xf>
    <xf numFmtId="0" fontId="12" fillId="0" borderId="66" xfId="0" applyFont="1" applyBorder="1" applyAlignment="1" applyProtection="1">
      <alignment wrapText="1"/>
    </xf>
    <xf numFmtId="0" fontId="12" fillId="0" borderId="66" xfId="0" applyFont="1" applyBorder="1" applyProtection="1"/>
    <xf numFmtId="0" fontId="26" fillId="0" borderId="66" xfId="1" applyFont="1" applyBorder="1" applyProtection="1"/>
    <xf numFmtId="0" fontId="12" fillId="0" borderId="72" xfId="0" applyFont="1" applyBorder="1" applyAlignment="1" applyProtection="1">
      <alignment wrapText="1"/>
    </xf>
    <xf numFmtId="0" fontId="17" fillId="0" borderId="80" xfId="0" applyFont="1" applyBorder="1" applyAlignment="1" applyProtection="1">
      <alignment horizontal="left"/>
    </xf>
    <xf numFmtId="0" fontId="17" fillId="0" borderId="81" xfId="0" applyFont="1" applyBorder="1" applyAlignment="1" applyProtection="1">
      <alignment horizontal="left"/>
    </xf>
    <xf numFmtId="0" fontId="17" fillId="0" borderId="82" xfId="0" applyFont="1" applyBorder="1" applyAlignment="1" applyProtection="1">
      <alignment horizontal="left"/>
    </xf>
    <xf numFmtId="0" fontId="17" fillId="0" borderId="79" xfId="0" applyFont="1" applyBorder="1" applyAlignment="1" applyProtection="1"/>
    <xf numFmtId="0" fontId="5" fillId="0" borderId="76" xfId="0" applyFont="1" applyBorder="1" applyProtection="1"/>
    <xf numFmtId="0" fontId="12" fillId="0" borderId="77" xfId="1" applyFont="1" applyBorder="1" applyAlignment="1" applyProtection="1"/>
    <xf numFmtId="0" fontId="5" fillId="0" borderId="84" xfId="0" applyFont="1" applyBorder="1" applyProtection="1"/>
    <xf numFmtId="0" fontId="5" fillId="0" borderId="82" xfId="0" applyFont="1" applyBorder="1" applyProtection="1"/>
    <xf numFmtId="0" fontId="12" fillId="0" borderId="84" xfId="0" applyFont="1" applyFill="1" applyBorder="1" applyProtection="1"/>
    <xf numFmtId="0" fontId="12" fillId="0" borderId="81" xfId="0" applyFont="1" applyFill="1" applyBorder="1" applyProtection="1"/>
    <xf numFmtId="0" fontId="12" fillId="0" borderId="82" xfId="0" applyFont="1" applyFill="1" applyBorder="1" applyProtection="1"/>
    <xf numFmtId="0" fontId="12" fillId="0" borderId="81" xfId="0" applyFont="1" applyBorder="1" applyAlignment="1" applyProtection="1">
      <alignment vertical="center"/>
    </xf>
    <xf numFmtId="0" fontId="12" fillId="0" borderId="81" xfId="0" applyFont="1" applyBorder="1" applyAlignment="1" applyProtection="1">
      <alignment wrapText="1"/>
    </xf>
    <xf numFmtId="0" fontId="5" fillId="0" borderId="16" xfId="0" applyFont="1" applyFill="1" applyBorder="1" applyAlignment="1" applyProtection="1">
      <alignment horizontal="center"/>
    </xf>
    <xf numFmtId="0" fontId="12" fillId="0" borderId="16" xfId="0" applyFont="1" applyBorder="1" applyProtection="1"/>
    <xf numFmtId="0" fontId="22" fillId="0" borderId="17" xfId="0" applyFont="1" applyBorder="1" applyAlignment="1" applyProtection="1"/>
    <xf numFmtId="0" fontId="12" fillId="0" borderId="72" xfId="0" applyFont="1" applyBorder="1" applyAlignment="1" applyProtection="1"/>
    <xf numFmtId="0" fontId="24" fillId="0" borderId="16" xfId="0" applyFont="1" applyFill="1" applyBorder="1" applyAlignment="1" applyProtection="1">
      <alignment horizontal="right" wrapText="1"/>
    </xf>
    <xf numFmtId="0" fontId="22" fillId="0" borderId="17" xfId="0" applyFont="1" applyFill="1" applyBorder="1" applyAlignment="1" applyProtection="1">
      <alignment horizontal="center"/>
    </xf>
    <xf numFmtId="0" fontId="25" fillId="0" borderId="16" xfId="0" applyFont="1" applyBorder="1" applyAlignment="1" applyProtection="1"/>
    <xf numFmtId="0" fontId="25" fillId="0" borderId="17" xfId="0" applyFont="1" applyBorder="1" applyAlignment="1" applyProtection="1"/>
    <xf numFmtId="0" fontId="5" fillId="0" borderId="80" xfId="0" applyFont="1" applyBorder="1" applyProtection="1"/>
    <xf numFmtId="0" fontId="5" fillId="0" borderId="81" xfId="0" applyFont="1" applyBorder="1" applyProtection="1"/>
    <xf numFmtId="0" fontId="12" fillId="0" borderId="17" xfId="0" applyFont="1" applyBorder="1" applyProtection="1"/>
    <xf numFmtId="0" fontId="12" fillId="0" borderId="17" xfId="0" applyFont="1" applyFill="1" applyBorder="1" applyProtection="1"/>
    <xf numFmtId="0" fontId="12" fillId="0" borderId="22" xfId="0" applyFont="1" applyBorder="1" applyProtection="1"/>
    <xf numFmtId="0" fontId="7" fillId="0" borderId="22" xfId="1" applyFont="1" applyBorder="1" applyAlignment="1" applyProtection="1"/>
    <xf numFmtId="2" fontId="7" fillId="0" borderId="22" xfId="1" applyNumberFormat="1" applyFont="1" applyBorder="1" applyAlignment="1" applyProtection="1">
      <alignment horizontal="right"/>
    </xf>
    <xf numFmtId="0" fontId="12" fillId="0" borderId="19" xfId="0" applyFont="1" applyBorder="1" applyProtection="1"/>
    <xf numFmtId="0" fontId="5" fillId="0" borderId="87" xfId="0" applyFont="1" applyBorder="1" applyProtection="1"/>
    <xf numFmtId="0" fontId="12" fillId="0" borderId="87" xfId="1" applyFont="1" applyBorder="1" applyProtection="1"/>
    <xf numFmtId="0" fontId="12" fillId="0" borderId="87" xfId="0" applyFont="1" applyBorder="1" applyProtection="1"/>
    <xf numFmtId="0" fontId="7" fillId="0" borderId="87" xfId="0" applyFont="1" applyFill="1" applyBorder="1" applyAlignment="1" applyProtection="1">
      <alignment horizontal="center"/>
    </xf>
    <xf numFmtId="0" fontId="12" fillId="0" borderId="87" xfId="0" applyFont="1" applyFill="1" applyBorder="1" applyProtection="1"/>
    <xf numFmtId="0" fontId="19" fillId="0" borderId="87" xfId="0" applyFont="1" applyFill="1" applyBorder="1" applyProtection="1"/>
    <xf numFmtId="0" fontId="12" fillId="0" borderId="88" xfId="0" applyFont="1" applyBorder="1" applyProtection="1"/>
    <xf numFmtId="0" fontId="7" fillId="0" borderId="67" xfId="0" applyFont="1" applyBorder="1" applyProtection="1"/>
    <xf numFmtId="0" fontId="7" fillId="0" borderId="83" xfId="1" applyFont="1" applyBorder="1" applyAlignment="1" applyProtection="1"/>
    <xf numFmtId="0" fontId="5" fillId="0" borderId="70" xfId="5" applyFont="1" applyBorder="1"/>
    <xf numFmtId="0" fontId="5" fillId="0" borderId="72" xfId="5" applyNumberFormat="1" applyFont="1" applyBorder="1"/>
    <xf numFmtId="0" fontId="5" fillId="0" borderId="72" xfId="5" applyFont="1" applyBorder="1"/>
    <xf numFmtId="0" fontId="5" fillId="0" borderId="73" xfId="5" applyNumberFormat="1" applyFont="1" applyBorder="1" applyAlignment="1">
      <alignment horizontal="left"/>
    </xf>
    <xf numFmtId="14" fontId="5" fillId="0" borderId="73" xfId="5" applyNumberFormat="1" applyFont="1" applyBorder="1" applyAlignment="1">
      <alignment horizontal="left"/>
    </xf>
    <xf numFmtId="0" fontId="5" fillId="0" borderId="74" xfId="5" applyFont="1" applyBorder="1"/>
    <xf numFmtId="14" fontId="5" fillId="0" borderId="75" xfId="5" applyNumberFormat="1" applyFont="1" applyBorder="1" applyAlignment="1">
      <alignment horizontal="left"/>
    </xf>
    <xf numFmtId="0" fontId="5" fillId="0" borderId="92" xfId="0" applyFont="1" applyBorder="1" applyProtection="1"/>
    <xf numFmtId="0" fontId="5" fillId="0" borderId="41" xfId="0" applyFont="1" applyBorder="1" applyAlignment="1" applyProtection="1">
      <alignment horizontal="center"/>
    </xf>
    <xf numFmtId="0" fontId="5" fillId="0" borderId="65" xfId="0" applyFont="1" applyBorder="1" applyAlignment="1" applyProtection="1">
      <alignment horizontal="center"/>
    </xf>
    <xf numFmtId="1" fontId="12" fillId="9" borderId="47" xfId="0" applyNumberFormat="1" applyFont="1" applyFill="1" applyBorder="1" applyAlignment="1" applyProtection="1">
      <alignment horizontal="center"/>
    </xf>
    <xf numFmtId="1" fontId="5" fillId="9" borderId="49" xfId="0" applyNumberFormat="1" applyFont="1" applyFill="1" applyBorder="1" applyAlignment="1" applyProtection="1">
      <alignment horizontal="center"/>
    </xf>
    <xf numFmtId="1" fontId="5" fillId="9" borderId="51" xfId="0" applyNumberFormat="1" applyFont="1" applyFill="1" applyBorder="1" applyAlignment="1" applyProtection="1">
      <alignment horizontal="center"/>
    </xf>
    <xf numFmtId="0" fontId="12" fillId="0" borderId="0" xfId="0" applyFont="1" applyAlignment="1" applyProtection="1">
      <alignment horizontal="left"/>
    </xf>
    <xf numFmtId="0" fontId="12" fillId="0" borderId="16" xfId="1" applyFont="1" applyBorder="1" applyAlignment="1" applyProtection="1">
      <alignment horizontal="left"/>
    </xf>
    <xf numFmtId="0" fontId="12" fillId="0" borderId="81" xfId="1" applyFont="1" applyBorder="1" applyAlignment="1" applyProtection="1"/>
    <xf numFmtId="0" fontId="12" fillId="0" borderId="81" xfId="1" applyFont="1" applyBorder="1" applyAlignment="1" applyProtection="1">
      <alignment wrapText="1"/>
    </xf>
    <xf numFmtId="0" fontId="12" fillId="0" borderId="81" xfId="1" applyFont="1" applyFill="1" applyBorder="1" applyAlignment="1" applyProtection="1">
      <alignment wrapText="1"/>
    </xf>
    <xf numFmtId="0" fontId="7" fillId="0" borderId="81" xfId="0" applyFont="1" applyBorder="1" applyAlignment="1" applyProtection="1">
      <alignment horizontal="left"/>
    </xf>
    <xf numFmtId="2" fontId="12" fillId="0" borderId="16" xfId="1" applyNumberFormat="1" applyFont="1" applyBorder="1" applyAlignment="1" applyProtection="1">
      <alignment horizontal="left"/>
    </xf>
    <xf numFmtId="0" fontId="25" fillId="0" borderId="16" xfId="1" applyFont="1" applyBorder="1" applyAlignment="1" applyProtection="1">
      <alignment horizontal="left"/>
    </xf>
    <xf numFmtId="0" fontId="7" fillId="0" borderId="81" xfId="1" applyFont="1" applyFill="1" applyBorder="1" applyAlignment="1" applyProtection="1">
      <alignment horizontal="left"/>
    </xf>
    <xf numFmtId="0" fontId="7" fillId="0" borderId="81" xfId="1" applyFont="1" applyBorder="1" applyAlignment="1" applyProtection="1">
      <alignment horizontal="left"/>
    </xf>
    <xf numFmtId="0" fontId="12" fillId="0" borderId="81" xfId="1" applyFont="1" applyBorder="1" applyAlignment="1" applyProtection="1">
      <alignment horizontal="left"/>
    </xf>
    <xf numFmtId="0" fontId="12" fillId="0" borderId="16" xfId="1" applyFont="1" applyFill="1" applyBorder="1" applyAlignment="1" applyProtection="1">
      <alignment horizontal="left"/>
    </xf>
    <xf numFmtId="2" fontId="7" fillId="0" borderId="82" xfId="1" applyNumberFormat="1" applyFont="1" applyBorder="1" applyAlignment="1" applyProtection="1">
      <alignment horizontal="left"/>
    </xf>
    <xf numFmtId="0" fontId="12" fillId="0" borderId="0" xfId="0" applyFont="1" applyBorder="1" applyAlignment="1" applyProtection="1">
      <alignment horizontal="left"/>
    </xf>
    <xf numFmtId="0" fontId="12" fillId="0" borderId="90" xfId="0" applyFont="1" applyFill="1" applyBorder="1" applyAlignment="1" applyProtection="1">
      <alignment horizontal="center"/>
    </xf>
    <xf numFmtId="1" fontId="12" fillId="0" borderId="91" xfId="0" applyNumberFormat="1" applyFont="1" applyFill="1" applyBorder="1" applyAlignment="1" applyProtection="1">
      <alignment horizontal="center"/>
    </xf>
    <xf numFmtId="0" fontId="12" fillId="14" borderId="0" xfId="0" applyFont="1" applyFill="1" applyAlignment="1" applyProtection="1">
      <alignment horizontal="left"/>
    </xf>
    <xf numFmtId="0" fontId="32" fillId="0" borderId="0" xfId="7" applyFont="1" applyAlignment="1" applyProtection="1"/>
    <xf numFmtId="0" fontId="10" fillId="11" borderId="58" xfId="0" applyFont="1" applyFill="1" applyBorder="1" applyAlignment="1" applyProtection="1"/>
    <xf numFmtId="0" fontId="10" fillId="11" borderId="59" xfId="0" applyFont="1" applyFill="1" applyBorder="1" applyAlignment="1" applyProtection="1"/>
    <xf numFmtId="0" fontId="10" fillId="11" borderId="60" xfId="0" applyFont="1" applyFill="1" applyBorder="1" applyAlignment="1" applyProtection="1"/>
    <xf numFmtId="0" fontId="16" fillId="12" borderId="16" xfId="0" applyFont="1" applyFill="1" applyBorder="1" applyAlignment="1" applyProtection="1">
      <alignment horizontal="left" wrapText="1"/>
    </xf>
    <xf numFmtId="0" fontId="16" fillId="12" borderId="38" xfId="0" applyFont="1" applyFill="1" applyBorder="1" applyAlignment="1" applyProtection="1">
      <alignment horizontal="left" wrapText="1"/>
    </xf>
    <xf numFmtId="0" fontId="10" fillId="0" borderId="1" xfId="0" applyFont="1" applyBorder="1" applyAlignment="1" applyProtection="1">
      <alignment horizontal="center"/>
    </xf>
    <xf numFmtId="0" fontId="10" fillId="0" borderId="30" xfId="0" applyFont="1" applyBorder="1" applyAlignment="1" applyProtection="1">
      <alignment horizontal="center" wrapText="1"/>
    </xf>
    <xf numFmtId="0" fontId="5" fillId="0" borderId="64" xfId="0" applyFont="1" applyFill="1" applyBorder="1" applyAlignment="1" applyProtection="1">
      <alignment horizontal="left"/>
    </xf>
    <xf numFmtId="0" fontId="5" fillId="0" borderId="16" xfId="0" applyFont="1" applyFill="1" applyBorder="1" applyAlignment="1" applyProtection="1">
      <alignment horizontal="left"/>
    </xf>
    <xf numFmtId="0" fontId="5" fillId="0" borderId="56" xfId="0" applyFont="1" applyFill="1" applyBorder="1" applyAlignment="1" applyProtection="1">
      <alignment horizontal="left"/>
    </xf>
    <xf numFmtId="1" fontId="12" fillId="0" borderId="98" xfId="0" applyNumberFormat="1" applyFont="1" applyFill="1" applyBorder="1" applyAlignment="1" applyProtection="1">
      <alignment horizontal="center"/>
    </xf>
    <xf numFmtId="14" fontId="12" fillId="10" borderId="30" xfId="6" applyNumberFormat="1" applyFont="1" applyFill="1" applyBorder="1" applyProtection="1">
      <alignment horizontal="center" vertical="center"/>
      <protection locked="0"/>
    </xf>
    <xf numFmtId="0" fontId="5" fillId="10" borderId="96" xfId="0" applyFont="1" applyFill="1" applyBorder="1" applyAlignment="1" applyProtection="1">
      <protection locked="0"/>
    </xf>
    <xf numFmtId="0" fontId="5" fillId="10" borderId="1" xfId="0" applyFont="1" applyFill="1" applyBorder="1" applyAlignment="1" applyProtection="1">
      <alignment horizontal="center"/>
      <protection locked="0"/>
    </xf>
    <xf numFmtId="14" fontId="12" fillId="10" borderId="1" xfId="6" applyNumberFormat="1" applyFont="1" applyFill="1" applyBorder="1" applyProtection="1">
      <alignment horizontal="center" vertical="center"/>
      <protection locked="0"/>
    </xf>
    <xf numFmtId="0" fontId="12" fillId="0" borderId="2" xfId="0" applyFont="1" applyFill="1" applyBorder="1" applyAlignment="1" applyProtection="1">
      <alignment horizontal="center"/>
    </xf>
    <xf numFmtId="0" fontId="12" fillId="0" borderId="80" xfId="0" applyFont="1" applyBorder="1" applyAlignment="1" applyProtection="1">
      <alignment horizontal="left"/>
    </xf>
    <xf numFmtId="0" fontId="35" fillId="0" borderId="0" xfId="7" applyFont="1" applyAlignment="1" applyProtection="1">
      <protection locked="0"/>
    </xf>
    <xf numFmtId="0" fontId="5" fillId="0" borderId="81" xfId="0" applyFont="1" applyFill="1" applyBorder="1" applyProtection="1"/>
    <xf numFmtId="0" fontId="15" fillId="0" borderId="0" xfId="0" applyFont="1" applyFill="1" applyBorder="1" applyAlignment="1" applyProtection="1">
      <alignment horizontal="left"/>
    </xf>
    <xf numFmtId="0" fontId="10" fillId="0" borderId="0" xfId="0" applyFont="1" applyFill="1" applyBorder="1" applyAlignment="1" applyProtection="1"/>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center"/>
    </xf>
    <xf numFmtId="0" fontId="35" fillId="0" borderId="0" xfId="7" applyFont="1" applyAlignment="1" applyProtection="1">
      <alignment horizontal="left"/>
      <protection locked="0"/>
    </xf>
    <xf numFmtId="0" fontId="9" fillId="0" borderId="71" xfId="5" applyFont="1" applyBorder="1" applyAlignment="1">
      <alignment horizontal="left" wrapText="1"/>
    </xf>
    <xf numFmtId="0" fontId="10" fillId="0" borderId="38" xfId="0" applyFont="1" applyFill="1" applyBorder="1" applyAlignment="1" applyProtection="1">
      <alignment horizontal="center"/>
    </xf>
    <xf numFmtId="0" fontId="10" fillId="0" borderId="97" xfId="0" applyFont="1" applyFill="1" applyBorder="1" applyAlignment="1" applyProtection="1">
      <alignment horizontal="center"/>
    </xf>
    <xf numFmtId="0" fontId="5" fillId="0" borderId="99" xfId="8" applyFont="1" applyBorder="1" applyAlignment="1">
      <alignment vertical="center"/>
    </xf>
    <xf numFmtId="0" fontId="5" fillId="0" borderId="100" xfId="8" applyFont="1" applyBorder="1" applyAlignment="1">
      <alignment vertical="center"/>
    </xf>
    <xf numFmtId="0" fontId="12" fillId="0" borderId="100" xfId="8" applyFont="1" applyBorder="1" applyAlignment="1">
      <alignment vertical="center"/>
    </xf>
    <xf numFmtId="0" fontId="12" fillId="0" borderId="101" xfId="8" applyFont="1" applyBorder="1" applyAlignment="1">
      <alignment vertical="center"/>
    </xf>
    <xf numFmtId="0" fontId="5" fillId="0" borderId="102" xfId="0" applyFont="1" applyBorder="1" applyProtection="1"/>
    <xf numFmtId="0" fontId="5" fillId="0" borderId="103" xfId="0" applyFont="1" applyBorder="1" applyProtection="1"/>
    <xf numFmtId="0" fontId="12" fillId="0" borderId="104" xfId="0" applyFont="1" applyBorder="1" applyProtection="1"/>
    <xf numFmtId="0" fontId="32" fillId="0" borderId="105" xfId="7" applyFont="1" applyBorder="1" applyAlignment="1" applyProtection="1">
      <alignment horizontal="left"/>
      <protection locked="0"/>
    </xf>
    <xf numFmtId="0" fontId="32" fillId="0" borderId="106" xfId="7" applyFont="1" applyBorder="1" applyAlignment="1" applyProtection="1">
      <alignment horizontal="left"/>
      <protection locked="0"/>
    </xf>
    <xf numFmtId="0" fontId="32" fillId="0" borderId="107" xfId="7" applyFont="1" applyBorder="1" applyAlignment="1" applyProtection="1">
      <alignment horizontal="left"/>
      <protection locked="0"/>
    </xf>
    <xf numFmtId="0" fontId="15" fillId="0" borderId="7" xfId="0" applyFont="1" applyFill="1" applyBorder="1" applyAlignment="1" applyProtection="1">
      <alignment horizontal="center"/>
    </xf>
    <xf numFmtId="0" fontId="15" fillId="0" borderId="38" xfId="0" applyFont="1" applyFill="1" applyBorder="1" applyAlignment="1" applyProtection="1">
      <alignment horizontal="center"/>
    </xf>
    <xf numFmtId="0" fontId="15" fillId="0" borderId="97" xfId="0" applyFont="1" applyFill="1" applyBorder="1" applyAlignment="1" applyProtection="1">
      <alignment horizontal="center"/>
    </xf>
    <xf numFmtId="0" fontId="10" fillId="0" borderId="1" xfId="9" applyFont="1" applyBorder="1" applyAlignment="1" applyProtection="1">
      <alignment horizontal="center"/>
    </xf>
    <xf numFmtId="0" fontId="10" fillId="0" borderId="30" xfId="9" applyFont="1" applyBorder="1" applyAlignment="1" applyProtection="1">
      <alignment horizontal="center"/>
    </xf>
    <xf numFmtId="14" fontId="12" fillId="10" borderId="32" xfId="6" applyNumberFormat="1" applyFont="1" applyFill="1" applyBorder="1" applyProtection="1">
      <alignment horizontal="center" vertical="center"/>
      <protection locked="0"/>
    </xf>
    <xf numFmtId="0" fontId="12" fillId="10" borderId="30" xfId="6" applyFont="1" applyFill="1" applyBorder="1" applyAlignment="1" applyProtection="1">
      <alignment horizontal="left" vertical="center" wrapText="1"/>
      <protection locked="0"/>
    </xf>
    <xf numFmtId="0" fontId="33" fillId="0" borderId="0" xfId="8" applyFont="1" applyBorder="1" applyAlignment="1">
      <alignment vertical="center"/>
    </xf>
    <xf numFmtId="0" fontId="5" fillId="0" borderId="0" xfId="0" applyFont="1" applyBorder="1" applyAlignment="1">
      <alignment vertical="center"/>
    </xf>
    <xf numFmtId="0" fontId="5" fillId="0" borderId="0" xfId="8" applyFont="1" applyBorder="1" applyAlignment="1">
      <alignment vertical="center"/>
    </xf>
    <xf numFmtId="14" fontId="14" fillId="15" borderId="32" xfId="6" applyNumberFormat="1" applyFont="1" applyFill="1" applyBorder="1" applyProtection="1">
      <alignment horizontal="center" vertical="center"/>
    </xf>
    <xf numFmtId="0" fontId="10" fillId="0" borderId="38" xfId="5" applyFont="1" applyFill="1" applyBorder="1" applyAlignment="1" applyProtection="1">
      <alignment horizontal="center"/>
    </xf>
    <xf numFmtId="0" fontId="10" fillId="0" borderId="7" xfId="5" applyFont="1" applyFill="1" applyBorder="1" applyAlignment="1" applyProtection="1">
      <alignment horizontal="center"/>
    </xf>
    <xf numFmtId="0" fontId="10" fillId="0" borderId="7" xfId="5" applyFont="1" applyBorder="1" applyAlignment="1" applyProtection="1">
      <alignment horizontal="center"/>
    </xf>
    <xf numFmtId="0" fontId="10" fillId="0" borderId="97" xfId="5" applyFont="1" applyFill="1" applyBorder="1" applyAlignment="1" applyProtection="1">
      <alignment horizontal="center"/>
    </xf>
    <xf numFmtId="0" fontId="12" fillId="10" borderId="30" xfId="6" applyFont="1" applyFill="1" applyBorder="1" applyAlignment="1" applyProtection="1">
      <alignment horizontal="center" vertical="center" wrapText="1"/>
      <protection locked="0"/>
    </xf>
    <xf numFmtId="0" fontId="12" fillId="10" borderId="33" xfId="6" applyFont="1" applyFill="1" applyBorder="1" applyAlignment="1" applyProtection="1">
      <alignment horizontal="center" vertical="center" wrapText="1"/>
      <protection locked="0"/>
    </xf>
    <xf numFmtId="0" fontId="19" fillId="0" borderId="20" xfId="0" applyFont="1" applyBorder="1" applyAlignment="1" applyProtection="1"/>
    <xf numFmtId="0" fontId="19" fillId="0" borderId="110" xfId="0" applyFont="1" applyBorder="1" applyAlignment="1" applyProtection="1"/>
    <xf numFmtId="0" fontId="19" fillId="0" borderId="21" xfId="0" applyFont="1" applyBorder="1" applyAlignment="1" applyProtection="1"/>
    <xf numFmtId="0" fontId="5" fillId="0" borderId="111" xfId="0" applyFont="1" applyBorder="1"/>
    <xf numFmtId="0" fontId="5" fillId="0" borderId="7" xfId="0" applyFont="1" applyBorder="1"/>
    <xf numFmtId="14" fontId="5" fillId="10" borderId="40" xfId="0" applyNumberFormat="1" applyFont="1" applyFill="1" applyBorder="1" applyAlignment="1" applyProtection="1">
      <alignment horizontal="center"/>
      <protection locked="0"/>
    </xf>
    <xf numFmtId="14" fontId="12" fillId="10" borderId="3" xfId="0" applyNumberFormat="1" applyFont="1" applyFill="1" applyBorder="1" applyAlignment="1" applyProtection="1">
      <alignment horizontal="center"/>
      <protection locked="0"/>
    </xf>
    <xf numFmtId="0" fontId="32" fillId="0" borderId="0" xfId="7" applyFont="1" applyAlignment="1" applyProtection="1">
      <protection locked="0"/>
    </xf>
    <xf numFmtId="0" fontId="7" fillId="9" borderId="0" xfId="4" applyFont="1" applyFill="1" applyBorder="1" applyAlignment="1">
      <alignment horizontal="left" vertical="top"/>
    </xf>
    <xf numFmtId="0" fontId="5" fillId="0" borderId="16" xfId="0" applyFont="1" applyBorder="1"/>
    <xf numFmtId="0" fontId="5" fillId="0" borderId="0" xfId="0" applyFont="1" applyBorder="1"/>
    <xf numFmtId="0" fontId="5" fillId="0" borderId="17" xfId="0" applyFont="1" applyBorder="1"/>
    <xf numFmtId="0" fontId="5" fillId="0" borderId="16" xfId="0" applyFont="1" applyBorder="1" applyAlignment="1">
      <alignment wrapText="1"/>
    </xf>
    <xf numFmtId="0" fontId="5" fillId="0" borderId="0" xfId="0" applyFont="1" applyBorder="1" applyAlignment="1">
      <alignment wrapText="1"/>
    </xf>
    <xf numFmtId="0" fontId="5" fillId="0" borderId="17" xfId="0" applyFont="1" applyBorder="1" applyAlignment="1">
      <alignment wrapText="1"/>
    </xf>
    <xf numFmtId="0" fontId="5" fillId="0" borderId="119" xfId="0" applyFont="1" applyBorder="1" applyProtection="1"/>
    <xf numFmtId="0" fontId="13" fillId="0" borderId="120" xfId="7" applyBorder="1" applyAlignment="1" applyProtection="1">
      <alignment horizontal="left"/>
      <protection locked="0"/>
    </xf>
    <xf numFmtId="0" fontId="12" fillId="0" borderId="82" xfId="0" applyFont="1" applyBorder="1" applyAlignment="1" applyProtection="1">
      <alignment vertical="center"/>
    </xf>
    <xf numFmtId="14" fontId="12" fillId="10" borderId="33" xfId="6" applyNumberFormat="1" applyFont="1" applyFill="1" applyBorder="1" applyProtection="1">
      <alignment horizontal="center" vertical="center"/>
      <protection locked="0"/>
    </xf>
    <xf numFmtId="0" fontId="15" fillId="8" borderId="24" xfId="0" applyFont="1" applyFill="1" applyBorder="1" applyAlignment="1" applyProtection="1"/>
    <xf numFmtId="0" fontId="15" fillId="8" borderId="14" xfId="0" applyFont="1" applyFill="1" applyBorder="1" applyAlignment="1" applyProtection="1"/>
    <xf numFmtId="0" fontId="15" fillId="8" borderId="25" xfId="0" applyFont="1" applyFill="1" applyBorder="1" applyAlignment="1" applyProtection="1"/>
    <xf numFmtId="0" fontId="5" fillId="10" borderId="41" xfId="0" applyFont="1" applyFill="1" applyBorder="1" applyAlignment="1" applyProtection="1">
      <alignment horizontal="left" vertical="top" wrapText="1"/>
      <protection locked="0"/>
    </xf>
    <xf numFmtId="0" fontId="5" fillId="10" borderId="33" xfId="0" applyFont="1" applyFill="1" applyBorder="1" applyAlignment="1" applyProtection="1">
      <alignment horizontal="left" vertical="top" wrapText="1"/>
      <protection locked="0"/>
    </xf>
    <xf numFmtId="0" fontId="12" fillId="10" borderId="41" xfId="6" applyFont="1" applyFill="1" applyBorder="1" applyAlignment="1" applyProtection="1">
      <alignment horizontal="center" vertical="center" wrapText="1"/>
      <protection locked="0"/>
    </xf>
    <xf numFmtId="14" fontId="12" fillId="10" borderId="30" xfId="6" applyNumberFormat="1" applyFont="1" applyFill="1" applyBorder="1" applyAlignment="1" applyProtection="1">
      <alignment horizontal="center" vertical="center" wrapText="1"/>
      <protection locked="0"/>
    </xf>
    <xf numFmtId="14" fontId="5" fillId="0" borderId="0" xfId="0" applyNumberFormat="1" applyFont="1" applyFill="1" applyBorder="1" applyAlignment="1" applyProtection="1">
      <alignment horizontal="left"/>
    </xf>
    <xf numFmtId="0" fontId="5" fillId="0" borderId="0" xfId="0" applyFont="1" applyFill="1" applyBorder="1" applyProtection="1"/>
    <xf numFmtId="0" fontId="13" fillId="0" borderId="0" xfId="7" applyAlignment="1" applyProtection="1">
      <protection locked="0"/>
    </xf>
    <xf numFmtId="165" fontId="5" fillId="10" borderId="17" xfId="2" applyNumberFormat="1" applyFont="1" applyFill="1" applyBorder="1" applyAlignment="1" applyProtection="1">
      <alignment horizontal="center" vertical="center"/>
    </xf>
    <xf numFmtId="0" fontId="14" fillId="15" borderId="17" xfId="3" applyFont="1" applyFill="1" applyBorder="1" applyAlignment="1" applyProtection="1">
      <alignment horizontal="center" vertical="center"/>
    </xf>
    <xf numFmtId="0" fontId="12" fillId="0" borderId="17" xfId="8" applyFont="1" applyFill="1" applyBorder="1" applyAlignment="1" applyProtection="1">
      <alignment horizontal="center" vertical="center"/>
    </xf>
    <xf numFmtId="0" fontId="30" fillId="16" borderId="19" xfId="0" applyFont="1" applyFill="1" applyBorder="1" applyAlignment="1" applyProtection="1">
      <alignment horizontal="center" vertical="center"/>
    </xf>
    <xf numFmtId="0" fontId="10" fillId="4" borderId="121" xfId="0" applyFont="1" applyFill="1" applyBorder="1" applyAlignment="1">
      <alignment horizontal="center" vertical="center"/>
    </xf>
    <xf numFmtId="0" fontId="14" fillId="13" borderId="28" xfId="8" applyFont="1" applyFill="1" applyBorder="1" applyAlignment="1" applyProtection="1">
      <alignment horizontal="center" vertical="center"/>
    </xf>
    <xf numFmtId="0" fontId="8" fillId="0" borderId="55" xfId="8" applyFont="1" applyBorder="1"/>
    <xf numFmtId="0" fontId="40" fillId="0" borderId="123" xfId="8" applyFont="1" applyBorder="1" applyAlignment="1">
      <alignment horizontal="left"/>
    </xf>
    <xf numFmtId="0" fontId="8" fillId="0" borderId="114" xfId="8" applyFont="1" applyBorder="1"/>
    <xf numFmtId="0" fontId="8" fillId="0" borderId="115" xfId="8" applyNumberFormat="1" applyFont="1" applyBorder="1" applyAlignment="1">
      <alignment horizontal="left"/>
    </xf>
    <xf numFmtId="14" fontId="8" fillId="0" borderId="115" xfId="8" applyNumberFormat="1" applyFont="1" applyBorder="1" applyAlignment="1">
      <alignment horizontal="left"/>
    </xf>
    <xf numFmtId="0" fontId="8" fillId="0" borderId="114" xfId="8" applyNumberFormat="1" applyFont="1" applyBorder="1"/>
    <xf numFmtId="0" fontId="40" fillId="0" borderId="115" xfId="8" applyFont="1" applyBorder="1" applyAlignment="1">
      <alignment horizontal="left"/>
    </xf>
    <xf numFmtId="0" fontId="8" fillId="0" borderId="124" xfId="8" applyFont="1" applyBorder="1" applyAlignment="1">
      <alignment horizontal="left" vertical="center"/>
    </xf>
    <xf numFmtId="0" fontId="8" fillId="0" borderId="125" xfId="8" applyNumberFormat="1" applyFont="1" applyBorder="1" applyAlignment="1">
      <alignment horizontal="left" vertical="center" wrapText="1"/>
    </xf>
    <xf numFmtId="0" fontId="8" fillId="0" borderId="116" xfId="8" applyFont="1" applyBorder="1"/>
    <xf numFmtId="14" fontId="8" fillId="0" borderId="117" xfId="8" applyNumberFormat="1" applyFont="1" applyBorder="1" applyAlignment="1">
      <alignment horizontal="left"/>
    </xf>
    <xf numFmtId="0" fontId="5" fillId="0" borderId="72" xfId="5" applyFont="1" applyBorder="1" applyAlignment="1">
      <alignment vertical="center"/>
    </xf>
    <xf numFmtId="0" fontId="5" fillId="0" borderId="73" xfId="5" applyNumberFormat="1" applyFont="1" applyBorder="1" applyAlignment="1">
      <alignment horizontal="left" vertical="center" wrapText="1"/>
    </xf>
    <xf numFmtId="0" fontId="5" fillId="0" borderId="74" xfId="5" applyFont="1" applyBorder="1" applyAlignment="1">
      <alignment vertical="center"/>
    </xf>
    <xf numFmtId="0" fontId="5" fillId="0" borderId="75" xfId="5" applyNumberFormat="1" applyFont="1" applyBorder="1" applyAlignment="1">
      <alignment horizontal="left" vertical="center" wrapText="1"/>
    </xf>
    <xf numFmtId="0" fontId="14" fillId="15" borderId="7" xfId="0" applyNumberFormat="1" applyFont="1" applyFill="1" applyBorder="1" applyAlignment="1" applyProtection="1">
      <alignment horizontal="center"/>
    </xf>
    <xf numFmtId="0" fontId="14" fillId="15" borderId="1" xfId="0" applyNumberFormat="1" applyFont="1" applyFill="1" applyBorder="1" applyAlignment="1" applyProtection="1">
      <alignment horizontal="center"/>
    </xf>
    <xf numFmtId="0" fontId="14" fillId="15" borderId="32" xfId="0" applyNumberFormat="1" applyFont="1" applyFill="1" applyBorder="1" applyAlignment="1" applyProtection="1">
      <alignment horizontal="center"/>
    </xf>
    <xf numFmtId="0" fontId="12" fillId="10" borderId="30" xfId="6" applyNumberFormat="1" applyFont="1" applyFill="1" applyBorder="1" applyAlignment="1" applyProtection="1">
      <alignment horizontal="center" vertical="center" wrapText="1"/>
      <protection locked="0"/>
    </xf>
    <xf numFmtId="0" fontId="14" fillId="15" borderId="30" xfId="6" applyNumberFormat="1" applyFont="1" applyFill="1" applyBorder="1" applyAlignment="1" applyProtection="1">
      <alignment horizontal="center" vertical="center" wrapText="1"/>
    </xf>
    <xf numFmtId="0" fontId="12" fillId="10" borderId="29" xfId="6" applyFont="1" applyFill="1" applyBorder="1" applyAlignment="1" applyProtection="1">
      <alignment horizontal="center" vertical="top"/>
      <protection locked="0"/>
    </xf>
    <xf numFmtId="0" fontId="12" fillId="10" borderId="1" xfId="6" applyFont="1" applyFill="1" applyBorder="1" applyAlignment="1" applyProtection="1">
      <alignment vertical="top"/>
      <protection locked="0"/>
    </xf>
    <xf numFmtId="0" fontId="12" fillId="10" borderId="10" xfId="6" applyFont="1" applyFill="1" applyBorder="1" applyAlignment="1" applyProtection="1">
      <alignment vertical="top"/>
      <protection locked="0"/>
    </xf>
    <xf numFmtId="0" fontId="12" fillId="10" borderId="1" xfId="6" applyFont="1" applyFill="1" applyBorder="1" applyAlignment="1" applyProtection="1">
      <alignment horizontal="center" vertical="top"/>
      <protection locked="0"/>
    </xf>
    <xf numFmtId="0" fontId="12" fillId="10" borderId="30" xfId="6" applyFont="1" applyFill="1" applyBorder="1" applyAlignment="1" applyProtection="1">
      <alignment horizontal="center" vertical="top"/>
      <protection locked="0"/>
    </xf>
    <xf numFmtId="0" fontId="12" fillId="10" borderId="31" xfId="6" applyFont="1" applyFill="1" applyBorder="1" applyAlignment="1" applyProtection="1">
      <alignment horizontal="center" vertical="top"/>
      <protection locked="0"/>
    </xf>
    <xf numFmtId="0" fontId="12" fillId="10" borderId="32" xfId="6" applyFont="1" applyFill="1" applyBorder="1" applyAlignment="1" applyProtection="1">
      <alignment vertical="top"/>
      <protection locked="0"/>
    </xf>
    <xf numFmtId="0" fontId="12" fillId="10" borderId="34" xfId="6" applyFont="1" applyFill="1" applyBorder="1" applyAlignment="1" applyProtection="1">
      <alignment vertical="top"/>
      <protection locked="0"/>
    </xf>
    <xf numFmtId="0" fontId="12" fillId="10" borderId="32" xfId="6" applyFont="1" applyFill="1" applyBorder="1" applyAlignment="1" applyProtection="1">
      <alignment horizontal="center" vertical="top"/>
      <protection locked="0"/>
    </xf>
    <xf numFmtId="0" fontId="12" fillId="10" borderId="33" xfId="6" applyFont="1" applyFill="1" applyBorder="1" applyAlignment="1" applyProtection="1">
      <alignment horizontal="center" vertical="top"/>
      <protection locked="0"/>
    </xf>
    <xf numFmtId="0" fontId="5" fillId="10" borderId="10" xfId="0" applyNumberFormat="1" applyFont="1" applyFill="1" applyBorder="1" applyProtection="1">
      <protection locked="0"/>
    </xf>
    <xf numFmtId="0" fontId="5" fillId="10" borderId="30" xfId="0" applyNumberFormat="1" applyFont="1" applyFill="1" applyBorder="1" applyProtection="1">
      <protection locked="0"/>
    </xf>
    <xf numFmtId="0" fontId="5" fillId="10" borderId="1" xfId="0" applyNumberFormat="1" applyFont="1" applyFill="1" applyBorder="1" applyProtection="1">
      <protection locked="0"/>
    </xf>
    <xf numFmtId="0" fontId="5" fillId="10" borderId="6" xfId="0" applyNumberFormat="1" applyFont="1" applyFill="1" applyBorder="1" applyProtection="1">
      <protection locked="0"/>
    </xf>
    <xf numFmtId="0" fontId="5" fillId="10" borderId="65" xfId="0" applyNumberFormat="1" applyFont="1" applyFill="1" applyBorder="1" applyProtection="1">
      <protection locked="0"/>
    </xf>
    <xf numFmtId="0" fontId="5" fillId="10" borderId="34" xfId="0" applyNumberFormat="1" applyFont="1" applyFill="1" applyBorder="1" applyProtection="1">
      <protection locked="0"/>
    </xf>
    <xf numFmtId="0" fontId="5" fillId="10" borderId="33" xfId="0" applyNumberFormat="1" applyFont="1" applyFill="1" applyBorder="1" applyProtection="1">
      <protection locked="0"/>
    </xf>
    <xf numFmtId="0" fontId="5" fillId="10" borderId="109" xfId="0" applyNumberFormat="1" applyFont="1" applyFill="1" applyBorder="1" applyProtection="1">
      <protection locked="0"/>
    </xf>
    <xf numFmtId="0" fontId="5" fillId="0" borderId="80" xfId="0" applyNumberFormat="1" applyFont="1" applyBorder="1" applyProtection="1"/>
    <xf numFmtId="0" fontId="5" fillId="10" borderId="7" xfId="0" applyNumberFormat="1" applyFont="1" applyFill="1" applyBorder="1" applyProtection="1">
      <protection locked="0"/>
    </xf>
    <xf numFmtId="0" fontId="5" fillId="0" borderId="81" xfId="0" applyNumberFormat="1" applyFont="1" applyBorder="1" applyProtection="1"/>
    <xf numFmtId="0" fontId="19" fillId="0" borderId="81" xfId="0" applyNumberFormat="1" applyFont="1" applyBorder="1" applyAlignment="1" applyProtection="1">
      <alignment horizontal="right"/>
    </xf>
    <xf numFmtId="0" fontId="5" fillId="10" borderId="1" xfId="0" applyNumberFormat="1" applyFont="1" applyFill="1" applyBorder="1" applyAlignment="1" applyProtection="1">
      <protection locked="0"/>
    </xf>
    <xf numFmtId="0" fontId="19" fillId="0" borderId="69" xfId="0" applyNumberFormat="1" applyFont="1" applyFill="1" applyBorder="1" applyProtection="1"/>
    <xf numFmtId="0" fontId="5" fillId="0" borderId="73" xfId="0" applyNumberFormat="1" applyFont="1" applyBorder="1" applyProtection="1"/>
    <xf numFmtId="0" fontId="14" fillId="15" borderId="20" xfId="0" applyNumberFormat="1" applyFont="1" applyFill="1" applyBorder="1" applyAlignment="1" applyProtection="1">
      <alignment horizontal="center"/>
    </xf>
    <xf numFmtId="0" fontId="24" fillId="0" borderId="0" xfId="0" applyNumberFormat="1" applyFont="1" applyFill="1" applyBorder="1" applyAlignment="1" applyProtection="1">
      <alignment horizontal="center"/>
    </xf>
    <xf numFmtId="0" fontId="12" fillId="10" borderId="42" xfId="0" applyNumberFormat="1" applyFont="1" applyFill="1" applyBorder="1" applyProtection="1">
      <protection locked="0"/>
    </xf>
    <xf numFmtId="0" fontId="12" fillId="10" borderId="48" xfId="0" applyNumberFormat="1" applyFont="1" applyFill="1" applyBorder="1" applyProtection="1">
      <protection locked="0"/>
    </xf>
    <xf numFmtId="0" fontId="12" fillId="10" borderId="43" xfId="0" applyNumberFormat="1" applyFont="1" applyFill="1" applyBorder="1" applyProtection="1">
      <protection locked="0"/>
    </xf>
    <xf numFmtId="0" fontId="12" fillId="10" borderId="50" xfId="0" applyNumberFormat="1" applyFont="1" applyFill="1" applyBorder="1" applyProtection="1">
      <protection locked="0"/>
    </xf>
    <xf numFmtId="0" fontId="12" fillId="10" borderId="52" xfId="0" applyNumberFormat="1" applyFont="1" applyFill="1" applyBorder="1" applyProtection="1">
      <protection locked="0"/>
    </xf>
    <xf numFmtId="0" fontId="12" fillId="10" borderId="44" xfId="0" applyNumberFormat="1" applyFont="1" applyFill="1" applyBorder="1" applyProtection="1">
      <protection locked="0"/>
    </xf>
    <xf numFmtId="0" fontId="12" fillId="10" borderId="54" xfId="0" applyNumberFormat="1" applyFont="1" applyFill="1" applyBorder="1" applyProtection="1">
      <protection locked="0"/>
    </xf>
    <xf numFmtId="0" fontId="12" fillId="10" borderId="8" xfId="0" applyNumberFormat="1" applyFont="1" applyFill="1" applyBorder="1" applyProtection="1">
      <protection locked="0"/>
    </xf>
    <xf numFmtId="0" fontId="14" fillId="15" borderId="1" xfId="1" applyNumberFormat="1" applyFont="1" applyFill="1" applyBorder="1" applyAlignment="1" applyProtection="1">
      <alignment horizontal="center"/>
    </xf>
    <xf numFmtId="0" fontId="31" fillId="15" borderId="1" xfId="1" applyNumberFormat="1" applyFont="1" applyFill="1" applyBorder="1" applyAlignment="1" applyProtection="1">
      <alignment horizontal="center"/>
    </xf>
    <xf numFmtId="0" fontId="12" fillId="10" borderId="1" xfId="1" applyNumberFormat="1" applyFont="1" applyFill="1" applyBorder="1" applyAlignment="1" applyProtection="1">
      <alignment horizontal="center"/>
      <protection locked="0"/>
    </xf>
    <xf numFmtId="0" fontId="31" fillId="15" borderId="9" xfId="1" applyNumberFormat="1" applyFont="1" applyFill="1" applyBorder="1" applyAlignment="1" applyProtection="1">
      <alignment horizontal="center"/>
    </xf>
    <xf numFmtId="0" fontId="31" fillId="15" borderId="32" xfId="1" applyNumberFormat="1" applyFont="1" applyFill="1" applyBorder="1" applyAlignment="1" applyProtection="1">
      <alignment horizontal="center"/>
    </xf>
    <xf numFmtId="0" fontId="5" fillId="10" borderId="47" xfId="0" applyNumberFormat="1" applyFont="1" applyFill="1" applyBorder="1" applyProtection="1">
      <protection locked="0"/>
    </xf>
    <xf numFmtId="0" fontId="5" fillId="10" borderId="48" xfId="0" applyNumberFormat="1" applyFont="1" applyFill="1" applyBorder="1" applyProtection="1">
      <protection locked="0"/>
    </xf>
    <xf numFmtId="0" fontId="5" fillId="10" borderId="45" xfId="0" applyNumberFormat="1" applyFont="1" applyFill="1" applyBorder="1" applyProtection="1">
      <protection locked="0"/>
    </xf>
    <xf numFmtId="0" fontId="5" fillId="10" borderId="49" xfId="0" applyNumberFormat="1" applyFont="1" applyFill="1" applyBorder="1" applyProtection="1">
      <protection locked="0"/>
    </xf>
    <xf numFmtId="0" fontId="5" fillId="10" borderId="50" xfId="0" applyNumberFormat="1" applyFont="1" applyFill="1" applyBorder="1" applyProtection="1">
      <protection locked="0"/>
    </xf>
    <xf numFmtId="0" fontId="5" fillId="10" borderId="46" xfId="0" applyNumberFormat="1" applyFont="1" applyFill="1" applyBorder="1" applyProtection="1">
      <protection locked="0"/>
    </xf>
    <xf numFmtId="0" fontId="5" fillId="10" borderId="51" xfId="0" applyNumberFormat="1" applyFont="1" applyFill="1" applyBorder="1" applyProtection="1">
      <protection locked="0"/>
    </xf>
    <xf numFmtId="0" fontId="5" fillId="10" borderId="52" xfId="0" applyNumberFormat="1" applyFont="1" applyFill="1" applyBorder="1" applyProtection="1">
      <protection locked="0"/>
    </xf>
    <xf numFmtId="0" fontId="5" fillId="10" borderId="54" xfId="0" applyNumberFormat="1" applyFont="1" applyFill="1" applyBorder="1" applyProtection="1">
      <protection locked="0"/>
    </xf>
    <xf numFmtId="0" fontId="7" fillId="0" borderId="77" xfId="0" applyFont="1" applyBorder="1" applyAlignment="1" applyProtection="1"/>
    <xf numFmtId="2" fontId="7" fillId="0" borderId="82" xfId="0" applyNumberFormat="1" applyFont="1" applyBorder="1" applyAlignment="1" applyProtection="1">
      <alignment horizontal="right"/>
    </xf>
    <xf numFmtId="0"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wrapText="1"/>
    </xf>
    <xf numFmtId="0" fontId="31" fillId="15" borderId="32" xfId="0" applyNumberFormat="1" applyFont="1" applyFill="1" applyBorder="1" applyAlignment="1" applyProtection="1">
      <alignment horizontal="center"/>
    </xf>
    <xf numFmtId="49" fontId="12" fillId="10" borderId="32" xfId="0" applyNumberFormat="1" applyFont="1" applyFill="1" applyBorder="1" applyProtection="1">
      <protection locked="0"/>
    </xf>
    <xf numFmtId="0" fontId="31" fillId="0" borderId="0" xfId="1" applyNumberFormat="1" applyFont="1" applyFill="1" applyBorder="1" applyAlignment="1" applyProtection="1">
      <alignment horizontal="center"/>
    </xf>
    <xf numFmtId="0" fontId="7" fillId="0" borderId="1" xfId="1" applyNumberFormat="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12" fillId="0" borderId="127" xfId="1" quotePrefix="1" applyFont="1" applyBorder="1" applyProtection="1"/>
    <xf numFmtId="0" fontId="7" fillId="0" borderId="16" xfId="1" applyFont="1" applyFill="1" applyBorder="1" applyAlignment="1" applyProtection="1">
      <alignment horizontal="left"/>
    </xf>
    <xf numFmtId="2" fontId="31" fillId="15" borderId="1" xfId="1" applyNumberFormat="1" applyFont="1" applyFill="1" applyBorder="1" applyAlignment="1" applyProtection="1"/>
    <xf numFmtId="0" fontId="5" fillId="0" borderId="80" xfId="5" applyNumberFormat="1" applyFont="1" applyBorder="1" applyAlignment="1">
      <alignment horizontal="center" wrapText="1"/>
    </xf>
    <xf numFmtId="0" fontId="5" fillId="0" borderId="81" xfId="5" applyNumberFormat="1" applyFont="1" applyBorder="1" applyAlignment="1">
      <alignment horizontal="center" wrapText="1"/>
    </xf>
    <xf numFmtId="164" fontId="5" fillId="0" borderId="81" xfId="5" applyNumberFormat="1" applyFont="1" applyBorder="1" applyAlignment="1">
      <alignment horizontal="center" wrapText="1"/>
    </xf>
    <xf numFmtId="0" fontId="12" fillId="0" borderId="81" xfId="5" applyNumberFormat="1" applyFont="1" applyBorder="1" applyAlignment="1">
      <alignment horizontal="center" wrapText="1"/>
    </xf>
    <xf numFmtId="0" fontId="12" fillId="0" borderId="128" xfId="5" applyNumberFormat="1" applyFont="1" applyBorder="1" applyAlignment="1">
      <alignment horizontal="center" wrapText="1"/>
    </xf>
    <xf numFmtId="14" fontId="5" fillId="0" borderId="129" xfId="5" applyNumberFormat="1" applyFont="1" applyBorder="1" applyAlignment="1">
      <alignment horizontal="center" wrapText="1"/>
    </xf>
    <xf numFmtId="14" fontId="5" fillId="0" borderId="130" xfId="5" applyNumberFormat="1" applyFont="1" applyBorder="1" applyAlignment="1">
      <alignment horizontal="center" wrapText="1"/>
    </xf>
    <xf numFmtId="14" fontId="5" fillId="0" borderId="131" xfId="5" applyNumberFormat="1" applyFont="1" applyBorder="1" applyAlignment="1">
      <alignment horizontal="center" wrapText="1"/>
    </xf>
    <xf numFmtId="14" fontId="5" fillId="0" borderId="132" xfId="5" applyNumberFormat="1" applyFont="1" applyBorder="1" applyAlignment="1">
      <alignment horizontal="center" wrapText="1"/>
    </xf>
    <xf numFmtId="0" fontId="5" fillId="0" borderId="133" xfId="0" applyFont="1" applyBorder="1" applyProtection="1"/>
    <xf numFmtId="0" fontId="5" fillId="0" borderId="134" xfId="0" applyFont="1" applyFill="1" applyBorder="1" applyAlignment="1" applyProtection="1">
      <alignment horizontal="left"/>
    </xf>
    <xf numFmtId="0" fontId="26" fillId="0" borderId="68" xfId="0" applyFont="1" applyFill="1" applyBorder="1" applyAlignment="1" applyProtection="1">
      <alignment horizontal="left"/>
    </xf>
    <xf numFmtId="0" fontId="26" fillId="0" borderId="76" xfId="0" applyFont="1" applyFill="1" applyBorder="1" applyAlignment="1" applyProtection="1">
      <alignment horizontal="left"/>
    </xf>
    <xf numFmtId="166" fontId="14" fillId="15" borderId="1" xfId="0" applyNumberFormat="1" applyFont="1" applyFill="1" applyBorder="1" applyAlignment="1" applyProtection="1">
      <alignment horizontal="center"/>
    </xf>
    <xf numFmtId="0" fontId="14" fillId="15" borderId="1" xfId="0" applyFont="1" applyFill="1" applyBorder="1" applyProtection="1"/>
    <xf numFmtId="2" fontId="14" fillId="15" borderId="1" xfId="0" applyNumberFormat="1" applyFont="1" applyFill="1" applyBorder="1" applyAlignment="1" applyProtection="1">
      <alignment horizontal="center"/>
    </xf>
    <xf numFmtId="0" fontId="14" fillId="15" borderId="33" xfId="6" applyNumberFormat="1" applyFont="1" applyFill="1" applyBorder="1" applyAlignment="1" applyProtection="1">
      <alignment horizontal="center" vertical="center" wrapText="1"/>
    </xf>
    <xf numFmtId="0" fontId="12" fillId="10" borderId="33" xfId="6" applyFont="1" applyFill="1" applyBorder="1" applyAlignment="1" applyProtection="1">
      <alignment horizontal="left" vertical="center" wrapText="1"/>
      <protection locked="0"/>
    </xf>
    <xf numFmtId="0" fontId="10" fillId="0" borderId="39" xfId="5" applyFont="1" applyBorder="1" applyAlignment="1">
      <alignment horizontal="center"/>
    </xf>
    <xf numFmtId="0" fontId="10" fillId="0" borderId="41" xfId="5" applyFont="1" applyBorder="1" applyAlignment="1">
      <alignment horizontal="center"/>
    </xf>
    <xf numFmtId="0" fontId="12" fillId="0" borderId="82" xfId="5" applyNumberFormat="1" applyFont="1" applyBorder="1" applyAlignment="1">
      <alignment horizontal="center" wrapText="1"/>
    </xf>
    <xf numFmtId="0" fontId="12" fillId="10" borderId="29" xfId="6" applyFont="1" applyFill="1" applyBorder="1" applyAlignment="1" applyProtection="1">
      <alignment horizontal="left" vertical="top"/>
      <protection locked="0"/>
    </xf>
    <xf numFmtId="0" fontId="12" fillId="10" borderId="1" xfId="6" applyFont="1" applyFill="1" applyBorder="1" applyAlignment="1" applyProtection="1">
      <alignment horizontal="left" vertical="top"/>
      <protection locked="0"/>
    </xf>
    <xf numFmtId="0" fontId="12" fillId="10" borderId="1" xfId="6" quotePrefix="1" applyFont="1" applyFill="1" applyBorder="1" applyAlignment="1" applyProtection="1">
      <alignment horizontal="left" vertical="top"/>
      <protection locked="0"/>
    </xf>
    <xf numFmtId="14" fontId="12" fillId="10" borderId="1" xfId="6" applyNumberFormat="1" applyFont="1" applyFill="1" applyBorder="1" applyAlignment="1" applyProtection="1">
      <alignment horizontal="left" vertical="top"/>
      <protection locked="0"/>
    </xf>
    <xf numFmtId="14" fontId="12" fillId="10" borderId="30" xfId="6" applyNumberFormat="1" applyFont="1" applyFill="1" applyBorder="1" applyAlignment="1" applyProtection="1">
      <alignment horizontal="left" vertical="top"/>
      <protection locked="0"/>
    </xf>
    <xf numFmtId="14" fontId="12" fillId="10" borderId="1" xfId="6" quotePrefix="1" applyNumberFormat="1" applyFont="1" applyFill="1" applyBorder="1" applyAlignment="1" applyProtection="1">
      <alignment horizontal="left" vertical="top"/>
      <protection locked="0"/>
    </xf>
    <xf numFmtId="0" fontId="12" fillId="10" borderId="1" xfId="6" quotePrefix="1" applyFont="1" applyFill="1" applyBorder="1" applyAlignment="1" applyProtection="1">
      <alignment horizontal="center" vertical="top"/>
      <protection locked="0"/>
    </xf>
    <xf numFmtId="14" fontId="12" fillId="10" borderId="1" xfId="6" applyNumberFormat="1" applyFont="1" applyFill="1" applyBorder="1" applyAlignment="1" applyProtection="1">
      <alignment horizontal="center" vertical="top"/>
      <protection locked="0"/>
    </xf>
    <xf numFmtId="14" fontId="12" fillId="10" borderId="30" xfId="6" applyNumberFormat="1" applyFont="1" applyFill="1" applyBorder="1" applyAlignment="1" applyProtection="1">
      <alignment horizontal="center" vertical="top"/>
      <protection locked="0"/>
    </xf>
    <xf numFmtId="0" fontId="7" fillId="5" borderId="24" xfId="4" applyFont="1" applyBorder="1" applyAlignment="1">
      <alignment horizontal="left" vertical="center"/>
    </xf>
    <xf numFmtId="0" fontId="7" fillId="5" borderId="25" xfId="4" applyFont="1" applyBorder="1" applyAlignment="1">
      <alignment horizontal="left" vertical="center"/>
    </xf>
    <xf numFmtId="0" fontId="12" fillId="17" borderId="26" xfId="4" applyFont="1" applyFill="1" applyBorder="1" applyAlignment="1" applyProtection="1">
      <alignment horizontal="left" vertical="center" wrapText="1"/>
    </xf>
    <xf numFmtId="0" fontId="12" fillId="17" borderId="27" xfId="4" applyFont="1" applyFill="1" applyBorder="1" applyAlignment="1" applyProtection="1">
      <alignment horizontal="left" vertical="center" wrapText="1"/>
    </xf>
    <xf numFmtId="0" fontId="12" fillId="17" borderId="18" xfId="4" applyFont="1" applyFill="1" applyBorder="1" applyAlignment="1" applyProtection="1">
      <alignment horizontal="left" vertical="center" wrapText="1"/>
    </xf>
    <xf numFmtId="0" fontId="12" fillId="17" borderId="19" xfId="4" applyFont="1" applyFill="1" applyBorder="1" applyAlignment="1" applyProtection="1">
      <alignment horizontal="left" vertical="center" wrapText="1"/>
    </xf>
    <xf numFmtId="0" fontId="29" fillId="9" borderId="11" xfId="4" applyFont="1" applyFill="1" applyBorder="1" applyAlignment="1" applyProtection="1">
      <alignment horizontal="center" vertical="center"/>
    </xf>
    <xf numFmtId="0" fontId="29" fillId="9" borderId="12" xfId="4" applyFont="1" applyFill="1" applyBorder="1" applyAlignment="1" applyProtection="1">
      <alignment horizontal="center" vertical="center"/>
    </xf>
    <xf numFmtId="0" fontId="29" fillId="9" borderId="13" xfId="4" applyFont="1" applyFill="1" applyBorder="1" applyAlignment="1" applyProtection="1">
      <alignment horizontal="center" vertical="center"/>
    </xf>
    <xf numFmtId="0" fontId="10" fillId="4" borderId="24" xfId="0" applyFont="1" applyFill="1" applyBorder="1" applyAlignment="1" applyProtection="1">
      <alignment horizontal="left"/>
    </xf>
    <xf numFmtId="0" fontId="10" fillId="4" borderId="25" xfId="0" applyFont="1" applyFill="1" applyBorder="1" applyAlignment="1" applyProtection="1">
      <alignment horizontal="left"/>
    </xf>
    <xf numFmtId="0" fontId="7" fillId="5" borderId="24" xfId="4" applyFont="1" applyBorder="1" applyAlignment="1" applyProtection="1">
      <alignment horizontal="left" vertical="center"/>
    </xf>
    <xf numFmtId="0" fontId="7" fillId="5" borderId="25" xfId="4" applyFont="1" applyBorder="1" applyAlignment="1" applyProtection="1">
      <alignment horizontal="left" vertical="center"/>
    </xf>
    <xf numFmtId="0" fontId="13" fillId="0" borderId="24" xfId="7" applyBorder="1" applyAlignment="1" applyProtection="1">
      <protection locked="0"/>
    </xf>
    <xf numFmtId="0" fontId="13" fillId="0" borderId="25" xfId="7" applyBorder="1" applyAlignment="1" applyProtection="1">
      <protection locked="0"/>
    </xf>
    <xf numFmtId="0" fontId="7" fillId="5" borderId="24" xfId="4" applyFont="1" applyBorder="1" applyAlignment="1" applyProtection="1">
      <alignment vertical="center"/>
    </xf>
    <xf numFmtId="0" fontId="7" fillId="5" borderId="25" xfId="4" applyFont="1" applyBorder="1" applyAlignment="1" applyProtection="1">
      <alignment vertical="center"/>
    </xf>
    <xf numFmtId="0" fontId="10" fillId="4" borderId="24" xfId="0" applyFont="1" applyFill="1" applyBorder="1" applyAlignment="1">
      <alignment horizontal="center"/>
    </xf>
    <xf numFmtId="0" fontId="10" fillId="4" borderId="25" xfId="0" applyFont="1" applyFill="1" applyBorder="1" applyAlignment="1">
      <alignment horizontal="center"/>
    </xf>
    <xf numFmtId="0" fontId="10" fillId="4" borderId="110" xfId="0" applyFont="1" applyFill="1" applyBorder="1" applyAlignment="1">
      <alignment horizontal="center" vertical="center"/>
    </xf>
    <xf numFmtId="0" fontId="10" fillId="4" borderId="122" xfId="0" applyFont="1" applyFill="1" applyBorder="1" applyAlignment="1">
      <alignment horizontal="center" vertical="center"/>
    </xf>
    <xf numFmtId="0" fontId="15" fillId="4" borderId="24" xfId="0" applyFont="1" applyFill="1" applyBorder="1" applyAlignment="1" applyProtection="1">
      <alignment horizontal="left"/>
    </xf>
    <xf numFmtId="0" fontId="15" fillId="4" borderId="25" xfId="0" applyFont="1" applyFill="1" applyBorder="1" applyAlignment="1" applyProtection="1">
      <alignment horizontal="left"/>
    </xf>
    <xf numFmtId="0" fontId="7" fillId="11" borderId="26" xfId="4" applyFont="1" applyFill="1" applyBorder="1" applyAlignment="1" applyProtection="1">
      <alignment horizontal="left" vertical="center" wrapText="1"/>
    </xf>
    <xf numFmtId="0" fontId="7" fillId="11" borderId="15" xfId="4" applyFont="1" applyFill="1" applyBorder="1" applyAlignment="1" applyProtection="1">
      <alignment horizontal="left" vertical="center" wrapText="1"/>
    </xf>
    <xf numFmtId="0" fontId="7" fillId="11" borderId="27" xfId="4" applyFont="1" applyFill="1" applyBorder="1" applyAlignment="1" applyProtection="1">
      <alignment horizontal="left" vertical="center" wrapText="1"/>
    </xf>
    <xf numFmtId="0" fontId="7" fillId="11" borderId="16" xfId="4" applyFont="1" applyFill="1" applyBorder="1" applyAlignment="1" applyProtection="1">
      <alignment horizontal="left" vertical="center" wrapText="1"/>
    </xf>
    <xf numFmtId="0" fontId="7" fillId="11" borderId="0" xfId="4" applyFont="1" applyFill="1" applyBorder="1" applyAlignment="1" applyProtection="1">
      <alignment horizontal="left" vertical="center" wrapText="1"/>
    </xf>
    <xf numFmtId="0" fontId="7" fillId="11" borderId="17" xfId="4" applyFont="1" applyFill="1" applyBorder="1" applyAlignment="1" applyProtection="1">
      <alignment horizontal="left" vertical="center" wrapText="1"/>
    </xf>
    <xf numFmtId="0" fontId="7" fillId="5" borderId="14" xfId="4" applyFont="1" applyBorder="1" applyAlignment="1" applyProtection="1">
      <alignment horizontal="left" vertical="center"/>
    </xf>
    <xf numFmtId="0" fontId="10" fillId="0" borderId="23" xfId="9" applyFont="1" applyBorder="1" applyAlignment="1" applyProtection="1">
      <alignment horizontal="center"/>
    </xf>
    <xf numFmtId="0" fontId="10" fillId="0" borderId="10" xfId="9" applyFont="1" applyBorder="1" applyAlignment="1" applyProtection="1">
      <alignment horizontal="center"/>
    </xf>
    <xf numFmtId="0" fontId="5" fillId="0" borderId="23" xfId="9" applyFont="1" applyBorder="1" applyAlignment="1" applyProtection="1">
      <alignment horizontal="left"/>
    </xf>
    <xf numFmtId="0" fontId="5" fillId="0" borderId="10" xfId="9" applyFont="1" applyBorder="1" applyAlignment="1" applyProtection="1">
      <alignment horizontal="left"/>
    </xf>
    <xf numFmtId="0" fontId="5" fillId="0" borderId="108" xfId="9" applyFont="1" applyBorder="1" applyAlignment="1" applyProtection="1">
      <alignment horizontal="left"/>
    </xf>
    <xf numFmtId="0" fontId="5" fillId="0" borderId="34" xfId="9" applyFont="1" applyBorder="1" applyAlignment="1" applyProtection="1">
      <alignment horizontal="left"/>
    </xf>
    <xf numFmtId="0" fontId="5" fillId="10" borderId="26" xfId="0" applyFont="1" applyFill="1" applyBorder="1" applyAlignment="1" applyProtection="1">
      <alignment horizontal="left" vertical="top" wrapText="1"/>
      <protection locked="0"/>
    </xf>
    <xf numFmtId="0" fontId="5" fillId="10" borderId="15" xfId="0" applyFont="1" applyFill="1" applyBorder="1" applyAlignment="1" applyProtection="1">
      <alignment horizontal="left" vertical="top" wrapText="1"/>
      <protection locked="0"/>
    </xf>
    <xf numFmtId="0" fontId="5" fillId="10" borderId="27" xfId="0" applyFont="1" applyFill="1" applyBorder="1" applyAlignment="1" applyProtection="1">
      <alignment horizontal="left" vertical="top" wrapText="1"/>
      <protection locked="0"/>
    </xf>
    <xf numFmtId="0" fontId="5" fillId="10" borderId="16" xfId="0" applyFont="1" applyFill="1" applyBorder="1" applyAlignment="1" applyProtection="1">
      <alignment horizontal="left" vertical="top" wrapText="1"/>
      <protection locked="0"/>
    </xf>
    <xf numFmtId="0" fontId="5" fillId="10" borderId="0" xfId="0" applyFont="1" applyFill="1" applyBorder="1" applyAlignment="1" applyProtection="1">
      <alignment horizontal="left" vertical="top" wrapText="1"/>
      <protection locked="0"/>
    </xf>
    <xf numFmtId="0" fontId="5" fillId="10" borderId="17" xfId="0" applyFont="1" applyFill="1" applyBorder="1" applyAlignment="1" applyProtection="1">
      <alignment horizontal="left" vertical="top" wrapText="1"/>
      <protection locked="0"/>
    </xf>
    <xf numFmtId="0" fontId="5" fillId="10" borderId="18" xfId="0" applyFont="1" applyFill="1" applyBorder="1" applyAlignment="1" applyProtection="1">
      <alignment horizontal="left" vertical="top" wrapText="1"/>
      <protection locked="0"/>
    </xf>
    <xf numFmtId="0" fontId="5" fillId="10" borderId="22" xfId="0" applyFont="1" applyFill="1" applyBorder="1" applyAlignment="1" applyProtection="1">
      <alignment horizontal="left" vertical="top" wrapText="1"/>
      <protection locked="0"/>
    </xf>
    <xf numFmtId="0" fontId="5" fillId="10" borderId="19" xfId="0" applyFont="1" applyFill="1" applyBorder="1" applyAlignment="1" applyProtection="1">
      <alignment horizontal="left" vertical="top" wrapText="1"/>
      <protection locked="0"/>
    </xf>
    <xf numFmtId="0" fontId="7" fillId="5" borderId="24" xfId="4" applyFont="1" applyBorder="1" applyAlignment="1" applyProtection="1">
      <alignment horizontal="left" vertical="top"/>
    </xf>
    <xf numFmtId="0" fontId="7" fillId="5" borderId="14" xfId="4" applyFont="1" applyBorder="1" applyAlignment="1" applyProtection="1">
      <alignment horizontal="left" vertical="top"/>
    </xf>
    <xf numFmtId="0" fontId="7" fillId="5" borderId="25" xfId="4" applyFont="1" applyBorder="1" applyAlignment="1" applyProtection="1">
      <alignment horizontal="left" vertical="top"/>
    </xf>
    <xf numFmtId="0" fontId="10" fillId="10" borderId="16" xfId="5" applyFont="1" applyFill="1" applyBorder="1" applyAlignment="1" applyProtection="1">
      <alignment horizontal="left" vertical="top" wrapText="1"/>
      <protection locked="0"/>
    </xf>
    <xf numFmtId="0" fontId="10" fillId="10" borderId="0" xfId="5" applyFont="1" applyFill="1" applyBorder="1" applyAlignment="1" applyProtection="1">
      <alignment horizontal="left" vertical="top" wrapText="1"/>
      <protection locked="0"/>
    </xf>
    <xf numFmtId="0" fontId="10" fillId="10" borderId="17" xfId="5" applyFont="1" applyFill="1" applyBorder="1" applyAlignment="1" applyProtection="1">
      <alignment horizontal="left" vertical="top" wrapText="1"/>
      <protection locked="0"/>
    </xf>
    <xf numFmtId="0" fontId="10" fillId="10" borderId="18" xfId="5" applyFont="1" applyFill="1" applyBorder="1" applyAlignment="1" applyProtection="1">
      <alignment horizontal="left" vertical="top" wrapText="1"/>
      <protection locked="0"/>
    </xf>
    <xf numFmtId="0" fontId="10" fillId="10" borderId="22" xfId="5" applyFont="1" applyFill="1" applyBorder="1" applyAlignment="1" applyProtection="1">
      <alignment horizontal="left" vertical="top" wrapText="1"/>
      <protection locked="0"/>
    </xf>
    <xf numFmtId="0" fontId="10" fillId="10" borderId="19" xfId="5" applyFont="1" applyFill="1" applyBorder="1" applyAlignment="1" applyProtection="1">
      <alignment horizontal="left" vertical="top" wrapText="1"/>
      <protection locked="0"/>
    </xf>
    <xf numFmtId="0" fontId="10" fillId="4" borderId="14" xfId="0" applyFont="1" applyFill="1" applyBorder="1" applyAlignment="1" applyProtection="1">
      <alignment horizontal="left"/>
    </xf>
    <xf numFmtId="0" fontId="10" fillId="7" borderId="24" xfId="0" applyFont="1" applyFill="1" applyBorder="1" applyAlignment="1" applyProtection="1">
      <alignment horizontal="left"/>
    </xf>
    <xf numFmtId="0" fontId="10" fillId="7" borderId="25" xfId="0" applyFont="1" applyFill="1" applyBorder="1" applyAlignment="1" applyProtection="1">
      <alignment horizontal="left"/>
    </xf>
    <xf numFmtId="0" fontId="5" fillId="10" borderId="26" xfId="0" applyFont="1" applyFill="1" applyBorder="1" applyAlignment="1" applyProtection="1">
      <alignment horizontal="center"/>
      <protection locked="0"/>
    </xf>
    <xf numFmtId="0" fontId="5" fillId="10" borderId="15" xfId="0" applyFont="1" applyFill="1" applyBorder="1" applyAlignment="1" applyProtection="1">
      <alignment horizontal="center"/>
      <protection locked="0"/>
    </xf>
    <xf numFmtId="0" fontId="5" fillId="10" borderId="27" xfId="0" applyFont="1" applyFill="1" applyBorder="1" applyAlignment="1" applyProtection="1">
      <alignment horizontal="center"/>
      <protection locked="0"/>
    </xf>
    <xf numFmtId="0" fontId="5" fillId="10" borderId="16" xfId="0" applyFont="1" applyFill="1" applyBorder="1" applyAlignment="1" applyProtection="1">
      <alignment horizontal="center"/>
      <protection locked="0"/>
    </xf>
    <xf numFmtId="0" fontId="5" fillId="10" borderId="0" xfId="0" applyFont="1" applyFill="1" applyBorder="1" applyAlignment="1" applyProtection="1">
      <alignment horizontal="center"/>
      <protection locked="0"/>
    </xf>
    <xf numFmtId="0" fontId="5" fillId="10" borderId="17" xfId="0" applyFont="1" applyFill="1" applyBorder="1" applyAlignment="1" applyProtection="1">
      <alignment horizontal="center"/>
      <protection locked="0"/>
    </xf>
    <xf numFmtId="0" fontId="5" fillId="10" borderId="18" xfId="0" applyFont="1" applyFill="1" applyBorder="1" applyAlignment="1" applyProtection="1">
      <alignment horizontal="center"/>
      <protection locked="0"/>
    </xf>
    <xf numFmtId="0" fontId="5" fillId="10" borderId="22" xfId="0" applyFont="1" applyFill="1" applyBorder="1" applyAlignment="1" applyProtection="1">
      <alignment horizontal="center"/>
      <protection locked="0"/>
    </xf>
    <xf numFmtId="0" fontId="5" fillId="10" borderId="19" xfId="0" applyFont="1" applyFill="1" applyBorder="1" applyAlignment="1" applyProtection="1">
      <alignment horizontal="center"/>
      <protection locked="0"/>
    </xf>
    <xf numFmtId="0" fontId="10" fillId="7" borderId="14" xfId="0" applyFont="1" applyFill="1" applyBorder="1" applyAlignment="1" applyProtection="1">
      <alignment horizontal="left"/>
    </xf>
    <xf numFmtId="0" fontId="5" fillId="10" borderId="26" xfId="0" applyFont="1" applyFill="1" applyBorder="1" applyAlignment="1" applyProtection="1">
      <alignment horizontal="left" vertical="top"/>
      <protection locked="0"/>
    </xf>
    <xf numFmtId="0" fontId="5" fillId="10" borderId="15" xfId="0" applyFont="1" applyFill="1" applyBorder="1" applyAlignment="1" applyProtection="1">
      <alignment horizontal="left" vertical="top"/>
      <protection locked="0"/>
    </xf>
    <xf numFmtId="0" fontId="5" fillId="10" borderId="27" xfId="0" applyFont="1" applyFill="1" applyBorder="1" applyAlignment="1" applyProtection="1">
      <alignment horizontal="left" vertical="top"/>
      <protection locked="0"/>
    </xf>
    <xf numFmtId="0" fontId="5" fillId="10" borderId="16" xfId="0" applyFont="1" applyFill="1" applyBorder="1" applyAlignment="1" applyProtection="1">
      <alignment horizontal="left" vertical="top"/>
      <protection locked="0"/>
    </xf>
    <xf numFmtId="0" fontId="5" fillId="10" borderId="0" xfId="0" applyFont="1" applyFill="1" applyBorder="1" applyAlignment="1" applyProtection="1">
      <alignment horizontal="left" vertical="top"/>
      <protection locked="0"/>
    </xf>
    <xf numFmtId="0" fontId="5" fillId="10" borderId="17" xfId="0" applyFont="1" applyFill="1" applyBorder="1" applyAlignment="1" applyProtection="1">
      <alignment horizontal="left" vertical="top"/>
      <protection locked="0"/>
    </xf>
    <xf numFmtId="0" fontId="5" fillId="10" borderId="18" xfId="0" applyFont="1" applyFill="1" applyBorder="1" applyAlignment="1" applyProtection="1">
      <alignment horizontal="left" vertical="top"/>
      <protection locked="0"/>
    </xf>
    <xf numFmtId="0" fontId="5" fillId="10" borderId="22" xfId="0" applyFont="1" applyFill="1" applyBorder="1" applyAlignment="1" applyProtection="1">
      <alignment horizontal="left" vertical="top"/>
      <protection locked="0"/>
    </xf>
    <xf numFmtId="0" fontId="5" fillId="10" borderId="19" xfId="0" applyFont="1" applyFill="1" applyBorder="1" applyAlignment="1" applyProtection="1">
      <alignment horizontal="left" vertical="top"/>
      <protection locked="0"/>
    </xf>
    <xf numFmtId="0" fontId="15" fillId="4" borderId="14" xfId="0" applyFont="1" applyFill="1" applyBorder="1" applyAlignment="1" applyProtection="1">
      <alignment horizontal="left"/>
    </xf>
    <xf numFmtId="14" fontId="5" fillId="10" borderId="112" xfId="0" applyNumberFormat="1" applyFont="1" applyFill="1" applyBorder="1" applyAlignment="1" applyProtection="1">
      <alignment horizontal="center"/>
      <protection locked="0"/>
    </xf>
    <xf numFmtId="14" fontId="5" fillId="10" borderId="113" xfId="0" applyNumberFormat="1" applyFont="1" applyFill="1" applyBorder="1" applyAlignment="1" applyProtection="1">
      <alignment horizontal="center"/>
      <protection locked="0"/>
    </xf>
    <xf numFmtId="0" fontId="16" fillId="0" borderId="61" xfId="0" applyFont="1" applyBorder="1" applyAlignment="1" applyProtection="1">
      <alignment horizontal="left" vertical="center" wrapText="1"/>
    </xf>
    <xf numFmtId="0" fontId="16" fillId="0" borderId="62" xfId="0" applyFont="1" applyBorder="1" applyAlignment="1" applyProtection="1">
      <alignment horizontal="left" vertical="center" wrapText="1"/>
    </xf>
    <xf numFmtId="0" fontId="16" fillId="0" borderId="63" xfId="0" applyFont="1" applyBorder="1" applyAlignment="1" applyProtection="1">
      <alignment horizontal="left" vertical="center" wrapText="1"/>
    </xf>
    <xf numFmtId="0" fontId="10" fillId="0" borderId="3" xfId="0" applyFont="1" applyBorder="1" applyAlignment="1" applyProtection="1">
      <alignment horizontal="center"/>
    </xf>
    <xf numFmtId="0" fontId="10" fillId="0" borderId="28" xfId="0" applyFont="1" applyBorder="1" applyAlignment="1" applyProtection="1">
      <alignment horizontal="center"/>
    </xf>
    <xf numFmtId="0" fontId="10" fillId="0" borderId="9" xfId="0" applyFont="1" applyBorder="1" applyAlignment="1" applyProtection="1">
      <alignment horizontal="center"/>
    </xf>
    <xf numFmtId="0" fontId="10" fillId="0" borderId="21" xfId="0" applyFont="1" applyBorder="1" applyAlignment="1" applyProtection="1">
      <alignment horizontal="center"/>
    </xf>
    <xf numFmtId="0" fontId="16" fillId="0" borderId="61" xfId="0" applyFont="1" applyFill="1" applyBorder="1" applyAlignment="1" applyProtection="1">
      <alignment horizontal="left" vertical="center" wrapText="1"/>
    </xf>
    <xf numFmtId="0" fontId="16" fillId="0" borderId="62" xfId="0" applyFont="1" applyFill="1" applyBorder="1" applyAlignment="1" applyProtection="1">
      <alignment horizontal="left" vertical="center" wrapText="1"/>
    </xf>
    <xf numFmtId="0" fontId="16" fillId="0" borderId="63" xfId="0" applyFont="1" applyFill="1" applyBorder="1" applyAlignment="1" applyProtection="1">
      <alignment horizontal="left" vertical="center" wrapText="1"/>
    </xf>
    <xf numFmtId="0" fontId="5" fillId="0" borderId="40" xfId="0" applyFont="1" applyBorder="1" applyAlignment="1" applyProtection="1">
      <alignment horizontal="center"/>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19" fillId="0" borderId="23" xfId="0" applyFont="1" applyBorder="1" applyAlignment="1" applyProtection="1">
      <alignment horizontal="left" wrapText="1"/>
    </xf>
    <xf numFmtId="0" fontId="19" fillId="0" borderId="20" xfId="0" applyFont="1" applyBorder="1" applyAlignment="1" applyProtection="1">
      <alignment horizontal="left" wrapText="1"/>
    </xf>
    <xf numFmtId="0" fontId="19" fillId="0" borderId="21" xfId="0" applyFont="1" applyBorder="1" applyAlignment="1" applyProtection="1">
      <alignment horizontal="left" wrapText="1"/>
    </xf>
    <xf numFmtId="0" fontId="5" fillId="0" borderId="86" xfId="0" applyFont="1" applyBorder="1" applyAlignment="1" applyProtection="1">
      <alignment horizontal="center"/>
    </xf>
    <xf numFmtId="0" fontId="5" fillId="0" borderId="85" xfId="0" applyFont="1" applyBorder="1" applyAlignment="1" applyProtection="1">
      <alignment horizontal="center"/>
    </xf>
    <xf numFmtId="0" fontId="5" fillId="0" borderId="94" xfId="0" applyFont="1" applyBorder="1" applyAlignment="1" applyProtection="1">
      <alignment horizontal="center"/>
    </xf>
    <xf numFmtId="0" fontId="5" fillId="0" borderId="95" xfId="0" applyFont="1" applyBorder="1" applyAlignment="1" applyProtection="1">
      <alignment horizontal="center"/>
    </xf>
    <xf numFmtId="0" fontId="5" fillId="0" borderId="93" xfId="0" applyFont="1" applyBorder="1" applyAlignment="1" applyProtection="1">
      <alignment horizontal="left"/>
    </xf>
    <xf numFmtId="0" fontId="5" fillId="0" borderId="57" xfId="0" applyFont="1" applyBorder="1" applyAlignment="1" applyProtection="1">
      <alignment horizontal="left"/>
    </xf>
    <xf numFmtId="0" fontId="5" fillId="0" borderId="78" xfId="0" applyNumberFormat="1" applyFont="1" applyBorder="1" applyAlignment="1" applyProtection="1">
      <alignment horizontal="left"/>
    </xf>
    <xf numFmtId="0" fontId="5" fillId="0" borderId="79" xfId="0" applyNumberFormat="1" applyFont="1" applyBorder="1" applyAlignment="1" applyProtection="1">
      <alignment horizontal="left"/>
    </xf>
    <xf numFmtId="0" fontId="5" fillId="0" borderId="68" xfId="0" applyNumberFormat="1" applyFont="1" applyBorder="1" applyAlignment="1" applyProtection="1">
      <alignment horizontal="left"/>
    </xf>
    <xf numFmtId="0" fontId="5" fillId="0" borderId="76" xfId="0" applyNumberFormat="1" applyFont="1" applyBorder="1" applyAlignment="1" applyProtection="1">
      <alignment horizontal="left"/>
    </xf>
    <xf numFmtId="0" fontId="12" fillId="0" borderId="67" xfId="0" applyFont="1" applyBorder="1" applyAlignment="1" applyProtection="1">
      <alignment horizontal="left"/>
    </xf>
    <xf numFmtId="0" fontId="12" fillId="0" borderId="76" xfId="0" applyFont="1" applyBorder="1" applyAlignment="1" applyProtection="1">
      <alignment horizontal="left"/>
    </xf>
    <xf numFmtId="0" fontId="12" fillId="0" borderId="67" xfId="0" applyFont="1" applyFill="1" applyBorder="1" applyAlignment="1" applyProtection="1">
      <alignment horizontal="left"/>
    </xf>
    <xf numFmtId="0" fontId="12" fillId="0" borderId="76" xfId="0" applyFont="1" applyFill="1" applyBorder="1" applyAlignment="1" applyProtection="1">
      <alignment horizontal="left"/>
    </xf>
    <xf numFmtId="0" fontId="10" fillId="11" borderId="16" xfId="0" applyFont="1" applyFill="1" applyBorder="1" applyAlignment="1" applyProtection="1">
      <alignment horizontal="left"/>
    </xf>
    <xf numFmtId="0" fontId="10" fillId="11" borderId="0" xfId="0" applyFont="1" applyFill="1" applyBorder="1" applyAlignment="1" applyProtection="1">
      <alignment horizontal="left"/>
    </xf>
    <xf numFmtId="0" fontId="10" fillId="11" borderId="17" xfId="0" applyFont="1" applyFill="1" applyBorder="1" applyAlignment="1" applyProtection="1">
      <alignment horizontal="left"/>
    </xf>
    <xf numFmtId="0" fontId="5" fillId="0" borderId="16" xfId="0" applyNumberFormat="1" applyFont="1" applyBorder="1" applyAlignment="1" applyProtection="1">
      <alignment horizontal="center"/>
    </xf>
    <xf numFmtId="0" fontId="5" fillId="0" borderId="0" xfId="0" applyNumberFormat="1" applyFont="1" applyBorder="1" applyAlignment="1" applyProtection="1">
      <alignment horizontal="center"/>
    </xf>
    <xf numFmtId="0" fontId="5" fillId="0" borderId="17" xfId="0" applyNumberFormat="1" applyFont="1" applyBorder="1" applyAlignment="1" applyProtection="1">
      <alignment horizontal="center"/>
    </xf>
    <xf numFmtId="0" fontId="12" fillId="0" borderId="68" xfId="0" applyFont="1" applyBorder="1" applyAlignment="1" applyProtection="1">
      <alignment horizontal="center"/>
    </xf>
    <xf numFmtId="0" fontId="12" fillId="0" borderId="76" xfId="0" applyFont="1" applyBorder="1" applyAlignment="1" applyProtection="1">
      <alignment horizontal="center"/>
    </xf>
    <xf numFmtId="0" fontId="26" fillId="0" borderId="68" xfId="0" applyFont="1" applyFill="1" applyBorder="1" applyAlignment="1" applyProtection="1">
      <alignment horizontal="center"/>
    </xf>
    <xf numFmtId="0" fontId="26" fillId="0" borderId="76" xfId="0" applyFont="1" applyFill="1" applyBorder="1" applyAlignment="1" applyProtection="1">
      <alignment horizontal="center"/>
    </xf>
    <xf numFmtId="0" fontId="26" fillId="0" borderId="68" xfId="0" applyFont="1" applyFill="1" applyBorder="1" applyAlignment="1" applyProtection="1">
      <alignment horizontal="left"/>
    </xf>
    <xf numFmtId="0" fontId="26" fillId="0" borderId="76" xfId="0" applyFont="1" applyFill="1" applyBorder="1" applyAlignment="1" applyProtection="1">
      <alignment horizontal="left"/>
    </xf>
    <xf numFmtId="0" fontId="7" fillId="4" borderId="24" xfId="0" applyFont="1" applyFill="1" applyBorder="1" applyAlignment="1" applyProtection="1">
      <alignment horizontal="left"/>
    </xf>
    <xf numFmtId="0" fontId="7" fillId="4" borderId="14" xfId="0" applyFont="1" applyFill="1" applyBorder="1" applyAlignment="1" applyProtection="1">
      <alignment horizontal="left"/>
    </xf>
    <xf numFmtId="0" fontId="7" fillId="4" borderId="25" xfId="0" applyFont="1" applyFill="1" applyBorder="1" applyAlignment="1" applyProtection="1">
      <alignment horizontal="left"/>
    </xf>
    <xf numFmtId="0" fontId="19" fillId="0" borderId="68" xfId="0" applyFont="1" applyBorder="1" applyAlignment="1" applyProtection="1">
      <alignment horizontal="left"/>
    </xf>
    <xf numFmtId="0" fontId="19" fillId="0" borderId="76" xfId="0" applyFont="1" applyBorder="1" applyAlignment="1" applyProtection="1">
      <alignment horizontal="left"/>
    </xf>
    <xf numFmtId="0" fontId="26" fillId="0" borderId="68" xfId="0" applyFont="1" applyBorder="1" applyAlignment="1" applyProtection="1">
      <alignment horizontal="left"/>
    </xf>
    <xf numFmtId="0" fontId="26" fillId="0" borderId="76" xfId="0" applyFont="1" applyBorder="1" applyAlignment="1" applyProtection="1">
      <alignment horizontal="left"/>
    </xf>
    <xf numFmtId="0" fontId="7" fillId="0" borderId="127" xfId="1" applyFont="1" applyBorder="1" applyAlignment="1" applyProtection="1">
      <alignment horizontal="left"/>
    </xf>
    <xf numFmtId="0" fontId="7" fillId="0" borderId="126" xfId="1" applyFont="1" applyBorder="1" applyAlignment="1" applyProtection="1">
      <alignment horizontal="left"/>
    </xf>
    <xf numFmtId="0" fontId="19" fillId="0" borderId="72" xfId="0" applyFont="1" applyBorder="1" applyAlignment="1" applyProtection="1">
      <alignment horizontal="center"/>
    </xf>
    <xf numFmtId="0" fontId="19" fillId="0" borderId="67" xfId="0" applyFont="1" applyBorder="1" applyAlignment="1" applyProtection="1">
      <alignment horizontal="center"/>
    </xf>
    <xf numFmtId="0" fontId="26" fillId="0" borderId="68" xfId="0" applyFont="1" applyBorder="1" applyAlignment="1" applyProtection="1">
      <alignment horizontal="center"/>
    </xf>
    <xf numFmtId="0" fontId="26" fillId="0" borderId="76" xfId="0" applyFont="1" applyBorder="1" applyAlignment="1" applyProtection="1">
      <alignment horizontal="center"/>
    </xf>
    <xf numFmtId="0" fontId="12" fillId="0" borderId="39" xfId="0" applyFont="1" applyBorder="1" applyAlignment="1" applyProtection="1">
      <alignment horizontal="center" wrapText="1"/>
    </xf>
    <xf numFmtId="0" fontId="12" fillId="0" borderId="41" xfId="0" applyFont="1" applyBorder="1" applyAlignment="1" applyProtection="1">
      <alignment horizontal="center" wrapText="1"/>
    </xf>
    <xf numFmtId="0" fontId="12" fillId="0" borderId="127" xfId="1" applyFont="1" applyBorder="1" applyAlignment="1" applyProtection="1">
      <alignment horizontal="left"/>
    </xf>
    <xf numFmtId="0" fontId="12" fillId="0" borderId="126" xfId="1" applyFont="1" applyBorder="1" applyAlignment="1" applyProtection="1">
      <alignment horizontal="left"/>
    </xf>
    <xf numFmtId="0" fontId="12" fillId="0" borderId="11" xfId="0" applyFont="1" applyBorder="1" applyAlignment="1" applyProtection="1">
      <alignment horizontal="center" vertical="center"/>
    </xf>
    <xf numFmtId="0" fontId="12" fillId="0" borderId="89" xfId="0" applyFont="1" applyBorder="1" applyAlignment="1" applyProtection="1">
      <alignment horizontal="center" vertical="center"/>
    </xf>
    <xf numFmtId="0" fontId="26" fillId="0" borderId="24" xfId="0" applyFont="1" applyFill="1" applyBorder="1" applyAlignment="1" applyProtection="1">
      <alignment horizontal="left"/>
    </xf>
    <xf numFmtId="0" fontId="26" fillId="0" borderId="14" xfId="0" applyFont="1" applyFill="1" applyBorder="1" applyAlignment="1" applyProtection="1">
      <alignment horizontal="left"/>
    </xf>
    <xf numFmtId="0" fontId="26" fillId="0" borderId="25" xfId="0" applyFont="1" applyFill="1" applyBorder="1" applyAlignment="1" applyProtection="1">
      <alignment horizontal="left"/>
    </xf>
    <xf numFmtId="0" fontId="12" fillId="0" borderId="53" xfId="0" applyFont="1" applyBorder="1" applyAlignment="1" applyProtection="1">
      <alignment horizontal="center" wrapText="1"/>
    </xf>
    <xf numFmtId="0" fontId="5" fillId="10" borderId="35" xfId="0" applyFont="1" applyFill="1" applyBorder="1" applyAlignment="1" applyProtection="1">
      <alignment horizontal="left" vertical="top" wrapText="1"/>
      <protection locked="0"/>
    </xf>
    <xf numFmtId="0" fontId="5" fillId="10" borderId="5" xfId="0" applyFont="1" applyFill="1" applyBorder="1" applyAlignment="1" applyProtection="1">
      <alignment horizontal="left" vertical="top" wrapText="1"/>
      <protection locked="0"/>
    </xf>
    <xf numFmtId="0" fontId="5" fillId="10" borderId="36" xfId="0" applyFont="1" applyFill="1" applyBorder="1" applyAlignment="1" applyProtection="1">
      <alignment horizontal="left" vertical="top" wrapText="1"/>
      <protection locked="0"/>
    </xf>
    <xf numFmtId="0" fontId="5" fillId="10" borderId="118" xfId="0" applyFont="1" applyFill="1" applyBorder="1" applyAlignment="1" applyProtection="1">
      <alignment horizontal="left" vertical="top" wrapText="1"/>
      <protection locked="0"/>
    </xf>
    <xf numFmtId="0" fontId="5" fillId="10" borderId="4" xfId="0" applyFont="1" applyFill="1" applyBorder="1" applyAlignment="1" applyProtection="1">
      <alignment horizontal="left" vertical="top" wrapText="1"/>
      <protection locked="0"/>
    </xf>
    <xf numFmtId="0" fontId="5" fillId="10" borderId="28" xfId="0" applyFont="1" applyFill="1" applyBorder="1" applyAlignment="1" applyProtection="1">
      <alignment horizontal="left" vertical="top" wrapText="1"/>
      <protection locked="0"/>
    </xf>
    <xf numFmtId="0" fontId="7" fillId="5" borderId="24" xfId="4" applyFont="1" applyBorder="1" applyAlignment="1">
      <alignment horizontal="left" vertical="top"/>
    </xf>
    <xf numFmtId="0" fontId="7" fillId="5" borderId="14" xfId="4" applyFont="1" applyBorder="1" applyAlignment="1">
      <alignment horizontal="left" vertical="top"/>
    </xf>
    <xf numFmtId="0" fontId="7" fillId="5" borderId="25" xfId="4" applyFont="1" applyBorder="1" applyAlignment="1">
      <alignment horizontal="left" vertical="top"/>
    </xf>
    <xf numFmtId="0" fontId="12" fillId="11" borderId="38" xfId="4" applyFont="1" applyFill="1" applyBorder="1" applyAlignment="1" applyProtection="1">
      <alignment horizontal="left" vertical="center" wrapText="1"/>
    </xf>
    <xf numFmtId="0" fontId="12" fillId="11" borderId="7" xfId="4" applyFont="1" applyFill="1" applyBorder="1" applyAlignment="1" applyProtection="1">
      <alignment horizontal="left" vertical="center" wrapText="1"/>
    </xf>
    <xf numFmtId="0" fontId="12" fillId="11" borderId="97" xfId="4" applyFont="1" applyFill="1" applyBorder="1" applyAlignment="1" applyProtection="1">
      <alignment horizontal="left" vertical="center" wrapText="1"/>
    </xf>
    <xf numFmtId="0" fontId="12" fillId="11" borderId="29" xfId="4" applyFont="1" applyFill="1" applyBorder="1" applyAlignment="1" applyProtection="1">
      <alignment horizontal="left" vertical="center" wrapText="1"/>
    </xf>
    <xf numFmtId="0" fontId="12" fillId="11" borderId="1" xfId="4" applyFont="1" applyFill="1" applyBorder="1" applyAlignment="1" applyProtection="1">
      <alignment horizontal="left" vertical="center" wrapText="1"/>
    </xf>
    <xf numFmtId="0" fontId="12" fillId="11" borderId="30" xfId="4" applyFont="1" applyFill="1" applyBorder="1" applyAlignment="1" applyProtection="1">
      <alignment horizontal="left" vertical="center" wrapText="1"/>
    </xf>
    <xf numFmtId="0" fontId="6" fillId="5" borderId="24" xfId="4" applyFont="1" applyBorder="1" applyAlignment="1">
      <alignment horizontal="left" vertical="center"/>
    </xf>
    <xf numFmtId="0" fontId="6" fillId="5" borderId="25" xfId="4" applyFont="1" applyBorder="1" applyAlignment="1">
      <alignment horizontal="left" vertical="center"/>
    </xf>
  </cellXfs>
  <cellStyles count="10">
    <cellStyle name="40% - Accent1" xfId="2" builtinId="31"/>
    <cellStyle name="60% - Accent2" xfId="3" builtinId="36"/>
    <cellStyle name="Heading 4 2" xfId="4"/>
    <cellStyle name="Hyperlink" xfId="7" builtinId="8"/>
    <cellStyle name="Input 3" xfId="6"/>
    <cellStyle name="Normal" xfId="0" builtinId="0"/>
    <cellStyle name="Normal 2" xfId="5"/>
    <cellStyle name="Normal 2 2" xfId="9"/>
    <cellStyle name="Normal 4" xfId="8"/>
    <cellStyle name="Normal_Sheet1" xfId="1"/>
  </cellStyles>
  <dxfs count="0"/>
  <tableStyles count="0" defaultTableStyle="TableStyleMedium9" defaultPivotStyle="PivotStyleLight16"/>
  <colors>
    <mruColors>
      <color rgb="FF800000"/>
      <color rgb="FF99CCFF"/>
      <color rgb="FFFFFFCC"/>
      <color rgb="FFFFFF00"/>
      <color rgb="FF00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text-idx?SID=8afc455f4371bc15ee091d702aff6b0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tabSelected="1" zoomScale="80" zoomScaleNormal="80" workbookViewId="0">
      <selection activeCell="B11" sqref="B11:C11"/>
    </sheetView>
  </sheetViews>
  <sheetFormatPr defaultRowHeight="16.5" x14ac:dyDescent="0.3"/>
  <cols>
    <col min="1" max="1" width="6.7109375" style="20" customWidth="1"/>
    <col min="2" max="2" width="43.7109375" style="20" customWidth="1"/>
    <col min="3" max="3" width="105.28515625" style="20" customWidth="1"/>
    <col min="4" max="4" width="19" style="20" customWidth="1"/>
    <col min="5" max="5" width="4.140625" style="20" customWidth="1"/>
    <col min="6" max="6" width="27.42578125" style="20" customWidth="1"/>
    <col min="7" max="16384" width="9.140625" style="20"/>
  </cols>
  <sheetData>
    <row r="1" spans="2:5" ht="17.25" thickBot="1" x14ac:dyDescent="0.35">
      <c r="E1" s="53"/>
    </row>
    <row r="2" spans="2:5" ht="18" thickBot="1" x14ac:dyDescent="0.35">
      <c r="B2" s="346" t="s">
        <v>90</v>
      </c>
      <c r="C2" s="347"/>
      <c r="E2" s="53"/>
    </row>
    <row r="3" spans="2:5" x14ac:dyDescent="0.3">
      <c r="B3" s="115" t="str">
        <f>'Version Control'!B3</f>
        <v>Test Report Template Name:</v>
      </c>
      <c r="C3" s="170" t="str">
        <f>'Version Control'!C3</f>
        <v xml:space="preserve">Water Heater, Tankless Gas  </v>
      </c>
      <c r="E3" s="53"/>
    </row>
    <row r="4" spans="2:5" x14ac:dyDescent="0.3">
      <c r="B4" s="116" t="str">
        <f>'Version Control'!B4</f>
        <v>Version Number:</v>
      </c>
      <c r="C4" s="118" t="str">
        <f>'Version Control'!C4</f>
        <v>v1.4</v>
      </c>
      <c r="E4" s="53"/>
    </row>
    <row r="5" spans="2:5" x14ac:dyDescent="0.3">
      <c r="B5" s="117" t="str">
        <f>'Version Control'!B5</f>
        <v xml:space="preserve">Latest Template Revision: </v>
      </c>
      <c r="C5" s="119">
        <f>'Version Control'!C5</f>
        <v>42923</v>
      </c>
      <c r="E5" s="53"/>
    </row>
    <row r="6" spans="2:5" x14ac:dyDescent="0.3">
      <c r="B6" s="117" t="str">
        <f>'Version Control'!B6</f>
        <v>Tab Name:</v>
      </c>
      <c r="C6" s="118" t="str">
        <f ca="1">MID(CELL("filename",A1), FIND("]", CELL("filename",A1))+ 1, 255)</f>
        <v>Instructions</v>
      </c>
      <c r="E6" s="53"/>
    </row>
    <row r="7" spans="2:5" ht="17.25" thickBot="1" x14ac:dyDescent="0.35">
      <c r="B7" s="248" t="str">
        <f>'Version Control'!B7</f>
        <v>File Name:</v>
      </c>
      <c r="C7" s="249" t="str">
        <f ca="1">'Version Control'!C7</f>
        <v>Water Heater, Tankless Gas - v1.4.xlsx</v>
      </c>
      <c r="E7" s="53"/>
    </row>
    <row r="8" spans="2:5" x14ac:dyDescent="0.3">
      <c r="B8" s="21"/>
      <c r="C8" s="22"/>
      <c r="E8" s="53"/>
    </row>
    <row r="9" spans="2:5" ht="17.25" thickBot="1" x14ac:dyDescent="0.35">
      <c r="B9" s="21"/>
      <c r="C9" s="22"/>
      <c r="E9" s="53"/>
    </row>
    <row r="10" spans="2:5" ht="18" thickBot="1" x14ac:dyDescent="0.35">
      <c r="B10" s="357" t="s">
        <v>104</v>
      </c>
      <c r="C10" s="358"/>
      <c r="E10" s="53"/>
    </row>
    <row r="11" spans="2:5" ht="17.25" thickBot="1" x14ac:dyDescent="0.35">
      <c r="B11" s="359" t="s">
        <v>255</v>
      </c>
      <c r="C11" s="360"/>
      <c r="E11" s="53"/>
    </row>
    <row r="12" spans="2:5" ht="18" thickBot="1" x14ac:dyDescent="0.4">
      <c r="E12" s="54"/>
    </row>
    <row r="13" spans="2:5" ht="18" thickBot="1" x14ac:dyDescent="0.4">
      <c r="B13" s="355" t="s">
        <v>22</v>
      </c>
      <c r="C13" s="356"/>
      <c r="E13" s="53"/>
    </row>
    <row r="14" spans="2:5" ht="17.25" x14ac:dyDescent="0.35">
      <c r="B14" s="171" t="s">
        <v>80</v>
      </c>
      <c r="C14" s="172" t="s">
        <v>106</v>
      </c>
      <c r="E14" s="53"/>
    </row>
    <row r="15" spans="2:5" x14ac:dyDescent="0.3">
      <c r="B15" s="98" t="s">
        <v>108</v>
      </c>
      <c r="C15" s="173" t="s">
        <v>197</v>
      </c>
      <c r="E15" s="53"/>
    </row>
    <row r="16" spans="2:5" x14ac:dyDescent="0.3">
      <c r="B16" s="99" t="s">
        <v>87</v>
      </c>
      <c r="C16" s="174" t="s">
        <v>198</v>
      </c>
      <c r="E16" s="53"/>
    </row>
    <row r="17" spans="2:6" x14ac:dyDescent="0.3">
      <c r="B17" s="99" t="s">
        <v>88</v>
      </c>
      <c r="C17" s="174" t="s">
        <v>199</v>
      </c>
      <c r="E17" s="53"/>
    </row>
    <row r="18" spans="2:6" x14ac:dyDescent="0.3">
      <c r="B18" s="99" t="s">
        <v>23</v>
      </c>
      <c r="C18" s="174" t="s">
        <v>201</v>
      </c>
      <c r="E18" s="53"/>
    </row>
    <row r="19" spans="2:6" x14ac:dyDescent="0.3">
      <c r="B19" s="99" t="s">
        <v>2</v>
      </c>
      <c r="C19" s="174" t="s">
        <v>200</v>
      </c>
      <c r="E19" s="53"/>
    </row>
    <row r="20" spans="2:6" x14ac:dyDescent="0.3">
      <c r="B20" s="99" t="s">
        <v>109</v>
      </c>
      <c r="C20" s="174" t="s">
        <v>205</v>
      </c>
      <c r="E20" s="53"/>
    </row>
    <row r="21" spans="2:6" ht="17.25" x14ac:dyDescent="0.35">
      <c r="B21" s="164" t="s">
        <v>170</v>
      </c>
      <c r="C21" s="174" t="s">
        <v>205</v>
      </c>
      <c r="E21" s="54"/>
      <c r="F21" s="23"/>
    </row>
    <row r="22" spans="2:6" ht="17.25" x14ac:dyDescent="0.35">
      <c r="B22" s="99" t="s">
        <v>217</v>
      </c>
      <c r="C22" s="174" t="s">
        <v>218</v>
      </c>
      <c r="E22" s="54"/>
      <c r="F22" s="23"/>
    </row>
    <row r="23" spans="2:6" ht="17.25" x14ac:dyDescent="0.35">
      <c r="B23" s="99" t="s">
        <v>86</v>
      </c>
      <c r="C23" s="174" t="s">
        <v>202</v>
      </c>
      <c r="E23" s="54"/>
      <c r="F23" s="23"/>
    </row>
    <row r="24" spans="2:6" ht="17.25" x14ac:dyDescent="0.35">
      <c r="B24" s="99" t="s">
        <v>110</v>
      </c>
      <c r="C24" s="175" t="s">
        <v>203</v>
      </c>
      <c r="E24" s="54"/>
      <c r="F24" s="23"/>
    </row>
    <row r="25" spans="2:6" ht="15.75" customHeight="1" thickBot="1" x14ac:dyDescent="0.4">
      <c r="B25" s="84" t="s">
        <v>89</v>
      </c>
      <c r="C25" s="176" t="s">
        <v>204</v>
      </c>
      <c r="E25" s="54"/>
      <c r="F25" s="23"/>
    </row>
    <row r="26" spans="2:6" ht="17.25" thickBot="1" x14ac:dyDescent="0.35">
      <c r="E26" s="53"/>
    </row>
    <row r="27" spans="2:6" ht="18" thickBot="1" x14ac:dyDescent="0.4">
      <c r="B27" s="363" t="s">
        <v>165</v>
      </c>
      <c r="C27" s="364"/>
      <c r="E27" s="53"/>
    </row>
    <row r="28" spans="2:6" ht="16.5" customHeight="1" x14ac:dyDescent="0.3">
      <c r="B28" s="233" t="s">
        <v>230</v>
      </c>
      <c r="C28" s="234" t="s">
        <v>231</v>
      </c>
      <c r="E28" s="53"/>
    </row>
    <row r="29" spans="2:6" x14ac:dyDescent="0.3">
      <c r="B29" s="365" t="s">
        <v>232</v>
      </c>
      <c r="C29" s="229" t="s">
        <v>107</v>
      </c>
      <c r="E29" s="53"/>
    </row>
    <row r="30" spans="2:6" x14ac:dyDescent="0.3">
      <c r="B30" s="365"/>
      <c r="C30" s="230" t="s">
        <v>233</v>
      </c>
      <c r="E30" s="53"/>
    </row>
    <row r="31" spans="2:6" x14ac:dyDescent="0.3">
      <c r="B31" s="365"/>
      <c r="C31" s="231" t="s">
        <v>206</v>
      </c>
      <c r="E31" s="53"/>
    </row>
    <row r="32" spans="2:6" ht="21.75" thickBot="1" x14ac:dyDescent="0.35">
      <c r="B32" s="366"/>
      <c r="C32" s="232" t="s">
        <v>166</v>
      </c>
      <c r="E32" s="53"/>
    </row>
    <row r="33" spans="1:5" ht="17.25" thickBot="1" x14ac:dyDescent="0.35">
      <c r="B33" s="34"/>
      <c r="C33" s="34"/>
      <c r="E33" s="53"/>
    </row>
    <row r="34" spans="1:5" ht="18" thickBot="1" x14ac:dyDescent="0.35">
      <c r="B34" s="361" t="s">
        <v>105</v>
      </c>
      <c r="C34" s="362"/>
      <c r="E34" s="53"/>
    </row>
    <row r="35" spans="1:5" ht="33.75" customHeight="1" x14ac:dyDescent="0.3">
      <c r="B35" s="348" t="s">
        <v>207</v>
      </c>
      <c r="C35" s="349"/>
      <c r="E35" s="53"/>
    </row>
    <row r="36" spans="1:5" ht="32.25" customHeight="1" thickBot="1" x14ac:dyDescent="0.35">
      <c r="B36" s="350"/>
      <c r="C36" s="351"/>
      <c r="E36" s="53"/>
    </row>
    <row r="37" spans="1:5" ht="42" customHeight="1" x14ac:dyDescent="0.3">
      <c r="B37" s="348" t="s">
        <v>221</v>
      </c>
      <c r="C37" s="349"/>
      <c r="E37" s="53"/>
    </row>
    <row r="38" spans="1:5" ht="27.75" customHeight="1" thickBot="1" x14ac:dyDescent="0.35">
      <c r="B38" s="350"/>
      <c r="C38" s="351"/>
      <c r="E38" s="53"/>
    </row>
    <row r="39" spans="1:5" ht="15" customHeight="1" x14ac:dyDescent="0.3">
      <c r="B39" s="352" t="s">
        <v>167</v>
      </c>
      <c r="C39" s="352" t="s">
        <v>168</v>
      </c>
      <c r="E39" s="53"/>
    </row>
    <row r="40" spans="1:5" x14ac:dyDescent="0.3">
      <c r="B40" s="353"/>
      <c r="C40" s="353"/>
      <c r="E40" s="53"/>
    </row>
    <row r="41" spans="1:5" ht="18" customHeight="1" thickBot="1" x14ac:dyDescent="0.35">
      <c r="B41" s="354"/>
      <c r="C41" s="354"/>
      <c r="E41" s="53"/>
    </row>
    <row r="42" spans="1:5" x14ac:dyDescent="0.3">
      <c r="B42" s="179" t="s">
        <v>3</v>
      </c>
      <c r="C42" s="180" t="s">
        <v>87</v>
      </c>
      <c r="E42" s="53"/>
    </row>
    <row r="43" spans="1:5" x14ac:dyDescent="0.3">
      <c r="A43" s="24"/>
      <c r="B43" s="177" t="s">
        <v>4</v>
      </c>
      <c r="C43" s="181" t="s">
        <v>88</v>
      </c>
      <c r="E43" s="55"/>
    </row>
    <row r="44" spans="1:5" x14ac:dyDescent="0.3">
      <c r="A44" s="24"/>
      <c r="B44" s="177" t="s">
        <v>5</v>
      </c>
      <c r="C44" s="181" t="s">
        <v>23</v>
      </c>
      <c r="E44" s="55"/>
    </row>
    <row r="45" spans="1:5" x14ac:dyDescent="0.3">
      <c r="B45" s="177" t="s">
        <v>6</v>
      </c>
      <c r="C45" s="181" t="s">
        <v>2</v>
      </c>
      <c r="E45" s="53"/>
    </row>
    <row r="46" spans="1:5" x14ac:dyDescent="0.3">
      <c r="B46" s="177" t="s">
        <v>169</v>
      </c>
      <c r="C46" s="181" t="s">
        <v>109</v>
      </c>
      <c r="E46" s="53"/>
    </row>
    <row r="47" spans="1:5" x14ac:dyDescent="0.3">
      <c r="B47" s="177" t="s">
        <v>7</v>
      </c>
      <c r="C47" s="181" t="s">
        <v>15</v>
      </c>
      <c r="E47" s="53"/>
    </row>
    <row r="48" spans="1:5" x14ac:dyDescent="0.3">
      <c r="B48" s="215" t="s">
        <v>20</v>
      </c>
      <c r="C48" s="216" t="s">
        <v>217</v>
      </c>
      <c r="E48" s="53"/>
    </row>
    <row r="49" spans="1:5" ht="17.25" thickBot="1" x14ac:dyDescent="0.35">
      <c r="B49" s="178" t="s">
        <v>21</v>
      </c>
      <c r="C49" s="182" t="s">
        <v>86</v>
      </c>
      <c r="E49" s="53"/>
    </row>
    <row r="50" spans="1:5" x14ac:dyDescent="0.3">
      <c r="E50" s="53"/>
    </row>
    <row r="51" spans="1:5" x14ac:dyDescent="0.3">
      <c r="A51" s="53"/>
      <c r="B51" s="53"/>
      <c r="C51" s="53"/>
      <c r="D51" s="53"/>
      <c r="E51" s="53"/>
    </row>
  </sheetData>
  <sheetProtection algorithmName="SHA-512" hashValue="UI3iUD34hKeqfBPesgvPcI3poGi+QaHqdu3/BfKE/9SbHRFrvp6TzNrTf3iz2gBqXqvzloBJxrQesxMas+XSTQ==" saltValue="lqdfbBXzamN/NyY+8G7D2w==" spinCount="100000" sheet="1" objects="1" scenarios="1" selectLockedCells="1"/>
  <mergeCells count="11">
    <mergeCell ref="B2:C2"/>
    <mergeCell ref="B37:C38"/>
    <mergeCell ref="B39:B41"/>
    <mergeCell ref="C39:C41"/>
    <mergeCell ref="B13:C13"/>
    <mergeCell ref="B10:C10"/>
    <mergeCell ref="B11:C11"/>
    <mergeCell ref="B34:C34"/>
    <mergeCell ref="B35:C36"/>
    <mergeCell ref="B27:C27"/>
    <mergeCell ref="B29:B32"/>
  </mergeCells>
  <phoneticPr fontId="1" type="noConversion"/>
  <hyperlinks>
    <hyperlink ref="C45" location="'Test Conditions'!A1" display="Test Conditions"/>
    <hyperlink ref="C47" location="'24-Hr Simulated Use Test '!A1" display="24-Hr Simulated Use Test"/>
    <hyperlink ref="C49" location="'Report Sign-Off Block'!A1" display="Report Sign-Off Block"/>
    <hyperlink ref="C43" location="'Setup &amp; Instrumentation'!A1" display="Setup &amp; Instrumentation"/>
    <hyperlink ref="C42" location="'General Info &amp; Test Results'!A1" display="General Info &amp; Test Results"/>
    <hyperlink ref="C46" location="'Max GPM Test'!A1" display="Max GPM Test"/>
    <hyperlink ref="C47" location="'24 Hr Test '!A1" display="24 Hr Test"/>
    <hyperlink ref="B11:C11" r:id="rId1" display="10 CFR 430 Subpart B Appendix E:  Uniform Test Method for Measuring the Energy Consumption of Water Heaters"/>
    <hyperlink ref="C44" location="Photos!A1" display="Photos, if applicable"/>
    <hyperlink ref="C48" location="Comments!A1" display="Comments"/>
  </hyperlinks>
  <pageMargins left="0.25" right="0.25" top="1" bottom="0.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80" zoomScaleNormal="80" workbookViewId="0">
      <selection activeCell="E4" sqref="E4"/>
    </sheetView>
  </sheetViews>
  <sheetFormatPr defaultRowHeight="16.5" x14ac:dyDescent="0.3"/>
  <cols>
    <col min="1" max="1" width="9.140625" style="1"/>
    <col min="2" max="2" width="30.7109375" style="1" bestFit="1" customWidth="1"/>
    <col min="3" max="3" width="49.42578125" style="1" customWidth="1"/>
    <col min="4" max="4" width="15.5703125" style="1" bestFit="1" customWidth="1"/>
    <col min="5" max="5" width="25.140625" style="1" bestFit="1" customWidth="1"/>
    <col min="6" max="7" width="9.140625" style="1"/>
    <col min="8" max="8" width="3" style="1" customWidth="1"/>
    <col min="9" max="16384" width="9.140625" style="1"/>
  </cols>
  <sheetData>
    <row r="1" spans="1:8" ht="17.25" thickBot="1" x14ac:dyDescent="0.35">
      <c r="H1" s="71"/>
    </row>
    <row r="2" spans="1:8" ht="18" thickBot="1" x14ac:dyDescent="0.35">
      <c r="B2" s="346" t="s">
        <v>90</v>
      </c>
      <c r="C2" s="347"/>
      <c r="H2" s="71"/>
    </row>
    <row r="3" spans="1:8" x14ac:dyDescent="0.3">
      <c r="B3" s="115" t="str">
        <f>'Version Control'!B3</f>
        <v>Test Report Template Name:</v>
      </c>
      <c r="C3" s="170" t="str">
        <f>'Version Control'!C3</f>
        <v xml:space="preserve">Water Heater, Tankless Gas  </v>
      </c>
      <c r="H3" s="71"/>
    </row>
    <row r="4" spans="1:8" x14ac:dyDescent="0.3">
      <c r="B4" s="116" t="str">
        <f>'Version Control'!B4</f>
        <v>Version Number:</v>
      </c>
      <c r="C4" s="118" t="str">
        <f>'Version Control'!C4</f>
        <v>v1.4</v>
      </c>
      <c r="E4" s="228" t="s">
        <v>149</v>
      </c>
      <c r="H4" s="71"/>
    </row>
    <row r="5" spans="1:8" x14ac:dyDescent="0.3">
      <c r="B5" s="117" t="str">
        <f>'Version Control'!B5</f>
        <v xml:space="preserve">Latest Template Revision: </v>
      </c>
      <c r="C5" s="119">
        <f>'Version Control'!C5</f>
        <v>42923</v>
      </c>
      <c r="H5" s="71"/>
    </row>
    <row r="6" spans="1:8" x14ac:dyDescent="0.3">
      <c r="B6" s="117" t="str">
        <f>'Version Control'!B6</f>
        <v>Tab Name:</v>
      </c>
      <c r="C6" s="118" t="str">
        <f ca="1">MID(CELL("filename",A1), FIND("]", CELL("filename",A1))+ 1, 255)</f>
        <v>Drop-Downs</v>
      </c>
      <c r="H6" s="71"/>
    </row>
    <row r="7" spans="1:8" ht="38.25" customHeight="1" x14ac:dyDescent="0.3">
      <c r="B7" s="246" t="str">
        <f>'Version Control'!B7</f>
        <v>File Name:</v>
      </c>
      <c r="C7" s="247" t="str">
        <f ca="1">'Version Control'!C7</f>
        <v>Water Heater, Tankless Gas - v1.4.xlsx</v>
      </c>
      <c r="H7" s="71"/>
    </row>
    <row r="8" spans="1:8" ht="17.25" thickBot="1" x14ac:dyDescent="0.35">
      <c r="B8" s="120" t="str">
        <f>'Version Control'!B8</f>
        <v xml:space="preserve">Test Completion Date: </v>
      </c>
      <c r="C8" s="121" t="str">
        <f>'Version Control'!C8</f>
        <v>[MM/DD/YYYY]</v>
      </c>
      <c r="H8" s="71"/>
    </row>
    <row r="9" spans="1:8" x14ac:dyDescent="0.3">
      <c r="H9" s="71"/>
    </row>
    <row r="10" spans="1:8" x14ac:dyDescent="0.3">
      <c r="H10" s="71"/>
    </row>
    <row r="11" spans="1:8" x14ac:dyDescent="0.3">
      <c r="B11" s="1" t="s">
        <v>219</v>
      </c>
      <c r="D11" s="1" t="s">
        <v>220</v>
      </c>
      <c r="F11" s="1" t="s">
        <v>124</v>
      </c>
      <c r="H11" s="71"/>
    </row>
    <row r="12" spans="1:8" x14ac:dyDescent="0.3">
      <c r="B12" s="203" t="s">
        <v>49</v>
      </c>
      <c r="D12" s="203" t="s">
        <v>55</v>
      </c>
      <c r="F12" s="203" t="s">
        <v>123</v>
      </c>
      <c r="H12" s="71"/>
    </row>
    <row r="13" spans="1:8" x14ac:dyDescent="0.3">
      <c r="B13" s="204" t="s">
        <v>48</v>
      </c>
      <c r="D13" s="204" t="s">
        <v>35</v>
      </c>
      <c r="F13" s="204" t="s">
        <v>122</v>
      </c>
      <c r="H13" s="71"/>
    </row>
    <row r="14" spans="1:8" x14ac:dyDescent="0.3">
      <c r="H14" s="71"/>
    </row>
    <row r="15" spans="1:8" x14ac:dyDescent="0.3">
      <c r="A15" s="71"/>
      <c r="B15" s="71"/>
      <c r="C15" s="71"/>
      <c r="D15" s="71"/>
      <c r="E15" s="71"/>
      <c r="F15" s="71"/>
      <c r="G15" s="71"/>
      <c r="H15" s="71"/>
    </row>
  </sheetData>
  <sheetProtection algorithmName="SHA-512" hashValue="BR1BJN7QoaYTI4XREplUMvQnMAcTaLExxIJKntcq2ztVRZ0GhCCeSbLYQjFTBnXPAB6YUS2qCQF7z66mfrGBFg==" saltValue="YqUIqF3QSqgaBUVY/WBftQ==" spinCount="100000" sheet="1" objects="1" scenarios="1" selectLockedCells="1"/>
  <mergeCells count="1">
    <mergeCell ref="B2:C2"/>
  </mergeCells>
  <hyperlinks>
    <hyperlink ref="E4" location="Instructions!A1" display="Back to Instructions ta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80" zoomScaleNormal="80" workbookViewId="0">
      <selection activeCell="E4" sqref="E4"/>
    </sheetView>
  </sheetViews>
  <sheetFormatPr defaultRowHeight="16.5" x14ac:dyDescent="0.3"/>
  <cols>
    <col min="1" max="1" width="9.140625" style="1"/>
    <col min="2" max="2" width="30.7109375" style="1" bestFit="1" customWidth="1"/>
    <col min="3" max="3" width="47.85546875" style="1" bestFit="1" customWidth="1"/>
    <col min="4" max="4" width="9.140625" style="1"/>
    <col min="5" max="5" width="25.140625" style="1" bestFit="1" customWidth="1"/>
    <col min="6" max="6" width="9.140625" style="1"/>
    <col min="7" max="7" width="3.5703125" style="1" customWidth="1"/>
    <col min="8" max="16384" width="9.140625" style="1"/>
  </cols>
  <sheetData>
    <row r="1" spans="2:7" ht="17.25" thickBot="1" x14ac:dyDescent="0.35">
      <c r="G1" s="71"/>
    </row>
    <row r="2" spans="2:7" ht="18" thickBot="1" x14ac:dyDescent="0.35">
      <c r="B2" s="505" t="s">
        <v>90</v>
      </c>
      <c r="C2" s="506"/>
      <c r="G2" s="71"/>
    </row>
    <row r="3" spans="2:7" x14ac:dyDescent="0.3">
      <c r="B3" s="235" t="s">
        <v>234</v>
      </c>
      <c r="C3" s="236" t="s">
        <v>236</v>
      </c>
      <c r="G3" s="71"/>
    </row>
    <row r="4" spans="2:7" x14ac:dyDescent="0.3">
      <c r="B4" s="237" t="s">
        <v>93</v>
      </c>
      <c r="C4" s="238" t="str">
        <f>INDEX(B13:B61,COUNTA(B13:B61),1)</f>
        <v>v1.4</v>
      </c>
      <c r="E4" s="228" t="s">
        <v>149</v>
      </c>
      <c r="G4" s="71"/>
    </row>
    <row r="5" spans="2:7" x14ac:dyDescent="0.3">
      <c r="B5" s="237" t="s">
        <v>235</v>
      </c>
      <c r="C5" s="239">
        <f>IF(MAX(B13:C103)=0,"No Revisions Dates Entered",MAX(C13:C103))</f>
        <v>42923</v>
      </c>
      <c r="G5" s="71"/>
    </row>
    <row r="6" spans="2:7" x14ac:dyDescent="0.3">
      <c r="B6" s="240" t="s">
        <v>92</v>
      </c>
      <c r="C6" s="241" t="str">
        <f ca="1">MID(CELL("filename",A1), FIND("]", CELL("filename", A1))+ 1, 255)</f>
        <v>Version Control</v>
      </c>
      <c r="G6" s="71"/>
    </row>
    <row r="7" spans="2:7" ht="36" customHeight="1" x14ac:dyDescent="0.3">
      <c r="B7" s="242" t="s">
        <v>91</v>
      </c>
      <c r="C7" s="243" t="str">
        <f ca="1">MID(CELL("FILENAME",F16),FIND("[",CELL("FILENAME",F16))+1,FIND("]",CELL("FILENAME",F16))-FIND("[",CELL("FILENAME",F16))-1)</f>
        <v>Water Heater, Tankless Gas - v1.4.xlsx</v>
      </c>
      <c r="D7" s="2"/>
      <c r="E7" s="2"/>
      <c r="F7" s="2"/>
      <c r="G7" s="71"/>
    </row>
    <row r="8" spans="2:7" ht="17.25" thickBot="1" x14ac:dyDescent="0.35">
      <c r="B8" s="244" t="s">
        <v>94</v>
      </c>
      <c r="C8" s="245" t="str">
        <f>'General Info &amp; Test Results'!C17</f>
        <v>[MM/DD/YYYY]</v>
      </c>
      <c r="G8" s="71"/>
    </row>
    <row r="9" spans="2:7" x14ac:dyDescent="0.3">
      <c r="G9" s="71"/>
    </row>
    <row r="10" spans="2:7" ht="17.25" thickBot="1" x14ac:dyDescent="0.35">
      <c r="G10" s="71"/>
    </row>
    <row r="11" spans="2:7" ht="18" thickBot="1" x14ac:dyDescent="0.35">
      <c r="B11" s="346" t="s">
        <v>100</v>
      </c>
      <c r="C11" s="347"/>
      <c r="G11" s="71"/>
    </row>
    <row r="12" spans="2:7" ht="17.25" x14ac:dyDescent="0.35">
      <c r="B12" s="334" t="s">
        <v>101</v>
      </c>
      <c r="C12" s="335" t="s">
        <v>81</v>
      </c>
      <c r="G12" s="71"/>
    </row>
    <row r="13" spans="2:7" x14ac:dyDescent="0.3">
      <c r="B13" s="316">
        <v>0.1</v>
      </c>
      <c r="C13" s="321">
        <v>40682</v>
      </c>
      <c r="G13" s="71"/>
    </row>
    <row r="14" spans="2:7" x14ac:dyDescent="0.3">
      <c r="B14" s="317">
        <v>0.2</v>
      </c>
      <c r="C14" s="322">
        <v>40689</v>
      </c>
      <c r="G14" s="71"/>
    </row>
    <row r="15" spans="2:7" x14ac:dyDescent="0.3">
      <c r="B15" s="318">
        <v>1</v>
      </c>
      <c r="C15" s="322">
        <v>40696</v>
      </c>
      <c r="G15" s="71"/>
    </row>
    <row r="16" spans="2:7" x14ac:dyDescent="0.3">
      <c r="B16" s="317">
        <v>1.1000000000000001</v>
      </c>
      <c r="C16" s="322">
        <v>40808</v>
      </c>
      <c r="G16" s="71"/>
    </row>
    <row r="17" spans="1:7" x14ac:dyDescent="0.3">
      <c r="B17" s="319">
        <v>1.2</v>
      </c>
      <c r="C17" s="322">
        <v>40939</v>
      </c>
      <c r="G17" s="71"/>
    </row>
    <row r="18" spans="1:7" x14ac:dyDescent="0.3">
      <c r="B18" s="320" t="s">
        <v>196</v>
      </c>
      <c r="C18" s="323">
        <v>41423</v>
      </c>
      <c r="G18" s="71"/>
    </row>
    <row r="19" spans="1:7" x14ac:dyDescent="0.3">
      <c r="B19" s="320" t="s">
        <v>228</v>
      </c>
      <c r="C19" s="323">
        <v>41443</v>
      </c>
      <c r="G19" s="71"/>
    </row>
    <row r="20" spans="1:7" x14ac:dyDescent="0.3">
      <c r="B20" s="320" t="s">
        <v>229</v>
      </c>
      <c r="C20" s="323">
        <v>41523</v>
      </c>
      <c r="G20" s="71"/>
    </row>
    <row r="21" spans="1:7" x14ac:dyDescent="0.3">
      <c r="B21" s="320" t="s">
        <v>246</v>
      </c>
      <c r="C21" s="323">
        <v>41533</v>
      </c>
      <c r="G21" s="71"/>
    </row>
    <row r="22" spans="1:7" x14ac:dyDescent="0.3">
      <c r="B22" s="320" t="s">
        <v>251</v>
      </c>
      <c r="C22" s="323">
        <v>41816</v>
      </c>
      <c r="G22" s="71"/>
    </row>
    <row r="23" spans="1:7" x14ac:dyDescent="0.3">
      <c r="B23" s="320" t="s">
        <v>252</v>
      </c>
      <c r="C23" s="323">
        <v>42160</v>
      </c>
      <c r="G23" s="71"/>
    </row>
    <row r="24" spans="1:7" x14ac:dyDescent="0.3">
      <c r="B24" s="320" t="s">
        <v>253</v>
      </c>
      <c r="C24" s="323">
        <v>42572</v>
      </c>
      <c r="G24" s="71"/>
    </row>
    <row r="25" spans="1:7" x14ac:dyDescent="0.3">
      <c r="B25" s="320" t="s">
        <v>254</v>
      </c>
      <c r="C25" s="323">
        <v>42682</v>
      </c>
      <c r="G25" s="71"/>
    </row>
    <row r="26" spans="1:7" x14ac:dyDescent="0.3">
      <c r="B26" s="320" t="s">
        <v>256</v>
      </c>
      <c r="C26" s="323">
        <v>42923</v>
      </c>
      <c r="G26" s="71"/>
    </row>
    <row r="27" spans="1:7" x14ac:dyDescent="0.3">
      <c r="B27" s="320"/>
      <c r="C27" s="323"/>
      <c r="G27" s="71"/>
    </row>
    <row r="28" spans="1:7" x14ac:dyDescent="0.3">
      <c r="B28" s="320"/>
      <c r="C28" s="323"/>
      <c r="G28" s="71"/>
    </row>
    <row r="29" spans="1:7" x14ac:dyDescent="0.3">
      <c r="B29" s="320"/>
      <c r="C29" s="323"/>
      <c r="G29" s="71"/>
    </row>
    <row r="30" spans="1:7" ht="17.25" thickBot="1" x14ac:dyDescent="0.35">
      <c r="B30" s="336"/>
      <c r="C30" s="324"/>
      <c r="G30" s="71"/>
    </row>
    <row r="31" spans="1:7" x14ac:dyDescent="0.3">
      <c r="G31" s="71"/>
    </row>
    <row r="32" spans="1:7" x14ac:dyDescent="0.3">
      <c r="A32" s="71"/>
      <c r="B32" s="71"/>
      <c r="C32" s="71"/>
      <c r="D32" s="71"/>
      <c r="E32" s="71"/>
      <c r="F32" s="71"/>
      <c r="G32" s="71"/>
    </row>
  </sheetData>
  <sheetProtection algorithmName="SHA-512" hashValue="J/Ygux3z3Z9UqG8Kr1rHN6iFln7yImzqVcySX5ZoUdT4aPdcv3D4jS/L9wXAtVzc6mmPLhHjjHIWGPtsFXh6Kw==" saltValue="z6OBroGUfe4YtAnbqNmWAw==" spinCount="100000" sheet="1" objects="1" scenarios="1" selectLockedCells="1"/>
  <mergeCells count="2">
    <mergeCell ref="B11:C11"/>
    <mergeCell ref="B2:C2"/>
  </mergeCells>
  <hyperlinks>
    <hyperlink ref="E4" location="Instructions!A1" display="Back to Instructions ta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8"/>
  <sheetViews>
    <sheetView showGridLines="0" zoomScale="80" zoomScaleNormal="80" workbookViewId="0">
      <selection activeCell="E4" sqref="E4"/>
    </sheetView>
  </sheetViews>
  <sheetFormatPr defaultRowHeight="16.5" x14ac:dyDescent="0.3"/>
  <cols>
    <col min="1" max="1" width="6.28515625" style="20" customWidth="1"/>
    <col min="2" max="2" width="36.42578125" style="20" customWidth="1"/>
    <col min="3" max="3" width="47.85546875" style="20" bestFit="1" customWidth="1"/>
    <col min="4" max="4" width="15.85546875" style="20" bestFit="1" customWidth="1"/>
    <col min="5" max="5" width="36.28515625" style="20" customWidth="1"/>
    <col min="6" max="6" width="22.5703125" style="26" customWidth="1"/>
    <col min="7" max="7" width="22.5703125" style="24" customWidth="1"/>
    <col min="8" max="8" width="24.7109375" style="24" customWidth="1"/>
    <col min="9" max="9" width="9.140625" style="20"/>
    <col min="10" max="10" width="3.7109375" style="20" customWidth="1"/>
    <col min="11" max="16384" width="9.140625" style="20"/>
  </cols>
  <sheetData>
    <row r="1" spans="2:10" ht="17.25" thickBot="1" x14ac:dyDescent="0.35">
      <c r="J1" s="53"/>
    </row>
    <row r="2" spans="2:10" ht="18" thickBot="1" x14ac:dyDescent="0.35">
      <c r="B2" s="346" t="s">
        <v>90</v>
      </c>
      <c r="C2" s="347"/>
      <c r="J2" s="53"/>
    </row>
    <row r="3" spans="2:10" x14ac:dyDescent="0.3">
      <c r="B3" s="115" t="str">
        <f>'Version Control'!B3</f>
        <v>Test Report Template Name:</v>
      </c>
      <c r="C3" s="170" t="str">
        <f>'Version Control'!C3</f>
        <v xml:space="preserve">Water Heater, Tankless Gas  </v>
      </c>
      <c r="J3" s="53"/>
    </row>
    <row r="4" spans="2:10" ht="18" x14ac:dyDescent="0.35">
      <c r="B4" s="116" t="str">
        <f>'Version Control'!B4</f>
        <v>Version Number:</v>
      </c>
      <c r="C4" s="118" t="str">
        <f>'Version Control'!C4</f>
        <v>v1.4</v>
      </c>
      <c r="E4" s="163" t="s">
        <v>149</v>
      </c>
      <c r="J4" s="53"/>
    </row>
    <row r="5" spans="2:10" x14ac:dyDescent="0.3">
      <c r="B5" s="117" t="str">
        <f>'Version Control'!B5</f>
        <v xml:space="preserve">Latest Template Revision: </v>
      </c>
      <c r="C5" s="119">
        <f>'Version Control'!C5</f>
        <v>42923</v>
      </c>
      <c r="J5" s="53"/>
    </row>
    <row r="6" spans="2:10" x14ac:dyDescent="0.3">
      <c r="B6" s="117" t="str">
        <f>'Version Control'!B6</f>
        <v>Tab Name:</v>
      </c>
      <c r="C6" s="118" t="str">
        <f ca="1">MID(CELL("filename",A1), FIND("]", CELL("filename",A1))+ 1, 255)</f>
        <v>General Info &amp; Test Results</v>
      </c>
      <c r="J6" s="53"/>
    </row>
    <row r="7" spans="2:10" ht="35.25" customHeight="1" x14ac:dyDescent="0.3">
      <c r="B7" s="246" t="str">
        <f>'Version Control'!B7</f>
        <v>File Name:</v>
      </c>
      <c r="C7" s="247" t="str">
        <f ca="1">'Version Control'!C7</f>
        <v>Water Heater, Tankless Gas - v1.4.xlsx</v>
      </c>
      <c r="J7" s="53"/>
    </row>
    <row r="8" spans="2:10" ht="17.25" thickBot="1" x14ac:dyDescent="0.35">
      <c r="B8" s="120" t="str">
        <f>'Version Control'!B8</f>
        <v xml:space="preserve">Test Completion Date: </v>
      </c>
      <c r="C8" s="121" t="str">
        <f>'Version Control'!C8</f>
        <v>[MM/DD/YYYY]</v>
      </c>
      <c r="J8" s="53"/>
    </row>
    <row r="9" spans="2:10" x14ac:dyDescent="0.3">
      <c r="B9" s="21"/>
      <c r="C9" s="22"/>
      <c r="E9" s="145"/>
      <c r="J9" s="53"/>
    </row>
    <row r="10" spans="2:10" ht="17.25" thickBot="1" x14ac:dyDescent="0.35">
      <c r="J10" s="53"/>
    </row>
    <row r="11" spans="2:10" ht="18" thickBot="1" x14ac:dyDescent="0.4">
      <c r="B11" s="367" t="s">
        <v>112</v>
      </c>
      <c r="C11" s="368"/>
      <c r="E11" s="219" t="s">
        <v>208</v>
      </c>
      <c r="F11" s="220"/>
      <c r="G11" s="221"/>
      <c r="H11" s="20"/>
      <c r="J11" s="53"/>
    </row>
    <row r="12" spans="2:10" ht="17.25" x14ac:dyDescent="0.35">
      <c r="B12" s="83" t="s">
        <v>0</v>
      </c>
      <c r="C12" s="222"/>
      <c r="E12" s="184" t="s">
        <v>48</v>
      </c>
      <c r="F12" s="183" t="s">
        <v>145</v>
      </c>
      <c r="G12" s="185" t="s">
        <v>144</v>
      </c>
      <c r="H12" s="20"/>
      <c r="J12" s="53"/>
    </row>
    <row r="13" spans="2:10" ht="17.25" thickBot="1" x14ac:dyDescent="0.35">
      <c r="B13" s="84" t="s">
        <v>111</v>
      </c>
      <c r="C13" s="223"/>
      <c r="D13" s="27"/>
      <c r="E13" s="77" t="s">
        <v>71</v>
      </c>
      <c r="F13" s="250" t="str">
        <f>IF(Max_GPM_rounded&lt;&gt;0,Max_GPM_rounded,"")</f>
        <v/>
      </c>
      <c r="G13" s="80" t="s">
        <v>47</v>
      </c>
      <c r="H13" s="20"/>
      <c r="J13" s="53"/>
    </row>
    <row r="14" spans="2:10" ht="18.75" thickBot="1" x14ac:dyDescent="0.4">
      <c r="E14" s="78" t="s">
        <v>130</v>
      </c>
      <c r="F14" s="331" t="str">
        <f>IF(ISERROR(EF_rounded),"",EF_rounded)</f>
        <v/>
      </c>
      <c r="G14" s="81"/>
      <c r="H14" s="20"/>
      <c r="J14" s="53"/>
    </row>
    <row r="15" spans="2:10" ht="18.75" thickBot="1" x14ac:dyDescent="0.4">
      <c r="B15" s="357" t="s">
        <v>119</v>
      </c>
      <c r="C15" s="358"/>
      <c r="E15" s="79" t="s">
        <v>131</v>
      </c>
      <c r="F15" s="252" t="str">
        <f>IF(E_annual_rounded&lt;&gt;0,E_annual_rounded,"")</f>
        <v/>
      </c>
      <c r="G15" s="82" t="s">
        <v>70</v>
      </c>
      <c r="H15" s="20"/>
      <c r="J15" s="53"/>
    </row>
    <row r="16" spans="2:10" x14ac:dyDescent="0.3">
      <c r="B16" s="88" t="s">
        <v>120</v>
      </c>
      <c r="C16" s="157" t="s">
        <v>99</v>
      </c>
      <c r="J16" s="53"/>
    </row>
    <row r="17" spans="1:10" ht="18" thickBot="1" x14ac:dyDescent="0.35">
      <c r="B17" s="217" t="s">
        <v>121</v>
      </c>
      <c r="C17" s="218" t="s">
        <v>99</v>
      </c>
      <c r="E17" s="190" t="s">
        <v>212</v>
      </c>
      <c r="F17" s="191"/>
      <c r="G17" s="191"/>
      <c r="H17" s="192"/>
      <c r="J17" s="53"/>
    </row>
    <row r="18" spans="1:10" ht="18" thickBot="1" x14ac:dyDescent="0.35">
      <c r="E18" s="357" t="s">
        <v>95</v>
      </c>
      <c r="F18" s="375"/>
      <c r="G18" s="375"/>
      <c r="H18" s="358"/>
      <c r="J18" s="53"/>
    </row>
    <row r="19" spans="1:10" ht="18" thickBot="1" x14ac:dyDescent="0.35">
      <c r="B19" s="357" t="s">
        <v>1</v>
      </c>
      <c r="C19" s="358"/>
      <c r="E19" s="369" t="s">
        <v>213</v>
      </c>
      <c r="F19" s="370"/>
      <c r="G19" s="370"/>
      <c r="H19" s="371"/>
      <c r="J19" s="53"/>
    </row>
    <row r="20" spans="1:10" ht="17.25" customHeight="1" x14ac:dyDescent="0.3">
      <c r="B20" s="85" t="s">
        <v>113</v>
      </c>
      <c r="C20" s="224"/>
      <c r="E20" s="372"/>
      <c r="F20" s="373"/>
      <c r="G20" s="373"/>
      <c r="H20" s="374"/>
      <c r="J20" s="53"/>
    </row>
    <row r="21" spans="1:10" x14ac:dyDescent="0.3">
      <c r="B21" s="86" t="s">
        <v>18</v>
      </c>
      <c r="C21" s="198"/>
      <c r="E21" s="372"/>
      <c r="F21" s="373"/>
      <c r="G21" s="373"/>
      <c r="H21" s="374"/>
      <c r="J21" s="53"/>
    </row>
    <row r="22" spans="1:10" ht="17.25" x14ac:dyDescent="0.35">
      <c r="B22" s="86" t="s">
        <v>114</v>
      </c>
      <c r="C22" s="198"/>
      <c r="E22" s="376" t="s">
        <v>96</v>
      </c>
      <c r="F22" s="377"/>
      <c r="G22" s="186" t="s">
        <v>81</v>
      </c>
      <c r="H22" s="187" t="s">
        <v>97</v>
      </c>
      <c r="J22" s="53"/>
    </row>
    <row r="23" spans="1:10" x14ac:dyDescent="0.3">
      <c r="B23" s="86" t="s">
        <v>115</v>
      </c>
      <c r="C23" s="198"/>
      <c r="E23" s="378" t="s">
        <v>98</v>
      </c>
      <c r="F23" s="379"/>
      <c r="G23" s="72" t="str">
        <f>'Report Sign-Off Block'!D15</f>
        <v>[MM/DD/YYYY]</v>
      </c>
      <c r="H23" s="254" t="str">
        <f>'Report Sign-Off Block'!E15</f>
        <v>[Test Lab Name]</v>
      </c>
      <c r="J23" s="53"/>
    </row>
    <row r="24" spans="1:10" x14ac:dyDescent="0.3">
      <c r="B24" s="86" t="s">
        <v>116</v>
      </c>
      <c r="C24" s="253"/>
      <c r="E24" s="378" t="s">
        <v>195</v>
      </c>
      <c r="F24" s="379"/>
      <c r="G24" s="72" t="str">
        <f>'Report Sign-Off Block'!D16</f>
        <v>[MM/DD/YYYY]</v>
      </c>
      <c r="H24" s="254" t="str">
        <f>'Report Sign-Off Block'!E16</f>
        <v>[Test Lab Name]</v>
      </c>
      <c r="J24" s="53"/>
    </row>
    <row r="25" spans="1:10" x14ac:dyDescent="0.3">
      <c r="B25" s="86" t="s">
        <v>117</v>
      </c>
      <c r="C25" s="225" t="s">
        <v>99</v>
      </c>
      <c r="E25" s="378" t="s">
        <v>211</v>
      </c>
      <c r="F25" s="379"/>
      <c r="G25" s="72" t="str">
        <f>'Report Sign-Off Block'!D17</f>
        <v>[MM/DD/YYYY]</v>
      </c>
      <c r="H25" s="254" t="str">
        <f>'Report Sign-Off Block'!E17</f>
        <v>[Test Lab Name]</v>
      </c>
      <c r="J25" s="53"/>
    </row>
    <row r="26" spans="1:10" ht="17.25" thickBot="1" x14ac:dyDescent="0.35">
      <c r="B26" s="87" t="s">
        <v>118</v>
      </c>
      <c r="C26" s="199"/>
      <c r="E26" s="380" t="s">
        <v>211</v>
      </c>
      <c r="F26" s="381"/>
      <c r="G26" s="193" t="str">
        <f>'Report Sign-Off Block'!D18</f>
        <v>[MM/DD/YYYY]</v>
      </c>
      <c r="H26" s="332" t="str">
        <f>'Report Sign-Off Block'!E18</f>
        <v>[Test Lab Name]</v>
      </c>
      <c r="J26" s="53"/>
    </row>
    <row r="27" spans="1:10" x14ac:dyDescent="0.3">
      <c r="J27" s="53"/>
    </row>
    <row r="28" spans="1:10" x14ac:dyDescent="0.3">
      <c r="A28" s="53"/>
      <c r="B28" s="53"/>
      <c r="C28" s="53"/>
      <c r="D28" s="53"/>
      <c r="E28" s="53"/>
      <c r="F28" s="56"/>
      <c r="G28" s="57"/>
      <c r="H28" s="57"/>
      <c r="I28" s="53"/>
      <c r="J28" s="53"/>
    </row>
  </sheetData>
  <sheetProtection algorithmName="SHA-512" hashValue="uTiJFTpK0F3jm/SlWfvuJOv+v5SblL9Zn6hrqEqOrnguC81WUb7xWeGmLDfsMRBMkcS/F1zCz6L+jjnS1yETmQ==" saltValue="TeXQqrQqk5HBAJ7tdzlccQ==" spinCount="100000" sheet="1" objects="1" scenarios="1" selectLockedCells="1"/>
  <dataConsolidate/>
  <mergeCells count="11">
    <mergeCell ref="E22:F22"/>
    <mergeCell ref="E23:F23"/>
    <mergeCell ref="E24:F24"/>
    <mergeCell ref="E25:F25"/>
    <mergeCell ref="E26:F26"/>
    <mergeCell ref="B2:C2"/>
    <mergeCell ref="B19:C19"/>
    <mergeCell ref="B15:C15"/>
    <mergeCell ref="B11:C11"/>
    <mergeCell ref="E19:H21"/>
    <mergeCell ref="E18:H18"/>
  </mergeCells>
  <phoneticPr fontId="1" type="noConversion"/>
  <hyperlinks>
    <hyperlink ref="E4" location="Instructions!A1" display="Back to Instructions tab"/>
  </hyperlinks>
  <pageMargins left="0.25" right="0.25" top="1"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16"/>
  <sheetViews>
    <sheetView showGridLines="0" zoomScale="80" zoomScaleNormal="80" workbookViewId="0">
      <selection activeCell="E4" sqref="E4"/>
    </sheetView>
  </sheetViews>
  <sheetFormatPr defaultRowHeight="16.5" x14ac:dyDescent="0.3"/>
  <cols>
    <col min="1" max="1" width="3.28515625" style="20" customWidth="1"/>
    <col min="2" max="2" width="31.42578125" style="20" customWidth="1"/>
    <col min="3" max="3" width="50.5703125" style="20" customWidth="1"/>
    <col min="4" max="4" width="37.85546875" style="20" customWidth="1"/>
    <col min="5" max="5" width="28" style="20" customWidth="1"/>
    <col min="6" max="6" width="17.85546875" style="20" customWidth="1"/>
    <col min="7" max="7" width="28" style="20" customWidth="1"/>
    <col min="8" max="8" width="31.5703125" style="20" bestFit="1" customWidth="1"/>
    <col min="9" max="9" width="4.28515625" style="20" customWidth="1"/>
    <col min="10" max="10" width="3.28515625" style="20" customWidth="1"/>
    <col min="11" max="16384" width="9.140625" style="20"/>
  </cols>
  <sheetData>
    <row r="1" spans="2:13" ht="17.25" thickBot="1" x14ac:dyDescent="0.35">
      <c r="J1" s="53"/>
    </row>
    <row r="2" spans="2:13" ht="18" thickBot="1" x14ac:dyDescent="0.35">
      <c r="B2" s="346" t="s">
        <v>90</v>
      </c>
      <c r="C2" s="347"/>
      <c r="J2" s="53"/>
    </row>
    <row r="3" spans="2:13" x14ac:dyDescent="0.3">
      <c r="B3" s="115" t="str">
        <f>'Version Control'!B3</f>
        <v>Test Report Template Name:</v>
      </c>
      <c r="C3" s="170" t="str">
        <f>'Version Control'!C3</f>
        <v xml:space="preserve">Water Heater, Tankless Gas  </v>
      </c>
      <c r="J3" s="53"/>
    </row>
    <row r="4" spans="2:13" ht="18" x14ac:dyDescent="0.35">
      <c r="B4" s="116" t="str">
        <f>'Version Control'!B4</f>
        <v>Version Number:</v>
      </c>
      <c r="C4" s="118" t="str">
        <f>'Version Control'!C4</f>
        <v>v1.4</v>
      </c>
      <c r="E4" s="163" t="s">
        <v>149</v>
      </c>
      <c r="J4" s="53"/>
    </row>
    <row r="5" spans="2:13" x14ac:dyDescent="0.3">
      <c r="B5" s="117" t="str">
        <f>'Version Control'!B5</f>
        <v xml:space="preserve">Latest Template Revision: </v>
      </c>
      <c r="C5" s="119">
        <f>'Version Control'!C5</f>
        <v>42923</v>
      </c>
      <c r="J5" s="53"/>
    </row>
    <row r="6" spans="2:13" x14ac:dyDescent="0.3">
      <c r="B6" s="117" t="str">
        <f>'Version Control'!B6</f>
        <v>Tab Name:</v>
      </c>
      <c r="C6" s="118" t="str">
        <f ca="1">MID(CELL("filename",A1), FIND("]", CELL("filename",A1))+ 1, 255)</f>
        <v>Setup &amp; Instrumentation</v>
      </c>
      <c r="J6" s="53"/>
    </row>
    <row r="7" spans="2:13" ht="35.25" customHeight="1" x14ac:dyDescent="0.3">
      <c r="B7" s="246" t="str">
        <f>'Version Control'!B7</f>
        <v>File Name:</v>
      </c>
      <c r="C7" s="247" t="str">
        <f ca="1">'Version Control'!C7</f>
        <v>Water Heater, Tankless Gas - v1.4.xlsx</v>
      </c>
      <c r="J7" s="53"/>
    </row>
    <row r="8" spans="2:13" ht="17.25" thickBot="1" x14ac:dyDescent="0.35">
      <c r="B8" s="120" t="str">
        <f>'Version Control'!B8</f>
        <v xml:space="preserve">Test Completion Date: </v>
      </c>
      <c r="C8" s="121" t="str">
        <f>'Version Control'!C8</f>
        <v>[MM/DD/YYYY]</v>
      </c>
      <c r="J8" s="53"/>
    </row>
    <row r="9" spans="2:13" x14ac:dyDescent="0.3">
      <c r="B9" s="21"/>
      <c r="C9" s="22"/>
      <c r="F9" s="145"/>
      <c r="J9" s="53"/>
    </row>
    <row r="10" spans="2:13" ht="17.25" thickBot="1" x14ac:dyDescent="0.35">
      <c r="B10" s="21"/>
      <c r="C10" s="22"/>
      <c r="J10" s="53"/>
    </row>
    <row r="11" spans="2:13" s="27" customFormat="1" ht="18" thickBot="1" x14ac:dyDescent="0.35">
      <c r="B11" s="357" t="s">
        <v>194</v>
      </c>
      <c r="C11" s="375"/>
      <c r="D11" s="375"/>
      <c r="E11" s="375"/>
      <c r="F11" s="375"/>
      <c r="G11" s="375"/>
      <c r="H11" s="358"/>
      <c r="I11" s="20"/>
      <c r="J11" s="53"/>
      <c r="K11" s="20"/>
      <c r="L11" s="20"/>
      <c r="M11" s="20"/>
    </row>
    <row r="12" spans="2:13" ht="17.25" x14ac:dyDescent="0.35">
      <c r="B12" s="194" t="s">
        <v>125</v>
      </c>
      <c r="C12" s="195" t="s">
        <v>171</v>
      </c>
      <c r="D12" s="195" t="s">
        <v>172</v>
      </c>
      <c r="E12" s="195" t="s">
        <v>126</v>
      </c>
      <c r="F12" s="196" t="s">
        <v>127</v>
      </c>
      <c r="G12" s="195" t="s">
        <v>128</v>
      </c>
      <c r="H12" s="197" t="s">
        <v>129</v>
      </c>
      <c r="I12" s="27"/>
      <c r="J12" s="53"/>
      <c r="K12" s="27"/>
      <c r="L12" s="27"/>
      <c r="M12" s="27"/>
    </row>
    <row r="13" spans="2:13" x14ac:dyDescent="0.3">
      <c r="B13" s="337"/>
      <c r="C13" s="338"/>
      <c r="D13" s="338"/>
      <c r="E13" s="338"/>
      <c r="F13" s="339"/>
      <c r="G13" s="340"/>
      <c r="H13" s="341"/>
      <c r="J13" s="53"/>
    </row>
    <row r="14" spans="2:13" x14ac:dyDescent="0.3">
      <c r="B14" s="337"/>
      <c r="C14" s="338"/>
      <c r="D14" s="338"/>
      <c r="E14" s="338"/>
      <c r="F14" s="339"/>
      <c r="G14" s="340"/>
      <c r="H14" s="341"/>
      <c r="J14" s="53"/>
    </row>
    <row r="15" spans="2:13" x14ac:dyDescent="0.3">
      <c r="B15" s="337"/>
      <c r="C15" s="338"/>
      <c r="D15" s="338"/>
      <c r="E15" s="338"/>
      <c r="F15" s="339"/>
      <c r="G15" s="340"/>
      <c r="H15" s="341"/>
      <c r="J15" s="53"/>
    </row>
    <row r="16" spans="2:13" x14ac:dyDescent="0.3">
      <c r="B16" s="337"/>
      <c r="C16" s="338"/>
      <c r="D16" s="338"/>
      <c r="E16" s="338"/>
      <c r="F16" s="339"/>
      <c r="G16" s="340"/>
      <c r="H16" s="341"/>
      <c r="J16" s="53"/>
    </row>
    <row r="17" spans="2:10" x14ac:dyDescent="0.3">
      <c r="B17" s="337"/>
      <c r="C17" s="338"/>
      <c r="D17" s="338"/>
      <c r="E17" s="338"/>
      <c r="F17" s="342"/>
      <c r="G17" s="340"/>
      <c r="H17" s="341"/>
      <c r="J17" s="53"/>
    </row>
    <row r="18" spans="2:10" x14ac:dyDescent="0.3">
      <c r="B18" s="337"/>
      <c r="C18" s="338"/>
      <c r="D18" s="338"/>
      <c r="E18" s="338"/>
      <c r="F18" s="338"/>
      <c r="G18" s="340"/>
      <c r="H18" s="341"/>
      <c r="J18" s="53"/>
    </row>
    <row r="19" spans="2:10" x14ac:dyDescent="0.3">
      <c r="B19" s="337"/>
      <c r="C19" s="338"/>
      <c r="D19" s="338"/>
      <c r="E19" s="338"/>
      <c r="F19" s="339"/>
      <c r="G19" s="340"/>
      <c r="H19" s="341"/>
      <c r="J19" s="53"/>
    </row>
    <row r="20" spans="2:10" x14ac:dyDescent="0.3">
      <c r="B20" s="337"/>
      <c r="C20" s="338"/>
      <c r="D20" s="338"/>
      <c r="E20" s="338"/>
      <c r="F20" s="338"/>
      <c r="G20" s="340"/>
      <c r="H20" s="341"/>
      <c r="J20" s="53"/>
    </row>
    <row r="21" spans="2:10" x14ac:dyDescent="0.3">
      <c r="B21" s="337"/>
      <c r="C21" s="338"/>
      <c r="D21" s="338"/>
      <c r="E21" s="338"/>
      <c r="F21" s="338"/>
      <c r="G21" s="340"/>
      <c r="H21" s="341"/>
      <c r="J21" s="53"/>
    </row>
    <row r="22" spans="2:10" x14ac:dyDescent="0.3">
      <c r="B22" s="337"/>
      <c r="C22" s="338"/>
      <c r="D22" s="338"/>
      <c r="E22" s="338"/>
      <c r="F22" s="339"/>
      <c r="G22" s="340"/>
      <c r="H22" s="341"/>
      <c r="J22" s="53"/>
    </row>
    <row r="23" spans="2:10" x14ac:dyDescent="0.3">
      <c r="B23" s="337"/>
      <c r="C23" s="338"/>
      <c r="D23" s="338"/>
      <c r="E23" s="338"/>
      <c r="F23" s="339"/>
      <c r="G23" s="340"/>
      <c r="H23" s="341"/>
      <c r="J23" s="53"/>
    </row>
    <row r="24" spans="2:10" x14ac:dyDescent="0.3">
      <c r="B24" s="337"/>
      <c r="C24" s="338"/>
      <c r="D24" s="338"/>
      <c r="E24" s="338"/>
      <c r="F24" s="339"/>
      <c r="G24" s="340"/>
      <c r="H24" s="341"/>
      <c r="J24" s="53"/>
    </row>
    <row r="25" spans="2:10" x14ac:dyDescent="0.3">
      <c r="B25" s="255"/>
      <c r="C25" s="256"/>
      <c r="D25" s="257"/>
      <c r="E25" s="258"/>
      <c r="F25" s="343"/>
      <c r="G25" s="344"/>
      <c r="H25" s="345"/>
      <c r="J25" s="53"/>
    </row>
    <row r="26" spans="2:10" x14ac:dyDescent="0.3">
      <c r="B26" s="255"/>
      <c r="C26" s="256"/>
      <c r="D26" s="257"/>
      <c r="E26" s="258"/>
      <c r="F26" s="258"/>
      <c r="G26" s="258"/>
      <c r="H26" s="259"/>
      <c r="J26" s="53"/>
    </row>
    <row r="27" spans="2:10" x14ac:dyDescent="0.3">
      <c r="B27" s="255"/>
      <c r="C27" s="256"/>
      <c r="D27" s="257"/>
      <c r="E27" s="258"/>
      <c r="F27" s="258"/>
      <c r="G27" s="258"/>
      <c r="H27" s="259"/>
      <c r="J27" s="53"/>
    </row>
    <row r="28" spans="2:10" x14ac:dyDescent="0.3">
      <c r="B28" s="255"/>
      <c r="C28" s="256"/>
      <c r="D28" s="257"/>
      <c r="E28" s="258"/>
      <c r="F28" s="258"/>
      <c r="G28" s="258"/>
      <c r="H28" s="259"/>
      <c r="J28" s="53"/>
    </row>
    <row r="29" spans="2:10" x14ac:dyDescent="0.3">
      <c r="B29" s="255"/>
      <c r="C29" s="256"/>
      <c r="D29" s="257"/>
      <c r="E29" s="258"/>
      <c r="F29" s="258"/>
      <c r="G29" s="258"/>
      <c r="H29" s="259"/>
      <c r="J29" s="53"/>
    </row>
    <row r="30" spans="2:10" x14ac:dyDescent="0.3">
      <c r="B30" s="255"/>
      <c r="C30" s="256"/>
      <c r="D30" s="257"/>
      <c r="E30" s="258"/>
      <c r="F30" s="258"/>
      <c r="G30" s="258"/>
      <c r="H30" s="259"/>
      <c r="J30" s="53"/>
    </row>
    <row r="31" spans="2:10" x14ac:dyDescent="0.3">
      <c r="B31" s="255"/>
      <c r="C31" s="256"/>
      <c r="D31" s="257"/>
      <c r="E31" s="258"/>
      <c r="F31" s="258"/>
      <c r="G31" s="258"/>
      <c r="H31" s="259"/>
      <c r="J31" s="53"/>
    </row>
    <row r="32" spans="2:10" x14ac:dyDescent="0.3">
      <c r="B32" s="255"/>
      <c r="C32" s="256"/>
      <c r="D32" s="257"/>
      <c r="E32" s="258"/>
      <c r="F32" s="258"/>
      <c r="G32" s="258"/>
      <c r="H32" s="259"/>
      <c r="J32" s="53"/>
    </row>
    <row r="33" spans="2:10" x14ac:dyDescent="0.3">
      <c r="B33" s="255"/>
      <c r="C33" s="256"/>
      <c r="D33" s="257"/>
      <c r="E33" s="258"/>
      <c r="F33" s="258"/>
      <c r="G33" s="258"/>
      <c r="H33" s="259"/>
      <c r="J33" s="53"/>
    </row>
    <row r="34" spans="2:10" x14ac:dyDescent="0.3">
      <c r="B34" s="255"/>
      <c r="C34" s="256"/>
      <c r="D34" s="257"/>
      <c r="E34" s="258"/>
      <c r="F34" s="258"/>
      <c r="G34" s="258"/>
      <c r="H34" s="259"/>
      <c r="J34" s="53"/>
    </row>
    <row r="35" spans="2:10" x14ac:dyDescent="0.3">
      <c r="B35" s="255"/>
      <c r="C35" s="256"/>
      <c r="D35" s="257"/>
      <c r="E35" s="258"/>
      <c r="F35" s="258"/>
      <c r="G35" s="258"/>
      <c r="H35" s="259"/>
      <c r="J35" s="53"/>
    </row>
    <row r="36" spans="2:10" x14ac:dyDescent="0.3">
      <c r="B36" s="255"/>
      <c r="C36" s="256"/>
      <c r="D36" s="257"/>
      <c r="E36" s="258"/>
      <c r="F36" s="258"/>
      <c r="G36" s="258"/>
      <c r="H36" s="259"/>
      <c r="J36" s="53"/>
    </row>
    <row r="37" spans="2:10" x14ac:dyDescent="0.3">
      <c r="B37" s="255"/>
      <c r="C37" s="256"/>
      <c r="D37" s="257"/>
      <c r="E37" s="258"/>
      <c r="F37" s="258"/>
      <c r="G37" s="258"/>
      <c r="H37" s="259"/>
      <c r="J37" s="53"/>
    </row>
    <row r="38" spans="2:10" x14ac:dyDescent="0.3">
      <c r="B38" s="255"/>
      <c r="C38" s="256"/>
      <c r="D38" s="257"/>
      <c r="E38" s="258"/>
      <c r="F38" s="258"/>
      <c r="G38" s="258"/>
      <c r="H38" s="259"/>
      <c r="J38" s="53"/>
    </row>
    <row r="39" spans="2:10" x14ac:dyDescent="0.3">
      <c r="B39" s="255"/>
      <c r="C39" s="256"/>
      <c r="D39" s="257"/>
      <c r="E39" s="258"/>
      <c r="F39" s="258"/>
      <c r="G39" s="258"/>
      <c r="H39" s="259"/>
      <c r="J39" s="53"/>
    </row>
    <row r="40" spans="2:10" x14ac:dyDescent="0.3">
      <c r="B40" s="255"/>
      <c r="C40" s="256"/>
      <c r="D40" s="257"/>
      <c r="E40" s="258"/>
      <c r="F40" s="258"/>
      <c r="G40" s="258"/>
      <c r="H40" s="259"/>
      <c r="J40" s="53"/>
    </row>
    <row r="41" spans="2:10" x14ac:dyDescent="0.3">
      <c r="B41" s="255"/>
      <c r="C41" s="256"/>
      <c r="D41" s="257"/>
      <c r="E41" s="258"/>
      <c r="F41" s="258"/>
      <c r="G41" s="258"/>
      <c r="H41" s="259"/>
      <c r="J41" s="53"/>
    </row>
    <row r="42" spans="2:10" x14ac:dyDescent="0.3">
      <c r="B42" s="255"/>
      <c r="C42" s="256"/>
      <c r="D42" s="257"/>
      <c r="E42" s="258"/>
      <c r="F42" s="258"/>
      <c r="G42" s="258"/>
      <c r="H42" s="259"/>
      <c r="J42" s="53"/>
    </row>
    <row r="43" spans="2:10" x14ac:dyDescent="0.3">
      <c r="B43" s="255"/>
      <c r="C43" s="256"/>
      <c r="D43" s="257"/>
      <c r="E43" s="258"/>
      <c r="F43" s="258"/>
      <c r="G43" s="258"/>
      <c r="H43" s="259"/>
      <c r="J43" s="53"/>
    </row>
    <row r="44" spans="2:10" x14ac:dyDescent="0.3">
      <c r="B44" s="255"/>
      <c r="C44" s="256"/>
      <c r="D44" s="257"/>
      <c r="E44" s="258"/>
      <c r="F44" s="258"/>
      <c r="G44" s="258"/>
      <c r="H44" s="259"/>
      <c r="J44" s="53"/>
    </row>
    <row r="45" spans="2:10" x14ac:dyDescent="0.3">
      <c r="B45" s="255"/>
      <c r="C45" s="256"/>
      <c r="D45" s="257"/>
      <c r="E45" s="258"/>
      <c r="F45" s="258"/>
      <c r="G45" s="258"/>
      <c r="H45" s="259"/>
      <c r="J45" s="53"/>
    </row>
    <row r="46" spans="2:10" x14ac:dyDescent="0.3">
      <c r="B46" s="255"/>
      <c r="C46" s="256"/>
      <c r="D46" s="257"/>
      <c r="E46" s="258"/>
      <c r="F46" s="258"/>
      <c r="G46" s="258"/>
      <c r="H46" s="259"/>
      <c r="J46" s="53"/>
    </row>
    <row r="47" spans="2:10" x14ac:dyDescent="0.3">
      <c r="B47" s="255"/>
      <c r="C47" s="256"/>
      <c r="D47" s="257"/>
      <c r="E47" s="258"/>
      <c r="F47" s="258"/>
      <c r="G47" s="258"/>
      <c r="H47" s="259"/>
      <c r="J47" s="53"/>
    </row>
    <row r="48" spans="2:10" x14ac:dyDescent="0.3">
      <c r="B48" s="255"/>
      <c r="C48" s="256"/>
      <c r="D48" s="257"/>
      <c r="E48" s="258"/>
      <c r="F48" s="258"/>
      <c r="G48" s="258"/>
      <c r="H48" s="259"/>
      <c r="J48" s="53"/>
    </row>
    <row r="49" spans="2:10" x14ac:dyDescent="0.3">
      <c r="B49" s="255"/>
      <c r="C49" s="256"/>
      <c r="D49" s="257"/>
      <c r="E49" s="258"/>
      <c r="F49" s="258"/>
      <c r="G49" s="258"/>
      <c r="H49" s="259"/>
      <c r="J49" s="53"/>
    </row>
    <row r="50" spans="2:10" x14ac:dyDescent="0.3">
      <c r="B50" s="255"/>
      <c r="C50" s="256"/>
      <c r="D50" s="257"/>
      <c r="E50" s="258"/>
      <c r="F50" s="258"/>
      <c r="G50" s="258"/>
      <c r="H50" s="259"/>
      <c r="J50" s="53"/>
    </row>
    <row r="51" spans="2:10" x14ac:dyDescent="0.3">
      <c r="B51" s="255"/>
      <c r="C51" s="256"/>
      <c r="D51" s="257"/>
      <c r="E51" s="258"/>
      <c r="F51" s="258"/>
      <c r="G51" s="258"/>
      <c r="H51" s="259"/>
      <c r="J51" s="53"/>
    </row>
    <row r="52" spans="2:10" x14ac:dyDescent="0.3">
      <c r="B52" s="255"/>
      <c r="C52" s="256"/>
      <c r="D52" s="257"/>
      <c r="E52" s="258"/>
      <c r="F52" s="258"/>
      <c r="G52" s="258"/>
      <c r="H52" s="259"/>
      <c r="J52" s="53"/>
    </row>
    <row r="53" spans="2:10" x14ac:dyDescent="0.3">
      <c r="B53" s="255"/>
      <c r="C53" s="256"/>
      <c r="D53" s="257"/>
      <c r="E53" s="258"/>
      <c r="F53" s="258"/>
      <c r="G53" s="258"/>
      <c r="H53" s="259"/>
      <c r="J53" s="53"/>
    </row>
    <row r="54" spans="2:10" x14ac:dyDescent="0.3">
      <c r="B54" s="255"/>
      <c r="C54" s="256"/>
      <c r="D54" s="257"/>
      <c r="E54" s="258"/>
      <c r="F54" s="258"/>
      <c r="G54" s="258"/>
      <c r="H54" s="259"/>
      <c r="J54" s="53"/>
    </row>
    <row r="55" spans="2:10" x14ac:dyDescent="0.3">
      <c r="B55" s="255"/>
      <c r="C55" s="256"/>
      <c r="D55" s="257"/>
      <c r="E55" s="258"/>
      <c r="F55" s="258"/>
      <c r="G55" s="258"/>
      <c r="H55" s="259"/>
      <c r="J55" s="53"/>
    </row>
    <row r="56" spans="2:10" x14ac:dyDescent="0.3">
      <c r="B56" s="255"/>
      <c r="C56" s="256"/>
      <c r="D56" s="257"/>
      <c r="E56" s="258"/>
      <c r="F56" s="258"/>
      <c r="G56" s="258"/>
      <c r="H56" s="259"/>
      <c r="J56" s="53"/>
    </row>
    <row r="57" spans="2:10" x14ac:dyDescent="0.3">
      <c r="B57" s="255"/>
      <c r="C57" s="256"/>
      <c r="D57" s="257"/>
      <c r="E57" s="258"/>
      <c r="F57" s="258"/>
      <c r="G57" s="258"/>
      <c r="H57" s="259"/>
      <c r="J57" s="53"/>
    </row>
    <row r="58" spans="2:10" x14ac:dyDescent="0.3">
      <c r="B58" s="255"/>
      <c r="C58" s="256"/>
      <c r="D58" s="257"/>
      <c r="E58" s="258"/>
      <c r="F58" s="258"/>
      <c r="G58" s="258"/>
      <c r="H58" s="259"/>
      <c r="J58" s="53"/>
    </row>
    <row r="59" spans="2:10" x14ac:dyDescent="0.3">
      <c r="B59" s="255"/>
      <c r="C59" s="256"/>
      <c r="D59" s="257"/>
      <c r="E59" s="258"/>
      <c r="F59" s="258"/>
      <c r="G59" s="258"/>
      <c r="H59" s="259"/>
      <c r="J59" s="53"/>
    </row>
    <row r="60" spans="2:10" x14ac:dyDescent="0.3">
      <c r="B60" s="255"/>
      <c r="C60" s="256"/>
      <c r="D60" s="257"/>
      <c r="E60" s="258"/>
      <c r="F60" s="258"/>
      <c r="G60" s="258"/>
      <c r="H60" s="259"/>
      <c r="J60" s="53"/>
    </row>
    <row r="61" spans="2:10" ht="15" customHeight="1" x14ac:dyDescent="0.3">
      <c r="B61" s="255"/>
      <c r="C61" s="256"/>
      <c r="D61" s="257"/>
      <c r="E61" s="258"/>
      <c r="F61" s="258"/>
      <c r="G61" s="258"/>
      <c r="H61" s="259"/>
      <c r="J61" s="53"/>
    </row>
    <row r="62" spans="2:10" x14ac:dyDescent="0.3">
      <c r="B62" s="255"/>
      <c r="C62" s="256"/>
      <c r="D62" s="257"/>
      <c r="E62" s="258"/>
      <c r="F62" s="258"/>
      <c r="G62" s="258"/>
      <c r="H62" s="259"/>
      <c r="J62" s="53"/>
    </row>
    <row r="63" spans="2:10" x14ac:dyDescent="0.3">
      <c r="B63" s="255"/>
      <c r="C63" s="256"/>
      <c r="D63" s="257"/>
      <c r="E63" s="258"/>
      <c r="F63" s="258"/>
      <c r="G63" s="258"/>
      <c r="H63" s="259"/>
      <c r="J63" s="53"/>
    </row>
    <row r="64" spans="2:10" x14ac:dyDescent="0.3">
      <c r="B64" s="255"/>
      <c r="C64" s="256"/>
      <c r="D64" s="257"/>
      <c r="E64" s="258"/>
      <c r="F64" s="258"/>
      <c r="G64" s="258"/>
      <c r="H64" s="259"/>
      <c r="J64" s="53"/>
    </row>
    <row r="65" spans="2:10" x14ac:dyDescent="0.3">
      <c r="B65" s="255"/>
      <c r="C65" s="256"/>
      <c r="D65" s="257"/>
      <c r="E65" s="258"/>
      <c r="F65" s="258"/>
      <c r="G65" s="258"/>
      <c r="H65" s="259"/>
      <c r="J65" s="53"/>
    </row>
    <row r="66" spans="2:10" x14ac:dyDescent="0.3">
      <c r="B66" s="255"/>
      <c r="C66" s="256"/>
      <c r="D66" s="257"/>
      <c r="E66" s="258"/>
      <c r="F66" s="258"/>
      <c r="G66" s="258"/>
      <c r="H66" s="259"/>
      <c r="J66" s="53"/>
    </row>
    <row r="67" spans="2:10" x14ac:dyDescent="0.3">
      <c r="B67" s="255"/>
      <c r="C67" s="256"/>
      <c r="D67" s="257"/>
      <c r="E67" s="258"/>
      <c r="F67" s="258"/>
      <c r="G67" s="258"/>
      <c r="H67" s="259"/>
      <c r="J67" s="53"/>
    </row>
    <row r="68" spans="2:10" x14ac:dyDescent="0.3">
      <c r="B68" s="255"/>
      <c r="C68" s="256"/>
      <c r="D68" s="257"/>
      <c r="E68" s="258"/>
      <c r="F68" s="258"/>
      <c r="G68" s="258"/>
      <c r="H68" s="259"/>
      <c r="J68" s="53"/>
    </row>
    <row r="69" spans="2:10" x14ac:dyDescent="0.3">
      <c r="B69" s="255"/>
      <c r="C69" s="256"/>
      <c r="D69" s="257"/>
      <c r="E69" s="258"/>
      <c r="F69" s="258"/>
      <c r="G69" s="258"/>
      <c r="H69" s="259"/>
      <c r="J69" s="53"/>
    </row>
    <row r="70" spans="2:10" x14ac:dyDescent="0.3">
      <c r="B70" s="255"/>
      <c r="C70" s="256"/>
      <c r="D70" s="257"/>
      <c r="E70" s="258"/>
      <c r="F70" s="258"/>
      <c r="G70" s="258"/>
      <c r="H70" s="259"/>
      <c r="J70" s="53"/>
    </row>
    <row r="71" spans="2:10" x14ac:dyDescent="0.3">
      <c r="B71" s="255"/>
      <c r="C71" s="256"/>
      <c r="D71" s="257"/>
      <c r="E71" s="258"/>
      <c r="F71" s="258"/>
      <c r="G71" s="258"/>
      <c r="H71" s="259"/>
      <c r="J71" s="53"/>
    </row>
    <row r="72" spans="2:10" x14ac:dyDescent="0.3">
      <c r="B72" s="255"/>
      <c r="C72" s="256"/>
      <c r="D72" s="257"/>
      <c r="E72" s="258"/>
      <c r="F72" s="258"/>
      <c r="G72" s="258"/>
      <c r="H72" s="259"/>
      <c r="J72" s="53"/>
    </row>
    <row r="73" spans="2:10" x14ac:dyDescent="0.3">
      <c r="B73" s="255"/>
      <c r="C73" s="256"/>
      <c r="D73" s="257"/>
      <c r="E73" s="258"/>
      <c r="F73" s="258"/>
      <c r="G73" s="258"/>
      <c r="H73" s="259"/>
      <c r="J73" s="53"/>
    </row>
    <row r="74" spans="2:10" x14ac:dyDescent="0.3">
      <c r="B74" s="255"/>
      <c r="C74" s="256"/>
      <c r="D74" s="257"/>
      <c r="E74" s="258"/>
      <c r="F74" s="258"/>
      <c r="G74" s="258"/>
      <c r="H74" s="259"/>
      <c r="J74" s="53"/>
    </row>
    <row r="75" spans="2:10" x14ac:dyDescent="0.3">
      <c r="B75" s="255"/>
      <c r="C75" s="256"/>
      <c r="D75" s="257"/>
      <c r="E75" s="258"/>
      <c r="F75" s="258"/>
      <c r="G75" s="258"/>
      <c r="H75" s="259"/>
      <c r="J75" s="53"/>
    </row>
    <row r="76" spans="2:10" x14ac:dyDescent="0.3">
      <c r="B76" s="255"/>
      <c r="C76" s="256"/>
      <c r="D76" s="257"/>
      <c r="E76" s="258"/>
      <c r="F76" s="258"/>
      <c r="G76" s="258"/>
      <c r="H76" s="259"/>
      <c r="J76" s="53"/>
    </row>
    <row r="77" spans="2:10" x14ac:dyDescent="0.3">
      <c r="B77" s="255"/>
      <c r="C77" s="256"/>
      <c r="D77" s="257"/>
      <c r="E77" s="258"/>
      <c r="F77" s="258"/>
      <c r="G77" s="258"/>
      <c r="H77" s="259"/>
      <c r="J77" s="53"/>
    </row>
    <row r="78" spans="2:10" x14ac:dyDescent="0.3">
      <c r="B78" s="255"/>
      <c r="C78" s="256"/>
      <c r="D78" s="257"/>
      <c r="E78" s="258"/>
      <c r="F78" s="258"/>
      <c r="G78" s="258"/>
      <c r="H78" s="259"/>
      <c r="J78" s="53"/>
    </row>
    <row r="79" spans="2:10" x14ac:dyDescent="0.3">
      <c r="B79" s="255"/>
      <c r="C79" s="256"/>
      <c r="D79" s="257"/>
      <c r="E79" s="258"/>
      <c r="F79" s="258"/>
      <c r="G79" s="258"/>
      <c r="H79" s="259"/>
      <c r="J79" s="53"/>
    </row>
    <row r="80" spans="2:10" ht="15" customHeight="1" x14ac:dyDescent="0.3">
      <c r="B80" s="255"/>
      <c r="C80" s="256"/>
      <c r="D80" s="257"/>
      <c r="E80" s="258"/>
      <c r="F80" s="258"/>
      <c r="G80" s="258"/>
      <c r="H80" s="259"/>
      <c r="J80" s="53"/>
    </row>
    <row r="81" spans="2:10" x14ac:dyDescent="0.3">
      <c r="B81" s="255"/>
      <c r="C81" s="256"/>
      <c r="D81" s="257"/>
      <c r="E81" s="258"/>
      <c r="F81" s="258"/>
      <c r="G81" s="258"/>
      <c r="H81" s="259"/>
      <c r="J81" s="53"/>
    </row>
    <row r="82" spans="2:10" ht="17.25" thickBot="1" x14ac:dyDescent="0.35">
      <c r="B82" s="260"/>
      <c r="C82" s="261"/>
      <c r="D82" s="262"/>
      <c r="E82" s="263"/>
      <c r="F82" s="263"/>
      <c r="G82" s="263"/>
      <c r="H82" s="264"/>
      <c r="J82" s="53"/>
    </row>
    <row r="83" spans="2:10" ht="17.25" thickBot="1" x14ac:dyDescent="0.35">
      <c r="J83" s="53"/>
    </row>
    <row r="84" spans="2:10" ht="18" thickBot="1" x14ac:dyDescent="0.35">
      <c r="B84" s="391" t="s">
        <v>237</v>
      </c>
      <c r="C84" s="392"/>
      <c r="D84" s="392"/>
      <c r="E84" s="392"/>
      <c r="F84" s="392"/>
      <c r="G84" s="392"/>
      <c r="H84" s="393"/>
      <c r="J84" s="53"/>
    </row>
    <row r="85" spans="2:10" ht="15" customHeight="1" x14ac:dyDescent="0.3">
      <c r="B85" s="394"/>
      <c r="C85" s="395"/>
      <c r="D85" s="395"/>
      <c r="E85" s="395"/>
      <c r="F85" s="395"/>
      <c r="G85" s="395"/>
      <c r="H85" s="396"/>
      <c r="J85" s="53"/>
    </row>
    <row r="86" spans="2:10" ht="16.5" customHeight="1" x14ac:dyDescent="0.3">
      <c r="B86" s="394"/>
      <c r="C86" s="395"/>
      <c r="D86" s="395"/>
      <c r="E86" s="395"/>
      <c r="F86" s="395"/>
      <c r="G86" s="395"/>
      <c r="H86" s="396"/>
      <c r="J86" s="53"/>
    </row>
    <row r="87" spans="2:10" ht="16.5" customHeight="1" x14ac:dyDescent="0.3">
      <c r="B87" s="394"/>
      <c r="C87" s="395"/>
      <c r="D87" s="395"/>
      <c r="E87" s="395"/>
      <c r="F87" s="395"/>
      <c r="G87" s="395"/>
      <c r="H87" s="396"/>
      <c r="J87" s="53"/>
    </row>
    <row r="88" spans="2:10" ht="16.5" customHeight="1" x14ac:dyDescent="0.3">
      <c r="B88" s="394"/>
      <c r="C88" s="395"/>
      <c r="D88" s="395"/>
      <c r="E88" s="395"/>
      <c r="F88" s="395"/>
      <c r="G88" s="395"/>
      <c r="H88" s="396"/>
      <c r="J88" s="53"/>
    </row>
    <row r="89" spans="2:10" ht="16.5" customHeight="1" x14ac:dyDescent="0.3">
      <c r="B89" s="394"/>
      <c r="C89" s="395"/>
      <c r="D89" s="395"/>
      <c r="E89" s="395"/>
      <c r="F89" s="395"/>
      <c r="G89" s="395"/>
      <c r="H89" s="396"/>
      <c r="J89" s="53"/>
    </row>
    <row r="90" spans="2:10" ht="17.25" customHeight="1" thickBot="1" x14ac:dyDescent="0.35">
      <c r="B90" s="397"/>
      <c r="C90" s="398"/>
      <c r="D90" s="398"/>
      <c r="E90" s="398"/>
      <c r="F90" s="398"/>
      <c r="G90" s="398"/>
      <c r="H90" s="399"/>
      <c r="J90" s="53"/>
    </row>
    <row r="91" spans="2:10" ht="17.25" thickBot="1" x14ac:dyDescent="0.35">
      <c r="E91" s="28"/>
      <c r="J91" s="53"/>
    </row>
    <row r="92" spans="2:10" ht="18" thickBot="1" x14ac:dyDescent="0.4">
      <c r="B92" s="355" t="s">
        <v>19</v>
      </c>
      <c r="C92" s="400"/>
      <c r="D92" s="400"/>
      <c r="E92" s="400"/>
      <c r="F92" s="400"/>
      <c r="G92" s="400"/>
      <c r="H92" s="356"/>
      <c r="J92" s="53"/>
    </row>
    <row r="93" spans="2:10" x14ac:dyDescent="0.3">
      <c r="B93" s="382"/>
      <c r="C93" s="383"/>
      <c r="D93" s="383"/>
      <c r="E93" s="383"/>
      <c r="F93" s="383"/>
      <c r="G93" s="383"/>
      <c r="H93" s="384"/>
      <c r="J93" s="53"/>
    </row>
    <row r="94" spans="2:10" x14ac:dyDescent="0.3">
      <c r="B94" s="385"/>
      <c r="C94" s="386"/>
      <c r="D94" s="386"/>
      <c r="E94" s="386"/>
      <c r="F94" s="386"/>
      <c r="G94" s="386"/>
      <c r="H94" s="387"/>
      <c r="J94" s="53"/>
    </row>
    <row r="95" spans="2:10" x14ac:dyDescent="0.3">
      <c r="B95" s="385"/>
      <c r="C95" s="386"/>
      <c r="D95" s="386"/>
      <c r="E95" s="386"/>
      <c r="F95" s="386"/>
      <c r="G95" s="386"/>
      <c r="H95" s="387"/>
      <c r="J95" s="53"/>
    </row>
    <row r="96" spans="2:10" x14ac:dyDescent="0.3">
      <c r="B96" s="385"/>
      <c r="C96" s="386"/>
      <c r="D96" s="386"/>
      <c r="E96" s="386"/>
      <c r="F96" s="386"/>
      <c r="G96" s="386"/>
      <c r="H96" s="387"/>
      <c r="J96" s="53"/>
    </row>
    <row r="97" spans="2:10" x14ac:dyDescent="0.3">
      <c r="B97" s="385"/>
      <c r="C97" s="386"/>
      <c r="D97" s="386"/>
      <c r="E97" s="386"/>
      <c r="F97" s="386"/>
      <c r="G97" s="386"/>
      <c r="H97" s="387"/>
      <c r="J97" s="53"/>
    </row>
    <row r="98" spans="2:10" ht="17.25" thickBot="1" x14ac:dyDescent="0.35">
      <c r="B98" s="388"/>
      <c r="C98" s="389"/>
      <c r="D98" s="389"/>
      <c r="E98" s="389"/>
      <c r="F98" s="389"/>
      <c r="G98" s="389"/>
      <c r="H98" s="390"/>
      <c r="J98" s="53"/>
    </row>
    <row r="99" spans="2:10" ht="17.25" thickBot="1" x14ac:dyDescent="0.35">
      <c r="E99" s="28"/>
      <c r="J99" s="53"/>
    </row>
    <row r="100" spans="2:10" ht="18" thickBot="1" x14ac:dyDescent="0.4">
      <c r="B100" s="355" t="s">
        <v>82</v>
      </c>
      <c r="C100" s="400"/>
      <c r="D100" s="400"/>
      <c r="E100" s="400"/>
      <c r="F100" s="400"/>
      <c r="G100" s="400"/>
      <c r="H100" s="356"/>
      <c r="J100" s="53"/>
    </row>
    <row r="101" spans="2:10" x14ac:dyDescent="0.3">
      <c r="B101" s="382"/>
      <c r="C101" s="383"/>
      <c r="D101" s="383"/>
      <c r="E101" s="383"/>
      <c r="F101" s="383"/>
      <c r="G101" s="383"/>
      <c r="H101" s="384"/>
      <c r="J101" s="53"/>
    </row>
    <row r="102" spans="2:10" x14ac:dyDescent="0.3">
      <c r="B102" s="385"/>
      <c r="C102" s="386"/>
      <c r="D102" s="386"/>
      <c r="E102" s="386"/>
      <c r="F102" s="386"/>
      <c r="G102" s="386"/>
      <c r="H102" s="387"/>
      <c r="J102" s="53"/>
    </row>
    <row r="103" spans="2:10" x14ac:dyDescent="0.3">
      <c r="B103" s="385"/>
      <c r="C103" s="386"/>
      <c r="D103" s="386"/>
      <c r="E103" s="386"/>
      <c r="F103" s="386"/>
      <c r="G103" s="386"/>
      <c r="H103" s="387"/>
      <c r="J103" s="53"/>
    </row>
    <row r="104" spans="2:10" x14ac:dyDescent="0.3">
      <c r="B104" s="385"/>
      <c r="C104" s="386"/>
      <c r="D104" s="386"/>
      <c r="E104" s="386"/>
      <c r="F104" s="386"/>
      <c r="G104" s="386"/>
      <c r="H104" s="387"/>
      <c r="J104" s="53"/>
    </row>
    <row r="105" spans="2:10" x14ac:dyDescent="0.3">
      <c r="B105" s="385"/>
      <c r="C105" s="386"/>
      <c r="D105" s="386"/>
      <c r="E105" s="386"/>
      <c r="F105" s="386"/>
      <c r="G105" s="386"/>
      <c r="H105" s="387"/>
      <c r="J105" s="53"/>
    </row>
    <row r="106" spans="2:10" ht="17.25" thickBot="1" x14ac:dyDescent="0.35">
      <c r="B106" s="388"/>
      <c r="C106" s="389"/>
      <c r="D106" s="389"/>
      <c r="E106" s="389"/>
      <c r="F106" s="389"/>
      <c r="G106" s="389"/>
      <c r="H106" s="390"/>
      <c r="J106" s="53"/>
    </row>
    <row r="107" spans="2:10" ht="17.25" thickBot="1" x14ac:dyDescent="0.35">
      <c r="J107" s="53"/>
    </row>
    <row r="108" spans="2:10" ht="18" thickBot="1" x14ac:dyDescent="0.4">
      <c r="B108" s="355" t="s">
        <v>193</v>
      </c>
      <c r="C108" s="400"/>
      <c r="D108" s="400"/>
      <c r="E108" s="400"/>
      <c r="F108" s="400"/>
      <c r="G108" s="400"/>
      <c r="H108" s="356"/>
      <c r="J108" s="53"/>
    </row>
    <row r="109" spans="2:10" x14ac:dyDescent="0.3">
      <c r="B109" s="382"/>
      <c r="C109" s="383"/>
      <c r="D109" s="383"/>
      <c r="E109" s="383"/>
      <c r="F109" s="383"/>
      <c r="G109" s="383"/>
      <c r="H109" s="384"/>
      <c r="J109" s="53"/>
    </row>
    <row r="110" spans="2:10" x14ac:dyDescent="0.3">
      <c r="B110" s="385"/>
      <c r="C110" s="386"/>
      <c r="D110" s="386"/>
      <c r="E110" s="386"/>
      <c r="F110" s="386"/>
      <c r="G110" s="386"/>
      <c r="H110" s="387"/>
      <c r="J110" s="53"/>
    </row>
    <row r="111" spans="2:10" x14ac:dyDescent="0.3">
      <c r="B111" s="385"/>
      <c r="C111" s="386"/>
      <c r="D111" s="386"/>
      <c r="E111" s="386"/>
      <c r="F111" s="386"/>
      <c r="G111" s="386"/>
      <c r="H111" s="387"/>
      <c r="J111" s="53"/>
    </row>
    <row r="112" spans="2:10" x14ac:dyDescent="0.3">
      <c r="B112" s="385"/>
      <c r="C112" s="386"/>
      <c r="D112" s="386"/>
      <c r="E112" s="386"/>
      <c r="F112" s="386"/>
      <c r="G112" s="386"/>
      <c r="H112" s="387"/>
      <c r="J112" s="53"/>
    </row>
    <row r="113" spans="1:10" x14ac:dyDescent="0.3">
      <c r="B113" s="385"/>
      <c r="C113" s="386"/>
      <c r="D113" s="386"/>
      <c r="E113" s="386"/>
      <c r="F113" s="386"/>
      <c r="G113" s="386"/>
      <c r="H113" s="387"/>
      <c r="J113" s="53"/>
    </row>
    <row r="114" spans="1:10" ht="17.25" thickBot="1" x14ac:dyDescent="0.35">
      <c r="B114" s="388"/>
      <c r="C114" s="389"/>
      <c r="D114" s="389"/>
      <c r="E114" s="389"/>
      <c r="F114" s="389"/>
      <c r="G114" s="389"/>
      <c r="H114" s="390"/>
      <c r="J114" s="53"/>
    </row>
    <row r="115" spans="1:10" x14ac:dyDescent="0.3">
      <c r="J115" s="53"/>
    </row>
    <row r="116" spans="1:10" x14ac:dyDescent="0.3">
      <c r="A116" s="53"/>
      <c r="B116" s="53"/>
      <c r="C116" s="53"/>
      <c r="D116" s="53"/>
      <c r="E116" s="53"/>
      <c r="F116" s="53"/>
      <c r="G116" s="53"/>
      <c r="H116" s="53"/>
      <c r="I116" s="53"/>
      <c r="J116" s="53"/>
    </row>
  </sheetData>
  <sheetProtection algorithmName="SHA-512" hashValue="MjPU1hc6+Ts9k5nMvXzNoQ3c3ZYUvLEPbRofVB/QgwW2YIJU61t+6Jheiu36bXYOTN8RcPJJ7PxHPJX0Fp3M6A==" saltValue="Dfvrt1qtoq8ifkbuGftWkw==" spinCount="100000" sheet="1" objects="1" scenarios="1" selectLockedCells="1"/>
  <protectedRanges>
    <protectedRange sqref="B13:H82" name="Range1_1"/>
    <protectedRange sqref="B86:H90" name="Range1_2"/>
  </protectedRanges>
  <mergeCells count="10">
    <mergeCell ref="B2:C2"/>
    <mergeCell ref="B109:H114"/>
    <mergeCell ref="B11:H11"/>
    <mergeCell ref="B84:H84"/>
    <mergeCell ref="B85:H90"/>
    <mergeCell ref="B100:H100"/>
    <mergeCell ref="B92:H92"/>
    <mergeCell ref="B101:H106"/>
    <mergeCell ref="B93:H98"/>
    <mergeCell ref="B108:H108"/>
  </mergeCells>
  <phoneticPr fontId="1" type="noConversion"/>
  <hyperlinks>
    <hyperlink ref="E4" location="Instructions!A1" display="Back to Instructions tab"/>
  </hyperlinks>
  <pageMargins left="0.25" right="0.25" top="1"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120"/>
  <sheetViews>
    <sheetView showGridLines="0" zoomScale="80" zoomScaleNormal="80" workbookViewId="0">
      <selection activeCell="E4" sqref="E4"/>
    </sheetView>
  </sheetViews>
  <sheetFormatPr defaultRowHeight="16.5" x14ac:dyDescent="0.3"/>
  <cols>
    <col min="1" max="1" width="9.140625" style="20"/>
    <col min="2" max="2" width="34" style="20" customWidth="1"/>
    <col min="3" max="3" width="47.7109375" style="20" customWidth="1"/>
    <col min="4" max="4" width="9.140625" style="20"/>
    <col min="5" max="5" width="37.140625" style="20" customWidth="1"/>
    <col min="6" max="6" width="15" style="20" customWidth="1"/>
    <col min="7" max="7" width="9.140625" style="20"/>
    <col min="8" max="8" width="47.42578125" style="20" customWidth="1"/>
    <col min="9" max="9" width="89.42578125" style="20" customWidth="1"/>
    <col min="10" max="10" width="9.140625" style="20"/>
    <col min="11" max="11" width="3.7109375" style="20" customWidth="1"/>
    <col min="12" max="16384" width="9.140625" style="20"/>
  </cols>
  <sheetData>
    <row r="1" spans="2:11" ht="17.25" thickBot="1" x14ac:dyDescent="0.35">
      <c r="K1" s="53"/>
    </row>
    <row r="2" spans="2:11" ht="18" thickBot="1" x14ac:dyDescent="0.35">
      <c r="B2" s="346" t="s">
        <v>90</v>
      </c>
      <c r="C2" s="347"/>
      <c r="K2" s="53"/>
    </row>
    <row r="3" spans="2:11" x14ac:dyDescent="0.3">
      <c r="B3" s="115" t="str">
        <f>'Version Control'!B3</f>
        <v>Test Report Template Name:</v>
      </c>
      <c r="C3" s="170" t="str">
        <f>'Version Control'!C3</f>
        <v xml:space="preserve">Water Heater, Tankless Gas  </v>
      </c>
      <c r="K3" s="53"/>
    </row>
    <row r="4" spans="2:11" ht="18" x14ac:dyDescent="0.35">
      <c r="B4" s="116" t="str">
        <f>'Version Control'!B4</f>
        <v>Version Number:</v>
      </c>
      <c r="C4" s="118" t="str">
        <f>'Version Control'!C4</f>
        <v>v1.4</v>
      </c>
      <c r="E4" s="163" t="s">
        <v>149</v>
      </c>
      <c r="K4" s="53"/>
    </row>
    <row r="5" spans="2:11" ht="15" customHeight="1" x14ac:dyDescent="0.3">
      <c r="B5" s="117" t="str">
        <f>'Version Control'!B5</f>
        <v xml:space="preserve">Latest Template Revision: </v>
      </c>
      <c r="C5" s="119">
        <f>'Version Control'!C5</f>
        <v>42923</v>
      </c>
      <c r="K5" s="53"/>
    </row>
    <row r="6" spans="2:11" ht="15" customHeight="1" x14ac:dyDescent="0.3">
      <c r="B6" s="117" t="str">
        <f>'Version Control'!B6</f>
        <v>Tab Name:</v>
      </c>
      <c r="C6" s="118" t="str">
        <f ca="1">MID(CELL("filename",A1), FIND("]", CELL("filename",A1))+ 1, 255)</f>
        <v>Photos</v>
      </c>
      <c r="K6" s="53"/>
    </row>
    <row r="7" spans="2:11" ht="34.5" customHeight="1" x14ac:dyDescent="0.3">
      <c r="B7" s="246" t="str">
        <f>'Version Control'!B7</f>
        <v>File Name:</v>
      </c>
      <c r="C7" s="247" t="str">
        <f ca="1">'Version Control'!C7</f>
        <v>Water Heater, Tankless Gas - v1.4.xlsx</v>
      </c>
      <c r="K7" s="53"/>
    </row>
    <row r="8" spans="2:11" ht="17.25" thickBot="1" x14ac:dyDescent="0.35">
      <c r="B8" s="120" t="str">
        <f>'Version Control'!B8</f>
        <v xml:space="preserve">Test Completion Date: </v>
      </c>
      <c r="C8" s="121" t="str">
        <f>'Version Control'!C8</f>
        <v>[MM/DD/YYYY]</v>
      </c>
      <c r="K8" s="53"/>
    </row>
    <row r="9" spans="2:11" x14ac:dyDescent="0.3">
      <c r="K9" s="53"/>
    </row>
    <row r="10" spans="2:11" ht="17.25" thickBot="1" x14ac:dyDescent="0.35">
      <c r="K10" s="53"/>
    </row>
    <row r="11" spans="2:11" ht="18" thickBot="1" x14ac:dyDescent="0.4">
      <c r="B11" s="401" t="s">
        <v>214</v>
      </c>
      <c r="C11" s="412"/>
      <c r="D11" s="412"/>
      <c r="E11" s="412"/>
      <c r="F11" s="402"/>
      <c r="H11" s="401" t="s">
        <v>102</v>
      </c>
      <c r="I11" s="402"/>
      <c r="K11" s="53"/>
    </row>
    <row r="12" spans="2:11" x14ac:dyDescent="0.3">
      <c r="B12" s="413"/>
      <c r="C12" s="414"/>
      <c r="D12" s="414"/>
      <c r="E12" s="414"/>
      <c r="F12" s="415"/>
      <c r="H12" s="413"/>
      <c r="I12" s="415"/>
      <c r="K12" s="53"/>
    </row>
    <row r="13" spans="2:11" x14ac:dyDescent="0.3">
      <c r="B13" s="416"/>
      <c r="C13" s="417"/>
      <c r="D13" s="417"/>
      <c r="E13" s="417"/>
      <c r="F13" s="418"/>
      <c r="H13" s="416"/>
      <c r="I13" s="418"/>
      <c r="K13" s="53"/>
    </row>
    <row r="14" spans="2:11" x14ac:dyDescent="0.3">
      <c r="B14" s="416"/>
      <c r="C14" s="417"/>
      <c r="D14" s="417"/>
      <c r="E14" s="417"/>
      <c r="F14" s="418"/>
      <c r="H14" s="416"/>
      <c r="I14" s="418"/>
      <c r="K14" s="53"/>
    </row>
    <row r="15" spans="2:11" x14ac:dyDescent="0.3">
      <c r="B15" s="416"/>
      <c r="C15" s="417"/>
      <c r="D15" s="417"/>
      <c r="E15" s="417"/>
      <c r="F15" s="418"/>
      <c r="H15" s="416"/>
      <c r="I15" s="418"/>
      <c r="K15" s="53"/>
    </row>
    <row r="16" spans="2:11" x14ac:dyDescent="0.3">
      <c r="B16" s="416"/>
      <c r="C16" s="417"/>
      <c r="D16" s="417"/>
      <c r="E16" s="417"/>
      <c r="F16" s="418"/>
      <c r="H16" s="416"/>
      <c r="I16" s="418"/>
      <c r="K16" s="53"/>
    </row>
    <row r="17" spans="2:11" x14ac:dyDescent="0.3">
      <c r="B17" s="416"/>
      <c r="C17" s="417"/>
      <c r="D17" s="417"/>
      <c r="E17" s="417"/>
      <c r="F17" s="418"/>
      <c r="H17" s="416"/>
      <c r="I17" s="418"/>
      <c r="K17" s="53"/>
    </row>
    <row r="18" spans="2:11" x14ac:dyDescent="0.3">
      <c r="B18" s="416"/>
      <c r="C18" s="417"/>
      <c r="D18" s="417"/>
      <c r="E18" s="417"/>
      <c r="F18" s="418"/>
      <c r="H18" s="416"/>
      <c r="I18" s="418"/>
      <c r="K18" s="53"/>
    </row>
    <row r="19" spans="2:11" x14ac:dyDescent="0.3">
      <c r="B19" s="416"/>
      <c r="C19" s="417"/>
      <c r="D19" s="417"/>
      <c r="E19" s="417"/>
      <c r="F19" s="418"/>
      <c r="H19" s="416"/>
      <c r="I19" s="418"/>
      <c r="K19" s="53"/>
    </row>
    <row r="20" spans="2:11" x14ac:dyDescent="0.3">
      <c r="B20" s="416"/>
      <c r="C20" s="417"/>
      <c r="D20" s="417"/>
      <c r="E20" s="417"/>
      <c r="F20" s="418"/>
      <c r="H20" s="416"/>
      <c r="I20" s="418"/>
      <c r="K20" s="53"/>
    </row>
    <row r="21" spans="2:11" x14ac:dyDescent="0.3">
      <c r="B21" s="416"/>
      <c r="C21" s="417"/>
      <c r="D21" s="417"/>
      <c r="E21" s="417"/>
      <c r="F21" s="418"/>
      <c r="H21" s="416"/>
      <c r="I21" s="418"/>
      <c r="K21" s="53"/>
    </row>
    <row r="22" spans="2:11" x14ac:dyDescent="0.3">
      <c r="B22" s="416"/>
      <c r="C22" s="417"/>
      <c r="D22" s="417"/>
      <c r="E22" s="417"/>
      <c r="F22" s="418"/>
      <c r="H22" s="416"/>
      <c r="I22" s="418"/>
      <c r="K22" s="53"/>
    </row>
    <row r="23" spans="2:11" x14ac:dyDescent="0.3">
      <c r="B23" s="416"/>
      <c r="C23" s="417"/>
      <c r="D23" s="417"/>
      <c r="E23" s="417"/>
      <c r="F23" s="418"/>
      <c r="H23" s="416"/>
      <c r="I23" s="418"/>
      <c r="K23" s="53"/>
    </row>
    <row r="24" spans="2:11" x14ac:dyDescent="0.3">
      <c r="B24" s="416"/>
      <c r="C24" s="417"/>
      <c r="D24" s="417"/>
      <c r="E24" s="417"/>
      <c r="F24" s="418"/>
      <c r="H24" s="416"/>
      <c r="I24" s="418"/>
      <c r="K24" s="53"/>
    </row>
    <row r="25" spans="2:11" x14ac:dyDescent="0.3">
      <c r="B25" s="416"/>
      <c r="C25" s="417"/>
      <c r="D25" s="417"/>
      <c r="E25" s="417"/>
      <c r="F25" s="418"/>
      <c r="H25" s="416"/>
      <c r="I25" s="418"/>
      <c r="K25" s="53"/>
    </row>
    <row r="26" spans="2:11" x14ac:dyDescent="0.3">
      <c r="B26" s="416"/>
      <c r="C26" s="417"/>
      <c r="D26" s="417"/>
      <c r="E26" s="417"/>
      <c r="F26" s="418"/>
      <c r="H26" s="416"/>
      <c r="I26" s="418"/>
      <c r="K26" s="53"/>
    </row>
    <row r="27" spans="2:11" x14ac:dyDescent="0.3">
      <c r="B27" s="416"/>
      <c r="C27" s="417"/>
      <c r="D27" s="417"/>
      <c r="E27" s="417"/>
      <c r="F27" s="418"/>
      <c r="H27" s="416"/>
      <c r="I27" s="418"/>
      <c r="K27" s="53"/>
    </row>
    <row r="28" spans="2:11" x14ac:dyDescent="0.3">
      <c r="B28" s="416"/>
      <c r="C28" s="417"/>
      <c r="D28" s="417"/>
      <c r="E28" s="417"/>
      <c r="F28" s="418"/>
      <c r="H28" s="416"/>
      <c r="I28" s="418"/>
      <c r="K28" s="53"/>
    </row>
    <row r="29" spans="2:11" x14ac:dyDescent="0.3">
      <c r="B29" s="416"/>
      <c r="C29" s="417"/>
      <c r="D29" s="417"/>
      <c r="E29" s="417"/>
      <c r="F29" s="418"/>
      <c r="H29" s="416"/>
      <c r="I29" s="418"/>
      <c r="K29" s="53"/>
    </row>
    <row r="30" spans="2:11" x14ac:dyDescent="0.3">
      <c r="B30" s="416"/>
      <c r="C30" s="417"/>
      <c r="D30" s="417"/>
      <c r="E30" s="417"/>
      <c r="F30" s="418"/>
      <c r="H30" s="416"/>
      <c r="I30" s="418"/>
      <c r="K30" s="53"/>
    </row>
    <row r="31" spans="2:11" x14ac:dyDescent="0.3">
      <c r="B31" s="416"/>
      <c r="C31" s="417"/>
      <c r="D31" s="417"/>
      <c r="E31" s="417"/>
      <c r="F31" s="418"/>
      <c r="H31" s="416"/>
      <c r="I31" s="418"/>
      <c r="K31" s="53"/>
    </row>
    <row r="32" spans="2:11" x14ac:dyDescent="0.3">
      <c r="B32" s="416"/>
      <c r="C32" s="417"/>
      <c r="D32" s="417"/>
      <c r="E32" s="417"/>
      <c r="F32" s="418"/>
      <c r="H32" s="416"/>
      <c r="I32" s="418"/>
      <c r="K32" s="53"/>
    </row>
    <row r="33" spans="2:11" x14ac:dyDescent="0.3">
      <c r="B33" s="416"/>
      <c r="C33" s="417"/>
      <c r="D33" s="417"/>
      <c r="E33" s="417"/>
      <c r="F33" s="418"/>
      <c r="H33" s="416"/>
      <c r="I33" s="418"/>
      <c r="K33" s="53"/>
    </row>
    <row r="34" spans="2:11" x14ac:dyDescent="0.3">
      <c r="B34" s="416"/>
      <c r="C34" s="417"/>
      <c r="D34" s="417"/>
      <c r="E34" s="417"/>
      <c r="F34" s="418"/>
      <c r="H34" s="416"/>
      <c r="I34" s="418"/>
      <c r="K34" s="53"/>
    </row>
    <row r="35" spans="2:11" x14ac:dyDescent="0.3">
      <c r="B35" s="416"/>
      <c r="C35" s="417"/>
      <c r="D35" s="417"/>
      <c r="E35" s="417"/>
      <c r="F35" s="418"/>
      <c r="H35" s="416"/>
      <c r="I35" s="418"/>
      <c r="K35" s="53"/>
    </row>
    <row r="36" spans="2:11" ht="18.75" customHeight="1" thickBot="1" x14ac:dyDescent="0.35">
      <c r="B36" s="419"/>
      <c r="C36" s="420"/>
      <c r="D36" s="420"/>
      <c r="E36" s="420"/>
      <c r="F36" s="421"/>
      <c r="H36" s="419"/>
      <c r="I36" s="421"/>
      <c r="K36" s="53"/>
    </row>
    <row r="37" spans="2:11" ht="18.75" customHeight="1" thickBot="1" x14ac:dyDescent="0.35">
      <c r="K37" s="53"/>
    </row>
    <row r="38" spans="2:11" ht="18" thickBot="1" x14ac:dyDescent="0.4">
      <c r="B38" s="401" t="s">
        <v>216</v>
      </c>
      <c r="C38" s="412"/>
      <c r="D38" s="412"/>
      <c r="E38" s="412"/>
      <c r="F38" s="412"/>
      <c r="G38" s="412"/>
      <c r="H38" s="412"/>
      <c r="I38" s="402"/>
      <c r="K38" s="53"/>
    </row>
    <row r="39" spans="2:11" x14ac:dyDescent="0.3">
      <c r="B39" s="413"/>
      <c r="C39" s="414"/>
      <c r="D39" s="414"/>
      <c r="E39" s="414"/>
      <c r="F39" s="414"/>
      <c r="G39" s="414"/>
      <c r="H39" s="414"/>
      <c r="I39" s="415"/>
      <c r="K39" s="53"/>
    </row>
    <row r="40" spans="2:11" x14ac:dyDescent="0.3">
      <c r="B40" s="416"/>
      <c r="C40" s="417"/>
      <c r="D40" s="417"/>
      <c r="E40" s="417"/>
      <c r="F40" s="417"/>
      <c r="G40" s="417"/>
      <c r="H40" s="417"/>
      <c r="I40" s="418"/>
      <c r="K40" s="53"/>
    </row>
    <row r="41" spans="2:11" x14ac:dyDescent="0.3">
      <c r="B41" s="416"/>
      <c r="C41" s="417"/>
      <c r="D41" s="417"/>
      <c r="E41" s="417"/>
      <c r="F41" s="417"/>
      <c r="G41" s="417"/>
      <c r="H41" s="417"/>
      <c r="I41" s="418"/>
      <c r="K41" s="53"/>
    </row>
    <row r="42" spans="2:11" x14ac:dyDescent="0.3">
      <c r="B42" s="416"/>
      <c r="C42" s="417"/>
      <c r="D42" s="417"/>
      <c r="E42" s="417"/>
      <c r="F42" s="417"/>
      <c r="G42" s="417"/>
      <c r="H42" s="417"/>
      <c r="I42" s="418"/>
      <c r="K42" s="53"/>
    </row>
    <row r="43" spans="2:11" x14ac:dyDescent="0.3">
      <c r="B43" s="416"/>
      <c r="C43" s="417"/>
      <c r="D43" s="417"/>
      <c r="E43" s="417"/>
      <c r="F43" s="417"/>
      <c r="G43" s="417"/>
      <c r="H43" s="417"/>
      <c r="I43" s="418"/>
      <c r="K43" s="53"/>
    </row>
    <row r="44" spans="2:11" x14ac:dyDescent="0.3">
      <c r="B44" s="416"/>
      <c r="C44" s="417"/>
      <c r="D44" s="417"/>
      <c r="E44" s="417"/>
      <c r="F44" s="417"/>
      <c r="G44" s="417"/>
      <c r="H44" s="417"/>
      <c r="I44" s="418"/>
      <c r="K44" s="53"/>
    </row>
    <row r="45" spans="2:11" x14ac:dyDescent="0.3">
      <c r="B45" s="416"/>
      <c r="C45" s="417"/>
      <c r="D45" s="417"/>
      <c r="E45" s="417"/>
      <c r="F45" s="417"/>
      <c r="G45" s="417"/>
      <c r="H45" s="417"/>
      <c r="I45" s="418"/>
      <c r="K45" s="53"/>
    </row>
    <row r="46" spans="2:11" x14ac:dyDescent="0.3">
      <c r="B46" s="416"/>
      <c r="C46" s="417"/>
      <c r="D46" s="417"/>
      <c r="E46" s="417"/>
      <c r="F46" s="417"/>
      <c r="G46" s="417"/>
      <c r="H46" s="417"/>
      <c r="I46" s="418"/>
      <c r="K46" s="53"/>
    </row>
    <row r="47" spans="2:11" x14ac:dyDescent="0.3">
      <c r="B47" s="416"/>
      <c r="C47" s="417"/>
      <c r="D47" s="417"/>
      <c r="E47" s="417"/>
      <c r="F47" s="417"/>
      <c r="G47" s="417"/>
      <c r="H47" s="417"/>
      <c r="I47" s="418"/>
      <c r="K47" s="53"/>
    </row>
    <row r="48" spans="2:11" x14ac:dyDescent="0.3">
      <c r="B48" s="416"/>
      <c r="C48" s="417"/>
      <c r="D48" s="417"/>
      <c r="E48" s="417"/>
      <c r="F48" s="417"/>
      <c r="G48" s="417"/>
      <c r="H48" s="417"/>
      <c r="I48" s="418"/>
      <c r="K48" s="53"/>
    </row>
    <row r="49" spans="2:11" x14ac:dyDescent="0.3">
      <c r="B49" s="416"/>
      <c r="C49" s="417"/>
      <c r="D49" s="417"/>
      <c r="E49" s="417"/>
      <c r="F49" s="417"/>
      <c r="G49" s="417"/>
      <c r="H49" s="417"/>
      <c r="I49" s="418"/>
      <c r="K49" s="53"/>
    </row>
    <row r="50" spans="2:11" x14ac:dyDescent="0.3">
      <c r="B50" s="416"/>
      <c r="C50" s="417"/>
      <c r="D50" s="417"/>
      <c r="E50" s="417"/>
      <c r="F50" s="417"/>
      <c r="G50" s="417"/>
      <c r="H50" s="417"/>
      <c r="I50" s="418"/>
      <c r="K50" s="53"/>
    </row>
    <row r="51" spans="2:11" x14ac:dyDescent="0.3">
      <c r="B51" s="416"/>
      <c r="C51" s="417"/>
      <c r="D51" s="417"/>
      <c r="E51" s="417"/>
      <c r="F51" s="417"/>
      <c r="G51" s="417"/>
      <c r="H51" s="417"/>
      <c r="I51" s="418"/>
      <c r="K51" s="53"/>
    </row>
    <row r="52" spans="2:11" x14ac:dyDescent="0.3">
      <c r="B52" s="416"/>
      <c r="C52" s="417"/>
      <c r="D52" s="417"/>
      <c r="E52" s="417"/>
      <c r="F52" s="417"/>
      <c r="G52" s="417"/>
      <c r="H52" s="417"/>
      <c r="I52" s="418"/>
      <c r="K52" s="53"/>
    </row>
    <row r="53" spans="2:11" x14ac:dyDescent="0.3">
      <c r="B53" s="416"/>
      <c r="C53" s="417"/>
      <c r="D53" s="417"/>
      <c r="E53" s="417"/>
      <c r="F53" s="417"/>
      <c r="G53" s="417"/>
      <c r="H53" s="417"/>
      <c r="I53" s="418"/>
      <c r="K53" s="53"/>
    </row>
    <row r="54" spans="2:11" x14ac:dyDescent="0.3">
      <c r="B54" s="416"/>
      <c r="C54" s="417"/>
      <c r="D54" s="417"/>
      <c r="E54" s="417"/>
      <c r="F54" s="417"/>
      <c r="G54" s="417"/>
      <c r="H54" s="417"/>
      <c r="I54" s="418"/>
      <c r="K54" s="53"/>
    </row>
    <row r="55" spans="2:11" x14ac:dyDescent="0.3">
      <c r="B55" s="416"/>
      <c r="C55" s="417"/>
      <c r="D55" s="417"/>
      <c r="E55" s="417"/>
      <c r="F55" s="417"/>
      <c r="G55" s="417"/>
      <c r="H55" s="417"/>
      <c r="I55" s="418"/>
      <c r="K55" s="53"/>
    </row>
    <row r="56" spans="2:11" x14ac:dyDescent="0.3">
      <c r="B56" s="416"/>
      <c r="C56" s="417"/>
      <c r="D56" s="417"/>
      <c r="E56" s="417"/>
      <c r="F56" s="417"/>
      <c r="G56" s="417"/>
      <c r="H56" s="417"/>
      <c r="I56" s="418"/>
      <c r="K56" s="53"/>
    </row>
    <row r="57" spans="2:11" x14ac:dyDescent="0.3">
      <c r="B57" s="416"/>
      <c r="C57" s="417"/>
      <c r="D57" s="417"/>
      <c r="E57" s="417"/>
      <c r="F57" s="417"/>
      <c r="G57" s="417"/>
      <c r="H57" s="417"/>
      <c r="I57" s="418"/>
      <c r="K57" s="53"/>
    </row>
    <row r="58" spans="2:11" x14ac:dyDescent="0.3">
      <c r="B58" s="416"/>
      <c r="C58" s="417"/>
      <c r="D58" s="417"/>
      <c r="E58" s="417"/>
      <c r="F58" s="417"/>
      <c r="G58" s="417"/>
      <c r="H58" s="417"/>
      <c r="I58" s="418"/>
      <c r="K58" s="53"/>
    </row>
    <row r="59" spans="2:11" x14ac:dyDescent="0.3">
      <c r="B59" s="416"/>
      <c r="C59" s="417"/>
      <c r="D59" s="417"/>
      <c r="E59" s="417"/>
      <c r="F59" s="417"/>
      <c r="G59" s="417"/>
      <c r="H59" s="417"/>
      <c r="I59" s="418"/>
      <c r="K59" s="53"/>
    </row>
    <row r="60" spans="2:11" x14ac:dyDescent="0.3">
      <c r="B60" s="416"/>
      <c r="C60" s="417"/>
      <c r="D60" s="417"/>
      <c r="E60" s="417"/>
      <c r="F60" s="417"/>
      <c r="G60" s="417"/>
      <c r="H60" s="417"/>
      <c r="I60" s="418"/>
      <c r="K60" s="53"/>
    </row>
    <row r="61" spans="2:11" x14ac:dyDescent="0.3">
      <c r="B61" s="416"/>
      <c r="C61" s="417"/>
      <c r="D61" s="417"/>
      <c r="E61" s="417"/>
      <c r="F61" s="417"/>
      <c r="G61" s="417"/>
      <c r="H61" s="417"/>
      <c r="I61" s="418"/>
      <c r="K61" s="53"/>
    </row>
    <row r="62" spans="2:11" x14ac:dyDescent="0.3">
      <c r="B62" s="416"/>
      <c r="C62" s="417"/>
      <c r="D62" s="417"/>
      <c r="E62" s="417"/>
      <c r="F62" s="417"/>
      <c r="G62" s="417"/>
      <c r="H62" s="417"/>
      <c r="I62" s="418"/>
      <c r="K62" s="53"/>
    </row>
    <row r="63" spans="2:11" ht="17.25" thickBot="1" x14ac:dyDescent="0.35">
      <c r="B63" s="419"/>
      <c r="C63" s="420"/>
      <c r="D63" s="420"/>
      <c r="E63" s="420"/>
      <c r="F63" s="420"/>
      <c r="G63" s="420"/>
      <c r="H63" s="420"/>
      <c r="I63" s="421"/>
      <c r="K63" s="53"/>
    </row>
    <row r="64" spans="2:11" ht="17.25" thickBot="1" x14ac:dyDescent="0.35">
      <c r="K64" s="53"/>
    </row>
    <row r="65" spans="2:11" ht="18" thickBot="1" x14ac:dyDescent="0.4">
      <c r="B65" s="401" t="s">
        <v>163</v>
      </c>
      <c r="C65" s="412"/>
      <c r="D65" s="412"/>
      <c r="E65" s="412"/>
      <c r="F65" s="402"/>
      <c r="H65" s="401" t="s">
        <v>215</v>
      </c>
      <c r="I65" s="402"/>
      <c r="K65" s="53"/>
    </row>
    <row r="66" spans="2:11" x14ac:dyDescent="0.3">
      <c r="B66" s="403"/>
      <c r="C66" s="404"/>
      <c r="D66" s="404"/>
      <c r="E66" s="404"/>
      <c r="F66" s="405"/>
      <c r="H66" s="403"/>
      <c r="I66" s="405"/>
      <c r="K66" s="53"/>
    </row>
    <row r="67" spans="2:11" x14ac:dyDescent="0.3">
      <c r="B67" s="406"/>
      <c r="C67" s="407"/>
      <c r="D67" s="407"/>
      <c r="E67" s="407"/>
      <c r="F67" s="408"/>
      <c r="H67" s="406"/>
      <c r="I67" s="408"/>
      <c r="K67" s="53"/>
    </row>
    <row r="68" spans="2:11" x14ac:dyDescent="0.3">
      <c r="B68" s="406"/>
      <c r="C68" s="407"/>
      <c r="D68" s="407"/>
      <c r="E68" s="407"/>
      <c r="F68" s="408"/>
      <c r="H68" s="406"/>
      <c r="I68" s="408"/>
      <c r="K68" s="53"/>
    </row>
    <row r="69" spans="2:11" x14ac:dyDescent="0.3">
      <c r="B69" s="406"/>
      <c r="C69" s="407"/>
      <c r="D69" s="407"/>
      <c r="E69" s="407"/>
      <c r="F69" s="408"/>
      <c r="H69" s="406"/>
      <c r="I69" s="408"/>
      <c r="K69" s="53"/>
    </row>
    <row r="70" spans="2:11" x14ac:dyDescent="0.3">
      <c r="B70" s="406"/>
      <c r="C70" s="407"/>
      <c r="D70" s="407"/>
      <c r="E70" s="407"/>
      <c r="F70" s="408"/>
      <c r="H70" s="406"/>
      <c r="I70" s="408"/>
      <c r="K70" s="53"/>
    </row>
    <row r="71" spans="2:11" x14ac:dyDescent="0.3">
      <c r="B71" s="406"/>
      <c r="C71" s="407"/>
      <c r="D71" s="407"/>
      <c r="E71" s="407"/>
      <c r="F71" s="408"/>
      <c r="H71" s="406"/>
      <c r="I71" s="408"/>
      <c r="K71" s="53"/>
    </row>
    <row r="72" spans="2:11" x14ac:dyDescent="0.3">
      <c r="B72" s="406"/>
      <c r="C72" s="407"/>
      <c r="D72" s="407"/>
      <c r="E72" s="407"/>
      <c r="F72" s="408"/>
      <c r="H72" s="406"/>
      <c r="I72" s="408"/>
      <c r="K72" s="53"/>
    </row>
    <row r="73" spans="2:11" x14ac:dyDescent="0.3">
      <c r="B73" s="406"/>
      <c r="C73" s="407"/>
      <c r="D73" s="407"/>
      <c r="E73" s="407"/>
      <c r="F73" s="408"/>
      <c r="H73" s="406"/>
      <c r="I73" s="408"/>
      <c r="K73" s="53"/>
    </row>
    <row r="74" spans="2:11" x14ac:dyDescent="0.3">
      <c r="B74" s="406"/>
      <c r="C74" s="407"/>
      <c r="D74" s="407"/>
      <c r="E74" s="407"/>
      <c r="F74" s="408"/>
      <c r="H74" s="406"/>
      <c r="I74" s="408"/>
      <c r="K74" s="53"/>
    </row>
    <row r="75" spans="2:11" x14ac:dyDescent="0.3">
      <c r="B75" s="406"/>
      <c r="C75" s="407"/>
      <c r="D75" s="407"/>
      <c r="E75" s="407"/>
      <c r="F75" s="408"/>
      <c r="H75" s="406"/>
      <c r="I75" s="408"/>
      <c r="K75" s="53"/>
    </row>
    <row r="76" spans="2:11" x14ac:dyDescent="0.3">
      <c r="B76" s="406"/>
      <c r="C76" s="407"/>
      <c r="D76" s="407"/>
      <c r="E76" s="407"/>
      <c r="F76" s="408"/>
      <c r="H76" s="406"/>
      <c r="I76" s="408"/>
      <c r="K76" s="53"/>
    </row>
    <row r="77" spans="2:11" x14ac:dyDescent="0.3">
      <c r="B77" s="406"/>
      <c r="C77" s="407"/>
      <c r="D77" s="407"/>
      <c r="E77" s="407"/>
      <c r="F77" s="408"/>
      <c r="H77" s="406"/>
      <c r="I77" s="408"/>
      <c r="K77" s="53"/>
    </row>
    <row r="78" spans="2:11" x14ac:dyDescent="0.3">
      <c r="B78" s="406"/>
      <c r="C78" s="407"/>
      <c r="D78" s="407"/>
      <c r="E78" s="407"/>
      <c r="F78" s="408"/>
      <c r="H78" s="406"/>
      <c r="I78" s="408"/>
      <c r="K78" s="53"/>
    </row>
    <row r="79" spans="2:11" x14ac:dyDescent="0.3">
      <c r="B79" s="406"/>
      <c r="C79" s="407"/>
      <c r="D79" s="407"/>
      <c r="E79" s="407"/>
      <c r="F79" s="408"/>
      <c r="H79" s="406"/>
      <c r="I79" s="408"/>
      <c r="K79" s="53"/>
    </row>
    <row r="80" spans="2:11" x14ac:dyDescent="0.3">
      <c r="B80" s="406"/>
      <c r="C80" s="407"/>
      <c r="D80" s="407"/>
      <c r="E80" s="407"/>
      <c r="F80" s="408"/>
      <c r="H80" s="406"/>
      <c r="I80" s="408"/>
      <c r="K80" s="53"/>
    </row>
    <row r="81" spans="2:11" x14ac:dyDescent="0.3">
      <c r="B81" s="406"/>
      <c r="C81" s="407"/>
      <c r="D81" s="407"/>
      <c r="E81" s="407"/>
      <c r="F81" s="408"/>
      <c r="H81" s="406"/>
      <c r="I81" s="408"/>
      <c r="K81" s="53"/>
    </row>
    <row r="82" spans="2:11" x14ac:dyDescent="0.3">
      <c r="B82" s="406"/>
      <c r="C82" s="407"/>
      <c r="D82" s="407"/>
      <c r="E82" s="407"/>
      <c r="F82" s="408"/>
      <c r="H82" s="406"/>
      <c r="I82" s="408"/>
      <c r="K82" s="53"/>
    </row>
    <row r="83" spans="2:11" x14ac:dyDescent="0.3">
      <c r="B83" s="406"/>
      <c r="C83" s="407"/>
      <c r="D83" s="407"/>
      <c r="E83" s="407"/>
      <c r="F83" s="408"/>
      <c r="H83" s="406"/>
      <c r="I83" s="408"/>
      <c r="K83" s="53"/>
    </row>
    <row r="84" spans="2:11" x14ac:dyDescent="0.3">
      <c r="B84" s="406"/>
      <c r="C84" s="407"/>
      <c r="D84" s="407"/>
      <c r="E84" s="407"/>
      <c r="F84" s="408"/>
      <c r="H84" s="406"/>
      <c r="I84" s="408"/>
      <c r="K84" s="53"/>
    </row>
    <row r="85" spans="2:11" x14ac:dyDescent="0.3">
      <c r="B85" s="406"/>
      <c r="C85" s="407"/>
      <c r="D85" s="407"/>
      <c r="E85" s="407"/>
      <c r="F85" s="408"/>
      <c r="H85" s="406"/>
      <c r="I85" s="408"/>
      <c r="K85" s="53"/>
    </row>
    <row r="86" spans="2:11" x14ac:dyDescent="0.3">
      <c r="B86" s="406"/>
      <c r="C86" s="407"/>
      <c r="D86" s="407"/>
      <c r="E86" s="407"/>
      <c r="F86" s="408"/>
      <c r="H86" s="406"/>
      <c r="I86" s="408"/>
      <c r="K86" s="53"/>
    </row>
    <row r="87" spans="2:11" x14ac:dyDescent="0.3">
      <c r="B87" s="406"/>
      <c r="C87" s="407"/>
      <c r="D87" s="407"/>
      <c r="E87" s="407"/>
      <c r="F87" s="408"/>
      <c r="H87" s="406"/>
      <c r="I87" s="408"/>
      <c r="K87" s="53"/>
    </row>
    <row r="88" spans="2:11" x14ac:dyDescent="0.3">
      <c r="B88" s="406"/>
      <c r="C88" s="407"/>
      <c r="D88" s="407"/>
      <c r="E88" s="407"/>
      <c r="F88" s="408"/>
      <c r="H88" s="406"/>
      <c r="I88" s="408"/>
      <c r="K88" s="53"/>
    </row>
    <row r="89" spans="2:11" x14ac:dyDescent="0.3">
      <c r="B89" s="406"/>
      <c r="C89" s="407"/>
      <c r="D89" s="407"/>
      <c r="E89" s="407"/>
      <c r="F89" s="408"/>
      <c r="H89" s="406"/>
      <c r="I89" s="408"/>
      <c r="K89" s="53"/>
    </row>
    <row r="90" spans="2:11" ht="17.25" thickBot="1" x14ac:dyDescent="0.35">
      <c r="B90" s="409"/>
      <c r="C90" s="410"/>
      <c r="D90" s="410"/>
      <c r="E90" s="410"/>
      <c r="F90" s="411"/>
      <c r="H90" s="409"/>
      <c r="I90" s="411"/>
      <c r="K90" s="53"/>
    </row>
    <row r="91" spans="2:11" ht="17.25" thickBot="1" x14ac:dyDescent="0.35">
      <c r="K91" s="53"/>
    </row>
    <row r="92" spans="2:11" ht="18" thickBot="1" x14ac:dyDescent="0.4">
      <c r="B92" s="401" t="s">
        <v>164</v>
      </c>
      <c r="C92" s="412"/>
      <c r="D92" s="412"/>
      <c r="E92" s="412"/>
      <c r="F92" s="402"/>
      <c r="H92" s="401" t="s">
        <v>103</v>
      </c>
      <c r="I92" s="402"/>
      <c r="K92" s="53"/>
    </row>
    <row r="93" spans="2:11" x14ac:dyDescent="0.3">
      <c r="B93" s="403"/>
      <c r="C93" s="404"/>
      <c r="D93" s="404"/>
      <c r="E93" s="404"/>
      <c r="F93" s="405"/>
      <c r="H93" s="403"/>
      <c r="I93" s="405"/>
      <c r="K93" s="53"/>
    </row>
    <row r="94" spans="2:11" x14ac:dyDescent="0.3">
      <c r="B94" s="406"/>
      <c r="C94" s="407"/>
      <c r="D94" s="407"/>
      <c r="E94" s="407"/>
      <c r="F94" s="408"/>
      <c r="H94" s="406"/>
      <c r="I94" s="408"/>
      <c r="K94" s="53"/>
    </row>
    <row r="95" spans="2:11" x14ac:dyDescent="0.3">
      <c r="B95" s="406"/>
      <c r="C95" s="407"/>
      <c r="D95" s="407"/>
      <c r="E95" s="407"/>
      <c r="F95" s="408"/>
      <c r="H95" s="406"/>
      <c r="I95" s="408"/>
      <c r="K95" s="53"/>
    </row>
    <row r="96" spans="2:11" ht="16.5" customHeight="1" x14ac:dyDescent="0.3">
      <c r="B96" s="406"/>
      <c r="C96" s="407"/>
      <c r="D96" s="407"/>
      <c r="E96" s="407"/>
      <c r="F96" s="408"/>
      <c r="H96" s="406"/>
      <c r="I96" s="408"/>
      <c r="K96" s="53"/>
    </row>
    <row r="97" spans="2:11" ht="16.5" customHeight="1" x14ac:dyDescent="0.3">
      <c r="B97" s="406"/>
      <c r="C97" s="407"/>
      <c r="D97" s="407"/>
      <c r="E97" s="407"/>
      <c r="F97" s="408"/>
      <c r="H97" s="406"/>
      <c r="I97" s="408"/>
      <c r="K97" s="53"/>
    </row>
    <row r="98" spans="2:11" ht="16.5" customHeight="1" x14ac:dyDescent="0.3">
      <c r="B98" s="406"/>
      <c r="C98" s="407"/>
      <c r="D98" s="407"/>
      <c r="E98" s="407"/>
      <c r="F98" s="408"/>
      <c r="H98" s="406"/>
      <c r="I98" s="408"/>
      <c r="K98" s="53"/>
    </row>
    <row r="99" spans="2:11" ht="16.5" customHeight="1" x14ac:dyDescent="0.3">
      <c r="B99" s="406"/>
      <c r="C99" s="407"/>
      <c r="D99" s="407"/>
      <c r="E99" s="407"/>
      <c r="F99" s="408"/>
      <c r="H99" s="406"/>
      <c r="I99" s="408"/>
      <c r="K99" s="53"/>
    </row>
    <row r="100" spans="2:11" ht="16.5" customHeight="1" x14ac:dyDescent="0.3">
      <c r="B100" s="406"/>
      <c r="C100" s="407"/>
      <c r="D100" s="407"/>
      <c r="E100" s="407"/>
      <c r="F100" s="408"/>
      <c r="H100" s="406"/>
      <c r="I100" s="408"/>
      <c r="K100" s="53"/>
    </row>
    <row r="101" spans="2:11" ht="16.5" customHeight="1" x14ac:dyDescent="0.3">
      <c r="B101" s="406"/>
      <c r="C101" s="407"/>
      <c r="D101" s="407"/>
      <c r="E101" s="407"/>
      <c r="F101" s="408"/>
      <c r="H101" s="406"/>
      <c r="I101" s="408"/>
      <c r="K101" s="53"/>
    </row>
    <row r="102" spans="2:11" ht="16.5" customHeight="1" x14ac:dyDescent="0.3">
      <c r="B102" s="406"/>
      <c r="C102" s="407"/>
      <c r="D102" s="407"/>
      <c r="E102" s="407"/>
      <c r="F102" s="408"/>
      <c r="H102" s="406"/>
      <c r="I102" s="408"/>
      <c r="K102" s="53"/>
    </row>
    <row r="103" spans="2:11" ht="16.5" customHeight="1" x14ac:dyDescent="0.3">
      <c r="B103" s="406"/>
      <c r="C103" s="407"/>
      <c r="D103" s="407"/>
      <c r="E103" s="407"/>
      <c r="F103" s="408"/>
      <c r="H103" s="406"/>
      <c r="I103" s="408"/>
      <c r="K103" s="53"/>
    </row>
    <row r="104" spans="2:11" ht="16.5" customHeight="1" x14ac:dyDescent="0.3">
      <c r="B104" s="406"/>
      <c r="C104" s="407"/>
      <c r="D104" s="407"/>
      <c r="E104" s="407"/>
      <c r="F104" s="408"/>
      <c r="H104" s="406"/>
      <c r="I104" s="408"/>
      <c r="K104" s="53"/>
    </row>
    <row r="105" spans="2:11" ht="16.5" customHeight="1" x14ac:dyDescent="0.3">
      <c r="B105" s="406"/>
      <c r="C105" s="407"/>
      <c r="D105" s="407"/>
      <c r="E105" s="407"/>
      <c r="F105" s="408"/>
      <c r="H105" s="406"/>
      <c r="I105" s="408"/>
      <c r="K105" s="53"/>
    </row>
    <row r="106" spans="2:11" ht="16.5" customHeight="1" x14ac:dyDescent="0.3">
      <c r="B106" s="406"/>
      <c r="C106" s="407"/>
      <c r="D106" s="407"/>
      <c r="E106" s="407"/>
      <c r="F106" s="408"/>
      <c r="H106" s="406"/>
      <c r="I106" s="408"/>
      <c r="K106" s="53"/>
    </row>
    <row r="107" spans="2:11" ht="16.5" customHeight="1" x14ac:dyDescent="0.3">
      <c r="B107" s="406"/>
      <c r="C107" s="407"/>
      <c r="D107" s="407"/>
      <c r="E107" s="407"/>
      <c r="F107" s="408"/>
      <c r="H107" s="406"/>
      <c r="I107" s="408"/>
      <c r="K107" s="53"/>
    </row>
    <row r="108" spans="2:11" ht="16.5" customHeight="1" x14ac:dyDescent="0.3">
      <c r="B108" s="406"/>
      <c r="C108" s="407"/>
      <c r="D108" s="407"/>
      <c r="E108" s="407"/>
      <c r="F108" s="408"/>
      <c r="H108" s="406"/>
      <c r="I108" s="408"/>
      <c r="K108" s="53"/>
    </row>
    <row r="109" spans="2:11" ht="16.5" customHeight="1" x14ac:dyDescent="0.3">
      <c r="B109" s="406"/>
      <c r="C109" s="407"/>
      <c r="D109" s="407"/>
      <c r="E109" s="407"/>
      <c r="F109" s="408"/>
      <c r="H109" s="406"/>
      <c r="I109" s="408"/>
      <c r="K109" s="53"/>
    </row>
    <row r="110" spans="2:11" ht="16.5" customHeight="1" x14ac:dyDescent="0.3">
      <c r="B110" s="406"/>
      <c r="C110" s="407"/>
      <c r="D110" s="407"/>
      <c r="E110" s="407"/>
      <c r="F110" s="408"/>
      <c r="H110" s="406"/>
      <c r="I110" s="408"/>
      <c r="K110" s="53"/>
    </row>
    <row r="111" spans="2:11" ht="16.5" customHeight="1" x14ac:dyDescent="0.3">
      <c r="B111" s="406"/>
      <c r="C111" s="407"/>
      <c r="D111" s="407"/>
      <c r="E111" s="407"/>
      <c r="F111" s="408"/>
      <c r="H111" s="406"/>
      <c r="I111" s="408"/>
      <c r="K111" s="53"/>
    </row>
    <row r="112" spans="2:11" ht="16.5" customHeight="1" x14ac:dyDescent="0.3">
      <c r="B112" s="406"/>
      <c r="C112" s="407"/>
      <c r="D112" s="407"/>
      <c r="E112" s="407"/>
      <c r="F112" s="408"/>
      <c r="H112" s="406"/>
      <c r="I112" s="408"/>
      <c r="K112" s="53"/>
    </row>
    <row r="113" spans="1:11" ht="16.5" customHeight="1" x14ac:dyDescent="0.3">
      <c r="B113" s="406"/>
      <c r="C113" s="407"/>
      <c r="D113" s="407"/>
      <c r="E113" s="407"/>
      <c r="F113" s="408"/>
      <c r="H113" s="406"/>
      <c r="I113" s="408"/>
      <c r="K113" s="53"/>
    </row>
    <row r="114" spans="1:11" ht="16.5" customHeight="1" x14ac:dyDescent="0.3">
      <c r="B114" s="406"/>
      <c r="C114" s="407"/>
      <c r="D114" s="407"/>
      <c r="E114" s="407"/>
      <c r="F114" s="408"/>
      <c r="H114" s="406"/>
      <c r="I114" s="408"/>
      <c r="K114" s="53"/>
    </row>
    <row r="115" spans="1:11" ht="16.5" customHeight="1" x14ac:dyDescent="0.3">
      <c r="B115" s="406"/>
      <c r="C115" s="407"/>
      <c r="D115" s="407"/>
      <c r="E115" s="407"/>
      <c r="F115" s="408"/>
      <c r="H115" s="406"/>
      <c r="I115" s="408"/>
      <c r="K115" s="53"/>
    </row>
    <row r="116" spans="1:11" ht="16.5" customHeight="1" x14ac:dyDescent="0.3">
      <c r="B116" s="406"/>
      <c r="C116" s="407"/>
      <c r="D116" s="407"/>
      <c r="E116" s="407"/>
      <c r="F116" s="408"/>
      <c r="H116" s="406"/>
      <c r="I116" s="408"/>
      <c r="K116" s="53"/>
    </row>
    <row r="117" spans="1:11" ht="16.5" customHeight="1" thickBot="1" x14ac:dyDescent="0.35">
      <c r="B117" s="409"/>
      <c r="C117" s="410"/>
      <c r="D117" s="410"/>
      <c r="E117" s="410"/>
      <c r="F117" s="411"/>
      <c r="H117" s="409"/>
      <c r="I117" s="411"/>
      <c r="K117" s="53"/>
    </row>
    <row r="118" spans="1:11" ht="16.5" customHeight="1" x14ac:dyDescent="0.3">
      <c r="K118" s="53"/>
    </row>
    <row r="119" spans="1:11" ht="16.5" customHeight="1" x14ac:dyDescent="0.3">
      <c r="A119" s="53"/>
      <c r="B119" s="53"/>
      <c r="C119" s="53"/>
      <c r="D119" s="53"/>
      <c r="E119" s="53"/>
      <c r="F119" s="53"/>
      <c r="G119" s="53"/>
      <c r="H119" s="53"/>
      <c r="I119" s="53"/>
      <c r="J119" s="53"/>
      <c r="K119" s="53"/>
    </row>
    <row r="120" spans="1:11" ht="16.5" customHeight="1" x14ac:dyDescent="0.3"/>
  </sheetData>
  <sheetProtection algorithmName="SHA-512" hashValue="99PJ0sC2hNsyEV6yjgDWmagg3w8Saw9SmiKjJVhH41dFitvm4XzgaYmbXajnGs5uDI4mt4QgstEiTIQfdPFMlQ==" saltValue="LaMY59lXkuBVdo8V8gNI+g==" spinCount="100000" sheet="1" scenarios="1" selectLockedCells="1"/>
  <protectedRanges>
    <protectedRange sqref="B12 H12 B39 H39 B66:B81 H66:H81 B93 H93" name="Range1_1"/>
  </protectedRanges>
  <mergeCells count="15">
    <mergeCell ref="B2:C2"/>
    <mergeCell ref="H92:I92"/>
    <mergeCell ref="B93:F117"/>
    <mergeCell ref="H93:I117"/>
    <mergeCell ref="B65:F65"/>
    <mergeCell ref="H65:I65"/>
    <mergeCell ref="B66:F90"/>
    <mergeCell ref="H66:I90"/>
    <mergeCell ref="B92:F92"/>
    <mergeCell ref="B39:I63"/>
    <mergeCell ref="B11:F11"/>
    <mergeCell ref="H11:I11"/>
    <mergeCell ref="B12:F36"/>
    <mergeCell ref="H12:I36"/>
    <mergeCell ref="B38:I38"/>
  </mergeCells>
  <phoneticPr fontId="1" type="noConversion"/>
  <hyperlinks>
    <hyperlink ref="E4" location="Instructions!A1" display="Back to Instructions tab"/>
  </hyperlinks>
  <pageMargins left="0.25" right="0.25" top="1"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8"/>
  <sheetViews>
    <sheetView showGridLines="0" zoomScale="80" zoomScaleNormal="80" workbookViewId="0">
      <selection activeCell="E5" sqref="E5"/>
    </sheetView>
  </sheetViews>
  <sheetFormatPr defaultRowHeight="16.5" x14ac:dyDescent="0.3"/>
  <cols>
    <col min="1" max="1" width="6.42578125" style="20" customWidth="1"/>
    <col min="2" max="2" width="31.7109375" style="20" customWidth="1"/>
    <col min="3" max="3" width="47" style="20" customWidth="1"/>
    <col min="4" max="5" width="26.85546875" style="20" customWidth="1"/>
    <col min="6" max="6" width="9.140625" style="20"/>
    <col min="7" max="7" width="3.140625" style="20" customWidth="1"/>
    <col min="8" max="16384" width="9.140625" style="20"/>
  </cols>
  <sheetData>
    <row r="1" spans="2:11" ht="17.25" thickBot="1" x14ac:dyDescent="0.35">
      <c r="E1" s="27"/>
      <c r="G1" s="53"/>
    </row>
    <row r="2" spans="2:11" ht="18" thickBot="1" x14ac:dyDescent="0.35">
      <c r="B2" s="346" t="s">
        <v>90</v>
      </c>
      <c r="C2" s="347"/>
      <c r="E2" s="27"/>
      <c r="G2" s="53"/>
    </row>
    <row r="3" spans="2:11" x14ac:dyDescent="0.3">
      <c r="B3" s="115" t="str">
        <f>'Version Control'!B3</f>
        <v>Test Report Template Name:</v>
      </c>
      <c r="C3" s="170" t="str">
        <f>'Version Control'!C3</f>
        <v xml:space="preserve">Water Heater, Tankless Gas  </v>
      </c>
      <c r="E3" s="27"/>
      <c r="G3" s="53"/>
    </row>
    <row r="4" spans="2:11" x14ac:dyDescent="0.3">
      <c r="B4" s="116" t="str">
        <f>'Version Control'!B4</f>
        <v>Version Number:</v>
      </c>
      <c r="C4" s="118" t="str">
        <f>'Version Control'!C4</f>
        <v>v1.4</v>
      </c>
      <c r="E4" s="27"/>
      <c r="G4" s="53"/>
    </row>
    <row r="5" spans="2:11" ht="18" x14ac:dyDescent="0.35">
      <c r="B5" s="117" t="str">
        <f>'Version Control'!B5</f>
        <v xml:space="preserve">Latest Template Revision: </v>
      </c>
      <c r="C5" s="119">
        <f>'Version Control'!C5</f>
        <v>42923</v>
      </c>
      <c r="E5" s="169" t="s">
        <v>149</v>
      </c>
      <c r="G5" s="53"/>
    </row>
    <row r="6" spans="2:11" x14ac:dyDescent="0.3">
      <c r="B6" s="117" t="str">
        <f>'Version Control'!B6</f>
        <v>Tab Name:</v>
      </c>
      <c r="C6" s="118" t="str">
        <f ca="1">MID(CELL("filename",A1), FIND("]", CELL("filename",A1))+ 1, 255)</f>
        <v>Test Conditions</v>
      </c>
      <c r="E6" s="27"/>
      <c r="G6" s="53"/>
    </row>
    <row r="7" spans="2:11" ht="36" customHeight="1" x14ac:dyDescent="0.3">
      <c r="B7" s="246" t="str">
        <f>'Version Control'!B7</f>
        <v>File Name:</v>
      </c>
      <c r="C7" s="247" t="str">
        <f ca="1">'Version Control'!C7</f>
        <v>Water Heater, Tankless Gas - v1.4.xlsx</v>
      </c>
      <c r="E7" s="27"/>
      <c r="G7" s="53"/>
    </row>
    <row r="8" spans="2:11" ht="17.25" thickBot="1" x14ac:dyDescent="0.35">
      <c r="B8" s="120" t="str">
        <f>'Version Control'!B8</f>
        <v xml:space="preserve">Test Completion Date: </v>
      </c>
      <c r="C8" s="121" t="str">
        <f>'Version Control'!C8</f>
        <v>[MM/DD/YYYY]</v>
      </c>
      <c r="E8" s="27"/>
      <c r="G8" s="53"/>
    </row>
    <row r="9" spans="2:11" x14ac:dyDescent="0.3">
      <c r="E9" s="27"/>
      <c r="G9" s="53"/>
    </row>
    <row r="10" spans="2:11" ht="17.25" thickBot="1" x14ac:dyDescent="0.35">
      <c r="E10" s="27"/>
      <c r="G10" s="53"/>
    </row>
    <row r="11" spans="2:11" ht="18" thickBot="1" x14ac:dyDescent="0.4">
      <c r="B11" s="367" t="s">
        <v>2</v>
      </c>
      <c r="C11" s="422"/>
      <c r="D11" s="368"/>
      <c r="E11" s="165"/>
      <c r="G11" s="53"/>
    </row>
    <row r="12" spans="2:11" ht="18" thickBot="1" x14ac:dyDescent="0.4">
      <c r="B12" s="325" t="s">
        <v>24</v>
      </c>
      <c r="C12" s="423" t="s">
        <v>99</v>
      </c>
      <c r="D12" s="424"/>
      <c r="E12" s="226"/>
      <c r="G12" s="58"/>
      <c r="H12" s="30"/>
      <c r="I12" s="30"/>
      <c r="J12" s="30"/>
      <c r="K12" s="30"/>
    </row>
    <row r="13" spans="2:11" ht="18.75" thickTop="1" thickBot="1" x14ac:dyDescent="0.4">
      <c r="B13" s="146" t="s">
        <v>8</v>
      </c>
      <c r="C13" s="147"/>
      <c r="D13" s="148"/>
      <c r="E13" s="166"/>
      <c r="G13" s="58"/>
      <c r="H13" s="30"/>
      <c r="I13" s="30"/>
      <c r="J13" s="30"/>
      <c r="K13" s="30"/>
    </row>
    <row r="14" spans="2:11" ht="38.25" customHeight="1" thickTop="1" x14ac:dyDescent="0.35">
      <c r="B14" s="425" t="s">
        <v>161</v>
      </c>
      <c r="C14" s="426"/>
      <c r="D14" s="427"/>
      <c r="E14" s="33"/>
      <c r="G14" s="53"/>
    </row>
    <row r="15" spans="2:11" ht="17.25" x14ac:dyDescent="0.35">
      <c r="B15" s="149"/>
      <c r="C15" s="428" t="s">
        <v>222</v>
      </c>
      <c r="D15" s="429"/>
      <c r="E15" s="168"/>
      <c r="G15" s="53"/>
    </row>
    <row r="16" spans="2:11" ht="17.25" x14ac:dyDescent="0.35">
      <c r="B16" s="150"/>
      <c r="C16" s="151" t="s">
        <v>13</v>
      </c>
      <c r="D16" s="152" t="s">
        <v>14</v>
      </c>
      <c r="E16" s="167"/>
      <c r="G16" s="53"/>
    </row>
    <row r="17" spans="2:11" x14ac:dyDescent="0.3">
      <c r="B17" s="153" t="s">
        <v>109</v>
      </c>
      <c r="C17" s="265"/>
      <c r="D17" s="266"/>
      <c r="E17" s="227"/>
      <c r="G17" s="53"/>
    </row>
    <row r="18" spans="2:11" ht="17.25" thickBot="1" x14ac:dyDescent="0.35">
      <c r="B18" s="154" t="s">
        <v>162</v>
      </c>
      <c r="C18" s="267"/>
      <c r="D18" s="266"/>
      <c r="E18" s="227"/>
      <c r="G18" s="53"/>
    </row>
    <row r="19" spans="2:11" ht="18.75" thickTop="1" thickBot="1" x14ac:dyDescent="0.4">
      <c r="B19" s="146" t="s">
        <v>10</v>
      </c>
      <c r="C19" s="147"/>
      <c r="D19" s="148"/>
      <c r="E19" s="166"/>
      <c r="G19" s="53"/>
    </row>
    <row r="20" spans="2:11" ht="42" customHeight="1" thickTop="1" x14ac:dyDescent="0.35">
      <c r="B20" s="425" t="s">
        <v>9</v>
      </c>
      <c r="C20" s="426"/>
      <c r="D20" s="427"/>
      <c r="E20" s="33"/>
      <c r="G20" s="53"/>
    </row>
    <row r="21" spans="2:11" ht="17.25" x14ac:dyDescent="0.35">
      <c r="B21" s="149"/>
      <c r="C21" s="430" t="s">
        <v>223</v>
      </c>
      <c r="D21" s="431"/>
      <c r="E21" s="168"/>
      <c r="G21" s="58"/>
      <c r="H21" s="30"/>
      <c r="I21" s="30"/>
      <c r="J21" s="30"/>
      <c r="K21" s="30"/>
    </row>
    <row r="22" spans="2:11" ht="17.25" x14ac:dyDescent="0.35">
      <c r="B22" s="150"/>
      <c r="C22" s="151" t="s">
        <v>13</v>
      </c>
      <c r="D22" s="152" t="s">
        <v>14</v>
      </c>
      <c r="E22" s="167"/>
      <c r="G22" s="58"/>
      <c r="H22" s="30"/>
      <c r="I22" s="30"/>
      <c r="J22" s="30"/>
      <c r="K22" s="30"/>
    </row>
    <row r="23" spans="2:11" ht="17.25" x14ac:dyDescent="0.35">
      <c r="B23" s="153" t="s">
        <v>109</v>
      </c>
      <c r="C23" s="265"/>
      <c r="D23" s="266"/>
      <c r="E23" s="227"/>
      <c r="G23" s="59"/>
      <c r="H23" s="32"/>
      <c r="I23" s="32"/>
    </row>
    <row r="24" spans="2:11" ht="18" thickBot="1" x14ac:dyDescent="0.4">
      <c r="B24" s="155" t="s">
        <v>162</v>
      </c>
      <c r="C24" s="268"/>
      <c r="D24" s="269"/>
      <c r="E24" s="227"/>
      <c r="G24" s="59"/>
      <c r="H24" s="32"/>
      <c r="I24" s="32"/>
    </row>
    <row r="25" spans="2:11" ht="18.75" thickTop="1" thickBot="1" x14ac:dyDescent="0.4">
      <c r="B25" s="146" t="s">
        <v>83</v>
      </c>
      <c r="C25" s="147"/>
      <c r="D25" s="148"/>
      <c r="E25" s="166"/>
      <c r="G25" s="59"/>
      <c r="H25" s="32"/>
      <c r="I25" s="32"/>
    </row>
    <row r="26" spans="2:11" ht="39" customHeight="1" thickTop="1" x14ac:dyDescent="0.35">
      <c r="B26" s="425" t="s">
        <v>11</v>
      </c>
      <c r="C26" s="426"/>
      <c r="D26" s="427"/>
      <c r="E26" s="33"/>
      <c r="G26" s="59"/>
      <c r="H26" s="32"/>
      <c r="I26" s="32"/>
    </row>
    <row r="27" spans="2:11" ht="17.25" x14ac:dyDescent="0.35">
      <c r="B27" s="149"/>
      <c r="C27" s="428" t="s">
        <v>16</v>
      </c>
      <c r="D27" s="429"/>
      <c r="E27" s="168"/>
      <c r="G27" s="59"/>
      <c r="H27" s="32"/>
      <c r="I27" s="32"/>
    </row>
    <row r="28" spans="2:11" ht="17.25" x14ac:dyDescent="0.35">
      <c r="B28" s="150"/>
      <c r="C28" s="151" t="s">
        <v>13</v>
      </c>
      <c r="D28" s="152" t="s">
        <v>14</v>
      </c>
      <c r="E28" s="167"/>
      <c r="G28" s="58"/>
      <c r="H28" s="30"/>
      <c r="I28" s="30"/>
    </row>
    <row r="29" spans="2:11" x14ac:dyDescent="0.3">
      <c r="B29" s="153" t="s">
        <v>109</v>
      </c>
      <c r="C29" s="265"/>
      <c r="D29" s="266"/>
      <c r="E29" s="227"/>
      <c r="G29" s="53"/>
    </row>
    <row r="30" spans="2:11" ht="18" thickBot="1" x14ac:dyDescent="0.4">
      <c r="B30" s="155" t="s">
        <v>162</v>
      </c>
      <c r="C30" s="268"/>
      <c r="D30" s="269"/>
      <c r="E30" s="227"/>
      <c r="G30" s="59"/>
      <c r="H30" s="32"/>
      <c r="I30" s="32"/>
      <c r="J30" s="32"/>
      <c r="K30" s="32"/>
    </row>
    <row r="31" spans="2:11" ht="18.75" thickTop="1" thickBot="1" x14ac:dyDescent="0.4">
      <c r="B31" s="146" t="s">
        <v>84</v>
      </c>
      <c r="C31" s="147"/>
      <c r="D31" s="148"/>
      <c r="E31" s="166"/>
      <c r="G31" s="58"/>
      <c r="H31" s="30"/>
      <c r="I31" s="30"/>
      <c r="J31" s="30"/>
      <c r="K31" s="30"/>
    </row>
    <row r="32" spans="2:11" ht="104.25" customHeight="1" thickTop="1" x14ac:dyDescent="0.35">
      <c r="B32" s="432" t="s">
        <v>12</v>
      </c>
      <c r="C32" s="433"/>
      <c r="D32" s="434"/>
      <c r="E32" s="33"/>
      <c r="G32" s="58"/>
      <c r="H32" s="30"/>
      <c r="I32" s="30"/>
      <c r="J32" s="30"/>
      <c r="K32" s="30"/>
    </row>
    <row r="33" spans="1:11" ht="17.25" x14ac:dyDescent="0.35">
      <c r="B33" s="149"/>
      <c r="C33" s="430" t="s">
        <v>17</v>
      </c>
      <c r="D33" s="431"/>
      <c r="E33" s="168"/>
      <c r="G33" s="59"/>
      <c r="H33" s="32"/>
      <c r="I33" s="32"/>
      <c r="J33" s="32"/>
      <c r="K33" s="32"/>
    </row>
    <row r="34" spans="1:11" ht="17.25" x14ac:dyDescent="0.35">
      <c r="B34" s="150"/>
      <c r="C34" s="151" t="s">
        <v>13</v>
      </c>
      <c r="D34" s="152" t="s">
        <v>14</v>
      </c>
      <c r="E34" s="167"/>
      <c r="G34" s="59"/>
      <c r="H34" s="32"/>
      <c r="I34" s="32"/>
    </row>
    <row r="35" spans="1:11" ht="17.25" x14ac:dyDescent="0.35">
      <c r="B35" s="153" t="s">
        <v>109</v>
      </c>
      <c r="C35" s="265"/>
      <c r="D35" s="266"/>
      <c r="E35" s="227"/>
      <c r="G35" s="59"/>
      <c r="H35" s="32"/>
      <c r="I35" s="32"/>
    </row>
    <row r="36" spans="1:11" ht="18" thickBot="1" x14ac:dyDescent="0.4">
      <c r="B36" s="326" t="s">
        <v>162</v>
      </c>
      <c r="C36" s="270"/>
      <c r="D36" s="271"/>
      <c r="E36" s="227"/>
      <c r="G36" s="59"/>
      <c r="H36" s="32"/>
      <c r="I36" s="32"/>
    </row>
    <row r="37" spans="1:11" ht="17.25" x14ac:dyDescent="0.35">
      <c r="C37" s="32"/>
      <c r="D37" s="32"/>
      <c r="E37" s="32"/>
      <c r="F37" s="32"/>
      <c r="G37" s="53"/>
    </row>
    <row r="38" spans="1:11" ht="17.25" x14ac:dyDescent="0.35">
      <c r="A38" s="53"/>
      <c r="B38" s="53"/>
      <c r="C38" s="58"/>
      <c r="D38" s="58"/>
      <c r="E38" s="58"/>
      <c r="F38" s="58"/>
      <c r="G38" s="53"/>
    </row>
  </sheetData>
  <sheetProtection algorithmName="SHA-512" hashValue="c2GuG9yAooKJO5RccHLXqsj74ALseJ3tIPdMJ2i2mnTCixmz2Bx86HPMyskJBmCXSMc5IZsnrmm3fD/Vlznn7g==" saltValue="auB8bNEfmw1d6GRLU/Qukg==" spinCount="100000" sheet="1" objects="1" scenarios="1" selectLockedCells="1"/>
  <protectedRanges>
    <protectedRange sqref="C17:E18 C23:E24 C29:E30 C35:E36" name="Range1"/>
    <protectedRange sqref="C12" name="Range1_1"/>
  </protectedRanges>
  <mergeCells count="11">
    <mergeCell ref="C33:D33"/>
    <mergeCell ref="B20:D20"/>
    <mergeCell ref="C21:D21"/>
    <mergeCell ref="B26:D26"/>
    <mergeCell ref="C27:D27"/>
    <mergeCell ref="B32:D32"/>
    <mergeCell ref="B2:C2"/>
    <mergeCell ref="B11:D11"/>
    <mergeCell ref="C12:D12"/>
    <mergeCell ref="B14:D14"/>
    <mergeCell ref="C15:D15"/>
  </mergeCells>
  <phoneticPr fontId="1" type="noConversion"/>
  <hyperlinks>
    <hyperlink ref="E5" location="Instructions!A1" display="Back to Instructions tab"/>
  </hyperlinks>
  <pageMargins left="0.25" right="0.25" top="1"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56"/>
  <sheetViews>
    <sheetView showGridLines="0" zoomScale="80" zoomScaleNormal="80" workbookViewId="0">
      <selection activeCell="E5" sqref="E5"/>
    </sheetView>
  </sheetViews>
  <sheetFormatPr defaultRowHeight="16.5" x14ac:dyDescent="0.3"/>
  <cols>
    <col min="1" max="1" width="5.28515625" style="20" customWidth="1"/>
    <col min="2" max="2" width="44" style="20" customWidth="1"/>
    <col min="3" max="3" width="46.7109375" style="34" customWidth="1"/>
    <col min="4" max="4" width="30.140625" style="34" customWidth="1"/>
    <col min="5" max="5" width="27.140625" style="34" bestFit="1" customWidth="1"/>
    <col min="6" max="6" width="12.85546875" style="20" bestFit="1" customWidth="1"/>
    <col min="7" max="7" width="3.28515625" style="20" customWidth="1"/>
    <col min="8" max="8" width="19.85546875" style="20" customWidth="1"/>
    <col min="9" max="16384" width="9.140625" style="20"/>
  </cols>
  <sheetData>
    <row r="1" spans="2:9" ht="17.25" thickBot="1" x14ac:dyDescent="0.35">
      <c r="G1" s="53"/>
    </row>
    <row r="2" spans="2:9" ht="18" thickBot="1" x14ac:dyDescent="0.35">
      <c r="B2" s="346" t="s">
        <v>90</v>
      </c>
      <c r="C2" s="347"/>
      <c r="G2" s="53"/>
    </row>
    <row r="3" spans="2:9" x14ac:dyDescent="0.3">
      <c r="B3" s="115" t="str">
        <f>'Version Control'!B3</f>
        <v>Test Report Template Name:</v>
      </c>
      <c r="C3" s="170" t="str">
        <f>'Version Control'!C3</f>
        <v xml:space="preserve">Water Heater, Tankless Gas  </v>
      </c>
      <c r="G3" s="53"/>
    </row>
    <row r="4" spans="2:9" x14ac:dyDescent="0.3">
      <c r="B4" s="116" t="str">
        <f>'Version Control'!B4</f>
        <v>Version Number:</v>
      </c>
      <c r="C4" s="118" t="str">
        <f>'Version Control'!C4</f>
        <v>v1.4</v>
      </c>
      <c r="G4" s="53"/>
    </row>
    <row r="5" spans="2:9" ht="18" x14ac:dyDescent="0.35">
      <c r="B5" s="117" t="str">
        <f>'Version Control'!B5</f>
        <v xml:space="preserve">Latest Template Revision: </v>
      </c>
      <c r="C5" s="119">
        <f>'Version Control'!C5</f>
        <v>42923</v>
      </c>
      <c r="E5" s="163" t="s">
        <v>149</v>
      </c>
      <c r="G5" s="53"/>
    </row>
    <row r="6" spans="2:9" x14ac:dyDescent="0.3">
      <c r="B6" s="117" t="str">
        <f>'Version Control'!B6</f>
        <v>Tab Name:</v>
      </c>
      <c r="C6" s="118" t="str">
        <f ca="1">MID(CELL("filename",A1), FIND("]", CELL("filename",A1))+ 1, 255)</f>
        <v>Max GPM Test</v>
      </c>
      <c r="G6" s="53"/>
    </row>
    <row r="7" spans="2:9" ht="35.25" customHeight="1" x14ac:dyDescent="0.3">
      <c r="B7" s="246" t="str">
        <f>'Version Control'!B7</f>
        <v>File Name:</v>
      </c>
      <c r="C7" s="247" t="str">
        <f ca="1">'Version Control'!C7</f>
        <v>Water Heater, Tankless Gas - v1.4.xlsx</v>
      </c>
      <c r="G7" s="53"/>
    </row>
    <row r="8" spans="2:9" ht="17.25" thickBot="1" x14ac:dyDescent="0.35">
      <c r="B8" s="120" t="str">
        <f>'Version Control'!B8</f>
        <v xml:space="preserve">Test Completion Date: </v>
      </c>
      <c r="C8" s="121" t="str">
        <f>'Version Control'!C8</f>
        <v>[MM/DD/YYYY]</v>
      </c>
      <c r="G8" s="53"/>
    </row>
    <row r="9" spans="2:9" x14ac:dyDescent="0.3">
      <c r="G9" s="53"/>
    </row>
    <row r="10" spans="2:9" ht="17.25" thickBot="1" x14ac:dyDescent="0.35">
      <c r="G10" s="53"/>
    </row>
    <row r="11" spans="2:9" ht="18" thickBot="1" x14ac:dyDescent="0.4">
      <c r="B11" s="367" t="s">
        <v>65</v>
      </c>
      <c r="C11" s="422"/>
      <c r="D11" s="422"/>
      <c r="E11" s="368"/>
      <c r="G11" s="53"/>
    </row>
    <row r="12" spans="2:9" x14ac:dyDescent="0.3">
      <c r="B12" s="83" t="s">
        <v>24</v>
      </c>
      <c r="C12" s="205" t="s">
        <v>99</v>
      </c>
      <c r="D12" s="441"/>
      <c r="E12" s="442"/>
      <c r="G12" s="53"/>
    </row>
    <row r="13" spans="2:9" ht="17.25" thickBot="1" x14ac:dyDescent="0.35">
      <c r="B13" s="122" t="s">
        <v>50</v>
      </c>
      <c r="C13" s="158"/>
      <c r="D13" s="443"/>
      <c r="E13" s="444"/>
      <c r="G13" s="53"/>
      <c r="H13" s="28"/>
    </row>
    <row r="14" spans="2:9" ht="18" thickTop="1" x14ac:dyDescent="0.35">
      <c r="B14" s="455" t="s">
        <v>51</v>
      </c>
      <c r="C14" s="456"/>
      <c r="D14" s="456"/>
      <c r="E14" s="457"/>
      <c r="F14" s="49"/>
      <c r="G14" s="60"/>
      <c r="H14" s="49"/>
      <c r="I14" s="49"/>
    </row>
    <row r="15" spans="2:9" ht="17.25" x14ac:dyDescent="0.35">
      <c r="B15" s="201" t="s">
        <v>132</v>
      </c>
      <c r="C15" s="200"/>
      <c r="D15" s="200"/>
      <c r="E15" s="202"/>
      <c r="F15" s="49"/>
      <c r="G15" s="60"/>
      <c r="H15" s="49"/>
      <c r="I15" s="49"/>
    </row>
    <row r="16" spans="2:9" ht="18.75" thickBot="1" x14ac:dyDescent="0.4">
      <c r="B16" s="122" t="s">
        <v>133</v>
      </c>
      <c r="C16" s="272"/>
      <c r="D16" s="445" t="s">
        <v>52</v>
      </c>
      <c r="E16" s="446"/>
      <c r="G16" s="53"/>
    </row>
    <row r="17" spans="2:10" s="34" customFormat="1" ht="18" thickTop="1" x14ac:dyDescent="0.35">
      <c r="B17" s="455" t="s">
        <v>53</v>
      </c>
      <c r="C17" s="456"/>
      <c r="D17" s="456"/>
      <c r="E17" s="457"/>
      <c r="F17" s="49"/>
      <c r="G17" s="60"/>
      <c r="H17" s="49"/>
      <c r="I17" s="49"/>
    </row>
    <row r="18" spans="2:10" s="34" customFormat="1" ht="51.75" customHeight="1" x14ac:dyDescent="0.35">
      <c r="B18" s="438" t="s">
        <v>134</v>
      </c>
      <c r="C18" s="439"/>
      <c r="D18" s="439"/>
      <c r="E18" s="440"/>
      <c r="F18" s="48"/>
      <c r="G18" s="61"/>
      <c r="H18" s="48"/>
      <c r="I18" s="48"/>
    </row>
    <row r="19" spans="2:10" s="34" customFormat="1" ht="18" x14ac:dyDescent="0.35">
      <c r="B19" s="273" t="s">
        <v>135</v>
      </c>
      <c r="C19" s="274"/>
      <c r="D19" s="447" t="s">
        <v>52</v>
      </c>
      <c r="E19" s="448"/>
      <c r="F19" s="20"/>
      <c r="G19" s="53"/>
      <c r="H19" s="20"/>
      <c r="I19" s="20"/>
    </row>
    <row r="20" spans="2:10" s="34" customFormat="1" ht="27.75" customHeight="1" x14ac:dyDescent="0.35">
      <c r="B20" s="275" t="s">
        <v>136</v>
      </c>
      <c r="C20" s="267"/>
      <c r="D20" s="449" t="s">
        <v>39</v>
      </c>
      <c r="E20" s="450"/>
      <c r="F20" s="20"/>
      <c r="G20" s="53"/>
      <c r="H20" s="20"/>
      <c r="I20" s="20"/>
      <c r="J20" s="35"/>
    </row>
    <row r="21" spans="2:10" ht="13.5" customHeight="1" x14ac:dyDescent="0.3">
      <c r="B21" s="458"/>
      <c r="C21" s="459"/>
      <c r="D21" s="459"/>
      <c r="E21" s="460"/>
      <c r="G21" s="53"/>
    </row>
    <row r="22" spans="2:10" ht="17.25" x14ac:dyDescent="0.35">
      <c r="B22" s="276" t="s">
        <v>54</v>
      </c>
      <c r="C22" s="277"/>
      <c r="D22" s="278" t="s">
        <v>66</v>
      </c>
      <c r="E22" s="279"/>
      <c r="G22" s="53"/>
    </row>
    <row r="23" spans="2:10" x14ac:dyDescent="0.3">
      <c r="B23" s="90"/>
      <c r="C23" s="36"/>
      <c r="D23" s="24"/>
      <c r="E23" s="25"/>
      <c r="G23" s="53"/>
    </row>
    <row r="24" spans="2:10" ht="17.25" x14ac:dyDescent="0.35">
      <c r="B24" s="91"/>
      <c r="C24" s="44" t="s">
        <v>40</v>
      </c>
      <c r="D24" s="43"/>
      <c r="E24" s="92"/>
      <c r="F24" s="43"/>
      <c r="G24" s="62"/>
      <c r="H24" s="43"/>
    </row>
    <row r="25" spans="2:10" ht="18" x14ac:dyDescent="0.35">
      <c r="B25" s="93" t="s">
        <v>137</v>
      </c>
      <c r="C25" s="280" t="str">
        <f>IF(C22="Mass",E154-E37,IF(C22="Volume",E154*C29,""))</f>
        <v/>
      </c>
      <c r="D25" s="451" t="s">
        <v>44</v>
      </c>
      <c r="E25" s="452"/>
      <c r="F25" s="50"/>
      <c r="G25" s="63"/>
    </row>
    <row r="26" spans="2:10" ht="18" x14ac:dyDescent="0.35">
      <c r="B26" s="93" t="s">
        <v>138</v>
      </c>
      <c r="C26" s="280" t="str">
        <f>IF(C22="Volume",E154-E37,IF(C22="Mass",E154/C29,""))</f>
        <v/>
      </c>
      <c r="D26" s="451" t="s">
        <v>45</v>
      </c>
      <c r="E26" s="452"/>
      <c r="F26" s="50"/>
      <c r="G26" s="63"/>
    </row>
    <row r="27" spans="2:10" x14ac:dyDescent="0.3">
      <c r="B27" s="93" t="s">
        <v>41</v>
      </c>
      <c r="C27" s="280" t="str">
        <f>IF(ISBLANK(D154),"",AVERAGE(D37:D154))</f>
        <v/>
      </c>
      <c r="D27" s="453" t="s">
        <v>39</v>
      </c>
      <c r="E27" s="454"/>
      <c r="F27" s="51"/>
      <c r="G27" s="63"/>
    </row>
    <row r="28" spans="2:10" x14ac:dyDescent="0.3">
      <c r="B28" s="93" t="s">
        <v>46</v>
      </c>
      <c r="C28" s="280" t="str">
        <f>IF(ISBLANK(C154),"",AVERAGE(C37:C154))</f>
        <v/>
      </c>
      <c r="D28" s="453" t="s">
        <v>39</v>
      </c>
      <c r="E28" s="454"/>
      <c r="F28" s="51"/>
      <c r="G28" s="63"/>
    </row>
    <row r="29" spans="2:10" ht="16.5" customHeight="1" x14ac:dyDescent="0.3">
      <c r="B29" s="76" t="s">
        <v>42</v>
      </c>
      <c r="C29" s="280" t="str">
        <f>IF(ISBLANK(D154),"",8.32484494324108 + 0.00121002794975781*C27 - 0.0000182546439626873*C27^2 + 2.48753009971683E-08*C27^3)</f>
        <v/>
      </c>
      <c r="D29" s="451" t="s">
        <v>43</v>
      </c>
      <c r="E29" s="452"/>
      <c r="F29" s="50"/>
      <c r="G29" s="63"/>
    </row>
    <row r="30" spans="2:10" x14ac:dyDescent="0.3">
      <c r="B30" s="94"/>
      <c r="C30" s="281"/>
      <c r="D30" s="37"/>
      <c r="E30" s="95"/>
      <c r="F30" s="3"/>
      <c r="G30" s="64"/>
      <c r="H30" s="3"/>
    </row>
    <row r="31" spans="2:10" ht="69" x14ac:dyDescent="0.35">
      <c r="B31" s="96"/>
      <c r="C31" s="306" t="s">
        <v>239</v>
      </c>
      <c r="D31" s="307" t="s">
        <v>240</v>
      </c>
      <c r="E31" s="97"/>
      <c r="F31" s="44"/>
      <c r="G31" s="65"/>
      <c r="H31" s="44"/>
    </row>
    <row r="32" spans="2:10" ht="18" thickBot="1" x14ac:dyDescent="0.4">
      <c r="B32" s="305" t="s">
        <v>238</v>
      </c>
      <c r="C32" s="308" t="str">
        <f>IF(C22="Mass",(C25*(C27-C28))/(10*C29*77),IF(C22="Volume",(C26*(C27-C28))/(10*77),""))</f>
        <v/>
      </c>
      <c r="D32" s="309"/>
      <c r="E32" s="304" t="s">
        <v>47</v>
      </c>
      <c r="F32" s="52"/>
      <c r="G32" s="66"/>
      <c r="H32" s="52"/>
    </row>
    <row r="33" spans="2:9" ht="17.25" thickBot="1" x14ac:dyDescent="0.35">
      <c r="B33" s="27"/>
      <c r="C33" s="36"/>
      <c r="D33" s="36"/>
      <c r="E33" s="20"/>
      <c r="G33" s="53"/>
      <c r="H33" s="27"/>
    </row>
    <row r="34" spans="2:9" ht="18" thickBot="1" x14ac:dyDescent="0.4">
      <c r="B34" s="355" t="s">
        <v>173</v>
      </c>
      <c r="C34" s="400"/>
      <c r="D34" s="400"/>
      <c r="E34" s="356"/>
      <c r="G34" s="53"/>
    </row>
    <row r="35" spans="2:9" x14ac:dyDescent="0.3">
      <c r="B35" s="436" t="s">
        <v>26</v>
      </c>
      <c r="C35" s="435" t="s">
        <v>224</v>
      </c>
      <c r="D35" s="435"/>
      <c r="E35" s="123" t="str">
        <f>IF(C22="Volume","Total Volume","Total Mass")</f>
        <v>Total Mass</v>
      </c>
      <c r="G35" s="53"/>
    </row>
    <row r="36" spans="2:9" s="38" customFormat="1" x14ac:dyDescent="0.3">
      <c r="B36" s="437"/>
      <c r="C36" s="31" t="s">
        <v>146</v>
      </c>
      <c r="D36" s="31" t="s">
        <v>160</v>
      </c>
      <c r="E36" s="124" t="str">
        <f>IF(C22="Volume","Gallons","lbs")</f>
        <v>lbs</v>
      </c>
      <c r="F36" s="20"/>
      <c r="G36" s="53"/>
      <c r="H36" s="20"/>
      <c r="I36" s="20"/>
    </row>
    <row r="37" spans="2:9" x14ac:dyDescent="0.3">
      <c r="B37" s="125">
        <v>15</v>
      </c>
      <c r="C37" s="282"/>
      <c r="D37" s="282"/>
      <c r="E37" s="283"/>
      <c r="G37" s="53"/>
    </row>
    <row r="38" spans="2:9" x14ac:dyDescent="0.3">
      <c r="B38" s="126">
        <v>20</v>
      </c>
      <c r="C38" s="284"/>
      <c r="D38" s="284"/>
      <c r="E38" s="285"/>
      <c r="G38" s="53"/>
    </row>
    <row r="39" spans="2:9" x14ac:dyDescent="0.3">
      <c r="B39" s="126">
        <v>25</v>
      </c>
      <c r="C39" s="284"/>
      <c r="D39" s="284"/>
      <c r="E39" s="285"/>
      <c r="G39" s="53"/>
    </row>
    <row r="40" spans="2:9" x14ac:dyDescent="0.3">
      <c r="B40" s="126">
        <v>30</v>
      </c>
      <c r="C40" s="284"/>
      <c r="D40" s="284"/>
      <c r="E40" s="285"/>
      <c r="G40" s="53"/>
    </row>
    <row r="41" spans="2:9" x14ac:dyDescent="0.3">
      <c r="B41" s="126">
        <v>35</v>
      </c>
      <c r="C41" s="284"/>
      <c r="D41" s="284"/>
      <c r="E41" s="285"/>
      <c r="G41" s="53"/>
    </row>
    <row r="42" spans="2:9" x14ac:dyDescent="0.3">
      <c r="B42" s="126">
        <v>40</v>
      </c>
      <c r="C42" s="284"/>
      <c r="D42" s="284"/>
      <c r="E42" s="285"/>
      <c r="G42" s="53"/>
    </row>
    <row r="43" spans="2:9" x14ac:dyDescent="0.3">
      <c r="B43" s="126">
        <v>45</v>
      </c>
      <c r="C43" s="284"/>
      <c r="D43" s="284"/>
      <c r="E43" s="285"/>
      <c r="G43" s="53"/>
    </row>
    <row r="44" spans="2:9" x14ac:dyDescent="0.3">
      <c r="B44" s="126">
        <v>50</v>
      </c>
      <c r="C44" s="284"/>
      <c r="D44" s="284"/>
      <c r="E44" s="285"/>
      <c r="G44" s="53"/>
    </row>
    <row r="45" spans="2:9" x14ac:dyDescent="0.3">
      <c r="B45" s="126">
        <v>55</v>
      </c>
      <c r="C45" s="284"/>
      <c r="D45" s="284"/>
      <c r="E45" s="285"/>
      <c r="G45" s="53"/>
    </row>
    <row r="46" spans="2:9" x14ac:dyDescent="0.3">
      <c r="B46" s="126">
        <v>60</v>
      </c>
      <c r="C46" s="284"/>
      <c r="D46" s="284"/>
      <c r="E46" s="285"/>
      <c r="G46" s="53"/>
    </row>
    <row r="47" spans="2:9" x14ac:dyDescent="0.3">
      <c r="B47" s="126">
        <v>65</v>
      </c>
      <c r="C47" s="284"/>
      <c r="D47" s="284"/>
      <c r="E47" s="285"/>
      <c r="G47" s="53"/>
    </row>
    <row r="48" spans="2:9" x14ac:dyDescent="0.3">
      <c r="B48" s="126">
        <v>70</v>
      </c>
      <c r="C48" s="284"/>
      <c r="D48" s="284"/>
      <c r="E48" s="285"/>
      <c r="G48" s="53"/>
    </row>
    <row r="49" spans="2:9" x14ac:dyDescent="0.3">
      <c r="B49" s="126">
        <v>75</v>
      </c>
      <c r="C49" s="284"/>
      <c r="D49" s="284"/>
      <c r="E49" s="285"/>
      <c r="G49" s="53"/>
    </row>
    <row r="50" spans="2:9" x14ac:dyDescent="0.3">
      <c r="B50" s="126">
        <v>80</v>
      </c>
      <c r="C50" s="284"/>
      <c r="D50" s="284"/>
      <c r="E50" s="285"/>
      <c r="G50" s="53"/>
    </row>
    <row r="51" spans="2:9" x14ac:dyDescent="0.3">
      <c r="B51" s="126">
        <v>85</v>
      </c>
      <c r="C51" s="284"/>
      <c r="D51" s="284"/>
      <c r="E51" s="285"/>
      <c r="G51" s="53"/>
    </row>
    <row r="52" spans="2:9" x14ac:dyDescent="0.3">
      <c r="B52" s="126">
        <v>90</v>
      </c>
      <c r="C52" s="284"/>
      <c r="D52" s="284"/>
      <c r="E52" s="285"/>
      <c r="F52" s="38"/>
      <c r="G52" s="67"/>
      <c r="H52" s="38"/>
      <c r="I52" s="38"/>
    </row>
    <row r="53" spans="2:9" x14ac:dyDescent="0.3">
      <c r="B53" s="126">
        <v>95</v>
      </c>
      <c r="C53" s="284"/>
      <c r="D53" s="284"/>
      <c r="E53" s="285"/>
      <c r="G53" s="53"/>
    </row>
    <row r="54" spans="2:9" x14ac:dyDescent="0.3">
      <c r="B54" s="126">
        <v>100</v>
      </c>
      <c r="C54" s="284"/>
      <c r="D54" s="284"/>
      <c r="E54" s="285"/>
      <c r="G54" s="53"/>
    </row>
    <row r="55" spans="2:9" x14ac:dyDescent="0.3">
      <c r="B55" s="126">
        <v>105</v>
      </c>
      <c r="C55" s="284"/>
      <c r="D55" s="284"/>
      <c r="E55" s="285"/>
      <c r="G55" s="53"/>
    </row>
    <row r="56" spans="2:9" x14ac:dyDescent="0.3">
      <c r="B56" s="126">
        <v>110</v>
      </c>
      <c r="C56" s="284"/>
      <c r="D56" s="284"/>
      <c r="E56" s="285"/>
      <c r="G56" s="53"/>
    </row>
    <row r="57" spans="2:9" x14ac:dyDescent="0.3">
      <c r="B57" s="126">
        <v>115</v>
      </c>
      <c r="C57" s="284"/>
      <c r="D57" s="284"/>
      <c r="E57" s="285"/>
      <c r="G57" s="53"/>
    </row>
    <row r="58" spans="2:9" x14ac:dyDescent="0.3">
      <c r="B58" s="126">
        <v>120</v>
      </c>
      <c r="C58" s="284"/>
      <c r="D58" s="284"/>
      <c r="E58" s="285"/>
      <c r="G58" s="53"/>
    </row>
    <row r="59" spans="2:9" x14ac:dyDescent="0.3">
      <c r="B59" s="126">
        <v>125</v>
      </c>
      <c r="C59" s="284"/>
      <c r="D59" s="284"/>
      <c r="E59" s="285"/>
      <c r="G59" s="53"/>
    </row>
    <row r="60" spans="2:9" x14ac:dyDescent="0.3">
      <c r="B60" s="126">
        <v>130</v>
      </c>
      <c r="C60" s="284"/>
      <c r="D60" s="284"/>
      <c r="E60" s="285"/>
      <c r="G60" s="53"/>
    </row>
    <row r="61" spans="2:9" x14ac:dyDescent="0.3">
      <c r="B61" s="126">
        <v>135</v>
      </c>
      <c r="C61" s="284"/>
      <c r="D61" s="284"/>
      <c r="E61" s="285"/>
      <c r="G61" s="53"/>
    </row>
    <row r="62" spans="2:9" x14ac:dyDescent="0.3">
      <c r="B62" s="126">
        <v>140</v>
      </c>
      <c r="C62" s="284"/>
      <c r="D62" s="284"/>
      <c r="E62" s="285"/>
      <c r="G62" s="53"/>
    </row>
    <row r="63" spans="2:9" x14ac:dyDescent="0.3">
      <c r="B63" s="126">
        <v>145</v>
      </c>
      <c r="C63" s="284"/>
      <c r="D63" s="284"/>
      <c r="E63" s="285"/>
      <c r="G63" s="53"/>
    </row>
    <row r="64" spans="2:9" x14ac:dyDescent="0.3">
      <c r="B64" s="126">
        <v>150</v>
      </c>
      <c r="C64" s="284"/>
      <c r="D64" s="284"/>
      <c r="E64" s="285"/>
      <c r="G64" s="53"/>
    </row>
    <row r="65" spans="2:7" x14ac:dyDescent="0.3">
      <c r="B65" s="126">
        <v>155</v>
      </c>
      <c r="C65" s="284"/>
      <c r="D65" s="284"/>
      <c r="E65" s="285"/>
      <c r="G65" s="53"/>
    </row>
    <row r="66" spans="2:7" x14ac:dyDescent="0.3">
      <c r="B66" s="126">
        <v>160</v>
      </c>
      <c r="C66" s="284"/>
      <c r="D66" s="284"/>
      <c r="E66" s="285"/>
      <c r="G66" s="53"/>
    </row>
    <row r="67" spans="2:7" x14ac:dyDescent="0.3">
      <c r="B67" s="126">
        <v>165</v>
      </c>
      <c r="C67" s="284"/>
      <c r="D67" s="284"/>
      <c r="E67" s="285"/>
      <c r="G67" s="53"/>
    </row>
    <row r="68" spans="2:7" x14ac:dyDescent="0.3">
      <c r="B68" s="126">
        <v>170</v>
      </c>
      <c r="C68" s="284"/>
      <c r="D68" s="284"/>
      <c r="E68" s="285"/>
      <c r="G68" s="53"/>
    </row>
    <row r="69" spans="2:7" x14ac:dyDescent="0.3">
      <c r="B69" s="126">
        <v>175</v>
      </c>
      <c r="C69" s="284"/>
      <c r="D69" s="284"/>
      <c r="E69" s="285"/>
      <c r="G69" s="53"/>
    </row>
    <row r="70" spans="2:7" x14ac:dyDescent="0.3">
      <c r="B70" s="126">
        <v>180</v>
      </c>
      <c r="C70" s="284"/>
      <c r="D70" s="284"/>
      <c r="E70" s="285"/>
      <c r="G70" s="53"/>
    </row>
    <row r="71" spans="2:7" x14ac:dyDescent="0.3">
      <c r="B71" s="126">
        <v>185</v>
      </c>
      <c r="C71" s="284"/>
      <c r="D71" s="284"/>
      <c r="E71" s="285"/>
      <c r="G71" s="53"/>
    </row>
    <row r="72" spans="2:7" x14ac:dyDescent="0.3">
      <c r="B72" s="126">
        <v>190</v>
      </c>
      <c r="C72" s="284"/>
      <c r="D72" s="284"/>
      <c r="E72" s="285"/>
      <c r="G72" s="53"/>
    </row>
    <row r="73" spans="2:7" x14ac:dyDescent="0.3">
      <c r="B73" s="126">
        <v>195</v>
      </c>
      <c r="C73" s="284"/>
      <c r="D73" s="284"/>
      <c r="E73" s="285"/>
      <c r="G73" s="53"/>
    </row>
    <row r="74" spans="2:7" x14ac:dyDescent="0.3">
      <c r="B74" s="126">
        <v>200</v>
      </c>
      <c r="C74" s="284"/>
      <c r="D74" s="284"/>
      <c r="E74" s="285"/>
      <c r="G74" s="53"/>
    </row>
    <row r="75" spans="2:7" x14ac:dyDescent="0.3">
      <c r="B75" s="126">
        <v>205</v>
      </c>
      <c r="C75" s="284"/>
      <c r="D75" s="284"/>
      <c r="E75" s="285"/>
      <c r="G75" s="53"/>
    </row>
    <row r="76" spans="2:7" x14ac:dyDescent="0.3">
      <c r="B76" s="126">
        <v>210</v>
      </c>
      <c r="C76" s="284"/>
      <c r="D76" s="284"/>
      <c r="E76" s="285"/>
      <c r="G76" s="53"/>
    </row>
    <row r="77" spans="2:7" x14ac:dyDescent="0.3">
      <c r="B77" s="126">
        <v>215</v>
      </c>
      <c r="C77" s="284"/>
      <c r="D77" s="284"/>
      <c r="E77" s="285"/>
      <c r="G77" s="53"/>
    </row>
    <row r="78" spans="2:7" x14ac:dyDescent="0.3">
      <c r="B78" s="126">
        <v>220</v>
      </c>
      <c r="C78" s="284"/>
      <c r="D78" s="284"/>
      <c r="E78" s="285"/>
      <c r="G78" s="53"/>
    </row>
    <row r="79" spans="2:7" x14ac:dyDescent="0.3">
      <c r="B79" s="126">
        <v>225</v>
      </c>
      <c r="C79" s="284"/>
      <c r="D79" s="284"/>
      <c r="E79" s="285"/>
      <c r="G79" s="53"/>
    </row>
    <row r="80" spans="2:7" x14ac:dyDescent="0.3">
      <c r="B80" s="126">
        <v>230</v>
      </c>
      <c r="C80" s="284"/>
      <c r="D80" s="284"/>
      <c r="E80" s="285"/>
      <c r="G80" s="53"/>
    </row>
    <row r="81" spans="2:7" x14ac:dyDescent="0.3">
      <c r="B81" s="126">
        <v>235</v>
      </c>
      <c r="C81" s="284"/>
      <c r="D81" s="284"/>
      <c r="E81" s="285"/>
      <c r="G81" s="53"/>
    </row>
    <row r="82" spans="2:7" x14ac:dyDescent="0.3">
      <c r="B82" s="126">
        <v>240</v>
      </c>
      <c r="C82" s="284"/>
      <c r="D82" s="284"/>
      <c r="E82" s="285"/>
      <c r="G82" s="53"/>
    </row>
    <row r="83" spans="2:7" x14ac:dyDescent="0.3">
      <c r="B83" s="126">
        <v>245</v>
      </c>
      <c r="C83" s="284"/>
      <c r="D83" s="284"/>
      <c r="E83" s="285"/>
      <c r="G83" s="53"/>
    </row>
    <row r="84" spans="2:7" x14ac:dyDescent="0.3">
      <c r="B84" s="126">
        <v>250</v>
      </c>
      <c r="C84" s="284"/>
      <c r="D84" s="284"/>
      <c r="E84" s="285"/>
      <c r="G84" s="53"/>
    </row>
    <row r="85" spans="2:7" x14ac:dyDescent="0.3">
      <c r="B85" s="126">
        <v>255</v>
      </c>
      <c r="C85" s="284"/>
      <c r="D85" s="284"/>
      <c r="E85" s="285"/>
      <c r="G85" s="53"/>
    </row>
    <row r="86" spans="2:7" x14ac:dyDescent="0.3">
      <c r="B86" s="126">
        <v>260</v>
      </c>
      <c r="C86" s="284"/>
      <c r="D86" s="284"/>
      <c r="E86" s="285"/>
      <c r="G86" s="53"/>
    </row>
    <row r="87" spans="2:7" x14ac:dyDescent="0.3">
      <c r="B87" s="126">
        <v>265</v>
      </c>
      <c r="C87" s="284"/>
      <c r="D87" s="284"/>
      <c r="E87" s="285"/>
      <c r="G87" s="53"/>
    </row>
    <row r="88" spans="2:7" x14ac:dyDescent="0.3">
      <c r="B88" s="126">
        <v>270</v>
      </c>
      <c r="C88" s="284"/>
      <c r="D88" s="284"/>
      <c r="E88" s="285"/>
      <c r="G88" s="53"/>
    </row>
    <row r="89" spans="2:7" x14ac:dyDescent="0.3">
      <c r="B89" s="126">
        <v>275</v>
      </c>
      <c r="C89" s="284"/>
      <c r="D89" s="284"/>
      <c r="E89" s="285"/>
      <c r="G89" s="53"/>
    </row>
    <row r="90" spans="2:7" x14ac:dyDescent="0.3">
      <c r="B90" s="126">
        <v>280</v>
      </c>
      <c r="C90" s="284"/>
      <c r="D90" s="284"/>
      <c r="E90" s="285"/>
      <c r="G90" s="53"/>
    </row>
    <row r="91" spans="2:7" x14ac:dyDescent="0.3">
      <c r="B91" s="126">
        <v>285</v>
      </c>
      <c r="C91" s="284"/>
      <c r="D91" s="284"/>
      <c r="E91" s="285"/>
      <c r="G91" s="53"/>
    </row>
    <row r="92" spans="2:7" x14ac:dyDescent="0.3">
      <c r="B92" s="126">
        <v>290</v>
      </c>
      <c r="C92" s="284"/>
      <c r="D92" s="284"/>
      <c r="E92" s="285"/>
      <c r="G92" s="53"/>
    </row>
    <row r="93" spans="2:7" x14ac:dyDescent="0.3">
      <c r="B93" s="126">
        <v>295</v>
      </c>
      <c r="C93" s="284"/>
      <c r="D93" s="284"/>
      <c r="E93" s="285"/>
      <c r="G93" s="53"/>
    </row>
    <row r="94" spans="2:7" x14ac:dyDescent="0.3">
      <c r="B94" s="126">
        <v>300</v>
      </c>
      <c r="C94" s="284"/>
      <c r="D94" s="284"/>
      <c r="E94" s="285"/>
      <c r="G94" s="53"/>
    </row>
    <row r="95" spans="2:7" x14ac:dyDescent="0.3">
      <c r="B95" s="126">
        <v>305</v>
      </c>
      <c r="C95" s="284"/>
      <c r="D95" s="284"/>
      <c r="E95" s="285"/>
      <c r="G95" s="53"/>
    </row>
    <row r="96" spans="2:7" x14ac:dyDescent="0.3">
      <c r="B96" s="126">
        <v>310</v>
      </c>
      <c r="C96" s="284"/>
      <c r="D96" s="284"/>
      <c r="E96" s="285"/>
      <c r="G96" s="53"/>
    </row>
    <row r="97" spans="2:7" x14ac:dyDescent="0.3">
      <c r="B97" s="126">
        <v>315</v>
      </c>
      <c r="C97" s="284"/>
      <c r="D97" s="284"/>
      <c r="E97" s="285"/>
      <c r="G97" s="53"/>
    </row>
    <row r="98" spans="2:7" x14ac:dyDescent="0.3">
      <c r="B98" s="126">
        <v>320</v>
      </c>
      <c r="C98" s="284"/>
      <c r="D98" s="284"/>
      <c r="E98" s="285"/>
      <c r="G98" s="53"/>
    </row>
    <row r="99" spans="2:7" x14ac:dyDescent="0.3">
      <c r="B99" s="126">
        <v>325</v>
      </c>
      <c r="C99" s="284"/>
      <c r="D99" s="284"/>
      <c r="E99" s="285"/>
      <c r="G99" s="53"/>
    </row>
    <row r="100" spans="2:7" x14ac:dyDescent="0.3">
      <c r="B100" s="126">
        <v>330</v>
      </c>
      <c r="C100" s="284"/>
      <c r="D100" s="284"/>
      <c r="E100" s="285"/>
      <c r="G100" s="53"/>
    </row>
    <row r="101" spans="2:7" x14ac:dyDescent="0.3">
      <c r="B101" s="126">
        <v>335</v>
      </c>
      <c r="C101" s="284"/>
      <c r="D101" s="284"/>
      <c r="E101" s="285"/>
      <c r="G101" s="53"/>
    </row>
    <row r="102" spans="2:7" x14ac:dyDescent="0.3">
      <c r="B102" s="126">
        <v>340</v>
      </c>
      <c r="C102" s="284"/>
      <c r="D102" s="284"/>
      <c r="E102" s="285"/>
      <c r="G102" s="53"/>
    </row>
    <row r="103" spans="2:7" x14ac:dyDescent="0.3">
      <c r="B103" s="126">
        <v>345</v>
      </c>
      <c r="C103" s="284"/>
      <c r="D103" s="284"/>
      <c r="E103" s="285"/>
      <c r="G103" s="53"/>
    </row>
    <row r="104" spans="2:7" x14ac:dyDescent="0.3">
      <c r="B104" s="126">
        <v>350</v>
      </c>
      <c r="C104" s="284"/>
      <c r="D104" s="284"/>
      <c r="E104" s="285"/>
      <c r="G104" s="53"/>
    </row>
    <row r="105" spans="2:7" x14ac:dyDescent="0.3">
      <c r="B105" s="126">
        <v>355</v>
      </c>
      <c r="C105" s="284"/>
      <c r="D105" s="284"/>
      <c r="E105" s="285"/>
      <c r="G105" s="53"/>
    </row>
    <row r="106" spans="2:7" x14ac:dyDescent="0.3">
      <c r="B106" s="126">
        <v>360</v>
      </c>
      <c r="C106" s="284"/>
      <c r="D106" s="284"/>
      <c r="E106" s="285"/>
      <c r="G106" s="53"/>
    </row>
    <row r="107" spans="2:7" x14ac:dyDescent="0.3">
      <c r="B107" s="126">
        <v>365</v>
      </c>
      <c r="C107" s="284"/>
      <c r="D107" s="284"/>
      <c r="E107" s="285"/>
      <c r="G107" s="53"/>
    </row>
    <row r="108" spans="2:7" x14ac:dyDescent="0.3">
      <c r="B108" s="126">
        <v>370</v>
      </c>
      <c r="C108" s="284"/>
      <c r="D108" s="284"/>
      <c r="E108" s="285"/>
      <c r="G108" s="53"/>
    </row>
    <row r="109" spans="2:7" x14ac:dyDescent="0.3">
      <c r="B109" s="126">
        <v>375</v>
      </c>
      <c r="C109" s="284"/>
      <c r="D109" s="284"/>
      <c r="E109" s="285"/>
      <c r="G109" s="53"/>
    </row>
    <row r="110" spans="2:7" x14ac:dyDescent="0.3">
      <c r="B110" s="126">
        <v>380</v>
      </c>
      <c r="C110" s="284"/>
      <c r="D110" s="284"/>
      <c r="E110" s="285"/>
      <c r="G110" s="53"/>
    </row>
    <row r="111" spans="2:7" x14ac:dyDescent="0.3">
      <c r="B111" s="126">
        <v>385</v>
      </c>
      <c r="C111" s="284"/>
      <c r="D111" s="284"/>
      <c r="E111" s="285"/>
      <c r="G111" s="53"/>
    </row>
    <row r="112" spans="2:7" x14ac:dyDescent="0.3">
      <c r="B112" s="126">
        <v>390</v>
      </c>
      <c r="C112" s="284"/>
      <c r="D112" s="284"/>
      <c r="E112" s="285"/>
      <c r="G112" s="53"/>
    </row>
    <row r="113" spans="2:7" x14ac:dyDescent="0.3">
      <c r="B113" s="126">
        <v>395</v>
      </c>
      <c r="C113" s="284"/>
      <c r="D113" s="284"/>
      <c r="E113" s="285"/>
      <c r="G113" s="53"/>
    </row>
    <row r="114" spans="2:7" x14ac:dyDescent="0.3">
      <c r="B114" s="126">
        <v>400</v>
      </c>
      <c r="C114" s="284"/>
      <c r="D114" s="284"/>
      <c r="E114" s="285"/>
      <c r="G114" s="53"/>
    </row>
    <row r="115" spans="2:7" x14ac:dyDescent="0.3">
      <c r="B115" s="126">
        <v>405</v>
      </c>
      <c r="C115" s="284"/>
      <c r="D115" s="284"/>
      <c r="E115" s="285"/>
      <c r="G115" s="53"/>
    </row>
    <row r="116" spans="2:7" x14ac:dyDescent="0.3">
      <c r="B116" s="126">
        <v>410</v>
      </c>
      <c r="C116" s="284"/>
      <c r="D116" s="284"/>
      <c r="E116" s="285"/>
      <c r="G116" s="53"/>
    </row>
    <row r="117" spans="2:7" x14ac:dyDescent="0.3">
      <c r="B117" s="126">
        <v>415</v>
      </c>
      <c r="C117" s="284"/>
      <c r="D117" s="284"/>
      <c r="E117" s="285"/>
      <c r="G117" s="53"/>
    </row>
    <row r="118" spans="2:7" x14ac:dyDescent="0.3">
      <c r="B118" s="126">
        <v>420</v>
      </c>
      <c r="C118" s="284"/>
      <c r="D118" s="284"/>
      <c r="E118" s="285"/>
      <c r="G118" s="53"/>
    </row>
    <row r="119" spans="2:7" x14ac:dyDescent="0.3">
      <c r="B119" s="126">
        <v>425</v>
      </c>
      <c r="C119" s="284"/>
      <c r="D119" s="284"/>
      <c r="E119" s="285"/>
      <c r="G119" s="53"/>
    </row>
    <row r="120" spans="2:7" x14ac:dyDescent="0.3">
      <c r="B120" s="126">
        <v>430</v>
      </c>
      <c r="C120" s="284"/>
      <c r="D120" s="284"/>
      <c r="E120" s="285"/>
      <c r="G120" s="53"/>
    </row>
    <row r="121" spans="2:7" x14ac:dyDescent="0.3">
      <c r="B121" s="126">
        <v>435</v>
      </c>
      <c r="C121" s="284"/>
      <c r="D121" s="284"/>
      <c r="E121" s="285"/>
      <c r="G121" s="53"/>
    </row>
    <row r="122" spans="2:7" x14ac:dyDescent="0.3">
      <c r="B122" s="126">
        <v>440</v>
      </c>
      <c r="C122" s="284"/>
      <c r="D122" s="284"/>
      <c r="E122" s="285"/>
      <c r="G122" s="53"/>
    </row>
    <row r="123" spans="2:7" x14ac:dyDescent="0.3">
      <c r="B123" s="126">
        <v>445</v>
      </c>
      <c r="C123" s="284"/>
      <c r="D123" s="284"/>
      <c r="E123" s="285"/>
      <c r="G123" s="53"/>
    </row>
    <row r="124" spans="2:7" x14ac:dyDescent="0.3">
      <c r="B124" s="126">
        <v>450</v>
      </c>
      <c r="C124" s="284"/>
      <c r="D124" s="284"/>
      <c r="E124" s="285"/>
      <c r="G124" s="53"/>
    </row>
    <row r="125" spans="2:7" x14ac:dyDescent="0.3">
      <c r="B125" s="126">
        <v>455</v>
      </c>
      <c r="C125" s="284"/>
      <c r="D125" s="284"/>
      <c r="E125" s="285"/>
      <c r="G125" s="53"/>
    </row>
    <row r="126" spans="2:7" x14ac:dyDescent="0.3">
      <c r="B126" s="126">
        <v>460</v>
      </c>
      <c r="C126" s="284"/>
      <c r="D126" s="284"/>
      <c r="E126" s="285"/>
      <c r="G126" s="53"/>
    </row>
    <row r="127" spans="2:7" x14ac:dyDescent="0.3">
      <c r="B127" s="126">
        <v>465</v>
      </c>
      <c r="C127" s="284"/>
      <c r="D127" s="284"/>
      <c r="E127" s="285"/>
      <c r="G127" s="53"/>
    </row>
    <row r="128" spans="2:7" x14ac:dyDescent="0.3">
      <c r="B128" s="126">
        <v>470</v>
      </c>
      <c r="C128" s="284"/>
      <c r="D128" s="284"/>
      <c r="E128" s="285"/>
      <c r="G128" s="53"/>
    </row>
    <row r="129" spans="2:7" x14ac:dyDescent="0.3">
      <c r="B129" s="126">
        <v>475</v>
      </c>
      <c r="C129" s="284"/>
      <c r="D129" s="284"/>
      <c r="E129" s="285"/>
      <c r="G129" s="53"/>
    </row>
    <row r="130" spans="2:7" x14ac:dyDescent="0.3">
      <c r="B130" s="126">
        <v>480</v>
      </c>
      <c r="C130" s="284"/>
      <c r="D130" s="284"/>
      <c r="E130" s="285"/>
      <c r="G130" s="53"/>
    </row>
    <row r="131" spans="2:7" x14ac:dyDescent="0.3">
      <c r="B131" s="126">
        <v>485</v>
      </c>
      <c r="C131" s="284"/>
      <c r="D131" s="284"/>
      <c r="E131" s="285"/>
      <c r="G131" s="53"/>
    </row>
    <row r="132" spans="2:7" x14ac:dyDescent="0.3">
      <c r="B132" s="126">
        <v>490</v>
      </c>
      <c r="C132" s="284"/>
      <c r="D132" s="284"/>
      <c r="E132" s="285"/>
      <c r="G132" s="53"/>
    </row>
    <row r="133" spans="2:7" x14ac:dyDescent="0.3">
      <c r="B133" s="126">
        <v>495</v>
      </c>
      <c r="C133" s="284"/>
      <c r="D133" s="284"/>
      <c r="E133" s="285"/>
      <c r="G133" s="53"/>
    </row>
    <row r="134" spans="2:7" x14ac:dyDescent="0.3">
      <c r="B134" s="126">
        <v>500</v>
      </c>
      <c r="C134" s="284"/>
      <c r="D134" s="284"/>
      <c r="E134" s="285"/>
      <c r="G134" s="53"/>
    </row>
    <row r="135" spans="2:7" x14ac:dyDescent="0.3">
      <c r="B135" s="126">
        <v>505</v>
      </c>
      <c r="C135" s="284"/>
      <c r="D135" s="284"/>
      <c r="E135" s="285"/>
      <c r="G135" s="53"/>
    </row>
    <row r="136" spans="2:7" x14ac:dyDescent="0.3">
      <c r="B136" s="126">
        <v>510</v>
      </c>
      <c r="C136" s="284"/>
      <c r="D136" s="284"/>
      <c r="E136" s="285"/>
      <c r="G136" s="53"/>
    </row>
    <row r="137" spans="2:7" x14ac:dyDescent="0.3">
      <c r="B137" s="126">
        <v>515</v>
      </c>
      <c r="C137" s="284"/>
      <c r="D137" s="284"/>
      <c r="E137" s="285"/>
      <c r="G137" s="53"/>
    </row>
    <row r="138" spans="2:7" x14ac:dyDescent="0.3">
      <c r="B138" s="126">
        <v>520</v>
      </c>
      <c r="C138" s="284"/>
      <c r="D138" s="284"/>
      <c r="E138" s="285"/>
      <c r="G138" s="53"/>
    </row>
    <row r="139" spans="2:7" x14ac:dyDescent="0.3">
      <c r="B139" s="126">
        <v>525</v>
      </c>
      <c r="C139" s="284"/>
      <c r="D139" s="284"/>
      <c r="E139" s="285"/>
      <c r="G139" s="53"/>
    </row>
    <row r="140" spans="2:7" x14ac:dyDescent="0.3">
      <c r="B140" s="126">
        <v>530</v>
      </c>
      <c r="C140" s="284"/>
      <c r="D140" s="284"/>
      <c r="E140" s="285"/>
      <c r="G140" s="53"/>
    </row>
    <row r="141" spans="2:7" x14ac:dyDescent="0.3">
      <c r="B141" s="126">
        <v>535</v>
      </c>
      <c r="C141" s="284"/>
      <c r="D141" s="284"/>
      <c r="E141" s="285"/>
      <c r="G141" s="53"/>
    </row>
    <row r="142" spans="2:7" x14ac:dyDescent="0.3">
      <c r="B142" s="126">
        <v>540</v>
      </c>
      <c r="C142" s="284"/>
      <c r="D142" s="284"/>
      <c r="E142" s="285"/>
      <c r="G142" s="53"/>
    </row>
    <row r="143" spans="2:7" x14ac:dyDescent="0.3">
      <c r="B143" s="126">
        <v>545</v>
      </c>
      <c r="C143" s="284"/>
      <c r="D143" s="284"/>
      <c r="E143" s="285"/>
      <c r="G143" s="53"/>
    </row>
    <row r="144" spans="2:7" x14ac:dyDescent="0.3">
      <c r="B144" s="126">
        <v>550</v>
      </c>
      <c r="C144" s="284"/>
      <c r="D144" s="284"/>
      <c r="E144" s="285"/>
      <c r="G144" s="53"/>
    </row>
    <row r="145" spans="1:7" x14ac:dyDescent="0.3">
      <c r="B145" s="126">
        <v>555</v>
      </c>
      <c r="C145" s="284"/>
      <c r="D145" s="284"/>
      <c r="E145" s="285"/>
      <c r="G145" s="53"/>
    </row>
    <row r="146" spans="1:7" x14ac:dyDescent="0.3">
      <c r="B146" s="126">
        <v>560</v>
      </c>
      <c r="C146" s="284"/>
      <c r="D146" s="284"/>
      <c r="E146" s="285"/>
      <c r="G146" s="53"/>
    </row>
    <row r="147" spans="1:7" x14ac:dyDescent="0.3">
      <c r="B147" s="126">
        <v>565</v>
      </c>
      <c r="C147" s="284"/>
      <c r="D147" s="284"/>
      <c r="E147" s="285"/>
      <c r="G147" s="53"/>
    </row>
    <row r="148" spans="1:7" x14ac:dyDescent="0.3">
      <c r="B148" s="126">
        <v>570</v>
      </c>
      <c r="C148" s="284"/>
      <c r="D148" s="284"/>
      <c r="E148" s="285"/>
      <c r="G148" s="53"/>
    </row>
    <row r="149" spans="1:7" x14ac:dyDescent="0.3">
      <c r="B149" s="126">
        <v>575</v>
      </c>
      <c r="C149" s="284"/>
      <c r="D149" s="284"/>
      <c r="E149" s="285"/>
      <c r="G149" s="53"/>
    </row>
    <row r="150" spans="1:7" x14ac:dyDescent="0.3">
      <c r="B150" s="126">
        <v>580</v>
      </c>
      <c r="C150" s="284"/>
      <c r="D150" s="284"/>
      <c r="E150" s="285"/>
      <c r="G150" s="53"/>
    </row>
    <row r="151" spans="1:7" x14ac:dyDescent="0.3">
      <c r="B151" s="126">
        <v>585</v>
      </c>
      <c r="C151" s="284"/>
      <c r="D151" s="284"/>
      <c r="E151" s="285"/>
      <c r="G151" s="53"/>
    </row>
    <row r="152" spans="1:7" x14ac:dyDescent="0.3">
      <c r="B152" s="126">
        <v>590</v>
      </c>
      <c r="C152" s="284"/>
      <c r="D152" s="284"/>
      <c r="E152" s="285"/>
      <c r="G152" s="53"/>
    </row>
    <row r="153" spans="1:7" ht="17.25" thickBot="1" x14ac:dyDescent="0.35">
      <c r="B153" s="126">
        <v>595</v>
      </c>
      <c r="C153" s="284"/>
      <c r="D153" s="284"/>
      <c r="E153" s="286"/>
      <c r="G153" s="53"/>
    </row>
    <row r="154" spans="1:7" ht="17.25" thickBot="1" x14ac:dyDescent="0.35">
      <c r="B154" s="127">
        <v>600</v>
      </c>
      <c r="C154" s="287"/>
      <c r="D154" s="288"/>
      <c r="E154" s="289"/>
      <c r="F154" s="20" t="s">
        <v>56</v>
      </c>
      <c r="G154" s="53"/>
    </row>
    <row r="155" spans="1:7" x14ac:dyDescent="0.3">
      <c r="G155" s="53"/>
    </row>
    <row r="156" spans="1:7" x14ac:dyDescent="0.3">
      <c r="A156" s="53"/>
      <c r="B156" s="53"/>
      <c r="C156" s="68"/>
      <c r="D156" s="68"/>
      <c r="E156" s="68"/>
      <c r="F156" s="53"/>
      <c r="G156" s="53"/>
    </row>
  </sheetData>
  <sheetProtection algorithmName="SHA-512" hashValue="zMaKvkPhA4tSbT//5L0TnNM7yEfn/YnaHxhyGIfpiixq7aIf6qhdJXGGWfMzQjCfRemp9SxP68Zkmd2iu0Y/dA==" saltValue="QZKT5zq/xOsBFSGpeNXzzg==" spinCount="100000" sheet="1" objects="1" scenarios="1" selectLockedCells="1"/>
  <mergeCells count="19">
    <mergeCell ref="B11:E11"/>
    <mergeCell ref="B17:E17"/>
    <mergeCell ref="B14:E14"/>
    <mergeCell ref="B21:E21"/>
    <mergeCell ref="B2:C2"/>
    <mergeCell ref="C35:D35"/>
    <mergeCell ref="B34:E34"/>
    <mergeCell ref="B35:B36"/>
    <mergeCell ref="B18:E18"/>
    <mergeCell ref="D12:E12"/>
    <mergeCell ref="D13:E13"/>
    <mergeCell ref="D16:E16"/>
    <mergeCell ref="D19:E19"/>
    <mergeCell ref="D20:E20"/>
    <mergeCell ref="D25:E25"/>
    <mergeCell ref="D26:E26"/>
    <mergeCell ref="D27:E27"/>
    <mergeCell ref="D28:E28"/>
    <mergeCell ref="D29:E29"/>
  </mergeCells>
  <phoneticPr fontId="1" type="noConversion"/>
  <dataValidations count="2">
    <dataValidation type="list" allowBlank="1" showInputMessage="1" showErrorMessage="1" sqref="C22">
      <formula1>DD_Basis_MV</formula1>
    </dataValidation>
    <dataValidation type="list" allowBlank="1" showInputMessage="1" showErrorMessage="1" sqref="C13">
      <formula1>DD_Control</formula1>
    </dataValidation>
  </dataValidations>
  <hyperlinks>
    <hyperlink ref="E5" location="Instructions!A1" display="Back to Instructions tab"/>
  </hyperlinks>
  <pageMargins left="0.25" right="0.25" top="1" bottom="0.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680"/>
  <sheetViews>
    <sheetView showGridLines="0" zoomScale="80" zoomScaleNormal="80" workbookViewId="0">
      <selection activeCell="E4" sqref="E4"/>
    </sheetView>
  </sheetViews>
  <sheetFormatPr defaultRowHeight="16.5" x14ac:dyDescent="0.3"/>
  <cols>
    <col min="1" max="1" width="11.140625" style="34" customWidth="1"/>
    <col min="2" max="2" width="39.42578125" style="128" customWidth="1"/>
    <col min="3" max="3" width="49.28515625" style="34" customWidth="1"/>
    <col min="4" max="4" width="21.5703125" style="34" customWidth="1"/>
    <col min="5" max="5" width="20.140625" style="34" customWidth="1"/>
    <col min="6" max="6" width="19.42578125" style="34" customWidth="1"/>
    <col min="7" max="7" width="17.7109375" style="34" customWidth="1"/>
    <col min="8" max="8" width="16.28515625" style="34" customWidth="1"/>
    <col min="9" max="9" width="12.5703125" style="34" customWidth="1"/>
    <col min="10" max="10" width="16.28515625" style="34" customWidth="1"/>
    <col min="11" max="11" width="12.140625" style="34" customWidth="1"/>
    <col min="12" max="12" width="12.42578125" style="34" customWidth="1"/>
    <col min="13" max="13" width="14" style="34" customWidth="1"/>
    <col min="14" max="14" width="14.5703125" style="34" customWidth="1"/>
    <col min="15" max="15" width="9.140625" style="34"/>
    <col min="16" max="16" width="3.28515625" style="34" customWidth="1"/>
    <col min="17" max="16384" width="9.140625" style="34"/>
  </cols>
  <sheetData>
    <row r="1" spans="2:16" ht="17.25" thickBot="1" x14ac:dyDescent="0.35">
      <c r="P1" s="68"/>
    </row>
    <row r="2" spans="2:16" ht="18" thickBot="1" x14ac:dyDescent="0.35">
      <c r="B2" s="346" t="s">
        <v>90</v>
      </c>
      <c r="C2" s="347"/>
      <c r="P2" s="68"/>
    </row>
    <row r="3" spans="2:16" x14ac:dyDescent="0.3">
      <c r="B3" s="115" t="str">
        <f>'Version Control'!B3</f>
        <v>Test Report Template Name:</v>
      </c>
      <c r="C3" s="170" t="str">
        <f>'Version Control'!C3</f>
        <v xml:space="preserve">Water Heater, Tankless Gas  </v>
      </c>
      <c r="P3" s="68"/>
    </row>
    <row r="4" spans="2:16" ht="18" x14ac:dyDescent="0.35">
      <c r="B4" s="116" t="str">
        <f>'Version Control'!B4</f>
        <v>Version Number:</v>
      </c>
      <c r="C4" s="118" t="str">
        <f>'Version Control'!C4</f>
        <v>v1.4</v>
      </c>
      <c r="E4" s="163" t="s">
        <v>149</v>
      </c>
      <c r="P4" s="68"/>
    </row>
    <row r="5" spans="2:16" x14ac:dyDescent="0.3">
      <c r="B5" s="117" t="str">
        <f>'Version Control'!B5</f>
        <v xml:space="preserve">Latest Template Revision: </v>
      </c>
      <c r="C5" s="119">
        <f>'Version Control'!C5</f>
        <v>42923</v>
      </c>
      <c r="P5" s="68"/>
    </row>
    <row r="6" spans="2:16" x14ac:dyDescent="0.3">
      <c r="B6" s="117" t="str">
        <f>'Version Control'!B6</f>
        <v>Tab Name:</v>
      </c>
      <c r="C6" s="118" t="str">
        <f ca="1">MID(CELL("filename",A1), FIND("]", CELL("filename",A1))+ 1, 255)</f>
        <v xml:space="preserve">24 Hr Test </v>
      </c>
      <c r="P6" s="68"/>
    </row>
    <row r="7" spans="2:16" ht="38.25" customHeight="1" x14ac:dyDescent="0.3">
      <c r="B7" s="246" t="str">
        <f>'Version Control'!B7</f>
        <v>File Name:</v>
      </c>
      <c r="C7" s="247" t="str">
        <f ca="1">'Version Control'!C7</f>
        <v>Water Heater, Tankless Gas - v1.4.xlsx</v>
      </c>
      <c r="P7" s="68"/>
    </row>
    <row r="8" spans="2:16" ht="17.25" thickBot="1" x14ac:dyDescent="0.35">
      <c r="B8" s="120" t="str">
        <f>'Version Control'!B8</f>
        <v xml:space="preserve">Test Completion Date: </v>
      </c>
      <c r="C8" s="121" t="str">
        <f>'Version Control'!C8</f>
        <v>[MM/DD/YYYY]</v>
      </c>
      <c r="P8" s="68"/>
    </row>
    <row r="9" spans="2:16" x14ac:dyDescent="0.3">
      <c r="P9" s="68"/>
    </row>
    <row r="10" spans="2:16" ht="17.25" thickBot="1" x14ac:dyDescent="0.35">
      <c r="P10" s="68"/>
    </row>
    <row r="11" spans="2:16" ht="18" thickBot="1" x14ac:dyDescent="0.4">
      <c r="B11" s="467" t="s">
        <v>25</v>
      </c>
      <c r="C11" s="468"/>
      <c r="D11" s="468"/>
      <c r="E11" s="468"/>
      <c r="F11" s="468"/>
      <c r="G11" s="468"/>
      <c r="H11" s="468"/>
      <c r="I11" s="468"/>
      <c r="J11" s="468"/>
      <c r="K11" s="468"/>
      <c r="L11" s="468"/>
      <c r="M11" s="468"/>
      <c r="N11" s="469"/>
      <c r="P11" s="68"/>
    </row>
    <row r="12" spans="2:16" s="18" customFormat="1" x14ac:dyDescent="0.3">
      <c r="B12" s="162" t="s">
        <v>24</v>
      </c>
      <c r="C12" s="206" t="s">
        <v>99</v>
      </c>
      <c r="D12" s="161"/>
      <c r="N12" s="100"/>
      <c r="P12" s="69"/>
    </row>
    <row r="13" spans="2:16" s="18" customFormat="1" ht="17.25" x14ac:dyDescent="0.35">
      <c r="B13" s="129"/>
      <c r="C13" s="5"/>
      <c r="D13" s="5"/>
      <c r="E13" s="5"/>
      <c r="F13" s="5"/>
      <c r="G13" s="5"/>
      <c r="H13" s="5"/>
      <c r="J13" s="39"/>
      <c r="K13" s="40"/>
      <c r="N13" s="100"/>
      <c r="P13" s="69"/>
    </row>
    <row r="14" spans="2:16" s="18" customFormat="1" ht="17.25" x14ac:dyDescent="0.35">
      <c r="B14" s="476" t="s">
        <v>54</v>
      </c>
      <c r="C14" s="477"/>
      <c r="D14" s="159"/>
      <c r="E14" s="111" t="s">
        <v>66</v>
      </c>
      <c r="F14" s="106"/>
      <c r="G14" s="107"/>
      <c r="H14" s="107"/>
      <c r="I14" s="108"/>
      <c r="J14" s="109"/>
      <c r="K14" s="110"/>
      <c r="L14" s="108"/>
      <c r="M14" s="108"/>
      <c r="N14" s="112"/>
      <c r="P14" s="69"/>
    </row>
    <row r="15" spans="2:16" s="18" customFormat="1" ht="17.25" x14ac:dyDescent="0.35">
      <c r="B15" s="129"/>
      <c r="C15" s="5"/>
      <c r="D15" s="5"/>
      <c r="E15" s="5"/>
      <c r="F15" s="5"/>
      <c r="G15" s="5"/>
      <c r="H15" s="5"/>
      <c r="J15" s="39"/>
      <c r="K15" s="40"/>
      <c r="N15" s="100"/>
      <c r="P15" s="69"/>
    </row>
    <row r="16" spans="2:16" s="18" customFormat="1" x14ac:dyDescent="0.3">
      <c r="B16" s="130"/>
      <c r="C16" s="6" t="s">
        <v>28</v>
      </c>
      <c r="D16" s="6" t="s">
        <v>29</v>
      </c>
      <c r="E16" s="6" t="s">
        <v>30</v>
      </c>
      <c r="F16" s="6" t="s">
        <v>31</v>
      </c>
      <c r="G16" s="6" t="s">
        <v>32</v>
      </c>
      <c r="H16" s="6" t="s">
        <v>33</v>
      </c>
      <c r="I16" s="461"/>
      <c r="J16" s="461"/>
      <c r="K16" s="461"/>
      <c r="L16" s="461"/>
      <c r="M16" s="461"/>
      <c r="N16" s="462"/>
      <c r="P16" s="69"/>
    </row>
    <row r="17" spans="1:16" s="18" customFormat="1" ht="17.25" x14ac:dyDescent="0.35">
      <c r="B17" s="131" t="s">
        <v>73</v>
      </c>
      <c r="C17" s="290">
        <f>'Max GPM Test'!$C$16</f>
        <v>0</v>
      </c>
      <c r="D17" s="290">
        <f>'Max GPM Test'!$C$16</f>
        <v>0</v>
      </c>
      <c r="E17" s="290">
        <f>'Max GPM Test'!$C$16</f>
        <v>0</v>
      </c>
      <c r="F17" s="291">
        <f>IF('Max GPM Test'!$C$13="Variable",'Max GPM Test'!$C$19,'Max GPM Test'!$C$16)</f>
        <v>0</v>
      </c>
      <c r="G17" s="291">
        <f>IF('Max GPM Test'!$C$13="Variable",'Max GPM Test'!$C$19,'Max GPM Test'!$C$16)</f>
        <v>0</v>
      </c>
      <c r="H17" s="291">
        <f>IF('Max GPM Test'!$C$13="Variable",'Max GPM Test'!$C$19,'Max GPM Test'!$C$16)</f>
        <v>0</v>
      </c>
      <c r="I17" s="472" t="s">
        <v>67</v>
      </c>
      <c r="J17" s="472"/>
      <c r="K17" s="472"/>
      <c r="L17" s="472"/>
      <c r="M17" s="472"/>
      <c r="N17" s="473"/>
      <c r="P17" s="69"/>
    </row>
    <row r="18" spans="1:16" s="18" customFormat="1" ht="17.25" x14ac:dyDescent="0.35">
      <c r="B18" s="131" t="s">
        <v>57</v>
      </c>
      <c r="C18" s="290">
        <f>64.3/6</f>
        <v>10.716666666666667</v>
      </c>
      <c r="D18" s="290">
        <f t="shared" ref="D18:E18" si="0">64.3/6</f>
        <v>10.716666666666667</v>
      </c>
      <c r="E18" s="290">
        <f t="shared" si="0"/>
        <v>10.716666666666667</v>
      </c>
      <c r="F18" s="291">
        <f>IF(AND('Max GPM Test'!$C$13="Variable",135-'Max GPM Test'!$C$20&gt;5),(64.3/6)*(77/('Max GPM Test'!$C$20-58)),64.3/6)</f>
        <v>10.716666666666667</v>
      </c>
      <c r="G18" s="291">
        <f>IF(AND('Max GPM Test'!$C$13="Variable",135-'Max GPM Test'!$C$20&gt;5),(64.3/6)*(77/('Max GPM Test'!$C$20-58)),64.3/6)</f>
        <v>10.716666666666667</v>
      </c>
      <c r="H18" s="291">
        <f>IF(AND('Max GPM Test'!$C$13="Variable",135-'Max GPM Test'!$C$20&gt;5),(32.15+3*F18)-SUM(C18:G18),64.3-SUM(C18:G18))</f>
        <v>10.716666666666661</v>
      </c>
      <c r="I18" s="472" t="s">
        <v>139</v>
      </c>
      <c r="J18" s="472"/>
      <c r="K18" s="472"/>
      <c r="L18" s="472"/>
      <c r="M18" s="472"/>
      <c r="N18" s="473"/>
      <c r="P18" s="69"/>
    </row>
    <row r="19" spans="1:16" s="18" customFormat="1" ht="17.25" x14ac:dyDescent="0.35">
      <c r="B19" s="131" t="s">
        <v>74</v>
      </c>
      <c r="C19" s="290">
        <v>0.5</v>
      </c>
      <c r="D19" s="290">
        <v>0.5</v>
      </c>
      <c r="E19" s="290">
        <v>0.5</v>
      </c>
      <c r="F19" s="290">
        <v>0.5</v>
      </c>
      <c r="G19" s="290">
        <v>0.5</v>
      </c>
      <c r="H19" s="290">
        <v>0.5</v>
      </c>
      <c r="I19" s="478"/>
      <c r="J19" s="478"/>
      <c r="K19" s="478"/>
      <c r="L19" s="478"/>
      <c r="M19" s="478"/>
      <c r="N19" s="479"/>
      <c r="P19" s="69"/>
    </row>
    <row r="20" spans="1:16" s="18" customFormat="1" ht="17.25" x14ac:dyDescent="0.35">
      <c r="A20" s="40"/>
      <c r="B20" s="131" t="s">
        <v>225</v>
      </c>
      <c r="C20" s="292"/>
      <c r="D20" s="292"/>
      <c r="E20" s="292"/>
      <c r="F20" s="292"/>
      <c r="G20" s="292"/>
      <c r="H20" s="292"/>
      <c r="I20" s="470" t="s">
        <v>147</v>
      </c>
      <c r="J20" s="470"/>
      <c r="K20" s="470"/>
      <c r="L20" s="470"/>
      <c r="M20" s="470"/>
      <c r="N20" s="471"/>
      <c r="P20" s="69"/>
    </row>
    <row r="21" spans="1:16" s="18" customFormat="1" ht="17.25" x14ac:dyDescent="0.35">
      <c r="B21" s="131" t="s">
        <v>75</v>
      </c>
      <c r="C21" s="290" t="e">
        <f>AVERAGE(C81:C678)</f>
        <v>#DIV/0!</v>
      </c>
      <c r="D21" s="290" t="e">
        <f>AVERAGE(E81:E678)</f>
        <v>#DIV/0!</v>
      </c>
      <c r="E21" s="290" t="e">
        <f>AVERAGE(G81:G678)</f>
        <v>#DIV/0!</v>
      </c>
      <c r="F21" s="290" t="e">
        <f>AVERAGE(I81:I678)</f>
        <v>#DIV/0!</v>
      </c>
      <c r="G21" s="290" t="e">
        <f>AVERAGE(K81:K678)</f>
        <v>#DIV/0!</v>
      </c>
      <c r="H21" s="290" t="e">
        <f>AVERAGE(M81:M678)</f>
        <v>#DIV/0!</v>
      </c>
      <c r="I21" s="472" t="s">
        <v>68</v>
      </c>
      <c r="J21" s="472"/>
      <c r="K21" s="472"/>
      <c r="L21" s="472"/>
      <c r="M21" s="472"/>
      <c r="N21" s="473"/>
      <c r="P21" s="69"/>
    </row>
    <row r="22" spans="1:16" s="18" customFormat="1" ht="17.25" x14ac:dyDescent="0.35">
      <c r="B22" s="131" t="s">
        <v>76</v>
      </c>
      <c r="C22" s="290" t="e">
        <f>AVERAGE(D81:D678)</f>
        <v>#DIV/0!</v>
      </c>
      <c r="D22" s="290" t="e">
        <f>AVERAGE(F81:F678)</f>
        <v>#DIV/0!</v>
      </c>
      <c r="E22" s="290" t="e">
        <f>AVERAGE(H81:H678)</f>
        <v>#DIV/0!</v>
      </c>
      <c r="F22" s="290" t="e">
        <f>AVERAGE(J81:J678)</f>
        <v>#DIV/0!</v>
      </c>
      <c r="G22" s="290" t="e">
        <f>AVERAGE(L81:L678)</f>
        <v>#DIV/0!</v>
      </c>
      <c r="H22" s="290" t="e">
        <f>AVERAGE(N81:N678)</f>
        <v>#DIV/0!</v>
      </c>
      <c r="I22" s="472" t="s">
        <v>68</v>
      </c>
      <c r="J22" s="472"/>
      <c r="K22" s="472"/>
      <c r="L22" s="472"/>
      <c r="M22" s="472"/>
      <c r="N22" s="473"/>
      <c r="P22" s="69"/>
    </row>
    <row r="23" spans="1:16" s="18" customFormat="1" ht="33.75" x14ac:dyDescent="0.35">
      <c r="B23" s="89" t="s">
        <v>77</v>
      </c>
      <c r="C23" s="251" t="e">
        <f xml:space="preserve"> 8.32484494324108 + 0.00121002794975781*C21 - 0.0000182546439626873*C21^2 + 2.48753009971683E-08*C21^3</f>
        <v>#DIV/0!</v>
      </c>
      <c r="D23" s="251" t="e">
        <f t="shared" ref="D23:G23" si="1" xml:space="preserve"> 8.32484494324108 + 0.00121002794975781*D21 - 0.0000182546439626873*D21^2 + 2.48753009971683E-08*D21^3</f>
        <v>#DIV/0!</v>
      </c>
      <c r="E23" s="251" t="e">
        <f t="shared" si="1"/>
        <v>#DIV/0!</v>
      </c>
      <c r="F23" s="251" t="e">
        <f t="shared" si="1"/>
        <v>#DIV/0!</v>
      </c>
      <c r="G23" s="251" t="e">
        <f t="shared" si="1"/>
        <v>#DIV/0!</v>
      </c>
      <c r="H23" s="251" t="e">
        <f xml:space="preserve"> 8.32484494324108 + 0.00121002794975781*H21 - 0.0000182546439626873*H21^2 + 2.48753009971683E-08*H21^3</f>
        <v>#DIV/0!</v>
      </c>
      <c r="I23" s="465" t="s">
        <v>85</v>
      </c>
      <c r="J23" s="465"/>
      <c r="K23" s="465"/>
      <c r="L23" s="465"/>
      <c r="M23" s="465"/>
      <c r="N23" s="466"/>
      <c r="P23" s="69"/>
    </row>
    <row r="24" spans="1:16" s="18" customFormat="1" ht="17.25" x14ac:dyDescent="0.35">
      <c r="B24" s="89" t="s">
        <v>78</v>
      </c>
      <c r="C24" s="290" t="str">
        <f>IF($D$14="Volume",C20*C23,IF($D$14="Mass",C20,"Basis Unselected"))</f>
        <v>Basis Unselected</v>
      </c>
      <c r="D24" s="290" t="str">
        <f t="shared" ref="D24:H24" si="2">IF($D$14="Volume",D20*D23,IF($D$14="Mass",D20,"Basis Unselected"))</f>
        <v>Basis Unselected</v>
      </c>
      <c r="E24" s="290" t="str">
        <f t="shared" si="2"/>
        <v>Basis Unselected</v>
      </c>
      <c r="F24" s="290" t="str">
        <f t="shared" si="2"/>
        <v>Basis Unselected</v>
      </c>
      <c r="G24" s="290" t="str">
        <f t="shared" si="2"/>
        <v>Basis Unselected</v>
      </c>
      <c r="H24" s="290" t="str">
        <f t="shared" si="2"/>
        <v>Basis Unselected</v>
      </c>
      <c r="I24" s="463"/>
      <c r="J24" s="463"/>
      <c r="K24" s="463"/>
      <c r="L24" s="463"/>
      <c r="M24" s="463"/>
      <c r="N24" s="464"/>
      <c r="P24" s="69"/>
    </row>
    <row r="25" spans="1:16" s="18" customFormat="1" ht="17.25" x14ac:dyDescent="0.35">
      <c r="B25" s="89" t="s">
        <v>148</v>
      </c>
      <c r="C25" s="290" t="str">
        <f>IF($D$14="Volume",C20,IF($D$14="Mass",C20/C23,"Basis Unselected"))</f>
        <v>Basis Unselected</v>
      </c>
      <c r="D25" s="290" t="str">
        <f t="shared" ref="D25:H25" si="3">IF($D$14="Volume",D20,IF($D$14="Mass",D20/D23,"Basis Unselected"))</f>
        <v>Basis Unselected</v>
      </c>
      <c r="E25" s="290" t="str">
        <f t="shared" si="3"/>
        <v>Basis Unselected</v>
      </c>
      <c r="F25" s="290" t="str">
        <f t="shared" si="3"/>
        <v>Basis Unselected</v>
      </c>
      <c r="G25" s="290" t="str">
        <f t="shared" si="3"/>
        <v>Basis Unselected</v>
      </c>
      <c r="H25" s="290" t="str">
        <f t="shared" si="3"/>
        <v>Basis Unselected</v>
      </c>
      <c r="I25" s="463"/>
      <c r="J25" s="463"/>
      <c r="K25" s="463"/>
      <c r="L25" s="463"/>
      <c r="M25" s="463"/>
      <c r="N25" s="464"/>
      <c r="P25" s="69"/>
    </row>
    <row r="26" spans="1:16" s="18" customFormat="1" ht="33.75" x14ac:dyDescent="0.35">
      <c r="B26" s="89" t="s">
        <v>79</v>
      </c>
      <c r="C26" s="251" t="e">
        <f xml:space="preserve"> 1.01596491228089 - 0.000412065703480271*AVERAGE(C22,C21) + 2.85732714143607E-06*AVERAGE(C22,C21)^2 - 5.37495700048881E-09*AVERAGE(C22,C21)^3</f>
        <v>#DIV/0!</v>
      </c>
      <c r="D26" s="251" t="e">
        <f t="shared" ref="D26:H26" si="4" xml:space="preserve"> 1.01596491228089 - 0.000412065703480271*AVERAGE(D22,D21) + 2.85732714143607E-06*AVERAGE(D22,D21)^2 - 5.37495700048881E-09*AVERAGE(D22,D21)^3</f>
        <v>#DIV/0!</v>
      </c>
      <c r="E26" s="251" t="e">
        <f t="shared" si="4"/>
        <v>#DIV/0!</v>
      </c>
      <c r="F26" s="251" t="e">
        <f t="shared" si="4"/>
        <v>#DIV/0!</v>
      </c>
      <c r="G26" s="251" t="e">
        <f t="shared" si="4"/>
        <v>#DIV/0!</v>
      </c>
      <c r="H26" s="251" t="e">
        <f t="shared" si="4"/>
        <v>#DIV/0!</v>
      </c>
      <c r="I26" s="465" t="s">
        <v>58</v>
      </c>
      <c r="J26" s="465"/>
      <c r="K26" s="465"/>
      <c r="L26" s="465"/>
      <c r="M26" s="465"/>
      <c r="N26" s="466"/>
      <c r="P26" s="69"/>
    </row>
    <row r="27" spans="1:16" s="18" customFormat="1" ht="33.75" x14ac:dyDescent="0.35">
      <c r="B27" s="89" t="s">
        <v>247</v>
      </c>
      <c r="C27" s="329">
        <f xml:space="preserve"> 1.01596491228089 - 0.000412065703480271*((135+58)/2) + 2.85732714143607E-06*((135+58)/2)^2 - 5.37495700048881E-09*((135+58)/2)^3</f>
        <v>0.99797860753674894</v>
      </c>
      <c r="D27" s="329">
        <f t="shared" ref="D27:H27" si="5" xml:space="preserve"> 1.01596491228089 - 0.000412065703480271*((135+58)/2) + 2.85732714143607E-06*((135+58)/2)^2 - 5.37495700048881E-09*((135+58)/2)^3</f>
        <v>0.99797860753674894</v>
      </c>
      <c r="E27" s="329">
        <f t="shared" si="5"/>
        <v>0.99797860753674894</v>
      </c>
      <c r="F27" s="329">
        <f t="shared" si="5"/>
        <v>0.99797860753674894</v>
      </c>
      <c r="G27" s="329">
        <f t="shared" si="5"/>
        <v>0.99797860753674894</v>
      </c>
      <c r="H27" s="329">
        <f t="shared" si="5"/>
        <v>0.99797860753674894</v>
      </c>
      <c r="I27" s="327"/>
      <c r="J27" s="327"/>
      <c r="K27" s="327"/>
      <c r="L27" s="327"/>
      <c r="M27" s="327"/>
      <c r="N27" s="328"/>
      <c r="P27" s="69"/>
    </row>
    <row r="28" spans="1:16" s="18" customFormat="1" x14ac:dyDescent="0.3">
      <c r="B28" s="131" t="s">
        <v>227</v>
      </c>
      <c r="C28" s="290" t="e">
        <f t="shared" ref="C28:H28" si="6">C22-C21</f>
        <v>#DIV/0!</v>
      </c>
      <c r="D28" s="290" t="e">
        <f t="shared" si="6"/>
        <v>#DIV/0!</v>
      </c>
      <c r="E28" s="290" t="e">
        <f>E22-E21</f>
        <v>#DIV/0!</v>
      </c>
      <c r="F28" s="290" t="e">
        <f t="shared" si="6"/>
        <v>#DIV/0!</v>
      </c>
      <c r="G28" s="290" t="e">
        <f t="shared" si="6"/>
        <v>#DIV/0!</v>
      </c>
      <c r="H28" s="290" t="e">
        <f t="shared" si="6"/>
        <v>#DIV/0!</v>
      </c>
      <c r="I28" s="461"/>
      <c r="J28" s="461"/>
      <c r="K28" s="461"/>
      <c r="L28" s="461"/>
      <c r="M28" s="461"/>
      <c r="N28" s="462"/>
      <c r="P28" s="69"/>
    </row>
    <row r="29" spans="1:16" s="18" customFormat="1" ht="18" x14ac:dyDescent="0.3">
      <c r="B29" s="131" t="s">
        <v>175</v>
      </c>
      <c r="C29" s="292"/>
      <c r="D29" s="292"/>
      <c r="E29" s="292"/>
      <c r="F29" s="292"/>
      <c r="G29" s="292"/>
      <c r="H29" s="292"/>
      <c r="I29" s="461"/>
      <c r="J29" s="461"/>
      <c r="K29" s="461"/>
      <c r="L29" s="461"/>
      <c r="M29" s="461"/>
      <c r="N29" s="462"/>
      <c r="P29" s="69"/>
    </row>
    <row r="30" spans="1:16" s="18" customFormat="1" ht="34.5" x14ac:dyDescent="0.3">
      <c r="B30" s="132" t="s">
        <v>176</v>
      </c>
      <c r="C30" s="292"/>
      <c r="D30" s="292"/>
      <c r="E30" s="292"/>
      <c r="F30" s="292"/>
      <c r="G30" s="292"/>
      <c r="H30" s="292"/>
      <c r="I30" s="461"/>
      <c r="J30" s="461"/>
      <c r="K30" s="461"/>
      <c r="L30" s="461"/>
      <c r="M30" s="461"/>
      <c r="N30" s="462"/>
      <c r="P30" s="69"/>
    </row>
    <row r="31" spans="1:16" s="18" customFormat="1" ht="33" x14ac:dyDescent="0.3">
      <c r="B31" s="131" t="s">
        <v>150</v>
      </c>
      <c r="C31" s="292"/>
      <c r="D31" s="292"/>
      <c r="E31" s="292"/>
      <c r="F31" s="292"/>
      <c r="G31" s="292"/>
      <c r="H31" s="292"/>
      <c r="I31" s="461"/>
      <c r="J31" s="461"/>
      <c r="K31" s="461"/>
      <c r="L31" s="461"/>
      <c r="M31" s="461"/>
      <c r="N31" s="462"/>
      <c r="P31" s="69"/>
    </row>
    <row r="32" spans="1:16" s="18" customFormat="1" ht="18" x14ac:dyDescent="0.3">
      <c r="B32" s="132" t="s">
        <v>177</v>
      </c>
      <c r="C32" s="290">
        <f>C30*C31</f>
        <v>0</v>
      </c>
      <c r="D32" s="290">
        <f t="shared" ref="D32:H32" si="7">D30*D31</f>
        <v>0</v>
      </c>
      <c r="E32" s="290">
        <f t="shared" si="7"/>
        <v>0</v>
      </c>
      <c r="F32" s="290">
        <f t="shared" si="7"/>
        <v>0</v>
      </c>
      <c r="G32" s="290">
        <f t="shared" si="7"/>
        <v>0</v>
      </c>
      <c r="H32" s="290">
        <f t="shared" si="7"/>
        <v>0</v>
      </c>
      <c r="I32" s="461"/>
      <c r="J32" s="461"/>
      <c r="K32" s="461"/>
      <c r="L32" s="461"/>
      <c r="M32" s="461"/>
      <c r="N32" s="462"/>
      <c r="P32" s="69"/>
    </row>
    <row r="33" spans="2:16" s="18" customFormat="1" x14ac:dyDescent="0.3">
      <c r="B33" s="131" t="s">
        <v>151</v>
      </c>
      <c r="C33" s="292"/>
      <c r="D33" s="292"/>
      <c r="E33" s="292"/>
      <c r="F33" s="292"/>
      <c r="G33" s="292"/>
      <c r="H33" s="292"/>
      <c r="I33" s="461"/>
      <c r="J33" s="461"/>
      <c r="K33" s="461"/>
      <c r="L33" s="461"/>
      <c r="M33" s="461"/>
      <c r="N33" s="462"/>
      <c r="P33" s="69"/>
    </row>
    <row r="34" spans="2:16" s="18" customFormat="1" x14ac:dyDescent="0.3">
      <c r="B34" s="131" t="s">
        <v>152</v>
      </c>
      <c r="C34" s="292"/>
      <c r="D34" s="292"/>
      <c r="E34" s="292"/>
      <c r="F34" s="292"/>
      <c r="G34" s="292"/>
      <c r="H34" s="292"/>
      <c r="I34" s="461"/>
      <c r="J34" s="461"/>
      <c r="K34" s="461"/>
      <c r="L34" s="461"/>
      <c r="M34" s="461"/>
      <c r="N34" s="462"/>
      <c r="P34" s="69"/>
    </row>
    <row r="35" spans="2:16" s="18" customFormat="1" x14ac:dyDescent="0.3">
      <c r="B35" s="131" t="s">
        <v>153</v>
      </c>
      <c r="C35" s="292"/>
      <c r="D35" s="292"/>
      <c r="E35" s="292"/>
      <c r="F35" s="292"/>
      <c r="G35" s="292"/>
      <c r="H35" s="292"/>
      <c r="I35" s="461"/>
      <c r="J35" s="461"/>
      <c r="K35" s="461"/>
      <c r="L35" s="461"/>
      <c r="M35" s="461"/>
      <c r="N35" s="462"/>
      <c r="P35" s="69"/>
    </row>
    <row r="36" spans="2:16" s="18" customFormat="1" ht="33" x14ac:dyDescent="0.3">
      <c r="B36" s="131" t="s">
        <v>154</v>
      </c>
      <c r="C36" s="290">
        <f>C29*((C33+0.0735559*C34)/30)*((5*(459.67+60)/9)/(5*(459.67+C35)/9))</f>
        <v>0</v>
      </c>
      <c r="D36" s="290">
        <f t="shared" ref="D36:H36" si="8">D29*((D33+0.0735559*D34)/30)*((5*(459.67+60)/9)/(5*(459.67+D35)/9))</f>
        <v>0</v>
      </c>
      <c r="E36" s="290">
        <f t="shared" si="8"/>
        <v>0</v>
      </c>
      <c r="F36" s="290">
        <f t="shared" si="8"/>
        <v>0</v>
      </c>
      <c r="G36" s="290">
        <f t="shared" si="8"/>
        <v>0</v>
      </c>
      <c r="H36" s="290">
        <f t="shared" si="8"/>
        <v>0</v>
      </c>
      <c r="I36" s="461"/>
      <c r="J36" s="461"/>
      <c r="K36" s="461"/>
      <c r="L36" s="461"/>
      <c r="M36" s="461"/>
      <c r="N36" s="462"/>
      <c r="P36" s="69"/>
    </row>
    <row r="37" spans="2:16" s="18" customFormat="1" x14ac:dyDescent="0.3">
      <c r="B37" s="131" t="s">
        <v>155</v>
      </c>
      <c r="C37" s="290">
        <f>C32*C36</f>
        <v>0</v>
      </c>
      <c r="D37" s="290">
        <f t="shared" ref="D37:H37" si="9">D32*D36</f>
        <v>0</v>
      </c>
      <c r="E37" s="290">
        <f t="shared" si="9"/>
        <v>0</v>
      </c>
      <c r="F37" s="290">
        <f t="shared" si="9"/>
        <v>0</v>
      </c>
      <c r="G37" s="290">
        <f t="shared" si="9"/>
        <v>0</v>
      </c>
      <c r="H37" s="290">
        <f t="shared" si="9"/>
        <v>0</v>
      </c>
      <c r="I37" s="461"/>
      <c r="J37" s="461"/>
      <c r="K37" s="461"/>
      <c r="L37" s="461"/>
      <c r="M37" s="461"/>
      <c r="N37" s="462"/>
      <c r="P37" s="69"/>
    </row>
    <row r="38" spans="2:16" s="18" customFormat="1" x14ac:dyDescent="0.3">
      <c r="B38" s="131" t="s">
        <v>34</v>
      </c>
      <c r="C38" s="292"/>
      <c r="D38" s="292"/>
      <c r="E38" s="292"/>
      <c r="F38" s="292"/>
      <c r="G38" s="292"/>
      <c r="H38" s="292"/>
      <c r="I38" s="461"/>
      <c r="J38" s="461"/>
      <c r="K38" s="461"/>
      <c r="L38" s="461"/>
      <c r="M38" s="461"/>
      <c r="N38" s="462"/>
      <c r="P38" s="69"/>
    </row>
    <row r="39" spans="2:16" x14ac:dyDescent="0.3">
      <c r="B39" s="131"/>
      <c r="C39" s="290">
        <f t="shared" ref="C39:H39" si="10">C38*3.412</f>
        <v>0</v>
      </c>
      <c r="D39" s="290">
        <f>D38*3.412</f>
        <v>0</v>
      </c>
      <c r="E39" s="290">
        <f t="shared" si="10"/>
        <v>0</v>
      </c>
      <c r="F39" s="290">
        <f t="shared" si="10"/>
        <v>0</v>
      </c>
      <c r="G39" s="290">
        <f t="shared" si="10"/>
        <v>0</v>
      </c>
      <c r="H39" s="290">
        <f t="shared" si="10"/>
        <v>0</v>
      </c>
      <c r="I39" s="461"/>
      <c r="J39" s="461"/>
      <c r="K39" s="461"/>
      <c r="L39" s="461"/>
      <c r="M39" s="461"/>
      <c r="N39" s="462"/>
      <c r="O39" s="18"/>
      <c r="P39" s="68"/>
    </row>
    <row r="40" spans="2:16" s="18" customFormat="1" x14ac:dyDescent="0.3">
      <c r="B40" s="131"/>
      <c r="J40" s="40"/>
      <c r="K40" s="40"/>
      <c r="N40" s="100"/>
      <c r="O40" s="34"/>
      <c r="P40" s="69"/>
    </row>
    <row r="41" spans="2:16" s="18" customFormat="1" ht="18" x14ac:dyDescent="0.35">
      <c r="B41" s="131" t="s">
        <v>248</v>
      </c>
      <c r="C41" s="330" t="e">
        <f>C24*C26*C28</f>
        <v>#VALUE!</v>
      </c>
      <c r="D41" s="330" t="e">
        <f t="shared" ref="D41:H41" si="11">D24*D26*D28</f>
        <v>#VALUE!</v>
      </c>
      <c r="E41" s="330" t="e">
        <f t="shared" si="11"/>
        <v>#VALUE!</v>
      </c>
      <c r="F41" s="330" t="e">
        <f t="shared" si="11"/>
        <v>#VALUE!</v>
      </c>
      <c r="G41" s="330" t="e">
        <f t="shared" si="11"/>
        <v>#VALUE!</v>
      </c>
      <c r="H41" s="330" t="e">
        <f t="shared" si="11"/>
        <v>#VALUE!</v>
      </c>
      <c r="J41" s="40"/>
      <c r="K41" s="40"/>
      <c r="N41" s="100"/>
      <c r="O41" s="34"/>
      <c r="P41" s="69"/>
    </row>
    <row r="42" spans="2:16" s="18" customFormat="1" ht="18" x14ac:dyDescent="0.35">
      <c r="B42" s="131" t="s">
        <v>249</v>
      </c>
      <c r="C42" s="330" t="e">
        <f>C24*C26*(135-58)</f>
        <v>#VALUE!</v>
      </c>
      <c r="D42" s="330" t="e">
        <f>D24*D26*(135-58)</f>
        <v>#VALUE!</v>
      </c>
      <c r="E42" s="330" t="e">
        <f t="shared" ref="E42:H42" si="12">E24*E26*(135-58)</f>
        <v>#VALUE!</v>
      </c>
      <c r="F42" s="330" t="e">
        <f t="shared" si="12"/>
        <v>#VALUE!</v>
      </c>
      <c r="G42" s="330" t="e">
        <f t="shared" si="12"/>
        <v>#VALUE!</v>
      </c>
      <c r="H42" s="330" t="e">
        <f t="shared" si="12"/>
        <v>#VALUE!</v>
      </c>
      <c r="J42" s="40"/>
      <c r="K42" s="40"/>
      <c r="N42" s="100"/>
      <c r="O42" s="34"/>
      <c r="P42" s="69"/>
    </row>
    <row r="43" spans="2:16" s="18" customFormat="1" ht="18" x14ac:dyDescent="0.35">
      <c r="B43" s="131" t="s">
        <v>250</v>
      </c>
      <c r="C43" s="330" t="e">
        <f>C24*C27*(135-58)</f>
        <v>#VALUE!</v>
      </c>
      <c r="D43" s="330" t="e">
        <f t="shared" ref="D43:H43" si="13">D24*D27*(135-58)</f>
        <v>#VALUE!</v>
      </c>
      <c r="E43" s="330" t="e">
        <f t="shared" si="13"/>
        <v>#VALUE!</v>
      </c>
      <c r="F43" s="330" t="e">
        <f t="shared" si="13"/>
        <v>#VALUE!</v>
      </c>
      <c r="G43" s="330" t="e">
        <f t="shared" si="13"/>
        <v>#VALUE!</v>
      </c>
      <c r="H43" s="330" t="e">
        <f t="shared" si="13"/>
        <v>#VALUE!</v>
      </c>
      <c r="J43" s="40"/>
      <c r="K43" s="40"/>
      <c r="N43" s="100"/>
      <c r="O43" s="34"/>
      <c r="P43" s="69"/>
    </row>
    <row r="44" spans="2:16" s="18" customFormat="1" x14ac:dyDescent="0.3">
      <c r="B44" s="29"/>
      <c r="J44" s="40"/>
      <c r="K44" s="40"/>
      <c r="N44" s="100"/>
      <c r="O44" s="34"/>
      <c r="P44" s="69"/>
    </row>
    <row r="45" spans="2:16" s="18" customFormat="1" ht="34.5" x14ac:dyDescent="0.3">
      <c r="B45" s="131" t="s">
        <v>178</v>
      </c>
      <c r="C45" s="292"/>
      <c r="D45" s="15"/>
      <c r="F45" s="40"/>
      <c r="G45" s="40"/>
      <c r="N45" s="100"/>
      <c r="P45" s="69"/>
    </row>
    <row r="46" spans="2:16" s="18" customFormat="1" ht="51" x14ac:dyDescent="0.3">
      <c r="B46" s="132" t="s">
        <v>179</v>
      </c>
      <c r="C46" s="292"/>
      <c r="D46" s="15"/>
      <c r="F46" s="40"/>
      <c r="G46" s="40"/>
      <c r="N46" s="100"/>
      <c r="P46" s="69"/>
    </row>
    <row r="47" spans="2:16" s="18" customFormat="1" ht="49.5" x14ac:dyDescent="0.3">
      <c r="B47" s="131" t="s">
        <v>226</v>
      </c>
      <c r="C47" s="292"/>
      <c r="D47" s="15"/>
      <c r="F47" s="40"/>
      <c r="G47" s="40"/>
      <c r="N47" s="100"/>
      <c r="P47" s="69"/>
    </row>
    <row r="48" spans="2:16" s="18" customFormat="1" ht="51" x14ac:dyDescent="0.3">
      <c r="B48" s="132" t="s">
        <v>190</v>
      </c>
      <c r="C48" s="290">
        <f>C46*C47</f>
        <v>0</v>
      </c>
      <c r="D48" s="15"/>
      <c r="F48" s="40"/>
      <c r="G48" s="40"/>
      <c r="N48" s="100"/>
      <c r="P48" s="69"/>
    </row>
    <row r="49" spans="2:16" s="18" customFormat="1" ht="49.5" x14ac:dyDescent="0.3">
      <c r="B49" s="131" t="s">
        <v>156</v>
      </c>
      <c r="C49" s="292"/>
      <c r="D49" s="15"/>
      <c r="F49" s="40"/>
      <c r="G49" s="40"/>
      <c r="N49" s="100"/>
      <c r="P49" s="69"/>
    </row>
    <row r="50" spans="2:16" s="18" customFormat="1" ht="49.5" x14ac:dyDescent="0.3">
      <c r="B50" s="131" t="s">
        <v>157</v>
      </c>
      <c r="C50" s="292"/>
      <c r="D50" s="15"/>
      <c r="F50" s="40"/>
      <c r="G50" s="40"/>
      <c r="N50" s="100"/>
      <c r="P50" s="69"/>
    </row>
    <row r="51" spans="2:16" s="18" customFormat="1" ht="49.5" x14ac:dyDescent="0.3">
      <c r="B51" s="131" t="s">
        <v>158</v>
      </c>
      <c r="C51" s="292"/>
      <c r="D51" s="15"/>
      <c r="F51" s="40"/>
      <c r="G51" s="40"/>
      <c r="N51" s="100"/>
      <c r="P51" s="69"/>
    </row>
    <row r="52" spans="2:16" s="18" customFormat="1" ht="49.5" x14ac:dyDescent="0.3">
      <c r="B52" s="131" t="s">
        <v>191</v>
      </c>
      <c r="C52" s="290">
        <f>C45*((C49+0.0735559*C50)/30)*((5*(459.67+60)/9)/(5*(459.67+C51)/9))</f>
        <v>0</v>
      </c>
      <c r="D52" s="15"/>
      <c r="F52" s="40"/>
      <c r="G52" s="40"/>
      <c r="N52" s="100"/>
      <c r="P52" s="69"/>
    </row>
    <row r="53" spans="2:16" s="18" customFormat="1" ht="33" x14ac:dyDescent="0.3">
      <c r="B53" s="131" t="s">
        <v>192</v>
      </c>
      <c r="C53" s="290">
        <f>C48*C52</f>
        <v>0</v>
      </c>
      <c r="D53" s="15"/>
      <c r="F53" s="40"/>
      <c r="G53" s="40"/>
      <c r="N53" s="100"/>
      <c r="P53" s="69"/>
    </row>
    <row r="54" spans="2:16" s="18" customFormat="1" ht="49.5" x14ac:dyDescent="0.3">
      <c r="B54" s="131" t="s">
        <v>159</v>
      </c>
      <c r="C54" s="292"/>
      <c r="D54" s="15"/>
      <c r="F54" s="40"/>
      <c r="G54" s="40"/>
      <c r="N54" s="100"/>
      <c r="P54" s="69"/>
    </row>
    <row r="55" spans="2:16" s="18" customFormat="1" x14ac:dyDescent="0.3">
      <c r="B55" s="131" t="s">
        <v>188</v>
      </c>
      <c r="C55" s="292"/>
      <c r="D55" s="15"/>
      <c r="F55" s="40"/>
      <c r="G55" s="40"/>
      <c r="N55" s="100"/>
      <c r="P55" s="69"/>
    </row>
    <row r="56" spans="2:16" s="18" customFormat="1" ht="33" x14ac:dyDescent="0.3">
      <c r="B56" s="131" t="s">
        <v>189</v>
      </c>
      <c r="C56" s="290">
        <f t="shared" ref="C56" si="14">C55*3.412</f>
        <v>0</v>
      </c>
      <c r="D56" s="15"/>
      <c r="F56" s="40"/>
      <c r="G56" s="40"/>
      <c r="N56" s="100"/>
      <c r="P56" s="69"/>
    </row>
    <row r="57" spans="2:16" s="18" customFormat="1" x14ac:dyDescent="0.3">
      <c r="B57" s="129"/>
      <c r="C57" s="7"/>
      <c r="D57" s="7"/>
      <c r="E57" s="7"/>
      <c r="F57" s="4"/>
      <c r="G57" s="5"/>
      <c r="H57" s="5"/>
      <c r="N57" s="100"/>
      <c r="P57" s="69"/>
    </row>
    <row r="58" spans="2:16" s="18" customFormat="1" ht="18.75" x14ac:dyDescent="0.4">
      <c r="B58" s="133" t="s">
        <v>180</v>
      </c>
      <c r="C58" s="291" t="e">
        <f>((C24*C26*C28)/(C37+C39))</f>
        <v>#VALUE!</v>
      </c>
      <c r="D58" s="8"/>
      <c r="E58" s="113" t="s">
        <v>140</v>
      </c>
      <c r="F58" s="293" t="e">
        <f>((F24*F26*F28)/(F37+F39))</f>
        <v>#VALUE!</v>
      </c>
      <c r="G58" s="75" t="s">
        <v>141</v>
      </c>
      <c r="H58" s="74"/>
      <c r="I58" s="73"/>
      <c r="N58" s="100"/>
      <c r="P58" s="69"/>
    </row>
    <row r="59" spans="2:16" s="18" customFormat="1" x14ac:dyDescent="0.3">
      <c r="B59" s="134"/>
      <c r="C59" s="9"/>
      <c r="D59" s="9"/>
      <c r="E59" s="9"/>
      <c r="F59" s="9"/>
      <c r="G59" s="9"/>
      <c r="H59" s="5"/>
      <c r="N59" s="100"/>
      <c r="P59" s="69"/>
    </row>
    <row r="60" spans="2:16" s="18" customFormat="1" ht="18.75" x14ac:dyDescent="0.4">
      <c r="B60" s="133" t="s">
        <v>181</v>
      </c>
      <c r="C60" s="291" t="e">
        <f>IF('Max GPM Test'!C13="Fixed",C58,(C58+F58)/2)</f>
        <v>#VALUE!</v>
      </c>
      <c r="D60" s="5"/>
      <c r="E60" s="5"/>
      <c r="F60" s="9"/>
      <c r="G60" s="9"/>
      <c r="H60" s="5"/>
      <c r="N60" s="100"/>
      <c r="P60" s="69"/>
    </row>
    <row r="61" spans="2:16" s="18" customFormat="1" x14ac:dyDescent="0.3">
      <c r="B61" s="129"/>
      <c r="C61" s="5"/>
      <c r="D61" s="5"/>
      <c r="E61" s="5"/>
      <c r="F61" s="5"/>
      <c r="G61" s="5"/>
      <c r="H61" s="5"/>
      <c r="N61" s="100"/>
      <c r="P61" s="69"/>
    </row>
    <row r="62" spans="2:16" s="18" customFormat="1" ht="17.25" x14ac:dyDescent="0.35">
      <c r="B62" s="135" t="s">
        <v>38</v>
      </c>
      <c r="C62" s="10"/>
      <c r="D62" s="10"/>
      <c r="E62" s="10"/>
      <c r="F62" s="10"/>
      <c r="G62" s="10"/>
      <c r="H62" s="10"/>
      <c r="N62" s="100"/>
      <c r="P62" s="69"/>
    </row>
    <row r="63" spans="2:16" s="18" customFormat="1" ht="17.25" x14ac:dyDescent="0.35">
      <c r="B63" s="135"/>
      <c r="C63" s="10"/>
      <c r="D63" s="10"/>
      <c r="E63" s="10"/>
      <c r="F63" s="10"/>
      <c r="G63" s="10"/>
      <c r="H63" s="10"/>
      <c r="N63" s="100"/>
      <c r="P63" s="69"/>
    </row>
    <row r="64" spans="2:16" s="18" customFormat="1" ht="18.75" x14ac:dyDescent="0.4">
      <c r="B64" s="136" t="s">
        <v>182</v>
      </c>
      <c r="C64" s="291">
        <f>SUM(C37:H37)+C53+C56</f>
        <v>0</v>
      </c>
      <c r="D64" s="474" t="s">
        <v>36</v>
      </c>
      <c r="E64" s="475"/>
      <c r="F64" s="11"/>
      <c r="G64" s="11"/>
      <c r="N64" s="100"/>
      <c r="P64" s="69"/>
    </row>
    <row r="65" spans="2:16" s="18" customFormat="1" ht="18.75" x14ac:dyDescent="0.4">
      <c r="B65" s="137" t="s">
        <v>183</v>
      </c>
      <c r="C65" s="291" t="e">
        <f>SUM(C41:H41)/C60</f>
        <v>#VALUE!</v>
      </c>
      <c r="D65" s="474" t="s">
        <v>36</v>
      </c>
      <c r="E65" s="475"/>
      <c r="F65" s="11"/>
      <c r="G65" s="11"/>
      <c r="H65" s="11"/>
      <c r="N65" s="100"/>
      <c r="P65" s="69"/>
    </row>
    <row r="66" spans="2:16" s="18" customFormat="1" ht="18.75" x14ac:dyDescent="0.4">
      <c r="B66" s="137" t="s">
        <v>184</v>
      </c>
      <c r="C66" s="291" t="e">
        <f>SUM(C42:H42)/C60</f>
        <v>#VALUE!</v>
      </c>
      <c r="D66" s="474" t="s">
        <v>36</v>
      </c>
      <c r="E66" s="475"/>
      <c r="F66" s="11"/>
      <c r="G66" s="13"/>
      <c r="H66" s="11"/>
      <c r="N66" s="100"/>
      <c r="P66" s="69"/>
    </row>
    <row r="67" spans="2:16" s="18" customFormat="1" ht="18.75" x14ac:dyDescent="0.4">
      <c r="B67" s="137" t="s">
        <v>185</v>
      </c>
      <c r="C67" s="291" t="e">
        <f>C64+(C66-C65)</f>
        <v>#VALUE!</v>
      </c>
      <c r="D67" s="474" t="s">
        <v>36</v>
      </c>
      <c r="E67" s="475"/>
      <c r="F67" s="5"/>
      <c r="G67" s="5"/>
      <c r="H67" s="5"/>
      <c r="N67" s="100"/>
      <c r="P67" s="69"/>
    </row>
    <row r="68" spans="2:16" s="18" customFormat="1" ht="17.25" x14ac:dyDescent="0.35">
      <c r="B68" s="314"/>
      <c r="C68" s="310"/>
      <c r="D68" s="12"/>
      <c r="E68" s="5"/>
      <c r="F68" s="5"/>
      <c r="G68" s="5"/>
      <c r="H68" s="5"/>
      <c r="N68" s="100"/>
      <c r="P68" s="69"/>
    </row>
    <row r="69" spans="2:16" s="18" customFormat="1" ht="69" x14ac:dyDescent="0.35">
      <c r="B69" s="314"/>
      <c r="C69" s="311" t="s">
        <v>242</v>
      </c>
      <c r="D69" s="312" t="s">
        <v>241</v>
      </c>
      <c r="E69" s="5"/>
      <c r="F69" s="5"/>
      <c r="G69" s="5"/>
      <c r="H69" s="5"/>
      <c r="N69" s="100"/>
      <c r="P69" s="69"/>
    </row>
    <row r="70" spans="2:16" s="18" customFormat="1" ht="18.75" x14ac:dyDescent="0.4">
      <c r="B70" s="137" t="s">
        <v>186</v>
      </c>
      <c r="C70" s="291" t="e">
        <f>SUM(C43:H43)/C67</f>
        <v>#VALUE!</v>
      </c>
      <c r="D70" s="315" t="e">
        <f>ROUND(C70,2)</f>
        <v>#VALUE!</v>
      </c>
      <c r="E70" s="313" t="s">
        <v>244</v>
      </c>
      <c r="F70" s="5"/>
      <c r="G70" s="5"/>
      <c r="H70" s="5"/>
      <c r="N70" s="100"/>
      <c r="P70" s="69"/>
    </row>
    <row r="71" spans="2:16" s="18" customFormat="1" ht="17.25" x14ac:dyDescent="0.35">
      <c r="B71" s="314"/>
      <c r="C71" s="310"/>
      <c r="D71" s="12"/>
      <c r="E71" s="5"/>
      <c r="F71" s="5"/>
      <c r="G71" s="5"/>
      <c r="H71" s="5"/>
      <c r="N71" s="100"/>
      <c r="P71" s="69"/>
    </row>
    <row r="72" spans="2:16" s="40" customFormat="1" x14ac:dyDescent="0.3">
      <c r="B72" s="138" t="s">
        <v>69</v>
      </c>
      <c r="C72" s="292"/>
      <c r="D72" s="482" t="s">
        <v>37</v>
      </c>
      <c r="E72" s="483"/>
      <c r="F72" s="41"/>
      <c r="G72" s="18"/>
      <c r="H72" s="5"/>
      <c r="I72" s="18"/>
      <c r="J72" s="18"/>
      <c r="K72" s="18"/>
      <c r="L72" s="18"/>
      <c r="M72" s="18"/>
      <c r="N72" s="100"/>
      <c r="O72" s="18"/>
      <c r="P72" s="69"/>
    </row>
    <row r="73" spans="2:16" s="18" customFormat="1" x14ac:dyDescent="0.3">
      <c r="B73" s="139"/>
      <c r="C73" s="41"/>
      <c r="D73" s="15"/>
      <c r="E73" s="40"/>
      <c r="F73" s="15"/>
      <c r="G73" s="15"/>
      <c r="H73" s="16"/>
      <c r="I73" s="40"/>
      <c r="J73" s="40"/>
      <c r="K73" s="40"/>
      <c r="L73" s="40"/>
      <c r="M73" s="40"/>
      <c r="N73" s="101"/>
      <c r="O73" s="40"/>
      <c r="P73" s="69"/>
    </row>
    <row r="74" spans="2:16" s="18" customFormat="1" ht="103.5" x14ac:dyDescent="0.3">
      <c r="B74" s="139"/>
      <c r="C74" s="311" t="s">
        <v>245</v>
      </c>
      <c r="D74" s="312" t="s">
        <v>243</v>
      </c>
      <c r="E74" s="40"/>
      <c r="F74" s="15"/>
      <c r="G74" s="15"/>
      <c r="H74" s="16"/>
      <c r="I74" s="40"/>
      <c r="J74" s="40"/>
      <c r="K74" s="40"/>
      <c r="L74" s="40"/>
      <c r="M74" s="40"/>
      <c r="N74" s="101"/>
      <c r="O74" s="40"/>
      <c r="P74" s="69"/>
    </row>
    <row r="75" spans="2:16" s="18" customFormat="1" ht="19.5" thickBot="1" x14ac:dyDescent="0.45">
      <c r="B75" s="140" t="s">
        <v>187</v>
      </c>
      <c r="C75" s="294" t="e">
        <f>(365*C67)/100000</f>
        <v>#VALUE!</v>
      </c>
      <c r="D75" s="309"/>
      <c r="E75" s="114" t="s">
        <v>70</v>
      </c>
      <c r="F75" s="102"/>
      <c r="G75" s="103"/>
      <c r="H75" s="104"/>
      <c r="I75" s="102"/>
      <c r="J75" s="102"/>
      <c r="K75" s="102"/>
      <c r="L75" s="102"/>
      <c r="M75" s="102"/>
      <c r="N75" s="105"/>
      <c r="P75" s="69"/>
    </row>
    <row r="76" spans="2:16" s="18" customFormat="1" ht="18" thickBot="1" x14ac:dyDescent="0.4">
      <c r="B76" s="141"/>
      <c r="D76" s="17"/>
      <c r="E76" s="19"/>
      <c r="F76" s="14"/>
      <c r="G76" s="14"/>
      <c r="H76" s="17"/>
      <c r="P76" s="69"/>
    </row>
    <row r="77" spans="2:16" s="18" customFormat="1" ht="18" thickBot="1" x14ac:dyDescent="0.4">
      <c r="B77" s="467" t="s">
        <v>72</v>
      </c>
      <c r="C77" s="468"/>
      <c r="D77" s="468"/>
      <c r="E77" s="468"/>
      <c r="F77" s="468"/>
      <c r="G77" s="468"/>
      <c r="H77" s="468"/>
      <c r="I77" s="468"/>
      <c r="J77" s="468"/>
      <c r="K77" s="468"/>
      <c r="L77" s="468"/>
      <c r="M77" s="468"/>
      <c r="N77" s="469"/>
      <c r="P77" s="69"/>
    </row>
    <row r="78" spans="2:16" s="18" customFormat="1" ht="18" thickBot="1" x14ac:dyDescent="0.4">
      <c r="B78" s="486" t="s">
        <v>174</v>
      </c>
      <c r="C78" s="487"/>
      <c r="D78" s="487"/>
      <c r="E78" s="487"/>
      <c r="F78" s="487"/>
      <c r="G78" s="487"/>
      <c r="H78" s="487"/>
      <c r="I78" s="487"/>
      <c r="J78" s="487"/>
      <c r="K78" s="487"/>
      <c r="L78" s="487"/>
      <c r="M78" s="487"/>
      <c r="N78" s="488"/>
      <c r="P78" s="69"/>
    </row>
    <row r="79" spans="2:16" x14ac:dyDescent="0.3">
      <c r="B79" s="484" t="s">
        <v>27</v>
      </c>
      <c r="C79" s="480" t="s">
        <v>59</v>
      </c>
      <c r="D79" s="481"/>
      <c r="E79" s="480" t="s">
        <v>60</v>
      </c>
      <c r="F79" s="481"/>
      <c r="G79" s="480" t="s">
        <v>61</v>
      </c>
      <c r="H79" s="489"/>
      <c r="I79" s="480" t="s">
        <v>62</v>
      </c>
      <c r="J79" s="481"/>
      <c r="K79" s="480" t="s">
        <v>63</v>
      </c>
      <c r="L79" s="481"/>
      <c r="M79" s="480" t="s">
        <v>64</v>
      </c>
      <c r="N79" s="481"/>
      <c r="P79" s="68"/>
    </row>
    <row r="80" spans="2:16" ht="18" x14ac:dyDescent="0.35">
      <c r="B80" s="485"/>
      <c r="C80" s="45" t="s">
        <v>142</v>
      </c>
      <c r="D80" s="46" t="s">
        <v>143</v>
      </c>
      <c r="E80" s="45" t="s">
        <v>142</v>
      </c>
      <c r="F80" s="46" t="s">
        <v>143</v>
      </c>
      <c r="G80" s="45" t="s">
        <v>142</v>
      </c>
      <c r="H80" s="47" t="s">
        <v>143</v>
      </c>
      <c r="I80" s="45" t="s">
        <v>142</v>
      </c>
      <c r="J80" s="46" t="s">
        <v>143</v>
      </c>
      <c r="K80" s="45" t="s">
        <v>142</v>
      </c>
      <c r="L80" s="46" t="s">
        <v>143</v>
      </c>
      <c r="M80" s="45" t="s">
        <v>142</v>
      </c>
      <c r="N80" s="46" t="s">
        <v>143</v>
      </c>
      <c r="P80" s="68"/>
    </row>
    <row r="81" spans="2:16" x14ac:dyDescent="0.3">
      <c r="B81" s="142">
        <f>IF(Control="variable",5,15)</f>
        <v>15</v>
      </c>
      <c r="C81" s="295"/>
      <c r="D81" s="296"/>
      <c r="E81" s="295"/>
      <c r="F81" s="296"/>
      <c r="G81" s="295"/>
      <c r="H81" s="297"/>
      <c r="I81" s="295"/>
      <c r="J81" s="296"/>
      <c r="K81" s="295"/>
      <c r="L81" s="296"/>
      <c r="M81" s="295"/>
      <c r="N81" s="296"/>
      <c r="P81" s="68"/>
    </row>
    <row r="82" spans="2:16" x14ac:dyDescent="0.3">
      <c r="B82" s="143">
        <f>B81+5</f>
        <v>20</v>
      </c>
      <c r="C82" s="298"/>
      <c r="D82" s="299"/>
      <c r="E82" s="298"/>
      <c r="F82" s="299"/>
      <c r="G82" s="298"/>
      <c r="H82" s="300"/>
      <c r="I82" s="298"/>
      <c r="J82" s="299"/>
      <c r="K82" s="298"/>
      <c r="L82" s="299"/>
      <c r="M82" s="298"/>
      <c r="N82" s="299"/>
      <c r="P82" s="68"/>
    </row>
    <row r="83" spans="2:16" x14ac:dyDescent="0.3">
      <c r="B83" s="143">
        <f t="shared" ref="B83:B146" si="15">B82+5</f>
        <v>25</v>
      </c>
      <c r="C83" s="298"/>
      <c r="D83" s="299"/>
      <c r="E83" s="298"/>
      <c r="F83" s="299"/>
      <c r="G83" s="298"/>
      <c r="H83" s="300"/>
      <c r="I83" s="298"/>
      <c r="J83" s="299"/>
      <c r="K83" s="298"/>
      <c r="L83" s="299"/>
      <c r="M83" s="298"/>
      <c r="N83" s="299"/>
      <c r="P83" s="68"/>
    </row>
    <row r="84" spans="2:16" x14ac:dyDescent="0.3">
      <c r="B84" s="143">
        <f t="shared" si="15"/>
        <v>30</v>
      </c>
      <c r="C84" s="298"/>
      <c r="D84" s="299"/>
      <c r="E84" s="298"/>
      <c r="F84" s="299"/>
      <c r="G84" s="298"/>
      <c r="H84" s="300"/>
      <c r="I84" s="298"/>
      <c r="J84" s="299"/>
      <c r="K84" s="298"/>
      <c r="L84" s="299"/>
      <c r="M84" s="298"/>
      <c r="N84" s="299"/>
      <c r="P84" s="68"/>
    </row>
    <row r="85" spans="2:16" x14ac:dyDescent="0.3">
      <c r="B85" s="143">
        <f t="shared" si="15"/>
        <v>35</v>
      </c>
      <c r="C85" s="298"/>
      <c r="D85" s="299"/>
      <c r="E85" s="298"/>
      <c r="F85" s="299"/>
      <c r="G85" s="298"/>
      <c r="H85" s="300"/>
      <c r="I85" s="298"/>
      <c r="J85" s="299"/>
      <c r="K85" s="298"/>
      <c r="L85" s="299"/>
      <c r="M85" s="298"/>
      <c r="N85" s="299"/>
      <c r="P85" s="68"/>
    </row>
    <row r="86" spans="2:16" x14ac:dyDescent="0.3">
      <c r="B86" s="143">
        <f t="shared" si="15"/>
        <v>40</v>
      </c>
      <c r="C86" s="298"/>
      <c r="D86" s="299"/>
      <c r="E86" s="298"/>
      <c r="F86" s="299"/>
      <c r="G86" s="298"/>
      <c r="H86" s="300"/>
      <c r="I86" s="298"/>
      <c r="J86" s="299"/>
      <c r="K86" s="298"/>
      <c r="L86" s="299"/>
      <c r="M86" s="298"/>
      <c r="N86" s="299"/>
      <c r="P86" s="68"/>
    </row>
    <row r="87" spans="2:16" x14ac:dyDescent="0.3">
      <c r="B87" s="143">
        <f t="shared" si="15"/>
        <v>45</v>
      </c>
      <c r="C87" s="298"/>
      <c r="D87" s="299"/>
      <c r="E87" s="298"/>
      <c r="F87" s="299"/>
      <c r="G87" s="298"/>
      <c r="H87" s="300"/>
      <c r="I87" s="298"/>
      <c r="J87" s="299"/>
      <c r="K87" s="298"/>
      <c r="L87" s="299"/>
      <c r="M87" s="298"/>
      <c r="N87" s="299"/>
      <c r="P87" s="68"/>
    </row>
    <row r="88" spans="2:16" x14ac:dyDescent="0.3">
      <c r="B88" s="143">
        <f t="shared" si="15"/>
        <v>50</v>
      </c>
      <c r="C88" s="298"/>
      <c r="D88" s="299"/>
      <c r="E88" s="298"/>
      <c r="F88" s="299"/>
      <c r="G88" s="298"/>
      <c r="H88" s="300"/>
      <c r="I88" s="298"/>
      <c r="J88" s="299"/>
      <c r="K88" s="298"/>
      <c r="L88" s="299"/>
      <c r="M88" s="298"/>
      <c r="N88" s="299"/>
      <c r="P88" s="68"/>
    </row>
    <row r="89" spans="2:16" x14ac:dyDescent="0.3">
      <c r="B89" s="143">
        <f t="shared" si="15"/>
        <v>55</v>
      </c>
      <c r="C89" s="298"/>
      <c r="D89" s="299"/>
      <c r="E89" s="298"/>
      <c r="F89" s="299"/>
      <c r="G89" s="298"/>
      <c r="H89" s="300"/>
      <c r="I89" s="298"/>
      <c r="J89" s="299"/>
      <c r="K89" s="298"/>
      <c r="L89" s="299"/>
      <c r="M89" s="298"/>
      <c r="N89" s="299"/>
      <c r="P89" s="68"/>
    </row>
    <row r="90" spans="2:16" x14ac:dyDescent="0.3">
      <c r="B90" s="143">
        <f t="shared" si="15"/>
        <v>60</v>
      </c>
      <c r="C90" s="298"/>
      <c r="D90" s="299"/>
      <c r="E90" s="298"/>
      <c r="F90" s="299"/>
      <c r="G90" s="298"/>
      <c r="H90" s="300"/>
      <c r="I90" s="298"/>
      <c r="J90" s="299"/>
      <c r="K90" s="298"/>
      <c r="L90" s="299"/>
      <c r="M90" s="298"/>
      <c r="N90" s="299"/>
      <c r="P90" s="68"/>
    </row>
    <row r="91" spans="2:16" x14ac:dyDescent="0.3">
      <c r="B91" s="143">
        <f t="shared" si="15"/>
        <v>65</v>
      </c>
      <c r="C91" s="298"/>
      <c r="D91" s="299"/>
      <c r="E91" s="298"/>
      <c r="F91" s="299"/>
      <c r="G91" s="298"/>
      <c r="H91" s="300"/>
      <c r="I91" s="298"/>
      <c r="J91" s="299"/>
      <c r="K91" s="298"/>
      <c r="L91" s="299"/>
      <c r="M91" s="298"/>
      <c r="N91" s="299"/>
      <c r="P91" s="68"/>
    </row>
    <row r="92" spans="2:16" x14ac:dyDescent="0.3">
      <c r="B92" s="143">
        <f t="shared" si="15"/>
        <v>70</v>
      </c>
      <c r="C92" s="298"/>
      <c r="D92" s="299"/>
      <c r="E92" s="298"/>
      <c r="F92" s="299"/>
      <c r="G92" s="298"/>
      <c r="H92" s="300"/>
      <c r="I92" s="298"/>
      <c r="J92" s="299"/>
      <c r="K92" s="298"/>
      <c r="L92" s="299"/>
      <c r="M92" s="298"/>
      <c r="N92" s="299"/>
      <c r="P92" s="68"/>
    </row>
    <row r="93" spans="2:16" x14ac:dyDescent="0.3">
      <c r="B93" s="143">
        <f t="shared" si="15"/>
        <v>75</v>
      </c>
      <c r="C93" s="298"/>
      <c r="D93" s="299"/>
      <c r="E93" s="298"/>
      <c r="F93" s="299"/>
      <c r="G93" s="298"/>
      <c r="H93" s="300"/>
      <c r="I93" s="298"/>
      <c r="J93" s="299"/>
      <c r="K93" s="298"/>
      <c r="L93" s="299"/>
      <c r="M93" s="298"/>
      <c r="N93" s="299"/>
      <c r="P93" s="68"/>
    </row>
    <row r="94" spans="2:16" x14ac:dyDescent="0.3">
      <c r="B94" s="143">
        <f t="shared" si="15"/>
        <v>80</v>
      </c>
      <c r="C94" s="298"/>
      <c r="D94" s="299"/>
      <c r="E94" s="298"/>
      <c r="F94" s="299"/>
      <c r="G94" s="298"/>
      <c r="H94" s="300"/>
      <c r="I94" s="298"/>
      <c r="J94" s="299"/>
      <c r="K94" s="298"/>
      <c r="L94" s="299"/>
      <c r="M94" s="298"/>
      <c r="N94" s="299"/>
      <c r="P94" s="68"/>
    </row>
    <row r="95" spans="2:16" x14ac:dyDescent="0.3">
      <c r="B95" s="143">
        <f t="shared" si="15"/>
        <v>85</v>
      </c>
      <c r="C95" s="298"/>
      <c r="D95" s="299"/>
      <c r="E95" s="298"/>
      <c r="F95" s="299"/>
      <c r="G95" s="298"/>
      <c r="H95" s="300"/>
      <c r="I95" s="298"/>
      <c r="J95" s="299"/>
      <c r="K95" s="298"/>
      <c r="L95" s="299"/>
      <c r="M95" s="298"/>
      <c r="N95" s="299"/>
      <c r="P95" s="68"/>
    </row>
    <row r="96" spans="2:16" x14ac:dyDescent="0.3">
      <c r="B96" s="143">
        <f t="shared" si="15"/>
        <v>90</v>
      </c>
      <c r="C96" s="298"/>
      <c r="D96" s="299"/>
      <c r="E96" s="298"/>
      <c r="F96" s="299"/>
      <c r="G96" s="298"/>
      <c r="H96" s="300"/>
      <c r="I96" s="298"/>
      <c r="J96" s="299"/>
      <c r="K96" s="298"/>
      <c r="L96" s="299"/>
      <c r="M96" s="298"/>
      <c r="N96" s="299"/>
      <c r="P96" s="68"/>
    </row>
    <row r="97" spans="2:16" x14ac:dyDescent="0.3">
      <c r="B97" s="143">
        <f t="shared" si="15"/>
        <v>95</v>
      </c>
      <c r="C97" s="298"/>
      <c r="D97" s="299"/>
      <c r="E97" s="298"/>
      <c r="F97" s="299"/>
      <c r="G97" s="298"/>
      <c r="H97" s="300"/>
      <c r="I97" s="298"/>
      <c r="J97" s="299"/>
      <c r="K97" s="298"/>
      <c r="L97" s="299"/>
      <c r="M97" s="298"/>
      <c r="N97" s="299"/>
      <c r="P97" s="68"/>
    </row>
    <row r="98" spans="2:16" x14ac:dyDescent="0.3">
      <c r="B98" s="143">
        <f t="shared" si="15"/>
        <v>100</v>
      </c>
      <c r="C98" s="298"/>
      <c r="D98" s="299"/>
      <c r="E98" s="298"/>
      <c r="F98" s="299"/>
      <c r="G98" s="298"/>
      <c r="H98" s="300"/>
      <c r="I98" s="298"/>
      <c r="J98" s="299"/>
      <c r="K98" s="298"/>
      <c r="L98" s="299"/>
      <c r="M98" s="298"/>
      <c r="N98" s="299"/>
      <c r="P98" s="68"/>
    </row>
    <row r="99" spans="2:16" x14ac:dyDescent="0.3">
      <c r="B99" s="143">
        <f t="shared" si="15"/>
        <v>105</v>
      </c>
      <c r="C99" s="298"/>
      <c r="D99" s="299"/>
      <c r="E99" s="298"/>
      <c r="F99" s="299"/>
      <c r="G99" s="298"/>
      <c r="H99" s="300"/>
      <c r="I99" s="298"/>
      <c r="J99" s="299"/>
      <c r="K99" s="298"/>
      <c r="L99" s="299"/>
      <c r="M99" s="298"/>
      <c r="N99" s="299"/>
      <c r="P99" s="68"/>
    </row>
    <row r="100" spans="2:16" x14ac:dyDescent="0.3">
      <c r="B100" s="143">
        <f t="shared" si="15"/>
        <v>110</v>
      </c>
      <c r="C100" s="298"/>
      <c r="D100" s="299"/>
      <c r="E100" s="298"/>
      <c r="F100" s="299"/>
      <c r="G100" s="298"/>
      <c r="H100" s="300"/>
      <c r="I100" s="298"/>
      <c r="J100" s="299"/>
      <c r="K100" s="298"/>
      <c r="L100" s="299"/>
      <c r="M100" s="298"/>
      <c r="N100" s="299"/>
      <c r="P100" s="68"/>
    </row>
    <row r="101" spans="2:16" x14ac:dyDescent="0.3">
      <c r="B101" s="143">
        <f t="shared" si="15"/>
        <v>115</v>
      </c>
      <c r="C101" s="298"/>
      <c r="D101" s="299"/>
      <c r="E101" s="298"/>
      <c r="F101" s="299"/>
      <c r="G101" s="298"/>
      <c r="H101" s="300"/>
      <c r="I101" s="298"/>
      <c r="J101" s="299"/>
      <c r="K101" s="298"/>
      <c r="L101" s="299"/>
      <c r="M101" s="298"/>
      <c r="N101" s="299"/>
      <c r="P101" s="68"/>
    </row>
    <row r="102" spans="2:16" x14ac:dyDescent="0.3">
      <c r="B102" s="143">
        <f t="shared" si="15"/>
        <v>120</v>
      </c>
      <c r="C102" s="298"/>
      <c r="D102" s="299"/>
      <c r="E102" s="298"/>
      <c r="F102" s="299"/>
      <c r="G102" s="298"/>
      <c r="H102" s="300"/>
      <c r="I102" s="298"/>
      <c r="J102" s="299"/>
      <c r="K102" s="298"/>
      <c r="L102" s="299"/>
      <c r="M102" s="298"/>
      <c r="N102" s="299"/>
      <c r="P102" s="68"/>
    </row>
    <row r="103" spans="2:16" x14ac:dyDescent="0.3">
      <c r="B103" s="143">
        <f t="shared" si="15"/>
        <v>125</v>
      </c>
      <c r="C103" s="298"/>
      <c r="D103" s="299"/>
      <c r="E103" s="298"/>
      <c r="F103" s="299"/>
      <c r="G103" s="298"/>
      <c r="H103" s="300"/>
      <c r="I103" s="298"/>
      <c r="J103" s="299"/>
      <c r="K103" s="298"/>
      <c r="L103" s="299"/>
      <c r="M103" s="298"/>
      <c r="N103" s="299"/>
      <c r="P103" s="68"/>
    </row>
    <row r="104" spans="2:16" x14ac:dyDescent="0.3">
      <c r="B104" s="143">
        <f t="shared" si="15"/>
        <v>130</v>
      </c>
      <c r="C104" s="298"/>
      <c r="D104" s="299"/>
      <c r="E104" s="298"/>
      <c r="F104" s="299"/>
      <c r="G104" s="298"/>
      <c r="H104" s="300"/>
      <c r="I104" s="298"/>
      <c r="J104" s="299"/>
      <c r="K104" s="298"/>
      <c r="L104" s="299"/>
      <c r="M104" s="298"/>
      <c r="N104" s="299"/>
      <c r="P104" s="68"/>
    </row>
    <row r="105" spans="2:16" x14ac:dyDescent="0.3">
      <c r="B105" s="143">
        <f t="shared" si="15"/>
        <v>135</v>
      </c>
      <c r="C105" s="298"/>
      <c r="D105" s="299"/>
      <c r="E105" s="298"/>
      <c r="F105" s="299"/>
      <c r="G105" s="298"/>
      <c r="H105" s="300"/>
      <c r="I105" s="298"/>
      <c r="J105" s="299"/>
      <c r="K105" s="298"/>
      <c r="L105" s="299"/>
      <c r="M105" s="298"/>
      <c r="N105" s="299"/>
      <c r="P105" s="68"/>
    </row>
    <row r="106" spans="2:16" x14ac:dyDescent="0.3">
      <c r="B106" s="143">
        <f t="shared" si="15"/>
        <v>140</v>
      </c>
      <c r="C106" s="298"/>
      <c r="D106" s="299"/>
      <c r="E106" s="298"/>
      <c r="F106" s="299"/>
      <c r="G106" s="298"/>
      <c r="H106" s="300"/>
      <c r="I106" s="298"/>
      <c r="J106" s="299"/>
      <c r="K106" s="298"/>
      <c r="L106" s="299"/>
      <c r="M106" s="298"/>
      <c r="N106" s="299"/>
      <c r="P106" s="68"/>
    </row>
    <row r="107" spans="2:16" x14ac:dyDescent="0.3">
      <c r="B107" s="143">
        <f t="shared" si="15"/>
        <v>145</v>
      </c>
      <c r="C107" s="298"/>
      <c r="D107" s="299"/>
      <c r="E107" s="298"/>
      <c r="F107" s="299"/>
      <c r="G107" s="298"/>
      <c r="H107" s="300"/>
      <c r="I107" s="298"/>
      <c r="J107" s="299"/>
      <c r="K107" s="298"/>
      <c r="L107" s="299"/>
      <c r="M107" s="298"/>
      <c r="N107" s="299"/>
      <c r="P107" s="68"/>
    </row>
    <row r="108" spans="2:16" x14ac:dyDescent="0.3">
      <c r="B108" s="143">
        <f t="shared" si="15"/>
        <v>150</v>
      </c>
      <c r="C108" s="298"/>
      <c r="D108" s="299"/>
      <c r="E108" s="298"/>
      <c r="F108" s="299"/>
      <c r="G108" s="298"/>
      <c r="H108" s="300"/>
      <c r="I108" s="298"/>
      <c r="J108" s="299"/>
      <c r="K108" s="298"/>
      <c r="L108" s="299"/>
      <c r="M108" s="298"/>
      <c r="N108" s="299"/>
      <c r="P108" s="68"/>
    </row>
    <row r="109" spans="2:16" x14ac:dyDescent="0.3">
      <c r="B109" s="143">
        <f t="shared" si="15"/>
        <v>155</v>
      </c>
      <c r="C109" s="298"/>
      <c r="D109" s="299"/>
      <c r="E109" s="298"/>
      <c r="F109" s="299"/>
      <c r="G109" s="298"/>
      <c r="H109" s="300"/>
      <c r="I109" s="298"/>
      <c r="J109" s="299"/>
      <c r="K109" s="298"/>
      <c r="L109" s="299"/>
      <c r="M109" s="298"/>
      <c r="N109" s="299"/>
      <c r="P109" s="68"/>
    </row>
    <row r="110" spans="2:16" x14ac:dyDescent="0.3">
      <c r="B110" s="143">
        <f t="shared" si="15"/>
        <v>160</v>
      </c>
      <c r="C110" s="298"/>
      <c r="D110" s="299"/>
      <c r="E110" s="298"/>
      <c r="F110" s="299"/>
      <c r="G110" s="298"/>
      <c r="H110" s="300"/>
      <c r="I110" s="298"/>
      <c r="J110" s="299"/>
      <c r="K110" s="298"/>
      <c r="L110" s="299"/>
      <c r="M110" s="298"/>
      <c r="N110" s="299"/>
      <c r="P110" s="68"/>
    </row>
    <row r="111" spans="2:16" x14ac:dyDescent="0.3">
      <c r="B111" s="143">
        <f t="shared" si="15"/>
        <v>165</v>
      </c>
      <c r="C111" s="298"/>
      <c r="D111" s="299"/>
      <c r="E111" s="298"/>
      <c r="F111" s="299"/>
      <c r="G111" s="298"/>
      <c r="H111" s="300"/>
      <c r="I111" s="298"/>
      <c r="J111" s="299"/>
      <c r="K111" s="298"/>
      <c r="L111" s="299"/>
      <c r="M111" s="298"/>
      <c r="N111" s="299"/>
      <c r="P111" s="68"/>
    </row>
    <row r="112" spans="2:16" x14ac:dyDescent="0.3">
      <c r="B112" s="143">
        <f t="shared" si="15"/>
        <v>170</v>
      </c>
      <c r="C112" s="298"/>
      <c r="D112" s="299"/>
      <c r="E112" s="298"/>
      <c r="F112" s="299"/>
      <c r="G112" s="298"/>
      <c r="H112" s="300"/>
      <c r="I112" s="298"/>
      <c r="J112" s="299"/>
      <c r="K112" s="298"/>
      <c r="L112" s="299"/>
      <c r="M112" s="298"/>
      <c r="N112" s="299"/>
      <c r="P112" s="68"/>
    </row>
    <row r="113" spans="2:16" x14ac:dyDescent="0.3">
      <c r="B113" s="143">
        <f t="shared" si="15"/>
        <v>175</v>
      </c>
      <c r="C113" s="298"/>
      <c r="D113" s="299"/>
      <c r="E113" s="298"/>
      <c r="F113" s="299"/>
      <c r="G113" s="298"/>
      <c r="H113" s="300"/>
      <c r="I113" s="298"/>
      <c r="J113" s="299"/>
      <c r="K113" s="298"/>
      <c r="L113" s="299"/>
      <c r="M113" s="298"/>
      <c r="N113" s="299"/>
      <c r="P113" s="68"/>
    </row>
    <row r="114" spans="2:16" x14ac:dyDescent="0.3">
      <c r="B114" s="143">
        <f t="shared" si="15"/>
        <v>180</v>
      </c>
      <c r="C114" s="298"/>
      <c r="D114" s="299"/>
      <c r="E114" s="298"/>
      <c r="F114" s="299"/>
      <c r="G114" s="298"/>
      <c r="H114" s="300"/>
      <c r="I114" s="298"/>
      <c r="J114" s="299"/>
      <c r="K114" s="298"/>
      <c r="L114" s="299"/>
      <c r="M114" s="298"/>
      <c r="N114" s="299"/>
      <c r="P114" s="68"/>
    </row>
    <row r="115" spans="2:16" x14ac:dyDescent="0.3">
      <c r="B115" s="143">
        <f t="shared" si="15"/>
        <v>185</v>
      </c>
      <c r="C115" s="298"/>
      <c r="D115" s="299"/>
      <c r="E115" s="298"/>
      <c r="F115" s="299"/>
      <c r="G115" s="298"/>
      <c r="H115" s="300"/>
      <c r="I115" s="298"/>
      <c r="J115" s="299"/>
      <c r="K115" s="298"/>
      <c r="L115" s="299"/>
      <c r="M115" s="298"/>
      <c r="N115" s="299"/>
      <c r="P115" s="68"/>
    </row>
    <row r="116" spans="2:16" x14ac:dyDescent="0.3">
      <c r="B116" s="143">
        <f t="shared" si="15"/>
        <v>190</v>
      </c>
      <c r="C116" s="298"/>
      <c r="D116" s="299"/>
      <c r="E116" s="298"/>
      <c r="F116" s="299"/>
      <c r="G116" s="298"/>
      <c r="H116" s="300"/>
      <c r="I116" s="298"/>
      <c r="J116" s="299"/>
      <c r="K116" s="298"/>
      <c r="L116" s="299"/>
      <c r="M116" s="298"/>
      <c r="N116" s="299"/>
      <c r="P116" s="68"/>
    </row>
    <row r="117" spans="2:16" x14ac:dyDescent="0.3">
      <c r="B117" s="143">
        <f t="shared" si="15"/>
        <v>195</v>
      </c>
      <c r="C117" s="298"/>
      <c r="D117" s="299"/>
      <c r="E117" s="298"/>
      <c r="F117" s="299"/>
      <c r="G117" s="298"/>
      <c r="H117" s="300"/>
      <c r="I117" s="298"/>
      <c r="J117" s="299"/>
      <c r="K117" s="298"/>
      <c r="L117" s="299"/>
      <c r="M117" s="298"/>
      <c r="N117" s="299"/>
      <c r="P117" s="68"/>
    </row>
    <row r="118" spans="2:16" x14ac:dyDescent="0.3">
      <c r="B118" s="143">
        <f t="shared" si="15"/>
        <v>200</v>
      </c>
      <c r="C118" s="298"/>
      <c r="D118" s="299"/>
      <c r="E118" s="298"/>
      <c r="F118" s="299"/>
      <c r="G118" s="298"/>
      <c r="H118" s="300"/>
      <c r="I118" s="298"/>
      <c r="J118" s="299"/>
      <c r="K118" s="298"/>
      <c r="L118" s="299"/>
      <c r="M118" s="298"/>
      <c r="N118" s="299"/>
      <c r="P118" s="68"/>
    </row>
    <row r="119" spans="2:16" x14ac:dyDescent="0.3">
      <c r="B119" s="143">
        <f t="shared" si="15"/>
        <v>205</v>
      </c>
      <c r="C119" s="298"/>
      <c r="D119" s="299"/>
      <c r="E119" s="298"/>
      <c r="F119" s="299"/>
      <c r="G119" s="298"/>
      <c r="H119" s="300"/>
      <c r="I119" s="298"/>
      <c r="J119" s="299"/>
      <c r="K119" s="298"/>
      <c r="L119" s="299"/>
      <c r="M119" s="298"/>
      <c r="N119" s="299"/>
      <c r="P119" s="68"/>
    </row>
    <row r="120" spans="2:16" x14ac:dyDescent="0.3">
      <c r="B120" s="143">
        <f t="shared" si="15"/>
        <v>210</v>
      </c>
      <c r="C120" s="298"/>
      <c r="D120" s="299"/>
      <c r="E120" s="298"/>
      <c r="F120" s="299"/>
      <c r="G120" s="298"/>
      <c r="H120" s="300"/>
      <c r="I120" s="298"/>
      <c r="J120" s="299"/>
      <c r="K120" s="298"/>
      <c r="L120" s="299"/>
      <c r="M120" s="298"/>
      <c r="N120" s="299"/>
      <c r="P120" s="68"/>
    </row>
    <row r="121" spans="2:16" x14ac:dyDescent="0.3">
      <c r="B121" s="143">
        <f t="shared" si="15"/>
        <v>215</v>
      </c>
      <c r="C121" s="298"/>
      <c r="D121" s="299"/>
      <c r="E121" s="298"/>
      <c r="F121" s="299"/>
      <c r="G121" s="298"/>
      <c r="H121" s="300"/>
      <c r="I121" s="298"/>
      <c r="J121" s="299"/>
      <c r="K121" s="298"/>
      <c r="L121" s="299"/>
      <c r="M121" s="298"/>
      <c r="N121" s="299"/>
      <c r="P121" s="68"/>
    </row>
    <row r="122" spans="2:16" x14ac:dyDescent="0.3">
      <c r="B122" s="143">
        <f t="shared" si="15"/>
        <v>220</v>
      </c>
      <c r="C122" s="298"/>
      <c r="D122" s="299"/>
      <c r="E122" s="298"/>
      <c r="F122" s="299"/>
      <c r="G122" s="298"/>
      <c r="H122" s="300"/>
      <c r="I122" s="298"/>
      <c r="J122" s="299"/>
      <c r="K122" s="298"/>
      <c r="L122" s="299"/>
      <c r="M122" s="298"/>
      <c r="N122" s="299"/>
      <c r="P122" s="68"/>
    </row>
    <row r="123" spans="2:16" x14ac:dyDescent="0.3">
      <c r="B123" s="143">
        <f t="shared" si="15"/>
        <v>225</v>
      </c>
      <c r="C123" s="298"/>
      <c r="D123" s="299"/>
      <c r="E123" s="298"/>
      <c r="F123" s="299"/>
      <c r="G123" s="298"/>
      <c r="H123" s="300"/>
      <c r="I123" s="298"/>
      <c r="J123" s="299"/>
      <c r="K123" s="298"/>
      <c r="L123" s="299"/>
      <c r="M123" s="298"/>
      <c r="N123" s="299"/>
      <c r="P123" s="68"/>
    </row>
    <row r="124" spans="2:16" x14ac:dyDescent="0.3">
      <c r="B124" s="143">
        <f t="shared" si="15"/>
        <v>230</v>
      </c>
      <c r="C124" s="298"/>
      <c r="D124" s="299"/>
      <c r="E124" s="298"/>
      <c r="F124" s="299"/>
      <c r="G124" s="298"/>
      <c r="H124" s="300"/>
      <c r="I124" s="298"/>
      <c r="J124" s="299"/>
      <c r="K124" s="298"/>
      <c r="L124" s="299"/>
      <c r="M124" s="298"/>
      <c r="N124" s="299"/>
      <c r="P124" s="68"/>
    </row>
    <row r="125" spans="2:16" x14ac:dyDescent="0.3">
      <c r="B125" s="143">
        <f t="shared" si="15"/>
        <v>235</v>
      </c>
      <c r="C125" s="298"/>
      <c r="D125" s="299"/>
      <c r="E125" s="298"/>
      <c r="F125" s="299"/>
      <c r="G125" s="298"/>
      <c r="H125" s="300"/>
      <c r="I125" s="298"/>
      <c r="J125" s="299"/>
      <c r="K125" s="298"/>
      <c r="L125" s="299"/>
      <c r="M125" s="298"/>
      <c r="N125" s="299"/>
      <c r="P125" s="68"/>
    </row>
    <row r="126" spans="2:16" x14ac:dyDescent="0.3">
      <c r="B126" s="143">
        <f t="shared" si="15"/>
        <v>240</v>
      </c>
      <c r="C126" s="298"/>
      <c r="D126" s="299"/>
      <c r="E126" s="298"/>
      <c r="F126" s="299"/>
      <c r="G126" s="298"/>
      <c r="H126" s="300"/>
      <c r="I126" s="298"/>
      <c r="J126" s="299"/>
      <c r="K126" s="298"/>
      <c r="L126" s="299"/>
      <c r="M126" s="298"/>
      <c r="N126" s="299"/>
      <c r="P126" s="68"/>
    </row>
    <row r="127" spans="2:16" x14ac:dyDescent="0.3">
      <c r="B127" s="143">
        <f t="shared" si="15"/>
        <v>245</v>
      </c>
      <c r="C127" s="298"/>
      <c r="D127" s="299"/>
      <c r="E127" s="298"/>
      <c r="F127" s="299"/>
      <c r="G127" s="298"/>
      <c r="H127" s="300"/>
      <c r="I127" s="298"/>
      <c r="J127" s="299"/>
      <c r="K127" s="298"/>
      <c r="L127" s="299"/>
      <c r="M127" s="298"/>
      <c r="N127" s="299"/>
      <c r="P127" s="68"/>
    </row>
    <row r="128" spans="2:16" x14ac:dyDescent="0.3">
      <c r="B128" s="143">
        <f t="shared" si="15"/>
        <v>250</v>
      </c>
      <c r="C128" s="298"/>
      <c r="D128" s="299"/>
      <c r="E128" s="298"/>
      <c r="F128" s="299"/>
      <c r="G128" s="298"/>
      <c r="H128" s="300"/>
      <c r="I128" s="298"/>
      <c r="J128" s="299"/>
      <c r="K128" s="298"/>
      <c r="L128" s="299"/>
      <c r="M128" s="298"/>
      <c r="N128" s="299"/>
      <c r="P128" s="68"/>
    </row>
    <row r="129" spans="2:16" x14ac:dyDescent="0.3">
      <c r="B129" s="143">
        <f t="shared" si="15"/>
        <v>255</v>
      </c>
      <c r="C129" s="298"/>
      <c r="D129" s="299"/>
      <c r="E129" s="298"/>
      <c r="F129" s="299"/>
      <c r="G129" s="298"/>
      <c r="H129" s="300"/>
      <c r="I129" s="298"/>
      <c r="J129" s="299"/>
      <c r="K129" s="298"/>
      <c r="L129" s="299"/>
      <c r="M129" s="298"/>
      <c r="N129" s="299"/>
      <c r="P129" s="68"/>
    </row>
    <row r="130" spans="2:16" x14ac:dyDescent="0.3">
      <c r="B130" s="143">
        <f t="shared" si="15"/>
        <v>260</v>
      </c>
      <c r="C130" s="298"/>
      <c r="D130" s="299"/>
      <c r="E130" s="298"/>
      <c r="F130" s="299"/>
      <c r="G130" s="298"/>
      <c r="H130" s="300"/>
      <c r="I130" s="298"/>
      <c r="J130" s="299"/>
      <c r="K130" s="298"/>
      <c r="L130" s="299"/>
      <c r="M130" s="298"/>
      <c r="N130" s="299"/>
      <c r="P130" s="68"/>
    </row>
    <row r="131" spans="2:16" x14ac:dyDescent="0.3">
      <c r="B131" s="143">
        <f t="shared" si="15"/>
        <v>265</v>
      </c>
      <c r="C131" s="298"/>
      <c r="D131" s="299"/>
      <c r="E131" s="298"/>
      <c r="F131" s="299"/>
      <c r="G131" s="298"/>
      <c r="H131" s="300"/>
      <c r="I131" s="298"/>
      <c r="J131" s="299"/>
      <c r="K131" s="298"/>
      <c r="L131" s="299"/>
      <c r="M131" s="298"/>
      <c r="N131" s="299"/>
      <c r="P131" s="68"/>
    </row>
    <row r="132" spans="2:16" x14ac:dyDescent="0.3">
      <c r="B132" s="143">
        <f t="shared" si="15"/>
        <v>270</v>
      </c>
      <c r="C132" s="298"/>
      <c r="D132" s="299"/>
      <c r="E132" s="298"/>
      <c r="F132" s="299"/>
      <c r="G132" s="298"/>
      <c r="H132" s="300"/>
      <c r="I132" s="298"/>
      <c r="J132" s="299"/>
      <c r="K132" s="298"/>
      <c r="L132" s="299"/>
      <c r="M132" s="298"/>
      <c r="N132" s="299"/>
      <c r="P132" s="68"/>
    </row>
    <row r="133" spans="2:16" x14ac:dyDescent="0.3">
      <c r="B133" s="143">
        <f t="shared" si="15"/>
        <v>275</v>
      </c>
      <c r="C133" s="298"/>
      <c r="D133" s="299"/>
      <c r="E133" s="298"/>
      <c r="F133" s="299"/>
      <c r="G133" s="298"/>
      <c r="H133" s="300"/>
      <c r="I133" s="298"/>
      <c r="J133" s="299"/>
      <c r="K133" s="298"/>
      <c r="L133" s="299"/>
      <c r="M133" s="298"/>
      <c r="N133" s="299"/>
      <c r="P133" s="68"/>
    </row>
    <row r="134" spans="2:16" x14ac:dyDescent="0.3">
      <c r="B134" s="143">
        <f t="shared" si="15"/>
        <v>280</v>
      </c>
      <c r="C134" s="298"/>
      <c r="D134" s="299"/>
      <c r="E134" s="298"/>
      <c r="F134" s="299"/>
      <c r="G134" s="298"/>
      <c r="H134" s="300"/>
      <c r="I134" s="298"/>
      <c r="J134" s="299"/>
      <c r="K134" s="298"/>
      <c r="L134" s="299"/>
      <c r="M134" s="298"/>
      <c r="N134" s="299"/>
      <c r="P134" s="68"/>
    </row>
    <row r="135" spans="2:16" x14ac:dyDescent="0.3">
      <c r="B135" s="143">
        <f t="shared" si="15"/>
        <v>285</v>
      </c>
      <c r="C135" s="298"/>
      <c r="D135" s="299"/>
      <c r="E135" s="298"/>
      <c r="F135" s="299"/>
      <c r="G135" s="298"/>
      <c r="H135" s="300"/>
      <c r="I135" s="298"/>
      <c r="J135" s="299"/>
      <c r="K135" s="298"/>
      <c r="L135" s="299"/>
      <c r="M135" s="298"/>
      <c r="N135" s="299"/>
      <c r="P135" s="68"/>
    </row>
    <row r="136" spans="2:16" x14ac:dyDescent="0.3">
      <c r="B136" s="143">
        <f t="shared" si="15"/>
        <v>290</v>
      </c>
      <c r="C136" s="298"/>
      <c r="D136" s="299"/>
      <c r="E136" s="298"/>
      <c r="F136" s="299"/>
      <c r="G136" s="298"/>
      <c r="H136" s="300"/>
      <c r="I136" s="298"/>
      <c r="J136" s="299"/>
      <c r="K136" s="298"/>
      <c r="L136" s="299"/>
      <c r="M136" s="298"/>
      <c r="N136" s="299"/>
      <c r="P136" s="68"/>
    </row>
    <row r="137" spans="2:16" x14ac:dyDescent="0.3">
      <c r="B137" s="143">
        <f t="shared" si="15"/>
        <v>295</v>
      </c>
      <c r="C137" s="298"/>
      <c r="D137" s="299"/>
      <c r="E137" s="298"/>
      <c r="F137" s="299"/>
      <c r="G137" s="298"/>
      <c r="H137" s="300"/>
      <c r="I137" s="298"/>
      <c r="J137" s="299"/>
      <c r="K137" s="298"/>
      <c r="L137" s="299"/>
      <c r="M137" s="298"/>
      <c r="N137" s="299"/>
      <c r="P137" s="68"/>
    </row>
    <row r="138" spans="2:16" x14ac:dyDescent="0.3">
      <c r="B138" s="143">
        <f t="shared" si="15"/>
        <v>300</v>
      </c>
      <c r="C138" s="298"/>
      <c r="D138" s="299"/>
      <c r="E138" s="298"/>
      <c r="F138" s="299"/>
      <c r="G138" s="298"/>
      <c r="H138" s="300"/>
      <c r="I138" s="298"/>
      <c r="J138" s="299"/>
      <c r="K138" s="298"/>
      <c r="L138" s="299"/>
      <c r="M138" s="298"/>
      <c r="N138" s="299"/>
      <c r="P138" s="68"/>
    </row>
    <row r="139" spans="2:16" x14ac:dyDescent="0.3">
      <c r="B139" s="143">
        <f t="shared" si="15"/>
        <v>305</v>
      </c>
      <c r="C139" s="298"/>
      <c r="D139" s="299"/>
      <c r="E139" s="298"/>
      <c r="F139" s="299"/>
      <c r="G139" s="298"/>
      <c r="H139" s="300"/>
      <c r="I139" s="298"/>
      <c r="J139" s="299"/>
      <c r="K139" s="298"/>
      <c r="L139" s="299"/>
      <c r="M139" s="298"/>
      <c r="N139" s="299"/>
      <c r="P139" s="68"/>
    </row>
    <row r="140" spans="2:16" x14ac:dyDescent="0.3">
      <c r="B140" s="143">
        <f t="shared" si="15"/>
        <v>310</v>
      </c>
      <c r="C140" s="298"/>
      <c r="D140" s="299"/>
      <c r="E140" s="298"/>
      <c r="F140" s="299"/>
      <c r="G140" s="298"/>
      <c r="H140" s="300"/>
      <c r="I140" s="298"/>
      <c r="J140" s="299"/>
      <c r="K140" s="298"/>
      <c r="L140" s="299"/>
      <c r="M140" s="298"/>
      <c r="N140" s="299"/>
      <c r="P140" s="68"/>
    </row>
    <row r="141" spans="2:16" x14ac:dyDescent="0.3">
      <c r="B141" s="143">
        <f t="shared" si="15"/>
        <v>315</v>
      </c>
      <c r="C141" s="298"/>
      <c r="D141" s="299"/>
      <c r="E141" s="298"/>
      <c r="F141" s="299"/>
      <c r="G141" s="298"/>
      <c r="H141" s="300"/>
      <c r="I141" s="298"/>
      <c r="J141" s="299"/>
      <c r="K141" s="298"/>
      <c r="L141" s="299"/>
      <c r="M141" s="298"/>
      <c r="N141" s="299"/>
      <c r="P141" s="68"/>
    </row>
    <row r="142" spans="2:16" x14ac:dyDescent="0.3">
      <c r="B142" s="143">
        <f t="shared" si="15"/>
        <v>320</v>
      </c>
      <c r="C142" s="298"/>
      <c r="D142" s="299"/>
      <c r="E142" s="298"/>
      <c r="F142" s="299"/>
      <c r="G142" s="298"/>
      <c r="H142" s="300"/>
      <c r="I142" s="298"/>
      <c r="J142" s="299"/>
      <c r="K142" s="298"/>
      <c r="L142" s="299"/>
      <c r="M142" s="298"/>
      <c r="N142" s="299"/>
      <c r="P142" s="68"/>
    </row>
    <row r="143" spans="2:16" x14ac:dyDescent="0.3">
      <c r="B143" s="143">
        <f t="shared" si="15"/>
        <v>325</v>
      </c>
      <c r="C143" s="298"/>
      <c r="D143" s="299"/>
      <c r="E143" s="298"/>
      <c r="F143" s="299"/>
      <c r="G143" s="298"/>
      <c r="H143" s="300"/>
      <c r="I143" s="298"/>
      <c r="J143" s="299"/>
      <c r="K143" s="298"/>
      <c r="L143" s="299"/>
      <c r="M143" s="298"/>
      <c r="N143" s="299"/>
      <c r="P143" s="68"/>
    </row>
    <row r="144" spans="2:16" x14ac:dyDescent="0.3">
      <c r="B144" s="143">
        <f t="shared" si="15"/>
        <v>330</v>
      </c>
      <c r="C144" s="298"/>
      <c r="D144" s="299"/>
      <c r="E144" s="298"/>
      <c r="F144" s="299"/>
      <c r="G144" s="298"/>
      <c r="H144" s="300"/>
      <c r="I144" s="298"/>
      <c r="J144" s="299"/>
      <c r="K144" s="298"/>
      <c r="L144" s="299"/>
      <c r="M144" s="298"/>
      <c r="N144" s="299"/>
      <c r="P144" s="68"/>
    </row>
    <row r="145" spans="2:16" x14ac:dyDescent="0.3">
      <c r="B145" s="143">
        <f t="shared" si="15"/>
        <v>335</v>
      </c>
      <c r="C145" s="298"/>
      <c r="D145" s="299"/>
      <c r="E145" s="298"/>
      <c r="F145" s="299"/>
      <c r="G145" s="298"/>
      <c r="H145" s="300"/>
      <c r="I145" s="298"/>
      <c r="J145" s="299"/>
      <c r="K145" s="298"/>
      <c r="L145" s="299"/>
      <c r="M145" s="298"/>
      <c r="N145" s="299"/>
      <c r="P145" s="68"/>
    </row>
    <row r="146" spans="2:16" x14ac:dyDescent="0.3">
      <c r="B146" s="143">
        <f t="shared" si="15"/>
        <v>340</v>
      </c>
      <c r="C146" s="298"/>
      <c r="D146" s="299"/>
      <c r="E146" s="298"/>
      <c r="F146" s="299"/>
      <c r="G146" s="298"/>
      <c r="H146" s="300"/>
      <c r="I146" s="298"/>
      <c r="J146" s="299"/>
      <c r="K146" s="298"/>
      <c r="L146" s="299"/>
      <c r="M146" s="298"/>
      <c r="N146" s="299"/>
      <c r="P146" s="68"/>
    </row>
    <row r="147" spans="2:16" x14ac:dyDescent="0.3">
      <c r="B147" s="143">
        <f t="shared" ref="B147:B210" si="16">B146+5</f>
        <v>345</v>
      </c>
      <c r="C147" s="298"/>
      <c r="D147" s="299"/>
      <c r="E147" s="298"/>
      <c r="F147" s="299"/>
      <c r="G147" s="298"/>
      <c r="H147" s="300"/>
      <c r="I147" s="298"/>
      <c r="J147" s="299"/>
      <c r="K147" s="298"/>
      <c r="L147" s="299"/>
      <c r="M147" s="298"/>
      <c r="N147" s="299"/>
      <c r="P147" s="68"/>
    </row>
    <row r="148" spans="2:16" x14ac:dyDescent="0.3">
      <c r="B148" s="143">
        <f t="shared" si="16"/>
        <v>350</v>
      </c>
      <c r="C148" s="298"/>
      <c r="D148" s="299"/>
      <c r="E148" s="298"/>
      <c r="F148" s="299"/>
      <c r="G148" s="298"/>
      <c r="H148" s="300"/>
      <c r="I148" s="298"/>
      <c r="J148" s="299"/>
      <c r="K148" s="298"/>
      <c r="L148" s="299"/>
      <c r="M148" s="298"/>
      <c r="N148" s="299"/>
      <c r="P148" s="68"/>
    </row>
    <row r="149" spans="2:16" x14ac:dyDescent="0.3">
      <c r="B149" s="143">
        <f t="shared" si="16"/>
        <v>355</v>
      </c>
      <c r="C149" s="298"/>
      <c r="D149" s="299"/>
      <c r="E149" s="298"/>
      <c r="F149" s="299"/>
      <c r="G149" s="298"/>
      <c r="H149" s="300"/>
      <c r="I149" s="298"/>
      <c r="J149" s="299"/>
      <c r="K149" s="298"/>
      <c r="L149" s="299"/>
      <c r="M149" s="298"/>
      <c r="N149" s="299"/>
      <c r="P149" s="68"/>
    </row>
    <row r="150" spans="2:16" x14ac:dyDescent="0.3">
      <c r="B150" s="143">
        <f t="shared" si="16"/>
        <v>360</v>
      </c>
      <c r="C150" s="298"/>
      <c r="D150" s="299"/>
      <c r="E150" s="298"/>
      <c r="F150" s="299"/>
      <c r="G150" s="298"/>
      <c r="H150" s="300"/>
      <c r="I150" s="298"/>
      <c r="J150" s="299"/>
      <c r="K150" s="298"/>
      <c r="L150" s="299"/>
      <c r="M150" s="298"/>
      <c r="N150" s="299"/>
      <c r="P150" s="68"/>
    </row>
    <row r="151" spans="2:16" x14ac:dyDescent="0.3">
      <c r="B151" s="143">
        <f t="shared" si="16"/>
        <v>365</v>
      </c>
      <c r="C151" s="298"/>
      <c r="D151" s="299"/>
      <c r="E151" s="298"/>
      <c r="F151" s="299"/>
      <c r="G151" s="298"/>
      <c r="H151" s="300"/>
      <c r="I151" s="298"/>
      <c r="J151" s="299"/>
      <c r="K151" s="298"/>
      <c r="L151" s="299"/>
      <c r="M151" s="298"/>
      <c r="N151" s="299"/>
      <c r="P151" s="68"/>
    </row>
    <row r="152" spans="2:16" x14ac:dyDescent="0.3">
      <c r="B152" s="143">
        <f t="shared" si="16"/>
        <v>370</v>
      </c>
      <c r="C152" s="298"/>
      <c r="D152" s="299"/>
      <c r="E152" s="298"/>
      <c r="F152" s="299"/>
      <c r="G152" s="298"/>
      <c r="H152" s="300"/>
      <c r="I152" s="298"/>
      <c r="J152" s="299"/>
      <c r="K152" s="298"/>
      <c r="L152" s="299"/>
      <c r="M152" s="298"/>
      <c r="N152" s="299"/>
      <c r="P152" s="68"/>
    </row>
    <row r="153" spans="2:16" x14ac:dyDescent="0.3">
      <c r="B153" s="143">
        <f t="shared" si="16"/>
        <v>375</v>
      </c>
      <c r="C153" s="298"/>
      <c r="D153" s="299"/>
      <c r="E153" s="298"/>
      <c r="F153" s="299"/>
      <c r="G153" s="298"/>
      <c r="H153" s="300"/>
      <c r="I153" s="298"/>
      <c r="J153" s="299"/>
      <c r="K153" s="298"/>
      <c r="L153" s="299"/>
      <c r="M153" s="298"/>
      <c r="N153" s="299"/>
      <c r="P153" s="68"/>
    </row>
    <row r="154" spans="2:16" x14ac:dyDescent="0.3">
      <c r="B154" s="143">
        <f t="shared" si="16"/>
        <v>380</v>
      </c>
      <c r="C154" s="298"/>
      <c r="D154" s="299"/>
      <c r="E154" s="298"/>
      <c r="F154" s="299"/>
      <c r="G154" s="298"/>
      <c r="H154" s="300"/>
      <c r="I154" s="298"/>
      <c r="J154" s="299"/>
      <c r="K154" s="298"/>
      <c r="L154" s="299"/>
      <c r="M154" s="298"/>
      <c r="N154" s="299"/>
      <c r="P154" s="68"/>
    </row>
    <row r="155" spans="2:16" x14ac:dyDescent="0.3">
      <c r="B155" s="143">
        <f t="shared" si="16"/>
        <v>385</v>
      </c>
      <c r="C155" s="298"/>
      <c r="D155" s="299"/>
      <c r="E155" s="298"/>
      <c r="F155" s="299"/>
      <c r="G155" s="298"/>
      <c r="H155" s="300"/>
      <c r="I155" s="298"/>
      <c r="J155" s="299"/>
      <c r="K155" s="298"/>
      <c r="L155" s="299"/>
      <c r="M155" s="298"/>
      <c r="N155" s="299"/>
      <c r="P155" s="68"/>
    </row>
    <row r="156" spans="2:16" x14ac:dyDescent="0.3">
      <c r="B156" s="143">
        <f t="shared" si="16"/>
        <v>390</v>
      </c>
      <c r="C156" s="298"/>
      <c r="D156" s="299"/>
      <c r="E156" s="298"/>
      <c r="F156" s="299"/>
      <c r="G156" s="298"/>
      <c r="H156" s="300"/>
      <c r="I156" s="298"/>
      <c r="J156" s="299"/>
      <c r="K156" s="298"/>
      <c r="L156" s="299"/>
      <c r="M156" s="298"/>
      <c r="N156" s="299"/>
      <c r="P156" s="68"/>
    </row>
    <row r="157" spans="2:16" x14ac:dyDescent="0.3">
      <c r="B157" s="143">
        <f t="shared" si="16"/>
        <v>395</v>
      </c>
      <c r="C157" s="298"/>
      <c r="D157" s="299"/>
      <c r="E157" s="298"/>
      <c r="F157" s="299"/>
      <c r="G157" s="298"/>
      <c r="H157" s="300"/>
      <c r="I157" s="298"/>
      <c r="J157" s="299"/>
      <c r="K157" s="298"/>
      <c r="L157" s="299"/>
      <c r="M157" s="298"/>
      <c r="N157" s="299"/>
      <c r="P157" s="68"/>
    </row>
    <row r="158" spans="2:16" x14ac:dyDescent="0.3">
      <c r="B158" s="143">
        <f t="shared" si="16"/>
        <v>400</v>
      </c>
      <c r="C158" s="298"/>
      <c r="D158" s="299"/>
      <c r="E158" s="298"/>
      <c r="F158" s="299"/>
      <c r="G158" s="298"/>
      <c r="H158" s="300"/>
      <c r="I158" s="298"/>
      <c r="J158" s="299"/>
      <c r="K158" s="298"/>
      <c r="L158" s="299"/>
      <c r="M158" s="298"/>
      <c r="N158" s="299"/>
      <c r="P158" s="68"/>
    </row>
    <row r="159" spans="2:16" x14ac:dyDescent="0.3">
      <c r="B159" s="143">
        <f t="shared" si="16"/>
        <v>405</v>
      </c>
      <c r="C159" s="298"/>
      <c r="D159" s="299"/>
      <c r="E159" s="298"/>
      <c r="F159" s="299"/>
      <c r="G159" s="298"/>
      <c r="H159" s="300"/>
      <c r="I159" s="298"/>
      <c r="J159" s="299"/>
      <c r="K159" s="298"/>
      <c r="L159" s="299"/>
      <c r="M159" s="298"/>
      <c r="N159" s="299"/>
      <c r="P159" s="68"/>
    </row>
    <row r="160" spans="2:16" x14ac:dyDescent="0.3">
      <c r="B160" s="143">
        <f t="shared" si="16"/>
        <v>410</v>
      </c>
      <c r="C160" s="298"/>
      <c r="D160" s="299"/>
      <c r="E160" s="298"/>
      <c r="F160" s="299"/>
      <c r="G160" s="298"/>
      <c r="H160" s="300"/>
      <c r="I160" s="298"/>
      <c r="J160" s="299"/>
      <c r="K160" s="298"/>
      <c r="L160" s="299"/>
      <c r="M160" s="298"/>
      <c r="N160" s="299"/>
      <c r="P160" s="68"/>
    </row>
    <row r="161" spans="2:16" x14ac:dyDescent="0.3">
      <c r="B161" s="143">
        <f t="shared" si="16"/>
        <v>415</v>
      </c>
      <c r="C161" s="298"/>
      <c r="D161" s="299"/>
      <c r="E161" s="298"/>
      <c r="F161" s="299"/>
      <c r="G161" s="298"/>
      <c r="H161" s="300"/>
      <c r="I161" s="298"/>
      <c r="J161" s="299"/>
      <c r="K161" s="298"/>
      <c r="L161" s="299"/>
      <c r="M161" s="298"/>
      <c r="N161" s="299"/>
      <c r="P161" s="68"/>
    </row>
    <row r="162" spans="2:16" x14ac:dyDescent="0.3">
      <c r="B162" s="143">
        <f t="shared" si="16"/>
        <v>420</v>
      </c>
      <c r="C162" s="298"/>
      <c r="D162" s="299"/>
      <c r="E162" s="298"/>
      <c r="F162" s="299"/>
      <c r="G162" s="298"/>
      <c r="H162" s="300"/>
      <c r="I162" s="298"/>
      <c r="J162" s="299"/>
      <c r="K162" s="298"/>
      <c r="L162" s="299"/>
      <c r="M162" s="298"/>
      <c r="N162" s="299"/>
      <c r="P162" s="68"/>
    </row>
    <row r="163" spans="2:16" x14ac:dyDescent="0.3">
      <c r="B163" s="143">
        <f t="shared" si="16"/>
        <v>425</v>
      </c>
      <c r="C163" s="298"/>
      <c r="D163" s="299"/>
      <c r="E163" s="298"/>
      <c r="F163" s="299"/>
      <c r="G163" s="298"/>
      <c r="H163" s="300"/>
      <c r="I163" s="298"/>
      <c r="J163" s="299"/>
      <c r="K163" s="298"/>
      <c r="L163" s="299"/>
      <c r="M163" s="298"/>
      <c r="N163" s="299"/>
      <c r="P163" s="68"/>
    </row>
    <row r="164" spans="2:16" x14ac:dyDescent="0.3">
      <c r="B164" s="143">
        <f t="shared" si="16"/>
        <v>430</v>
      </c>
      <c r="C164" s="298"/>
      <c r="D164" s="299"/>
      <c r="E164" s="298"/>
      <c r="F164" s="299"/>
      <c r="G164" s="298"/>
      <c r="H164" s="300"/>
      <c r="I164" s="298"/>
      <c r="J164" s="299"/>
      <c r="K164" s="298"/>
      <c r="L164" s="299"/>
      <c r="M164" s="298"/>
      <c r="N164" s="299"/>
      <c r="P164" s="68"/>
    </row>
    <row r="165" spans="2:16" x14ac:dyDescent="0.3">
      <c r="B165" s="143">
        <f t="shared" si="16"/>
        <v>435</v>
      </c>
      <c r="C165" s="298"/>
      <c r="D165" s="299"/>
      <c r="E165" s="298"/>
      <c r="F165" s="299"/>
      <c r="G165" s="298"/>
      <c r="H165" s="300"/>
      <c r="I165" s="298"/>
      <c r="J165" s="299"/>
      <c r="K165" s="298"/>
      <c r="L165" s="299"/>
      <c r="M165" s="298"/>
      <c r="N165" s="299"/>
      <c r="P165" s="68"/>
    </row>
    <row r="166" spans="2:16" x14ac:dyDescent="0.3">
      <c r="B166" s="143">
        <f t="shared" si="16"/>
        <v>440</v>
      </c>
      <c r="C166" s="298"/>
      <c r="D166" s="299"/>
      <c r="E166" s="298"/>
      <c r="F166" s="299"/>
      <c r="G166" s="298"/>
      <c r="H166" s="300"/>
      <c r="I166" s="298"/>
      <c r="J166" s="299"/>
      <c r="K166" s="298"/>
      <c r="L166" s="299"/>
      <c r="M166" s="298"/>
      <c r="N166" s="299"/>
      <c r="P166" s="68"/>
    </row>
    <row r="167" spans="2:16" x14ac:dyDescent="0.3">
      <c r="B167" s="143">
        <f t="shared" si="16"/>
        <v>445</v>
      </c>
      <c r="C167" s="298"/>
      <c r="D167" s="299"/>
      <c r="E167" s="298"/>
      <c r="F167" s="299"/>
      <c r="G167" s="298"/>
      <c r="H167" s="300"/>
      <c r="I167" s="298"/>
      <c r="J167" s="299"/>
      <c r="K167" s="298"/>
      <c r="L167" s="299"/>
      <c r="M167" s="298"/>
      <c r="N167" s="299"/>
      <c r="P167" s="68"/>
    </row>
    <row r="168" spans="2:16" x14ac:dyDescent="0.3">
      <c r="B168" s="143">
        <f t="shared" si="16"/>
        <v>450</v>
      </c>
      <c r="C168" s="298"/>
      <c r="D168" s="299"/>
      <c r="E168" s="298"/>
      <c r="F168" s="299"/>
      <c r="G168" s="298"/>
      <c r="H168" s="300"/>
      <c r="I168" s="298"/>
      <c r="J168" s="299"/>
      <c r="K168" s="298"/>
      <c r="L168" s="299"/>
      <c r="M168" s="298"/>
      <c r="N168" s="299"/>
      <c r="P168" s="68"/>
    </row>
    <row r="169" spans="2:16" x14ac:dyDescent="0.3">
      <c r="B169" s="143">
        <f t="shared" si="16"/>
        <v>455</v>
      </c>
      <c r="C169" s="298"/>
      <c r="D169" s="299"/>
      <c r="E169" s="298"/>
      <c r="F169" s="299"/>
      <c r="G169" s="298"/>
      <c r="H169" s="300"/>
      <c r="I169" s="298"/>
      <c r="J169" s="299"/>
      <c r="K169" s="298"/>
      <c r="L169" s="299"/>
      <c r="M169" s="298"/>
      <c r="N169" s="299"/>
      <c r="P169" s="68"/>
    </row>
    <row r="170" spans="2:16" x14ac:dyDescent="0.3">
      <c r="B170" s="143">
        <f t="shared" si="16"/>
        <v>460</v>
      </c>
      <c r="C170" s="298"/>
      <c r="D170" s="299"/>
      <c r="E170" s="298"/>
      <c r="F170" s="299"/>
      <c r="G170" s="298"/>
      <c r="H170" s="300"/>
      <c r="I170" s="298"/>
      <c r="J170" s="299"/>
      <c r="K170" s="298"/>
      <c r="L170" s="299"/>
      <c r="M170" s="298"/>
      <c r="N170" s="299"/>
      <c r="P170" s="68"/>
    </row>
    <row r="171" spans="2:16" x14ac:dyDescent="0.3">
      <c r="B171" s="143">
        <f t="shared" si="16"/>
        <v>465</v>
      </c>
      <c r="C171" s="298"/>
      <c r="D171" s="299"/>
      <c r="E171" s="298"/>
      <c r="F171" s="299"/>
      <c r="G171" s="298"/>
      <c r="H171" s="300"/>
      <c r="I171" s="298"/>
      <c r="J171" s="299"/>
      <c r="K171" s="298"/>
      <c r="L171" s="299"/>
      <c r="M171" s="298"/>
      <c r="N171" s="299"/>
      <c r="P171" s="68"/>
    </row>
    <row r="172" spans="2:16" x14ac:dyDescent="0.3">
      <c r="B172" s="143">
        <f t="shared" si="16"/>
        <v>470</v>
      </c>
      <c r="C172" s="298"/>
      <c r="D172" s="299"/>
      <c r="E172" s="298"/>
      <c r="F172" s="299"/>
      <c r="G172" s="298"/>
      <c r="H172" s="300"/>
      <c r="I172" s="298"/>
      <c r="J172" s="299"/>
      <c r="K172" s="298"/>
      <c r="L172" s="299"/>
      <c r="M172" s="298"/>
      <c r="N172" s="299"/>
      <c r="P172" s="68"/>
    </row>
    <row r="173" spans="2:16" x14ac:dyDescent="0.3">
      <c r="B173" s="143">
        <f t="shared" si="16"/>
        <v>475</v>
      </c>
      <c r="C173" s="298"/>
      <c r="D173" s="299"/>
      <c r="E173" s="298"/>
      <c r="F173" s="299"/>
      <c r="G173" s="298"/>
      <c r="H173" s="300"/>
      <c r="I173" s="298"/>
      <c r="J173" s="299"/>
      <c r="K173" s="298"/>
      <c r="L173" s="299"/>
      <c r="M173" s="298"/>
      <c r="N173" s="299"/>
      <c r="P173" s="68"/>
    </row>
    <row r="174" spans="2:16" x14ac:dyDescent="0.3">
      <c r="B174" s="143">
        <f t="shared" si="16"/>
        <v>480</v>
      </c>
      <c r="C174" s="298"/>
      <c r="D174" s="299"/>
      <c r="E174" s="298"/>
      <c r="F174" s="299"/>
      <c r="G174" s="298"/>
      <c r="H174" s="300"/>
      <c r="I174" s="298"/>
      <c r="J174" s="299"/>
      <c r="K174" s="298"/>
      <c r="L174" s="299"/>
      <c r="M174" s="298"/>
      <c r="N174" s="299"/>
      <c r="P174" s="68"/>
    </row>
    <row r="175" spans="2:16" x14ac:dyDescent="0.3">
      <c r="B175" s="143">
        <f t="shared" si="16"/>
        <v>485</v>
      </c>
      <c r="C175" s="298"/>
      <c r="D175" s="299"/>
      <c r="E175" s="298"/>
      <c r="F175" s="299"/>
      <c r="G175" s="298"/>
      <c r="H175" s="300"/>
      <c r="I175" s="298"/>
      <c r="J175" s="299"/>
      <c r="K175" s="298"/>
      <c r="L175" s="299"/>
      <c r="M175" s="298"/>
      <c r="N175" s="299"/>
      <c r="P175" s="68"/>
    </row>
    <row r="176" spans="2:16" x14ac:dyDescent="0.3">
      <c r="B176" s="143">
        <f t="shared" si="16"/>
        <v>490</v>
      </c>
      <c r="C176" s="298"/>
      <c r="D176" s="299"/>
      <c r="E176" s="298"/>
      <c r="F176" s="299"/>
      <c r="G176" s="298"/>
      <c r="H176" s="300"/>
      <c r="I176" s="298"/>
      <c r="J176" s="299"/>
      <c r="K176" s="298"/>
      <c r="L176" s="299"/>
      <c r="M176" s="298"/>
      <c r="N176" s="299"/>
      <c r="P176" s="68"/>
    </row>
    <row r="177" spans="2:16" x14ac:dyDescent="0.3">
      <c r="B177" s="143">
        <f t="shared" si="16"/>
        <v>495</v>
      </c>
      <c r="C177" s="298"/>
      <c r="D177" s="299"/>
      <c r="E177" s="298"/>
      <c r="F177" s="299"/>
      <c r="G177" s="298"/>
      <c r="H177" s="300"/>
      <c r="I177" s="298"/>
      <c r="J177" s="299"/>
      <c r="K177" s="298"/>
      <c r="L177" s="299"/>
      <c r="M177" s="298"/>
      <c r="N177" s="299"/>
      <c r="P177" s="68"/>
    </row>
    <row r="178" spans="2:16" x14ac:dyDescent="0.3">
      <c r="B178" s="143">
        <f t="shared" si="16"/>
        <v>500</v>
      </c>
      <c r="C178" s="298"/>
      <c r="D178" s="299"/>
      <c r="E178" s="298"/>
      <c r="F178" s="299"/>
      <c r="G178" s="298"/>
      <c r="H178" s="300"/>
      <c r="I178" s="298"/>
      <c r="J178" s="299"/>
      <c r="K178" s="298"/>
      <c r="L178" s="299"/>
      <c r="M178" s="298"/>
      <c r="N178" s="299"/>
      <c r="P178" s="68"/>
    </row>
    <row r="179" spans="2:16" x14ac:dyDescent="0.3">
      <c r="B179" s="143">
        <f t="shared" si="16"/>
        <v>505</v>
      </c>
      <c r="C179" s="298"/>
      <c r="D179" s="299"/>
      <c r="E179" s="298"/>
      <c r="F179" s="299"/>
      <c r="G179" s="298"/>
      <c r="H179" s="300"/>
      <c r="I179" s="298"/>
      <c r="J179" s="299"/>
      <c r="K179" s="298"/>
      <c r="L179" s="299"/>
      <c r="M179" s="298"/>
      <c r="N179" s="299"/>
      <c r="P179" s="68"/>
    </row>
    <row r="180" spans="2:16" x14ac:dyDescent="0.3">
      <c r="B180" s="143">
        <f t="shared" si="16"/>
        <v>510</v>
      </c>
      <c r="C180" s="298"/>
      <c r="D180" s="299"/>
      <c r="E180" s="298"/>
      <c r="F180" s="299"/>
      <c r="G180" s="298"/>
      <c r="H180" s="300"/>
      <c r="I180" s="298"/>
      <c r="J180" s="299"/>
      <c r="K180" s="298"/>
      <c r="L180" s="299"/>
      <c r="M180" s="298"/>
      <c r="N180" s="299"/>
      <c r="P180" s="68"/>
    </row>
    <row r="181" spans="2:16" x14ac:dyDescent="0.3">
      <c r="B181" s="143">
        <f t="shared" si="16"/>
        <v>515</v>
      </c>
      <c r="C181" s="298"/>
      <c r="D181" s="299"/>
      <c r="E181" s="298"/>
      <c r="F181" s="299"/>
      <c r="G181" s="298"/>
      <c r="H181" s="300"/>
      <c r="I181" s="298"/>
      <c r="J181" s="299"/>
      <c r="K181" s="298"/>
      <c r="L181" s="299"/>
      <c r="M181" s="298"/>
      <c r="N181" s="299"/>
      <c r="P181" s="68"/>
    </row>
    <row r="182" spans="2:16" x14ac:dyDescent="0.3">
      <c r="B182" s="143">
        <f t="shared" si="16"/>
        <v>520</v>
      </c>
      <c r="C182" s="298"/>
      <c r="D182" s="299"/>
      <c r="E182" s="298"/>
      <c r="F182" s="299"/>
      <c r="G182" s="298"/>
      <c r="H182" s="300"/>
      <c r="I182" s="298"/>
      <c r="J182" s="299"/>
      <c r="K182" s="298"/>
      <c r="L182" s="299"/>
      <c r="M182" s="298"/>
      <c r="N182" s="299"/>
      <c r="P182" s="68"/>
    </row>
    <row r="183" spans="2:16" x14ac:dyDescent="0.3">
      <c r="B183" s="143">
        <f t="shared" si="16"/>
        <v>525</v>
      </c>
      <c r="C183" s="298"/>
      <c r="D183" s="299"/>
      <c r="E183" s="298"/>
      <c r="F183" s="299"/>
      <c r="G183" s="298"/>
      <c r="H183" s="300"/>
      <c r="I183" s="298"/>
      <c r="J183" s="299"/>
      <c r="K183" s="298"/>
      <c r="L183" s="299"/>
      <c r="M183" s="298"/>
      <c r="N183" s="299"/>
      <c r="P183" s="68"/>
    </row>
    <row r="184" spans="2:16" x14ac:dyDescent="0.3">
      <c r="B184" s="143">
        <f t="shared" si="16"/>
        <v>530</v>
      </c>
      <c r="C184" s="298"/>
      <c r="D184" s="299"/>
      <c r="E184" s="298"/>
      <c r="F184" s="299"/>
      <c r="G184" s="298"/>
      <c r="H184" s="300"/>
      <c r="I184" s="298"/>
      <c r="J184" s="299"/>
      <c r="K184" s="298"/>
      <c r="L184" s="299"/>
      <c r="M184" s="298"/>
      <c r="N184" s="299"/>
      <c r="P184" s="68"/>
    </row>
    <row r="185" spans="2:16" x14ac:dyDescent="0.3">
      <c r="B185" s="143">
        <f t="shared" si="16"/>
        <v>535</v>
      </c>
      <c r="C185" s="298"/>
      <c r="D185" s="299"/>
      <c r="E185" s="298"/>
      <c r="F185" s="299"/>
      <c r="G185" s="298"/>
      <c r="H185" s="300"/>
      <c r="I185" s="298"/>
      <c r="J185" s="299"/>
      <c r="K185" s="298"/>
      <c r="L185" s="299"/>
      <c r="M185" s="298"/>
      <c r="N185" s="299"/>
      <c r="P185" s="68"/>
    </row>
    <row r="186" spans="2:16" x14ac:dyDescent="0.3">
      <c r="B186" s="143">
        <f t="shared" si="16"/>
        <v>540</v>
      </c>
      <c r="C186" s="298"/>
      <c r="D186" s="299"/>
      <c r="E186" s="298"/>
      <c r="F186" s="299"/>
      <c r="G186" s="298"/>
      <c r="H186" s="300"/>
      <c r="I186" s="298"/>
      <c r="J186" s="299"/>
      <c r="K186" s="298"/>
      <c r="L186" s="299"/>
      <c r="M186" s="298"/>
      <c r="N186" s="299"/>
      <c r="P186" s="68"/>
    </row>
    <row r="187" spans="2:16" x14ac:dyDescent="0.3">
      <c r="B187" s="143">
        <f t="shared" si="16"/>
        <v>545</v>
      </c>
      <c r="C187" s="298"/>
      <c r="D187" s="299"/>
      <c r="E187" s="298"/>
      <c r="F187" s="299"/>
      <c r="G187" s="298"/>
      <c r="H187" s="300"/>
      <c r="I187" s="298"/>
      <c r="J187" s="299"/>
      <c r="K187" s="298"/>
      <c r="L187" s="299"/>
      <c r="M187" s="298"/>
      <c r="N187" s="299"/>
      <c r="P187" s="68"/>
    </row>
    <row r="188" spans="2:16" x14ac:dyDescent="0.3">
      <c r="B188" s="143">
        <f t="shared" si="16"/>
        <v>550</v>
      </c>
      <c r="C188" s="298"/>
      <c r="D188" s="299"/>
      <c r="E188" s="298"/>
      <c r="F188" s="299"/>
      <c r="G188" s="298"/>
      <c r="H188" s="300"/>
      <c r="I188" s="298"/>
      <c r="J188" s="299"/>
      <c r="K188" s="298"/>
      <c r="L188" s="299"/>
      <c r="M188" s="298"/>
      <c r="N188" s="299"/>
      <c r="P188" s="68"/>
    </row>
    <row r="189" spans="2:16" x14ac:dyDescent="0.3">
      <c r="B189" s="143">
        <f t="shared" si="16"/>
        <v>555</v>
      </c>
      <c r="C189" s="298"/>
      <c r="D189" s="299"/>
      <c r="E189" s="298"/>
      <c r="F189" s="299"/>
      <c r="G189" s="298"/>
      <c r="H189" s="300"/>
      <c r="I189" s="298"/>
      <c r="J189" s="299"/>
      <c r="K189" s="298"/>
      <c r="L189" s="299"/>
      <c r="M189" s="298"/>
      <c r="N189" s="299"/>
      <c r="P189" s="68"/>
    </row>
    <row r="190" spans="2:16" x14ac:dyDescent="0.3">
      <c r="B190" s="143">
        <f t="shared" si="16"/>
        <v>560</v>
      </c>
      <c r="C190" s="298"/>
      <c r="D190" s="299"/>
      <c r="E190" s="298"/>
      <c r="F190" s="299"/>
      <c r="G190" s="298"/>
      <c r="H190" s="300"/>
      <c r="I190" s="298"/>
      <c r="J190" s="299"/>
      <c r="K190" s="298"/>
      <c r="L190" s="299"/>
      <c r="M190" s="298"/>
      <c r="N190" s="299"/>
      <c r="P190" s="68"/>
    </row>
    <row r="191" spans="2:16" x14ac:dyDescent="0.3">
      <c r="B191" s="143">
        <f t="shared" si="16"/>
        <v>565</v>
      </c>
      <c r="C191" s="298"/>
      <c r="D191" s="299"/>
      <c r="E191" s="298"/>
      <c r="F191" s="299"/>
      <c r="G191" s="298"/>
      <c r="H191" s="300"/>
      <c r="I191" s="298"/>
      <c r="J191" s="299"/>
      <c r="K191" s="298"/>
      <c r="L191" s="299"/>
      <c r="M191" s="298"/>
      <c r="N191" s="299"/>
      <c r="P191" s="68"/>
    </row>
    <row r="192" spans="2:16" x14ac:dyDescent="0.3">
      <c r="B192" s="143">
        <f t="shared" si="16"/>
        <v>570</v>
      </c>
      <c r="C192" s="298"/>
      <c r="D192" s="299"/>
      <c r="E192" s="298"/>
      <c r="F192" s="299"/>
      <c r="G192" s="298"/>
      <c r="H192" s="300"/>
      <c r="I192" s="298"/>
      <c r="J192" s="299"/>
      <c r="K192" s="298"/>
      <c r="L192" s="299"/>
      <c r="M192" s="298"/>
      <c r="N192" s="299"/>
      <c r="P192" s="68"/>
    </row>
    <row r="193" spans="1:16" x14ac:dyDescent="0.3">
      <c r="B193" s="143">
        <f t="shared" si="16"/>
        <v>575</v>
      </c>
      <c r="C193" s="298"/>
      <c r="D193" s="299"/>
      <c r="E193" s="298"/>
      <c r="F193" s="299"/>
      <c r="G193" s="298"/>
      <c r="H193" s="300"/>
      <c r="I193" s="298"/>
      <c r="J193" s="299"/>
      <c r="K193" s="298"/>
      <c r="L193" s="299"/>
      <c r="M193" s="298"/>
      <c r="N193" s="299"/>
      <c r="P193" s="68"/>
    </row>
    <row r="194" spans="1:16" x14ac:dyDescent="0.3">
      <c r="B194" s="143">
        <f t="shared" si="16"/>
        <v>580</v>
      </c>
      <c r="C194" s="298"/>
      <c r="D194" s="299"/>
      <c r="E194" s="298"/>
      <c r="F194" s="299"/>
      <c r="G194" s="298"/>
      <c r="H194" s="300"/>
      <c r="I194" s="298"/>
      <c r="J194" s="299"/>
      <c r="K194" s="298"/>
      <c r="L194" s="299"/>
      <c r="M194" s="298"/>
      <c r="N194" s="299"/>
      <c r="P194" s="68"/>
    </row>
    <row r="195" spans="1:16" x14ac:dyDescent="0.3">
      <c r="B195" s="143">
        <f t="shared" si="16"/>
        <v>585</v>
      </c>
      <c r="C195" s="298"/>
      <c r="D195" s="299"/>
      <c r="E195" s="298"/>
      <c r="F195" s="299"/>
      <c r="G195" s="298"/>
      <c r="H195" s="300"/>
      <c r="I195" s="298"/>
      <c r="J195" s="299"/>
      <c r="K195" s="298"/>
      <c r="L195" s="299"/>
      <c r="M195" s="298"/>
      <c r="N195" s="299"/>
      <c r="P195" s="68"/>
    </row>
    <row r="196" spans="1:16" x14ac:dyDescent="0.3">
      <c r="B196" s="143">
        <f t="shared" si="16"/>
        <v>590</v>
      </c>
      <c r="C196" s="298"/>
      <c r="D196" s="299"/>
      <c r="E196" s="298"/>
      <c r="F196" s="299"/>
      <c r="G196" s="298"/>
      <c r="H196" s="300"/>
      <c r="I196" s="298"/>
      <c r="J196" s="299"/>
      <c r="K196" s="298"/>
      <c r="L196" s="299"/>
      <c r="M196" s="298"/>
      <c r="N196" s="299"/>
      <c r="P196" s="68"/>
    </row>
    <row r="197" spans="1:16" x14ac:dyDescent="0.3">
      <c r="B197" s="143">
        <f t="shared" si="16"/>
        <v>595</v>
      </c>
      <c r="C197" s="298"/>
      <c r="D197" s="299"/>
      <c r="E197" s="298"/>
      <c r="F197" s="299"/>
      <c r="G197" s="298"/>
      <c r="H197" s="300"/>
      <c r="I197" s="298"/>
      <c r="J197" s="299"/>
      <c r="K197" s="298"/>
      <c r="L197" s="299"/>
      <c r="M197" s="298"/>
      <c r="N197" s="299"/>
      <c r="P197" s="68"/>
    </row>
    <row r="198" spans="1:16" x14ac:dyDescent="0.3">
      <c r="B198" s="143">
        <f t="shared" si="16"/>
        <v>600</v>
      </c>
      <c r="C198" s="298"/>
      <c r="D198" s="299"/>
      <c r="E198" s="298"/>
      <c r="F198" s="299"/>
      <c r="G198" s="298"/>
      <c r="H198" s="300"/>
      <c r="I198" s="298"/>
      <c r="J198" s="299"/>
      <c r="K198" s="298"/>
      <c r="L198" s="299"/>
      <c r="M198" s="298"/>
      <c r="N198" s="299"/>
      <c r="P198" s="68"/>
    </row>
    <row r="199" spans="1:16" x14ac:dyDescent="0.3">
      <c r="A199" s="35"/>
      <c r="B199" s="143">
        <f t="shared" si="16"/>
        <v>605</v>
      </c>
      <c r="C199" s="298"/>
      <c r="D199" s="299"/>
      <c r="E199" s="298"/>
      <c r="F199" s="299"/>
      <c r="G199" s="298"/>
      <c r="H199" s="300"/>
      <c r="I199" s="298"/>
      <c r="J199" s="299"/>
      <c r="K199" s="298"/>
      <c r="L199" s="299"/>
      <c r="M199" s="298"/>
      <c r="N199" s="299"/>
      <c r="P199" s="68"/>
    </row>
    <row r="200" spans="1:16" x14ac:dyDescent="0.3">
      <c r="B200" s="143">
        <f t="shared" si="16"/>
        <v>610</v>
      </c>
      <c r="C200" s="298"/>
      <c r="D200" s="299"/>
      <c r="E200" s="298"/>
      <c r="F200" s="299"/>
      <c r="G200" s="298"/>
      <c r="H200" s="300"/>
      <c r="I200" s="298"/>
      <c r="J200" s="299"/>
      <c r="K200" s="298"/>
      <c r="L200" s="299"/>
      <c r="M200" s="298"/>
      <c r="N200" s="299"/>
      <c r="P200" s="68"/>
    </row>
    <row r="201" spans="1:16" x14ac:dyDescent="0.3">
      <c r="B201" s="143">
        <f t="shared" si="16"/>
        <v>615</v>
      </c>
      <c r="C201" s="298"/>
      <c r="D201" s="299"/>
      <c r="E201" s="298"/>
      <c r="F201" s="299"/>
      <c r="G201" s="298"/>
      <c r="H201" s="300"/>
      <c r="I201" s="298"/>
      <c r="J201" s="299"/>
      <c r="K201" s="298"/>
      <c r="L201" s="299"/>
      <c r="M201" s="298"/>
      <c r="N201" s="299"/>
      <c r="P201" s="68"/>
    </row>
    <row r="202" spans="1:16" x14ac:dyDescent="0.3">
      <c r="B202" s="143">
        <f t="shared" si="16"/>
        <v>620</v>
      </c>
      <c r="C202" s="298"/>
      <c r="D202" s="299"/>
      <c r="E202" s="298"/>
      <c r="F202" s="299"/>
      <c r="G202" s="298"/>
      <c r="H202" s="300"/>
      <c r="I202" s="298"/>
      <c r="J202" s="299"/>
      <c r="K202" s="298"/>
      <c r="L202" s="299"/>
      <c r="M202" s="298"/>
      <c r="N202" s="299"/>
      <c r="P202" s="68"/>
    </row>
    <row r="203" spans="1:16" x14ac:dyDescent="0.3">
      <c r="B203" s="143">
        <f t="shared" si="16"/>
        <v>625</v>
      </c>
      <c r="C203" s="298"/>
      <c r="D203" s="299"/>
      <c r="E203" s="298"/>
      <c r="F203" s="299"/>
      <c r="G203" s="298"/>
      <c r="H203" s="300"/>
      <c r="I203" s="298"/>
      <c r="J203" s="299"/>
      <c r="K203" s="298"/>
      <c r="L203" s="299"/>
      <c r="M203" s="298"/>
      <c r="N203" s="299"/>
      <c r="P203" s="68"/>
    </row>
    <row r="204" spans="1:16" x14ac:dyDescent="0.3">
      <c r="B204" s="143">
        <f t="shared" si="16"/>
        <v>630</v>
      </c>
      <c r="C204" s="298"/>
      <c r="D204" s="299"/>
      <c r="E204" s="298"/>
      <c r="F204" s="299"/>
      <c r="G204" s="298"/>
      <c r="H204" s="300"/>
      <c r="I204" s="298"/>
      <c r="J204" s="299"/>
      <c r="K204" s="298"/>
      <c r="L204" s="299"/>
      <c r="M204" s="298"/>
      <c r="N204" s="299"/>
      <c r="P204" s="68"/>
    </row>
    <row r="205" spans="1:16" x14ac:dyDescent="0.3">
      <c r="B205" s="143">
        <f t="shared" si="16"/>
        <v>635</v>
      </c>
      <c r="C205" s="298"/>
      <c r="D205" s="299"/>
      <c r="E205" s="298"/>
      <c r="F205" s="299"/>
      <c r="G205" s="298"/>
      <c r="H205" s="300"/>
      <c r="I205" s="298"/>
      <c r="J205" s="299"/>
      <c r="K205" s="298"/>
      <c r="L205" s="299"/>
      <c r="M205" s="298"/>
      <c r="N205" s="299"/>
      <c r="P205" s="68"/>
    </row>
    <row r="206" spans="1:16" x14ac:dyDescent="0.3">
      <c r="B206" s="143">
        <f t="shared" si="16"/>
        <v>640</v>
      </c>
      <c r="C206" s="298"/>
      <c r="D206" s="299"/>
      <c r="E206" s="298"/>
      <c r="F206" s="299"/>
      <c r="G206" s="298"/>
      <c r="H206" s="300"/>
      <c r="I206" s="298"/>
      <c r="J206" s="299"/>
      <c r="K206" s="298"/>
      <c r="L206" s="299"/>
      <c r="M206" s="298"/>
      <c r="N206" s="299"/>
      <c r="P206" s="68"/>
    </row>
    <row r="207" spans="1:16" x14ac:dyDescent="0.3">
      <c r="B207" s="143">
        <f t="shared" si="16"/>
        <v>645</v>
      </c>
      <c r="C207" s="298"/>
      <c r="D207" s="299"/>
      <c r="E207" s="298"/>
      <c r="F207" s="299"/>
      <c r="G207" s="298"/>
      <c r="H207" s="300"/>
      <c r="I207" s="298"/>
      <c r="J207" s="299"/>
      <c r="K207" s="298"/>
      <c r="L207" s="299"/>
      <c r="M207" s="298"/>
      <c r="N207" s="299"/>
      <c r="P207" s="68"/>
    </row>
    <row r="208" spans="1:16" x14ac:dyDescent="0.3">
      <c r="B208" s="143">
        <f t="shared" si="16"/>
        <v>650</v>
      </c>
      <c r="C208" s="298"/>
      <c r="D208" s="299"/>
      <c r="E208" s="298"/>
      <c r="F208" s="299"/>
      <c r="G208" s="298"/>
      <c r="H208" s="300"/>
      <c r="I208" s="298"/>
      <c r="J208" s="299"/>
      <c r="K208" s="298"/>
      <c r="L208" s="299"/>
      <c r="M208" s="298"/>
      <c r="N208" s="299"/>
      <c r="P208" s="68"/>
    </row>
    <row r="209" spans="2:16" x14ac:dyDescent="0.3">
      <c r="B209" s="143">
        <f t="shared" si="16"/>
        <v>655</v>
      </c>
      <c r="C209" s="298"/>
      <c r="D209" s="299"/>
      <c r="E209" s="298"/>
      <c r="F209" s="299"/>
      <c r="G209" s="298"/>
      <c r="H209" s="300"/>
      <c r="I209" s="298"/>
      <c r="J209" s="299"/>
      <c r="K209" s="298"/>
      <c r="L209" s="299"/>
      <c r="M209" s="298"/>
      <c r="N209" s="299"/>
      <c r="P209" s="68"/>
    </row>
    <row r="210" spans="2:16" x14ac:dyDescent="0.3">
      <c r="B210" s="143">
        <f t="shared" si="16"/>
        <v>660</v>
      </c>
      <c r="C210" s="298"/>
      <c r="D210" s="299"/>
      <c r="E210" s="298"/>
      <c r="F210" s="299"/>
      <c r="G210" s="298"/>
      <c r="H210" s="300"/>
      <c r="I210" s="298"/>
      <c r="J210" s="299"/>
      <c r="K210" s="298"/>
      <c r="L210" s="299"/>
      <c r="M210" s="298"/>
      <c r="N210" s="299"/>
      <c r="P210" s="68"/>
    </row>
    <row r="211" spans="2:16" x14ac:dyDescent="0.3">
      <c r="B211" s="143">
        <f t="shared" ref="B211:B274" si="17">B210+5</f>
        <v>665</v>
      </c>
      <c r="C211" s="298"/>
      <c r="D211" s="299"/>
      <c r="E211" s="298"/>
      <c r="F211" s="299"/>
      <c r="G211" s="298"/>
      <c r="H211" s="300"/>
      <c r="I211" s="298"/>
      <c r="J211" s="299"/>
      <c r="K211" s="298"/>
      <c r="L211" s="299"/>
      <c r="M211" s="298"/>
      <c r="N211" s="299"/>
      <c r="P211" s="68"/>
    </row>
    <row r="212" spans="2:16" x14ac:dyDescent="0.3">
      <c r="B212" s="143">
        <f t="shared" si="17"/>
        <v>670</v>
      </c>
      <c r="C212" s="298"/>
      <c r="D212" s="299"/>
      <c r="E212" s="298"/>
      <c r="F212" s="299"/>
      <c r="G212" s="298"/>
      <c r="H212" s="300"/>
      <c r="I212" s="298"/>
      <c r="J212" s="299"/>
      <c r="K212" s="298"/>
      <c r="L212" s="299"/>
      <c r="M212" s="298"/>
      <c r="N212" s="299"/>
      <c r="P212" s="68"/>
    </row>
    <row r="213" spans="2:16" x14ac:dyDescent="0.3">
      <c r="B213" s="143">
        <f t="shared" si="17"/>
        <v>675</v>
      </c>
      <c r="C213" s="298"/>
      <c r="D213" s="299"/>
      <c r="E213" s="298"/>
      <c r="F213" s="299"/>
      <c r="G213" s="298"/>
      <c r="H213" s="300"/>
      <c r="I213" s="298"/>
      <c r="J213" s="299"/>
      <c r="K213" s="298"/>
      <c r="L213" s="299"/>
      <c r="M213" s="298"/>
      <c r="N213" s="299"/>
      <c r="P213" s="68"/>
    </row>
    <row r="214" spans="2:16" x14ac:dyDescent="0.3">
      <c r="B214" s="143">
        <f t="shared" si="17"/>
        <v>680</v>
      </c>
      <c r="C214" s="298"/>
      <c r="D214" s="299"/>
      <c r="E214" s="298"/>
      <c r="F214" s="299"/>
      <c r="G214" s="298"/>
      <c r="H214" s="300"/>
      <c r="I214" s="298"/>
      <c r="J214" s="299"/>
      <c r="K214" s="298"/>
      <c r="L214" s="299"/>
      <c r="M214" s="298"/>
      <c r="N214" s="299"/>
      <c r="P214" s="68"/>
    </row>
    <row r="215" spans="2:16" x14ac:dyDescent="0.3">
      <c r="B215" s="143">
        <f t="shared" si="17"/>
        <v>685</v>
      </c>
      <c r="C215" s="298"/>
      <c r="D215" s="299"/>
      <c r="E215" s="298"/>
      <c r="F215" s="299"/>
      <c r="G215" s="298"/>
      <c r="H215" s="300"/>
      <c r="I215" s="298"/>
      <c r="J215" s="299"/>
      <c r="K215" s="298"/>
      <c r="L215" s="299"/>
      <c r="M215" s="298"/>
      <c r="N215" s="299"/>
      <c r="P215" s="68"/>
    </row>
    <row r="216" spans="2:16" x14ac:dyDescent="0.3">
      <c r="B216" s="143">
        <f t="shared" si="17"/>
        <v>690</v>
      </c>
      <c r="C216" s="298"/>
      <c r="D216" s="299"/>
      <c r="E216" s="298"/>
      <c r="F216" s="299"/>
      <c r="G216" s="298"/>
      <c r="H216" s="300"/>
      <c r="I216" s="298"/>
      <c r="J216" s="299"/>
      <c r="K216" s="298"/>
      <c r="L216" s="299"/>
      <c r="M216" s="298"/>
      <c r="N216" s="299"/>
      <c r="P216" s="68"/>
    </row>
    <row r="217" spans="2:16" x14ac:dyDescent="0.3">
      <c r="B217" s="143">
        <f t="shared" si="17"/>
        <v>695</v>
      </c>
      <c r="C217" s="298"/>
      <c r="D217" s="299"/>
      <c r="E217" s="298"/>
      <c r="F217" s="299"/>
      <c r="G217" s="298"/>
      <c r="H217" s="300"/>
      <c r="I217" s="298"/>
      <c r="J217" s="299"/>
      <c r="K217" s="298"/>
      <c r="L217" s="299"/>
      <c r="M217" s="298"/>
      <c r="N217" s="299"/>
      <c r="P217" s="68"/>
    </row>
    <row r="218" spans="2:16" x14ac:dyDescent="0.3">
      <c r="B218" s="143">
        <f t="shared" si="17"/>
        <v>700</v>
      </c>
      <c r="C218" s="298"/>
      <c r="D218" s="299"/>
      <c r="E218" s="298"/>
      <c r="F218" s="299"/>
      <c r="G218" s="298"/>
      <c r="H218" s="300"/>
      <c r="I218" s="298"/>
      <c r="J218" s="299"/>
      <c r="K218" s="298"/>
      <c r="L218" s="299"/>
      <c r="M218" s="298"/>
      <c r="N218" s="299"/>
      <c r="P218" s="68"/>
    </row>
    <row r="219" spans="2:16" x14ac:dyDescent="0.3">
      <c r="B219" s="143">
        <f t="shared" si="17"/>
        <v>705</v>
      </c>
      <c r="C219" s="298"/>
      <c r="D219" s="299"/>
      <c r="E219" s="298"/>
      <c r="F219" s="299"/>
      <c r="G219" s="298"/>
      <c r="H219" s="300"/>
      <c r="I219" s="298"/>
      <c r="J219" s="299"/>
      <c r="K219" s="298"/>
      <c r="L219" s="299"/>
      <c r="M219" s="298"/>
      <c r="N219" s="299"/>
      <c r="P219" s="68"/>
    </row>
    <row r="220" spans="2:16" x14ac:dyDescent="0.3">
      <c r="B220" s="143">
        <f t="shared" si="17"/>
        <v>710</v>
      </c>
      <c r="C220" s="298"/>
      <c r="D220" s="299"/>
      <c r="E220" s="298"/>
      <c r="F220" s="299"/>
      <c r="G220" s="298"/>
      <c r="H220" s="300"/>
      <c r="I220" s="298"/>
      <c r="J220" s="299"/>
      <c r="K220" s="298"/>
      <c r="L220" s="299"/>
      <c r="M220" s="298"/>
      <c r="N220" s="299"/>
      <c r="P220" s="68"/>
    </row>
    <row r="221" spans="2:16" x14ac:dyDescent="0.3">
      <c r="B221" s="143">
        <f t="shared" si="17"/>
        <v>715</v>
      </c>
      <c r="C221" s="298"/>
      <c r="D221" s="299"/>
      <c r="E221" s="298"/>
      <c r="F221" s="299"/>
      <c r="G221" s="298"/>
      <c r="H221" s="300"/>
      <c r="I221" s="298"/>
      <c r="J221" s="299"/>
      <c r="K221" s="298"/>
      <c r="L221" s="299"/>
      <c r="M221" s="298"/>
      <c r="N221" s="299"/>
      <c r="P221" s="68"/>
    </row>
    <row r="222" spans="2:16" x14ac:dyDescent="0.3">
      <c r="B222" s="143">
        <f t="shared" si="17"/>
        <v>720</v>
      </c>
      <c r="C222" s="298"/>
      <c r="D222" s="299"/>
      <c r="E222" s="298"/>
      <c r="F222" s="299"/>
      <c r="G222" s="298"/>
      <c r="H222" s="300"/>
      <c r="I222" s="298"/>
      <c r="J222" s="299"/>
      <c r="K222" s="298"/>
      <c r="L222" s="299"/>
      <c r="M222" s="298"/>
      <c r="N222" s="299"/>
      <c r="P222" s="68"/>
    </row>
    <row r="223" spans="2:16" x14ac:dyDescent="0.3">
      <c r="B223" s="143">
        <f t="shared" si="17"/>
        <v>725</v>
      </c>
      <c r="C223" s="298"/>
      <c r="D223" s="299"/>
      <c r="E223" s="298"/>
      <c r="F223" s="299"/>
      <c r="G223" s="298"/>
      <c r="H223" s="300"/>
      <c r="I223" s="298"/>
      <c r="J223" s="299"/>
      <c r="K223" s="298"/>
      <c r="L223" s="299"/>
      <c r="M223" s="298"/>
      <c r="N223" s="299"/>
      <c r="P223" s="68"/>
    </row>
    <row r="224" spans="2:16" x14ac:dyDescent="0.3">
      <c r="B224" s="143">
        <f t="shared" si="17"/>
        <v>730</v>
      </c>
      <c r="C224" s="298"/>
      <c r="D224" s="299"/>
      <c r="E224" s="298"/>
      <c r="F224" s="299"/>
      <c r="G224" s="298"/>
      <c r="H224" s="300"/>
      <c r="I224" s="298"/>
      <c r="J224" s="299"/>
      <c r="K224" s="298"/>
      <c r="L224" s="299"/>
      <c r="M224" s="298"/>
      <c r="N224" s="299"/>
      <c r="P224" s="68"/>
    </row>
    <row r="225" spans="2:16" x14ac:dyDescent="0.3">
      <c r="B225" s="143">
        <f t="shared" si="17"/>
        <v>735</v>
      </c>
      <c r="C225" s="298"/>
      <c r="D225" s="299"/>
      <c r="E225" s="298"/>
      <c r="F225" s="299"/>
      <c r="G225" s="298"/>
      <c r="H225" s="300"/>
      <c r="I225" s="298"/>
      <c r="J225" s="299"/>
      <c r="K225" s="298"/>
      <c r="L225" s="299"/>
      <c r="M225" s="298"/>
      <c r="N225" s="299"/>
      <c r="P225" s="68"/>
    </row>
    <row r="226" spans="2:16" x14ac:dyDescent="0.3">
      <c r="B226" s="143">
        <f t="shared" si="17"/>
        <v>740</v>
      </c>
      <c r="C226" s="298"/>
      <c r="D226" s="299"/>
      <c r="E226" s="298"/>
      <c r="F226" s="299"/>
      <c r="G226" s="298"/>
      <c r="H226" s="300"/>
      <c r="I226" s="298"/>
      <c r="J226" s="299"/>
      <c r="K226" s="298"/>
      <c r="L226" s="299"/>
      <c r="M226" s="298"/>
      <c r="N226" s="299"/>
      <c r="P226" s="68"/>
    </row>
    <row r="227" spans="2:16" x14ac:dyDescent="0.3">
      <c r="B227" s="143">
        <f t="shared" si="17"/>
        <v>745</v>
      </c>
      <c r="C227" s="298"/>
      <c r="D227" s="299"/>
      <c r="E227" s="298"/>
      <c r="F227" s="299"/>
      <c r="G227" s="298"/>
      <c r="H227" s="300"/>
      <c r="I227" s="298"/>
      <c r="J227" s="299"/>
      <c r="K227" s="298"/>
      <c r="L227" s="299"/>
      <c r="M227" s="298"/>
      <c r="N227" s="299"/>
      <c r="P227" s="68"/>
    </row>
    <row r="228" spans="2:16" x14ac:dyDescent="0.3">
      <c r="B228" s="143">
        <f t="shared" si="17"/>
        <v>750</v>
      </c>
      <c r="C228" s="298"/>
      <c r="D228" s="299"/>
      <c r="E228" s="298"/>
      <c r="F228" s="299"/>
      <c r="G228" s="298"/>
      <c r="H228" s="300"/>
      <c r="I228" s="298"/>
      <c r="J228" s="299"/>
      <c r="K228" s="298"/>
      <c r="L228" s="299"/>
      <c r="M228" s="298"/>
      <c r="N228" s="299"/>
      <c r="P228" s="68"/>
    </row>
    <row r="229" spans="2:16" x14ac:dyDescent="0.3">
      <c r="B229" s="143">
        <f t="shared" si="17"/>
        <v>755</v>
      </c>
      <c r="C229" s="298"/>
      <c r="D229" s="299"/>
      <c r="E229" s="298"/>
      <c r="F229" s="299"/>
      <c r="G229" s="298"/>
      <c r="H229" s="300"/>
      <c r="I229" s="298"/>
      <c r="J229" s="299"/>
      <c r="K229" s="298"/>
      <c r="L229" s="299"/>
      <c r="M229" s="298"/>
      <c r="N229" s="299"/>
      <c r="P229" s="68"/>
    </row>
    <row r="230" spans="2:16" x14ac:dyDescent="0.3">
      <c r="B230" s="143">
        <f t="shared" si="17"/>
        <v>760</v>
      </c>
      <c r="C230" s="298"/>
      <c r="D230" s="299"/>
      <c r="E230" s="298"/>
      <c r="F230" s="299"/>
      <c r="G230" s="298"/>
      <c r="H230" s="300"/>
      <c r="I230" s="298"/>
      <c r="J230" s="299"/>
      <c r="K230" s="298"/>
      <c r="L230" s="299"/>
      <c r="M230" s="298"/>
      <c r="N230" s="299"/>
      <c r="P230" s="68"/>
    </row>
    <row r="231" spans="2:16" x14ac:dyDescent="0.3">
      <c r="B231" s="143">
        <f t="shared" si="17"/>
        <v>765</v>
      </c>
      <c r="C231" s="298"/>
      <c r="D231" s="299"/>
      <c r="E231" s="298"/>
      <c r="F231" s="299"/>
      <c r="G231" s="298"/>
      <c r="H231" s="300"/>
      <c r="I231" s="298"/>
      <c r="J231" s="299"/>
      <c r="K231" s="298"/>
      <c r="L231" s="299"/>
      <c r="M231" s="298"/>
      <c r="N231" s="299"/>
      <c r="P231" s="68"/>
    </row>
    <row r="232" spans="2:16" x14ac:dyDescent="0.3">
      <c r="B232" s="143">
        <f t="shared" si="17"/>
        <v>770</v>
      </c>
      <c r="C232" s="298"/>
      <c r="D232" s="299"/>
      <c r="E232" s="298"/>
      <c r="F232" s="299"/>
      <c r="G232" s="298"/>
      <c r="H232" s="300"/>
      <c r="I232" s="298"/>
      <c r="J232" s="299"/>
      <c r="K232" s="298"/>
      <c r="L232" s="299"/>
      <c r="M232" s="298"/>
      <c r="N232" s="299"/>
      <c r="P232" s="68"/>
    </row>
    <row r="233" spans="2:16" x14ac:dyDescent="0.3">
      <c r="B233" s="143">
        <f t="shared" si="17"/>
        <v>775</v>
      </c>
      <c r="C233" s="298"/>
      <c r="D233" s="299"/>
      <c r="E233" s="298"/>
      <c r="F233" s="299"/>
      <c r="G233" s="298"/>
      <c r="H233" s="300"/>
      <c r="I233" s="298"/>
      <c r="J233" s="299"/>
      <c r="K233" s="298"/>
      <c r="L233" s="299"/>
      <c r="M233" s="298"/>
      <c r="N233" s="299"/>
      <c r="P233" s="68"/>
    </row>
    <row r="234" spans="2:16" x14ac:dyDescent="0.3">
      <c r="B234" s="143">
        <f t="shared" si="17"/>
        <v>780</v>
      </c>
      <c r="C234" s="298"/>
      <c r="D234" s="299"/>
      <c r="E234" s="298"/>
      <c r="F234" s="299"/>
      <c r="G234" s="298"/>
      <c r="H234" s="300"/>
      <c r="I234" s="298"/>
      <c r="J234" s="299"/>
      <c r="K234" s="298"/>
      <c r="L234" s="299"/>
      <c r="M234" s="298"/>
      <c r="N234" s="299"/>
      <c r="P234" s="68"/>
    </row>
    <row r="235" spans="2:16" x14ac:dyDescent="0.3">
      <c r="B235" s="143">
        <f t="shared" si="17"/>
        <v>785</v>
      </c>
      <c r="C235" s="298"/>
      <c r="D235" s="299"/>
      <c r="E235" s="298"/>
      <c r="F235" s="299"/>
      <c r="G235" s="298"/>
      <c r="H235" s="300"/>
      <c r="I235" s="298"/>
      <c r="J235" s="299"/>
      <c r="K235" s="298"/>
      <c r="L235" s="299"/>
      <c r="M235" s="298"/>
      <c r="N235" s="299"/>
      <c r="P235" s="68"/>
    </row>
    <row r="236" spans="2:16" x14ac:dyDescent="0.3">
      <c r="B236" s="143">
        <f t="shared" si="17"/>
        <v>790</v>
      </c>
      <c r="C236" s="298"/>
      <c r="D236" s="299"/>
      <c r="E236" s="298"/>
      <c r="F236" s="299"/>
      <c r="G236" s="298"/>
      <c r="H236" s="300"/>
      <c r="I236" s="298"/>
      <c r="J236" s="299"/>
      <c r="K236" s="298"/>
      <c r="L236" s="299"/>
      <c r="M236" s="298"/>
      <c r="N236" s="299"/>
      <c r="P236" s="68"/>
    </row>
    <row r="237" spans="2:16" x14ac:dyDescent="0.3">
      <c r="B237" s="143">
        <f t="shared" si="17"/>
        <v>795</v>
      </c>
      <c r="C237" s="298"/>
      <c r="D237" s="299"/>
      <c r="E237" s="298"/>
      <c r="F237" s="299"/>
      <c r="G237" s="298"/>
      <c r="H237" s="300"/>
      <c r="I237" s="298"/>
      <c r="J237" s="299"/>
      <c r="K237" s="298"/>
      <c r="L237" s="299"/>
      <c r="M237" s="298"/>
      <c r="N237" s="299"/>
      <c r="P237" s="68"/>
    </row>
    <row r="238" spans="2:16" x14ac:dyDescent="0.3">
      <c r="B238" s="143">
        <f t="shared" si="17"/>
        <v>800</v>
      </c>
      <c r="C238" s="298"/>
      <c r="D238" s="299"/>
      <c r="E238" s="298"/>
      <c r="F238" s="299"/>
      <c r="G238" s="298"/>
      <c r="H238" s="300"/>
      <c r="I238" s="298"/>
      <c r="J238" s="299"/>
      <c r="K238" s="298"/>
      <c r="L238" s="299"/>
      <c r="M238" s="298"/>
      <c r="N238" s="299"/>
      <c r="P238" s="68"/>
    </row>
    <row r="239" spans="2:16" x14ac:dyDescent="0.3">
      <c r="B239" s="143">
        <f t="shared" si="17"/>
        <v>805</v>
      </c>
      <c r="C239" s="298"/>
      <c r="D239" s="299"/>
      <c r="E239" s="298"/>
      <c r="F239" s="299"/>
      <c r="G239" s="298"/>
      <c r="H239" s="300"/>
      <c r="I239" s="298"/>
      <c r="J239" s="299"/>
      <c r="K239" s="298"/>
      <c r="L239" s="299"/>
      <c r="M239" s="298"/>
      <c r="N239" s="299"/>
      <c r="P239" s="68"/>
    </row>
    <row r="240" spans="2:16" x14ac:dyDescent="0.3">
      <c r="B240" s="143">
        <f t="shared" si="17"/>
        <v>810</v>
      </c>
      <c r="C240" s="298"/>
      <c r="D240" s="299"/>
      <c r="E240" s="298"/>
      <c r="F240" s="299"/>
      <c r="G240" s="298"/>
      <c r="H240" s="300"/>
      <c r="I240" s="298"/>
      <c r="J240" s="299"/>
      <c r="K240" s="298"/>
      <c r="L240" s="299"/>
      <c r="M240" s="298"/>
      <c r="N240" s="299"/>
      <c r="P240" s="68"/>
    </row>
    <row r="241" spans="2:16" x14ac:dyDescent="0.3">
      <c r="B241" s="143">
        <f t="shared" si="17"/>
        <v>815</v>
      </c>
      <c r="C241" s="298"/>
      <c r="D241" s="299"/>
      <c r="E241" s="298"/>
      <c r="F241" s="299"/>
      <c r="G241" s="298"/>
      <c r="H241" s="300"/>
      <c r="I241" s="298"/>
      <c r="J241" s="299"/>
      <c r="K241" s="298"/>
      <c r="L241" s="299"/>
      <c r="M241" s="298"/>
      <c r="N241" s="299"/>
      <c r="P241" s="68"/>
    </row>
    <row r="242" spans="2:16" x14ac:dyDescent="0.3">
      <c r="B242" s="143">
        <f t="shared" si="17"/>
        <v>820</v>
      </c>
      <c r="C242" s="298"/>
      <c r="D242" s="299"/>
      <c r="E242" s="298"/>
      <c r="F242" s="299"/>
      <c r="G242" s="298"/>
      <c r="H242" s="300"/>
      <c r="I242" s="298"/>
      <c r="J242" s="299"/>
      <c r="K242" s="298"/>
      <c r="L242" s="299"/>
      <c r="M242" s="298"/>
      <c r="N242" s="299"/>
      <c r="P242" s="68"/>
    </row>
    <row r="243" spans="2:16" x14ac:dyDescent="0.3">
      <c r="B243" s="143">
        <f t="shared" si="17"/>
        <v>825</v>
      </c>
      <c r="C243" s="298"/>
      <c r="D243" s="299"/>
      <c r="E243" s="298"/>
      <c r="F243" s="299"/>
      <c r="G243" s="298"/>
      <c r="H243" s="300"/>
      <c r="I243" s="298"/>
      <c r="J243" s="299"/>
      <c r="K243" s="298"/>
      <c r="L243" s="299"/>
      <c r="M243" s="298"/>
      <c r="N243" s="299"/>
      <c r="P243" s="68"/>
    </row>
    <row r="244" spans="2:16" x14ac:dyDescent="0.3">
      <c r="B244" s="143">
        <f t="shared" si="17"/>
        <v>830</v>
      </c>
      <c r="C244" s="298"/>
      <c r="D244" s="299"/>
      <c r="E244" s="298"/>
      <c r="F244" s="299"/>
      <c r="G244" s="298"/>
      <c r="H244" s="300"/>
      <c r="I244" s="298"/>
      <c r="J244" s="299"/>
      <c r="K244" s="298"/>
      <c r="L244" s="299"/>
      <c r="M244" s="298"/>
      <c r="N244" s="299"/>
      <c r="P244" s="68"/>
    </row>
    <row r="245" spans="2:16" x14ac:dyDescent="0.3">
      <c r="B245" s="143">
        <f t="shared" si="17"/>
        <v>835</v>
      </c>
      <c r="C245" s="298"/>
      <c r="D245" s="299"/>
      <c r="E245" s="298"/>
      <c r="F245" s="299"/>
      <c r="G245" s="298"/>
      <c r="H245" s="300"/>
      <c r="I245" s="298"/>
      <c r="J245" s="299"/>
      <c r="K245" s="298"/>
      <c r="L245" s="299"/>
      <c r="M245" s="298"/>
      <c r="N245" s="299"/>
      <c r="P245" s="68"/>
    </row>
    <row r="246" spans="2:16" x14ac:dyDescent="0.3">
      <c r="B246" s="143">
        <f t="shared" si="17"/>
        <v>840</v>
      </c>
      <c r="C246" s="298"/>
      <c r="D246" s="299"/>
      <c r="E246" s="298"/>
      <c r="F246" s="299"/>
      <c r="G246" s="298"/>
      <c r="H246" s="300"/>
      <c r="I246" s="298"/>
      <c r="J246" s="299"/>
      <c r="K246" s="298"/>
      <c r="L246" s="299"/>
      <c r="M246" s="298"/>
      <c r="N246" s="299"/>
      <c r="P246" s="68"/>
    </row>
    <row r="247" spans="2:16" x14ac:dyDescent="0.3">
      <c r="B247" s="143">
        <f t="shared" si="17"/>
        <v>845</v>
      </c>
      <c r="C247" s="298"/>
      <c r="D247" s="299"/>
      <c r="E247" s="298"/>
      <c r="F247" s="299"/>
      <c r="G247" s="298"/>
      <c r="H247" s="300"/>
      <c r="I247" s="298"/>
      <c r="J247" s="299"/>
      <c r="K247" s="298"/>
      <c r="L247" s="299"/>
      <c r="M247" s="298"/>
      <c r="N247" s="299"/>
      <c r="P247" s="68"/>
    </row>
    <row r="248" spans="2:16" x14ac:dyDescent="0.3">
      <c r="B248" s="143">
        <f t="shared" si="17"/>
        <v>850</v>
      </c>
      <c r="C248" s="298"/>
      <c r="D248" s="299"/>
      <c r="E248" s="298"/>
      <c r="F248" s="299"/>
      <c r="G248" s="298"/>
      <c r="H248" s="300"/>
      <c r="I248" s="298"/>
      <c r="J248" s="299"/>
      <c r="K248" s="298"/>
      <c r="L248" s="299"/>
      <c r="M248" s="298"/>
      <c r="N248" s="299"/>
      <c r="P248" s="68"/>
    </row>
    <row r="249" spans="2:16" x14ac:dyDescent="0.3">
      <c r="B249" s="143">
        <f t="shared" si="17"/>
        <v>855</v>
      </c>
      <c r="C249" s="298"/>
      <c r="D249" s="299"/>
      <c r="E249" s="298"/>
      <c r="F249" s="299"/>
      <c r="G249" s="298"/>
      <c r="H249" s="300"/>
      <c r="I249" s="298"/>
      <c r="J249" s="299"/>
      <c r="K249" s="298"/>
      <c r="L249" s="299"/>
      <c r="M249" s="298"/>
      <c r="N249" s="299"/>
      <c r="P249" s="68"/>
    </row>
    <row r="250" spans="2:16" x14ac:dyDescent="0.3">
      <c r="B250" s="143">
        <f t="shared" si="17"/>
        <v>860</v>
      </c>
      <c r="C250" s="298"/>
      <c r="D250" s="299"/>
      <c r="E250" s="298"/>
      <c r="F250" s="299"/>
      <c r="G250" s="298"/>
      <c r="H250" s="300"/>
      <c r="I250" s="298"/>
      <c r="J250" s="299"/>
      <c r="K250" s="298"/>
      <c r="L250" s="299"/>
      <c r="M250" s="298"/>
      <c r="N250" s="299"/>
      <c r="P250" s="68"/>
    </row>
    <row r="251" spans="2:16" x14ac:dyDescent="0.3">
      <c r="B251" s="143">
        <f t="shared" si="17"/>
        <v>865</v>
      </c>
      <c r="C251" s="298"/>
      <c r="D251" s="299"/>
      <c r="E251" s="298"/>
      <c r="F251" s="299"/>
      <c r="G251" s="298"/>
      <c r="H251" s="300"/>
      <c r="I251" s="298"/>
      <c r="J251" s="299"/>
      <c r="K251" s="298"/>
      <c r="L251" s="299"/>
      <c r="M251" s="298"/>
      <c r="N251" s="299"/>
      <c r="P251" s="68"/>
    </row>
    <row r="252" spans="2:16" x14ac:dyDescent="0.3">
      <c r="B252" s="143">
        <f t="shared" si="17"/>
        <v>870</v>
      </c>
      <c r="C252" s="298"/>
      <c r="D252" s="299"/>
      <c r="E252" s="298"/>
      <c r="F252" s="299"/>
      <c r="G252" s="298"/>
      <c r="H252" s="300"/>
      <c r="I252" s="298"/>
      <c r="J252" s="299"/>
      <c r="K252" s="298"/>
      <c r="L252" s="299"/>
      <c r="M252" s="298"/>
      <c r="N252" s="299"/>
      <c r="P252" s="68"/>
    </row>
    <row r="253" spans="2:16" x14ac:dyDescent="0.3">
      <c r="B253" s="143">
        <f t="shared" si="17"/>
        <v>875</v>
      </c>
      <c r="C253" s="298"/>
      <c r="D253" s="299"/>
      <c r="E253" s="298"/>
      <c r="F253" s="299"/>
      <c r="G253" s="298"/>
      <c r="H253" s="300"/>
      <c r="I253" s="298"/>
      <c r="J253" s="299"/>
      <c r="K253" s="298"/>
      <c r="L253" s="299"/>
      <c r="M253" s="298"/>
      <c r="N253" s="299"/>
      <c r="P253" s="68"/>
    </row>
    <row r="254" spans="2:16" x14ac:dyDescent="0.3">
      <c r="B254" s="143">
        <f t="shared" si="17"/>
        <v>880</v>
      </c>
      <c r="C254" s="298"/>
      <c r="D254" s="299"/>
      <c r="E254" s="298"/>
      <c r="F254" s="299"/>
      <c r="G254" s="298"/>
      <c r="H254" s="300"/>
      <c r="I254" s="298"/>
      <c r="J254" s="299"/>
      <c r="K254" s="298"/>
      <c r="L254" s="299"/>
      <c r="M254" s="298"/>
      <c r="N254" s="299"/>
      <c r="P254" s="68"/>
    </row>
    <row r="255" spans="2:16" x14ac:dyDescent="0.3">
      <c r="B255" s="143">
        <f t="shared" si="17"/>
        <v>885</v>
      </c>
      <c r="C255" s="298"/>
      <c r="D255" s="299"/>
      <c r="E255" s="298"/>
      <c r="F255" s="299"/>
      <c r="G255" s="298"/>
      <c r="H255" s="300"/>
      <c r="I255" s="298"/>
      <c r="J255" s="299"/>
      <c r="K255" s="298"/>
      <c r="L255" s="299"/>
      <c r="M255" s="298"/>
      <c r="N255" s="299"/>
      <c r="P255" s="68"/>
    </row>
    <row r="256" spans="2:16" x14ac:dyDescent="0.3">
      <c r="B256" s="143">
        <f t="shared" si="17"/>
        <v>890</v>
      </c>
      <c r="C256" s="298"/>
      <c r="D256" s="299"/>
      <c r="E256" s="298"/>
      <c r="F256" s="299"/>
      <c r="G256" s="298"/>
      <c r="H256" s="300"/>
      <c r="I256" s="298"/>
      <c r="J256" s="299"/>
      <c r="K256" s="298"/>
      <c r="L256" s="299"/>
      <c r="M256" s="298"/>
      <c r="N256" s="299"/>
      <c r="P256" s="68"/>
    </row>
    <row r="257" spans="2:16" x14ac:dyDescent="0.3">
      <c r="B257" s="143">
        <f t="shared" si="17"/>
        <v>895</v>
      </c>
      <c r="C257" s="298"/>
      <c r="D257" s="299"/>
      <c r="E257" s="298"/>
      <c r="F257" s="299"/>
      <c r="G257" s="298"/>
      <c r="H257" s="300"/>
      <c r="I257" s="298"/>
      <c r="J257" s="299"/>
      <c r="K257" s="298"/>
      <c r="L257" s="299"/>
      <c r="M257" s="298"/>
      <c r="N257" s="299"/>
      <c r="P257" s="68"/>
    </row>
    <row r="258" spans="2:16" x14ac:dyDescent="0.3">
      <c r="B258" s="143">
        <f t="shared" si="17"/>
        <v>900</v>
      </c>
      <c r="C258" s="298"/>
      <c r="D258" s="299"/>
      <c r="E258" s="298"/>
      <c r="F258" s="299"/>
      <c r="G258" s="298"/>
      <c r="H258" s="300"/>
      <c r="I258" s="298"/>
      <c r="J258" s="299"/>
      <c r="K258" s="298"/>
      <c r="L258" s="299"/>
      <c r="M258" s="298"/>
      <c r="N258" s="299"/>
      <c r="P258" s="68"/>
    </row>
    <row r="259" spans="2:16" x14ac:dyDescent="0.3">
      <c r="B259" s="143">
        <f t="shared" si="17"/>
        <v>905</v>
      </c>
      <c r="C259" s="298"/>
      <c r="D259" s="299"/>
      <c r="E259" s="298"/>
      <c r="F259" s="299"/>
      <c r="G259" s="298"/>
      <c r="H259" s="300"/>
      <c r="I259" s="298"/>
      <c r="J259" s="299"/>
      <c r="K259" s="298"/>
      <c r="L259" s="299"/>
      <c r="M259" s="298"/>
      <c r="N259" s="299"/>
      <c r="P259" s="68"/>
    </row>
    <row r="260" spans="2:16" x14ac:dyDescent="0.3">
      <c r="B260" s="143">
        <f t="shared" si="17"/>
        <v>910</v>
      </c>
      <c r="C260" s="298"/>
      <c r="D260" s="299"/>
      <c r="E260" s="298"/>
      <c r="F260" s="299"/>
      <c r="G260" s="298"/>
      <c r="H260" s="300"/>
      <c r="I260" s="298"/>
      <c r="J260" s="299"/>
      <c r="K260" s="298"/>
      <c r="L260" s="299"/>
      <c r="M260" s="298"/>
      <c r="N260" s="299"/>
      <c r="P260" s="68"/>
    </row>
    <row r="261" spans="2:16" x14ac:dyDescent="0.3">
      <c r="B261" s="143">
        <f t="shared" si="17"/>
        <v>915</v>
      </c>
      <c r="C261" s="298"/>
      <c r="D261" s="299"/>
      <c r="E261" s="298"/>
      <c r="F261" s="299"/>
      <c r="G261" s="298"/>
      <c r="H261" s="300"/>
      <c r="I261" s="298"/>
      <c r="J261" s="299"/>
      <c r="K261" s="298"/>
      <c r="L261" s="299"/>
      <c r="M261" s="298"/>
      <c r="N261" s="299"/>
      <c r="P261" s="68"/>
    </row>
    <row r="262" spans="2:16" x14ac:dyDescent="0.3">
      <c r="B262" s="143">
        <f t="shared" si="17"/>
        <v>920</v>
      </c>
      <c r="C262" s="298"/>
      <c r="D262" s="299"/>
      <c r="E262" s="298"/>
      <c r="F262" s="299"/>
      <c r="G262" s="298"/>
      <c r="H262" s="300"/>
      <c r="I262" s="298"/>
      <c r="J262" s="299"/>
      <c r="K262" s="298"/>
      <c r="L262" s="299"/>
      <c r="M262" s="298"/>
      <c r="N262" s="299"/>
      <c r="P262" s="68"/>
    </row>
    <row r="263" spans="2:16" x14ac:dyDescent="0.3">
      <c r="B263" s="143">
        <f t="shared" si="17"/>
        <v>925</v>
      </c>
      <c r="C263" s="298"/>
      <c r="D263" s="299"/>
      <c r="E263" s="298"/>
      <c r="F263" s="299"/>
      <c r="G263" s="298"/>
      <c r="H263" s="300"/>
      <c r="I263" s="298"/>
      <c r="J263" s="299"/>
      <c r="K263" s="298"/>
      <c r="L263" s="299"/>
      <c r="M263" s="298"/>
      <c r="N263" s="299"/>
      <c r="P263" s="68"/>
    </row>
    <row r="264" spans="2:16" x14ac:dyDescent="0.3">
      <c r="B264" s="143">
        <f t="shared" si="17"/>
        <v>930</v>
      </c>
      <c r="C264" s="298"/>
      <c r="D264" s="299"/>
      <c r="E264" s="298"/>
      <c r="F264" s="299"/>
      <c r="G264" s="298"/>
      <c r="H264" s="300"/>
      <c r="I264" s="298"/>
      <c r="J264" s="299"/>
      <c r="K264" s="298"/>
      <c r="L264" s="299"/>
      <c r="M264" s="298"/>
      <c r="N264" s="299"/>
      <c r="P264" s="68"/>
    </row>
    <row r="265" spans="2:16" x14ac:dyDescent="0.3">
      <c r="B265" s="143">
        <f t="shared" si="17"/>
        <v>935</v>
      </c>
      <c r="C265" s="298"/>
      <c r="D265" s="299"/>
      <c r="E265" s="298"/>
      <c r="F265" s="299"/>
      <c r="G265" s="298"/>
      <c r="H265" s="300"/>
      <c r="I265" s="298"/>
      <c r="J265" s="299"/>
      <c r="K265" s="298"/>
      <c r="L265" s="299"/>
      <c r="M265" s="298"/>
      <c r="N265" s="299"/>
      <c r="P265" s="68"/>
    </row>
    <row r="266" spans="2:16" x14ac:dyDescent="0.3">
      <c r="B266" s="143">
        <f t="shared" si="17"/>
        <v>940</v>
      </c>
      <c r="C266" s="298"/>
      <c r="D266" s="299"/>
      <c r="E266" s="298"/>
      <c r="F266" s="299"/>
      <c r="G266" s="298"/>
      <c r="H266" s="300"/>
      <c r="I266" s="298"/>
      <c r="J266" s="299"/>
      <c r="K266" s="298"/>
      <c r="L266" s="299"/>
      <c r="M266" s="298"/>
      <c r="N266" s="299"/>
      <c r="P266" s="68"/>
    </row>
    <row r="267" spans="2:16" x14ac:dyDescent="0.3">
      <c r="B267" s="143">
        <f t="shared" si="17"/>
        <v>945</v>
      </c>
      <c r="C267" s="298"/>
      <c r="D267" s="299"/>
      <c r="E267" s="298"/>
      <c r="F267" s="299"/>
      <c r="G267" s="298"/>
      <c r="H267" s="300"/>
      <c r="I267" s="298"/>
      <c r="J267" s="299"/>
      <c r="K267" s="298"/>
      <c r="L267" s="299"/>
      <c r="M267" s="298"/>
      <c r="N267" s="299"/>
      <c r="P267" s="68"/>
    </row>
    <row r="268" spans="2:16" x14ac:dyDescent="0.3">
      <c r="B268" s="143">
        <f t="shared" si="17"/>
        <v>950</v>
      </c>
      <c r="C268" s="298"/>
      <c r="D268" s="299"/>
      <c r="E268" s="298"/>
      <c r="F268" s="299"/>
      <c r="G268" s="298"/>
      <c r="H268" s="300"/>
      <c r="I268" s="298"/>
      <c r="J268" s="299"/>
      <c r="K268" s="298"/>
      <c r="L268" s="299"/>
      <c r="M268" s="298"/>
      <c r="N268" s="299"/>
      <c r="P268" s="68"/>
    </row>
    <row r="269" spans="2:16" x14ac:dyDescent="0.3">
      <c r="B269" s="143">
        <f t="shared" si="17"/>
        <v>955</v>
      </c>
      <c r="C269" s="298"/>
      <c r="D269" s="299"/>
      <c r="E269" s="298"/>
      <c r="F269" s="299"/>
      <c r="G269" s="298"/>
      <c r="H269" s="300"/>
      <c r="I269" s="298"/>
      <c r="J269" s="299"/>
      <c r="K269" s="298"/>
      <c r="L269" s="299"/>
      <c r="M269" s="298"/>
      <c r="N269" s="299"/>
      <c r="P269" s="68"/>
    </row>
    <row r="270" spans="2:16" x14ac:dyDescent="0.3">
      <c r="B270" s="143">
        <f t="shared" si="17"/>
        <v>960</v>
      </c>
      <c r="C270" s="298"/>
      <c r="D270" s="299"/>
      <c r="E270" s="298"/>
      <c r="F270" s="299"/>
      <c r="G270" s="298"/>
      <c r="H270" s="300"/>
      <c r="I270" s="298"/>
      <c r="J270" s="299"/>
      <c r="K270" s="298"/>
      <c r="L270" s="299"/>
      <c r="M270" s="298"/>
      <c r="N270" s="299"/>
      <c r="P270" s="68"/>
    </row>
    <row r="271" spans="2:16" x14ac:dyDescent="0.3">
      <c r="B271" s="143">
        <f t="shared" si="17"/>
        <v>965</v>
      </c>
      <c r="C271" s="298"/>
      <c r="D271" s="299"/>
      <c r="E271" s="298"/>
      <c r="F271" s="299"/>
      <c r="G271" s="298"/>
      <c r="H271" s="300"/>
      <c r="I271" s="298"/>
      <c r="J271" s="299"/>
      <c r="K271" s="298"/>
      <c r="L271" s="299"/>
      <c r="M271" s="298"/>
      <c r="N271" s="299"/>
      <c r="P271" s="68"/>
    </row>
    <row r="272" spans="2:16" x14ac:dyDescent="0.3">
      <c r="B272" s="143">
        <f t="shared" si="17"/>
        <v>970</v>
      </c>
      <c r="C272" s="298"/>
      <c r="D272" s="299"/>
      <c r="E272" s="298"/>
      <c r="F272" s="299"/>
      <c r="G272" s="298"/>
      <c r="H272" s="300"/>
      <c r="I272" s="298"/>
      <c r="J272" s="299"/>
      <c r="K272" s="298"/>
      <c r="L272" s="299"/>
      <c r="M272" s="298"/>
      <c r="N272" s="299"/>
      <c r="P272" s="68"/>
    </row>
    <row r="273" spans="2:16" x14ac:dyDescent="0.3">
      <c r="B273" s="143">
        <f t="shared" si="17"/>
        <v>975</v>
      </c>
      <c r="C273" s="298"/>
      <c r="D273" s="299"/>
      <c r="E273" s="298"/>
      <c r="F273" s="299"/>
      <c r="G273" s="298"/>
      <c r="H273" s="300"/>
      <c r="I273" s="298"/>
      <c r="J273" s="299"/>
      <c r="K273" s="298"/>
      <c r="L273" s="299"/>
      <c r="M273" s="298"/>
      <c r="N273" s="299"/>
      <c r="P273" s="68"/>
    </row>
    <row r="274" spans="2:16" x14ac:dyDescent="0.3">
      <c r="B274" s="143">
        <f t="shared" si="17"/>
        <v>980</v>
      </c>
      <c r="C274" s="298"/>
      <c r="D274" s="299"/>
      <c r="E274" s="298"/>
      <c r="F274" s="299"/>
      <c r="G274" s="298"/>
      <c r="H274" s="300"/>
      <c r="I274" s="298"/>
      <c r="J274" s="299"/>
      <c r="K274" s="298"/>
      <c r="L274" s="299"/>
      <c r="M274" s="298"/>
      <c r="N274" s="299"/>
      <c r="P274" s="68"/>
    </row>
    <row r="275" spans="2:16" x14ac:dyDescent="0.3">
      <c r="B275" s="143">
        <f t="shared" ref="B275:B338" si="18">B274+5</f>
        <v>985</v>
      </c>
      <c r="C275" s="298"/>
      <c r="D275" s="299"/>
      <c r="E275" s="298"/>
      <c r="F275" s="299"/>
      <c r="G275" s="298"/>
      <c r="H275" s="300"/>
      <c r="I275" s="298"/>
      <c r="J275" s="299"/>
      <c r="K275" s="298"/>
      <c r="L275" s="299"/>
      <c r="M275" s="298"/>
      <c r="N275" s="299"/>
      <c r="P275" s="68"/>
    </row>
    <row r="276" spans="2:16" x14ac:dyDescent="0.3">
      <c r="B276" s="143">
        <f t="shared" si="18"/>
        <v>990</v>
      </c>
      <c r="C276" s="298"/>
      <c r="D276" s="299"/>
      <c r="E276" s="298"/>
      <c r="F276" s="299"/>
      <c r="G276" s="298"/>
      <c r="H276" s="300"/>
      <c r="I276" s="298"/>
      <c r="J276" s="299"/>
      <c r="K276" s="298"/>
      <c r="L276" s="299"/>
      <c r="M276" s="298"/>
      <c r="N276" s="299"/>
      <c r="P276" s="68"/>
    </row>
    <row r="277" spans="2:16" x14ac:dyDescent="0.3">
      <c r="B277" s="143">
        <f t="shared" si="18"/>
        <v>995</v>
      </c>
      <c r="C277" s="298"/>
      <c r="D277" s="299"/>
      <c r="E277" s="298"/>
      <c r="F277" s="299"/>
      <c r="G277" s="298"/>
      <c r="H277" s="300"/>
      <c r="I277" s="298"/>
      <c r="J277" s="299"/>
      <c r="K277" s="298"/>
      <c r="L277" s="299"/>
      <c r="M277" s="298"/>
      <c r="N277" s="299"/>
      <c r="P277" s="68"/>
    </row>
    <row r="278" spans="2:16" x14ac:dyDescent="0.3">
      <c r="B278" s="143">
        <f t="shared" si="18"/>
        <v>1000</v>
      </c>
      <c r="C278" s="298"/>
      <c r="D278" s="299"/>
      <c r="E278" s="298"/>
      <c r="F278" s="299"/>
      <c r="G278" s="298"/>
      <c r="H278" s="300"/>
      <c r="I278" s="298"/>
      <c r="J278" s="299"/>
      <c r="K278" s="298"/>
      <c r="L278" s="299"/>
      <c r="M278" s="298"/>
      <c r="N278" s="299"/>
      <c r="P278" s="68"/>
    </row>
    <row r="279" spans="2:16" x14ac:dyDescent="0.3">
      <c r="B279" s="143">
        <f t="shared" si="18"/>
        <v>1005</v>
      </c>
      <c r="C279" s="298"/>
      <c r="D279" s="299"/>
      <c r="E279" s="298"/>
      <c r="F279" s="299"/>
      <c r="G279" s="298"/>
      <c r="H279" s="300"/>
      <c r="I279" s="298"/>
      <c r="J279" s="299"/>
      <c r="K279" s="298"/>
      <c r="L279" s="299"/>
      <c r="M279" s="298"/>
      <c r="N279" s="299"/>
      <c r="P279" s="68"/>
    </row>
    <row r="280" spans="2:16" x14ac:dyDescent="0.3">
      <c r="B280" s="143">
        <f t="shared" si="18"/>
        <v>1010</v>
      </c>
      <c r="C280" s="298"/>
      <c r="D280" s="299"/>
      <c r="E280" s="298"/>
      <c r="F280" s="299"/>
      <c r="G280" s="298"/>
      <c r="H280" s="300"/>
      <c r="I280" s="298"/>
      <c r="J280" s="299"/>
      <c r="K280" s="298"/>
      <c r="L280" s="299"/>
      <c r="M280" s="298"/>
      <c r="N280" s="299"/>
      <c r="P280" s="68"/>
    </row>
    <row r="281" spans="2:16" x14ac:dyDescent="0.3">
      <c r="B281" s="143">
        <f t="shared" si="18"/>
        <v>1015</v>
      </c>
      <c r="C281" s="298"/>
      <c r="D281" s="299"/>
      <c r="E281" s="298"/>
      <c r="F281" s="299"/>
      <c r="G281" s="298"/>
      <c r="H281" s="300"/>
      <c r="I281" s="298"/>
      <c r="J281" s="299"/>
      <c r="K281" s="298"/>
      <c r="L281" s="299"/>
      <c r="M281" s="298"/>
      <c r="N281" s="299"/>
      <c r="P281" s="68"/>
    </row>
    <row r="282" spans="2:16" x14ac:dyDescent="0.3">
      <c r="B282" s="143">
        <f t="shared" si="18"/>
        <v>1020</v>
      </c>
      <c r="C282" s="298"/>
      <c r="D282" s="299"/>
      <c r="E282" s="298"/>
      <c r="F282" s="299"/>
      <c r="G282" s="298"/>
      <c r="H282" s="300"/>
      <c r="I282" s="298"/>
      <c r="J282" s="299"/>
      <c r="K282" s="298"/>
      <c r="L282" s="299"/>
      <c r="M282" s="298"/>
      <c r="N282" s="299"/>
      <c r="P282" s="68"/>
    </row>
    <row r="283" spans="2:16" x14ac:dyDescent="0.3">
      <c r="B283" s="143">
        <f t="shared" si="18"/>
        <v>1025</v>
      </c>
      <c r="C283" s="298"/>
      <c r="D283" s="299"/>
      <c r="E283" s="298"/>
      <c r="F283" s="299"/>
      <c r="G283" s="298"/>
      <c r="H283" s="300"/>
      <c r="I283" s="298"/>
      <c r="J283" s="299"/>
      <c r="K283" s="298"/>
      <c r="L283" s="299"/>
      <c r="M283" s="298"/>
      <c r="N283" s="299"/>
      <c r="P283" s="68"/>
    </row>
    <row r="284" spans="2:16" x14ac:dyDescent="0.3">
      <c r="B284" s="143">
        <f t="shared" si="18"/>
        <v>1030</v>
      </c>
      <c r="C284" s="298"/>
      <c r="D284" s="299"/>
      <c r="E284" s="298"/>
      <c r="F284" s="299"/>
      <c r="G284" s="298"/>
      <c r="H284" s="300"/>
      <c r="I284" s="298"/>
      <c r="J284" s="299"/>
      <c r="K284" s="298"/>
      <c r="L284" s="299"/>
      <c r="M284" s="298"/>
      <c r="N284" s="299"/>
      <c r="P284" s="68"/>
    </row>
    <row r="285" spans="2:16" x14ac:dyDescent="0.3">
      <c r="B285" s="143">
        <f t="shared" si="18"/>
        <v>1035</v>
      </c>
      <c r="C285" s="298"/>
      <c r="D285" s="299"/>
      <c r="E285" s="298"/>
      <c r="F285" s="299"/>
      <c r="G285" s="298"/>
      <c r="H285" s="300"/>
      <c r="I285" s="298"/>
      <c r="J285" s="299"/>
      <c r="K285" s="298"/>
      <c r="L285" s="299"/>
      <c r="M285" s="298"/>
      <c r="N285" s="299"/>
      <c r="P285" s="68"/>
    </row>
    <row r="286" spans="2:16" x14ac:dyDescent="0.3">
      <c r="B286" s="143">
        <f t="shared" si="18"/>
        <v>1040</v>
      </c>
      <c r="C286" s="298"/>
      <c r="D286" s="299"/>
      <c r="E286" s="298"/>
      <c r="F286" s="299"/>
      <c r="G286" s="298"/>
      <c r="H286" s="300"/>
      <c r="I286" s="298"/>
      <c r="J286" s="299"/>
      <c r="K286" s="298"/>
      <c r="L286" s="299"/>
      <c r="M286" s="298"/>
      <c r="N286" s="299"/>
      <c r="P286" s="68"/>
    </row>
    <row r="287" spans="2:16" x14ac:dyDescent="0.3">
      <c r="B287" s="143">
        <f t="shared" si="18"/>
        <v>1045</v>
      </c>
      <c r="C287" s="298"/>
      <c r="D287" s="299"/>
      <c r="E287" s="298"/>
      <c r="F287" s="299"/>
      <c r="G287" s="298"/>
      <c r="H287" s="300"/>
      <c r="I287" s="298"/>
      <c r="J287" s="299"/>
      <c r="K287" s="298"/>
      <c r="L287" s="299"/>
      <c r="M287" s="298"/>
      <c r="N287" s="299"/>
      <c r="P287" s="68"/>
    </row>
    <row r="288" spans="2:16" x14ac:dyDescent="0.3">
      <c r="B288" s="143">
        <f t="shared" si="18"/>
        <v>1050</v>
      </c>
      <c r="C288" s="298"/>
      <c r="D288" s="299"/>
      <c r="E288" s="298"/>
      <c r="F288" s="299"/>
      <c r="G288" s="298"/>
      <c r="H288" s="300"/>
      <c r="I288" s="298"/>
      <c r="J288" s="299"/>
      <c r="K288" s="298"/>
      <c r="L288" s="299"/>
      <c r="M288" s="298"/>
      <c r="N288" s="299"/>
      <c r="P288" s="68"/>
    </row>
    <row r="289" spans="2:16" x14ac:dyDescent="0.3">
      <c r="B289" s="143">
        <f t="shared" si="18"/>
        <v>1055</v>
      </c>
      <c r="C289" s="298"/>
      <c r="D289" s="299"/>
      <c r="E289" s="298"/>
      <c r="F289" s="299"/>
      <c r="G289" s="298"/>
      <c r="H289" s="300"/>
      <c r="I289" s="298"/>
      <c r="J289" s="299"/>
      <c r="K289" s="298"/>
      <c r="L289" s="299"/>
      <c r="M289" s="298"/>
      <c r="N289" s="299"/>
      <c r="P289" s="68"/>
    </row>
    <row r="290" spans="2:16" x14ac:dyDescent="0.3">
      <c r="B290" s="143">
        <f t="shared" si="18"/>
        <v>1060</v>
      </c>
      <c r="C290" s="298"/>
      <c r="D290" s="299"/>
      <c r="E290" s="298"/>
      <c r="F290" s="299"/>
      <c r="G290" s="298"/>
      <c r="H290" s="300"/>
      <c r="I290" s="298"/>
      <c r="J290" s="299"/>
      <c r="K290" s="298"/>
      <c r="L290" s="299"/>
      <c r="M290" s="298"/>
      <c r="N290" s="299"/>
      <c r="P290" s="68"/>
    </row>
    <row r="291" spans="2:16" x14ac:dyDescent="0.3">
      <c r="B291" s="143">
        <f t="shared" si="18"/>
        <v>1065</v>
      </c>
      <c r="C291" s="298"/>
      <c r="D291" s="299"/>
      <c r="E291" s="298"/>
      <c r="F291" s="299"/>
      <c r="G291" s="298"/>
      <c r="H291" s="300"/>
      <c r="I291" s="298"/>
      <c r="J291" s="299"/>
      <c r="K291" s="298"/>
      <c r="L291" s="299"/>
      <c r="M291" s="298"/>
      <c r="N291" s="299"/>
      <c r="P291" s="68"/>
    </row>
    <row r="292" spans="2:16" x14ac:dyDescent="0.3">
      <c r="B292" s="143">
        <f t="shared" si="18"/>
        <v>1070</v>
      </c>
      <c r="C292" s="298"/>
      <c r="D292" s="299"/>
      <c r="E292" s="298"/>
      <c r="F292" s="299"/>
      <c r="G292" s="298"/>
      <c r="H292" s="300"/>
      <c r="I292" s="298"/>
      <c r="J292" s="299"/>
      <c r="K292" s="298"/>
      <c r="L292" s="299"/>
      <c r="M292" s="298"/>
      <c r="N292" s="299"/>
      <c r="P292" s="68"/>
    </row>
    <row r="293" spans="2:16" x14ac:dyDescent="0.3">
      <c r="B293" s="143">
        <f t="shared" si="18"/>
        <v>1075</v>
      </c>
      <c r="C293" s="298"/>
      <c r="D293" s="299"/>
      <c r="E293" s="298"/>
      <c r="F293" s="299"/>
      <c r="G293" s="298"/>
      <c r="H293" s="300"/>
      <c r="I293" s="298"/>
      <c r="J293" s="299"/>
      <c r="K293" s="298"/>
      <c r="L293" s="299"/>
      <c r="M293" s="298"/>
      <c r="N293" s="299"/>
      <c r="P293" s="68"/>
    </row>
    <row r="294" spans="2:16" x14ac:dyDescent="0.3">
      <c r="B294" s="143">
        <f t="shared" si="18"/>
        <v>1080</v>
      </c>
      <c r="C294" s="298"/>
      <c r="D294" s="299"/>
      <c r="E294" s="298"/>
      <c r="F294" s="299"/>
      <c r="G294" s="298"/>
      <c r="H294" s="300"/>
      <c r="I294" s="298"/>
      <c r="J294" s="299"/>
      <c r="K294" s="298"/>
      <c r="L294" s="299"/>
      <c r="M294" s="298"/>
      <c r="N294" s="299"/>
      <c r="P294" s="68"/>
    </row>
    <row r="295" spans="2:16" x14ac:dyDescent="0.3">
      <c r="B295" s="143">
        <f t="shared" si="18"/>
        <v>1085</v>
      </c>
      <c r="C295" s="298"/>
      <c r="D295" s="299"/>
      <c r="E295" s="298"/>
      <c r="F295" s="299"/>
      <c r="G295" s="298"/>
      <c r="H295" s="300"/>
      <c r="I295" s="298"/>
      <c r="J295" s="299"/>
      <c r="K295" s="298"/>
      <c r="L295" s="299"/>
      <c r="M295" s="298"/>
      <c r="N295" s="299"/>
      <c r="P295" s="68"/>
    </row>
    <row r="296" spans="2:16" x14ac:dyDescent="0.3">
      <c r="B296" s="143">
        <f t="shared" si="18"/>
        <v>1090</v>
      </c>
      <c r="C296" s="298"/>
      <c r="D296" s="299"/>
      <c r="E296" s="298"/>
      <c r="F296" s="299"/>
      <c r="G296" s="298"/>
      <c r="H296" s="300"/>
      <c r="I296" s="298"/>
      <c r="J296" s="299"/>
      <c r="K296" s="298"/>
      <c r="L296" s="299"/>
      <c r="M296" s="298"/>
      <c r="N296" s="299"/>
      <c r="P296" s="68"/>
    </row>
    <row r="297" spans="2:16" x14ac:dyDescent="0.3">
      <c r="B297" s="143">
        <f t="shared" si="18"/>
        <v>1095</v>
      </c>
      <c r="C297" s="298"/>
      <c r="D297" s="299"/>
      <c r="E297" s="298"/>
      <c r="F297" s="299"/>
      <c r="G297" s="298"/>
      <c r="H297" s="300"/>
      <c r="I297" s="298"/>
      <c r="J297" s="299"/>
      <c r="K297" s="298"/>
      <c r="L297" s="299"/>
      <c r="M297" s="298"/>
      <c r="N297" s="299"/>
      <c r="P297" s="68"/>
    </row>
    <row r="298" spans="2:16" x14ac:dyDescent="0.3">
      <c r="B298" s="143">
        <f t="shared" si="18"/>
        <v>1100</v>
      </c>
      <c r="C298" s="298"/>
      <c r="D298" s="299"/>
      <c r="E298" s="298"/>
      <c r="F298" s="299"/>
      <c r="G298" s="298"/>
      <c r="H298" s="300"/>
      <c r="I298" s="298"/>
      <c r="J298" s="299"/>
      <c r="K298" s="298"/>
      <c r="L298" s="299"/>
      <c r="M298" s="298"/>
      <c r="N298" s="299"/>
      <c r="P298" s="68"/>
    </row>
    <row r="299" spans="2:16" x14ac:dyDescent="0.3">
      <c r="B299" s="143">
        <f t="shared" si="18"/>
        <v>1105</v>
      </c>
      <c r="C299" s="298"/>
      <c r="D299" s="299"/>
      <c r="E299" s="298"/>
      <c r="F299" s="299"/>
      <c r="G299" s="298"/>
      <c r="H299" s="300"/>
      <c r="I299" s="298"/>
      <c r="J299" s="299"/>
      <c r="K299" s="298"/>
      <c r="L299" s="299"/>
      <c r="M299" s="298"/>
      <c r="N299" s="299"/>
      <c r="P299" s="68"/>
    </row>
    <row r="300" spans="2:16" x14ac:dyDescent="0.3">
      <c r="B300" s="143">
        <f t="shared" si="18"/>
        <v>1110</v>
      </c>
      <c r="C300" s="298"/>
      <c r="D300" s="299"/>
      <c r="E300" s="298"/>
      <c r="F300" s="299"/>
      <c r="G300" s="298"/>
      <c r="H300" s="300"/>
      <c r="I300" s="298"/>
      <c r="J300" s="299"/>
      <c r="K300" s="298"/>
      <c r="L300" s="299"/>
      <c r="M300" s="298"/>
      <c r="N300" s="299"/>
      <c r="P300" s="68"/>
    </row>
    <row r="301" spans="2:16" x14ac:dyDescent="0.3">
      <c r="B301" s="143">
        <f t="shared" si="18"/>
        <v>1115</v>
      </c>
      <c r="C301" s="298"/>
      <c r="D301" s="299"/>
      <c r="E301" s="298"/>
      <c r="F301" s="299"/>
      <c r="G301" s="298"/>
      <c r="H301" s="300"/>
      <c r="I301" s="298"/>
      <c r="J301" s="299"/>
      <c r="K301" s="298"/>
      <c r="L301" s="299"/>
      <c r="M301" s="298"/>
      <c r="N301" s="299"/>
      <c r="P301" s="68"/>
    </row>
    <row r="302" spans="2:16" x14ac:dyDescent="0.3">
      <c r="B302" s="143">
        <f t="shared" si="18"/>
        <v>1120</v>
      </c>
      <c r="C302" s="298"/>
      <c r="D302" s="299"/>
      <c r="E302" s="298"/>
      <c r="F302" s="299"/>
      <c r="G302" s="298"/>
      <c r="H302" s="300"/>
      <c r="I302" s="298"/>
      <c r="J302" s="299"/>
      <c r="K302" s="298"/>
      <c r="L302" s="299"/>
      <c r="M302" s="298"/>
      <c r="N302" s="299"/>
      <c r="P302" s="68"/>
    </row>
    <row r="303" spans="2:16" x14ac:dyDescent="0.3">
      <c r="B303" s="143">
        <f t="shared" si="18"/>
        <v>1125</v>
      </c>
      <c r="C303" s="298"/>
      <c r="D303" s="299"/>
      <c r="E303" s="298"/>
      <c r="F303" s="299"/>
      <c r="G303" s="298"/>
      <c r="H303" s="300"/>
      <c r="I303" s="298"/>
      <c r="J303" s="299"/>
      <c r="K303" s="298"/>
      <c r="L303" s="299"/>
      <c r="M303" s="298"/>
      <c r="N303" s="299"/>
      <c r="P303" s="68"/>
    </row>
    <row r="304" spans="2:16" x14ac:dyDescent="0.3">
      <c r="B304" s="143">
        <f t="shared" si="18"/>
        <v>1130</v>
      </c>
      <c r="C304" s="298"/>
      <c r="D304" s="299"/>
      <c r="E304" s="298"/>
      <c r="F304" s="299"/>
      <c r="G304" s="298"/>
      <c r="H304" s="300"/>
      <c r="I304" s="298"/>
      <c r="J304" s="299"/>
      <c r="K304" s="298"/>
      <c r="L304" s="299"/>
      <c r="M304" s="298"/>
      <c r="N304" s="299"/>
      <c r="P304" s="68"/>
    </row>
    <row r="305" spans="2:16" x14ac:dyDescent="0.3">
      <c r="B305" s="143">
        <f t="shared" si="18"/>
        <v>1135</v>
      </c>
      <c r="C305" s="298"/>
      <c r="D305" s="299"/>
      <c r="E305" s="298"/>
      <c r="F305" s="299"/>
      <c r="G305" s="298"/>
      <c r="H305" s="300"/>
      <c r="I305" s="298"/>
      <c r="J305" s="299"/>
      <c r="K305" s="298"/>
      <c r="L305" s="299"/>
      <c r="M305" s="298"/>
      <c r="N305" s="299"/>
      <c r="P305" s="68"/>
    </row>
    <row r="306" spans="2:16" x14ac:dyDescent="0.3">
      <c r="B306" s="143">
        <f t="shared" si="18"/>
        <v>1140</v>
      </c>
      <c r="C306" s="298"/>
      <c r="D306" s="299"/>
      <c r="E306" s="298"/>
      <c r="F306" s="299"/>
      <c r="G306" s="298"/>
      <c r="H306" s="300"/>
      <c r="I306" s="298"/>
      <c r="J306" s="299"/>
      <c r="K306" s="298"/>
      <c r="L306" s="299"/>
      <c r="M306" s="298"/>
      <c r="N306" s="299"/>
      <c r="P306" s="68"/>
    </row>
    <row r="307" spans="2:16" x14ac:dyDescent="0.3">
      <c r="B307" s="143">
        <f t="shared" si="18"/>
        <v>1145</v>
      </c>
      <c r="C307" s="298"/>
      <c r="D307" s="299"/>
      <c r="E307" s="298"/>
      <c r="F307" s="299"/>
      <c r="G307" s="298"/>
      <c r="H307" s="300"/>
      <c r="I307" s="298"/>
      <c r="J307" s="299"/>
      <c r="K307" s="298"/>
      <c r="L307" s="299"/>
      <c r="M307" s="298"/>
      <c r="N307" s="299"/>
      <c r="P307" s="68"/>
    </row>
    <row r="308" spans="2:16" x14ac:dyDescent="0.3">
      <c r="B308" s="143">
        <f t="shared" si="18"/>
        <v>1150</v>
      </c>
      <c r="C308" s="298"/>
      <c r="D308" s="299"/>
      <c r="E308" s="298"/>
      <c r="F308" s="299"/>
      <c r="G308" s="298"/>
      <c r="H308" s="300"/>
      <c r="I308" s="298"/>
      <c r="J308" s="299"/>
      <c r="K308" s="298"/>
      <c r="L308" s="299"/>
      <c r="M308" s="298"/>
      <c r="N308" s="299"/>
      <c r="P308" s="68"/>
    </row>
    <row r="309" spans="2:16" x14ac:dyDescent="0.3">
      <c r="B309" s="143">
        <f t="shared" si="18"/>
        <v>1155</v>
      </c>
      <c r="C309" s="298"/>
      <c r="D309" s="299"/>
      <c r="E309" s="298"/>
      <c r="F309" s="299"/>
      <c r="G309" s="298"/>
      <c r="H309" s="300"/>
      <c r="I309" s="298"/>
      <c r="J309" s="299"/>
      <c r="K309" s="298"/>
      <c r="L309" s="299"/>
      <c r="M309" s="298"/>
      <c r="N309" s="299"/>
      <c r="P309" s="68"/>
    </row>
    <row r="310" spans="2:16" x14ac:dyDescent="0.3">
      <c r="B310" s="143">
        <f t="shared" si="18"/>
        <v>1160</v>
      </c>
      <c r="C310" s="298"/>
      <c r="D310" s="299"/>
      <c r="E310" s="298"/>
      <c r="F310" s="299"/>
      <c r="G310" s="298"/>
      <c r="H310" s="300"/>
      <c r="I310" s="298"/>
      <c r="J310" s="299"/>
      <c r="K310" s="298"/>
      <c r="L310" s="299"/>
      <c r="M310" s="298"/>
      <c r="N310" s="299"/>
      <c r="P310" s="68"/>
    </row>
    <row r="311" spans="2:16" x14ac:dyDescent="0.3">
      <c r="B311" s="143">
        <f t="shared" si="18"/>
        <v>1165</v>
      </c>
      <c r="C311" s="298"/>
      <c r="D311" s="299"/>
      <c r="E311" s="298"/>
      <c r="F311" s="299"/>
      <c r="G311" s="298"/>
      <c r="H311" s="300"/>
      <c r="I311" s="298"/>
      <c r="J311" s="299"/>
      <c r="K311" s="298"/>
      <c r="L311" s="299"/>
      <c r="M311" s="298"/>
      <c r="N311" s="299"/>
      <c r="P311" s="68"/>
    </row>
    <row r="312" spans="2:16" x14ac:dyDescent="0.3">
      <c r="B312" s="143">
        <f t="shared" si="18"/>
        <v>1170</v>
      </c>
      <c r="C312" s="298"/>
      <c r="D312" s="299"/>
      <c r="E312" s="298"/>
      <c r="F312" s="299"/>
      <c r="G312" s="298"/>
      <c r="H312" s="300"/>
      <c r="I312" s="298"/>
      <c r="J312" s="299"/>
      <c r="K312" s="298"/>
      <c r="L312" s="299"/>
      <c r="M312" s="298"/>
      <c r="N312" s="299"/>
      <c r="P312" s="68"/>
    </row>
    <row r="313" spans="2:16" x14ac:dyDescent="0.3">
      <c r="B313" s="143">
        <f t="shared" si="18"/>
        <v>1175</v>
      </c>
      <c r="C313" s="298"/>
      <c r="D313" s="299"/>
      <c r="E313" s="298"/>
      <c r="F313" s="299"/>
      <c r="G313" s="298"/>
      <c r="H313" s="300"/>
      <c r="I313" s="298"/>
      <c r="J313" s="299"/>
      <c r="K313" s="298"/>
      <c r="L313" s="299"/>
      <c r="M313" s="298"/>
      <c r="N313" s="299"/>
      <c r="P313" s="68"/>
    </row>
    <row r="314" spans="2:16" x14ac:dyDescent="0.3">
      <c r="B314" s="143">
        <f t="shared" si="18"/>
        <v>1180</v>
      </c>
      <c r="C314" s="298"/>
      <c r="D314" s="299"/>
      <c r="E314" s="298"/>
      <c r="F314" s="299"/>
      <c r="G314" s="298"/>
      <c r="H314" s="300"/>
      <c r="I314" s="298"/>
      <c r="J314" s="299"/>
      <c r="K314" s="298"/>
      <c r="L314" s="299"/>
      <c r="M314" s="298"/>
      <c r="N314" s="299"/>
      <c r="P314" s="68"/>
    </row>
    <row r="315" spans="2:16" x14ac:dyDescent="0.3">
      <c r="B315" s="143">
        <f t="shared" si="18"/>
        <v>1185</v>
      </c>
      <c r="C315" s="298"/>
      <c r="D315" s="299"/>
      <c r="E315" s="298"/>
      <c r="F315" s="299"/>
      <c r="G315" s="298"/>
      <c r="H315" s="300"/>
      <c r="I315" s="298"/>
      <c r="J315" s="299"/>
      <c r="K315" s="298"/>
      <c r="L315" s="299"/>
      <c r="M315" s="298"/>
      <c r="N315" s="299"/>
      <c r="P315" s="68"/>
    </row>
    <row r="316" spans="2:16" x14ac:dyDescent="0.3">
      <c r="B316" s="143">
        <f t="shared" si="18"/>
        <v>1190</v>
      </c>
      <c r="C316" s="298"/>
      <c r="D316" s="299"/>
      <c r="E316" s="298"/>
      <c r="F316" s="299"/>
      <c r="G316" s="298"/>
      <c r="H316" s="300"/>
      <c r="I316" s="298"/>
      <c r="J316" s="299"/>
      <c r="K316" s="298"/>
      <c r="L316" s="299"/>
      <c r="M316" s="298"/>
      <c r="N316" s="299"/>
      <c r="P316" s="68"/>
    </row>
    <row r="317" spans="2:16" x14ac:dyDescent="0.3">
      <c r="B317" s="143">
        <f t="shared" si="18"/>
        <v>1195</v>
      </c>
      <c r="C317" s="298"/>
      <c r="D317" s="299"/>
      <c r="E317" s="298"/>
      <c r="F317" s="299"/>
      <c r="G317" s="298"/>
      <c r="H317" s="300"/>
      <c r="I317" s="298"/>
      <c r="J317" s="299"/>
      <c r="K317" s="298"/>
      <c r="L317" s="299"/>
      <c r="M317" s="298"/>
      <c r="N317" s="299"/>
      <c r="P317" s="68"/>
    </row>
    <row r="318" spans="2:16" x14ac:dyDescent="0.3">
      <c r="B318" s="143">
        <f t="shared" si="18"/>
        <v>1200</v>
      </c>
      <c r="C318" s="298"/>
      <c r="D318" s="299"/>
      <c r="E318" s="298"/>
      <c r="F318" s="299"/>
      <c r="G318" s="298"/>
      <c r="H318" s="300"/>
      <c r="I318" s="298"/>
      <c r="J318" s="299"/>
      <c r="K318" s="298"/>
      <c r="L318" s="299"/>
      <c r="M318" s="298"/>
      <c r="N318" s="299"/>
      <c r="P318" s="68"/>
    </row>
    <row r="319" spans="2:16" x14ac:dyDescent="0.3">
      <c r="B319" s="143">
        <f t="shared" si="18"/>
        <v>1205</v>
      </c>
      <c r="C319" s="298"/>
      <c r="D319" s="299"/>
      <c r="E319" s="298"/>
      <c r="F319" s="299"/>
      <c r="G319" s="298"/>
      <c r="H319" s="300"/>
      <c r="I319" s="298"/>
      <c r="J319" s="299"/>
      <c r="K319" s="298"/>
      <c r="L319" s="299"/>
      <c r="M319" s="298"/>
      <c r="N319" s="299"/>
      <c r="P319" s="68"/>
    </row>
    <row r="320" spans="2:16" x14ac:dyDescent="0.3">
      <c r="B320" s="143">
        <f t="shared" si="18"/>
        <v>1210</v>
      </c>
      <c r="C320" s="298"/>
      <c r="D320" s="299"/>
      <c r="E320" s="298"/>
      <c r="F320" s="299"/>
      <c r="G320" s="298"/>
      <c r="H320" s="300"/>
      <c r="I320" s="298"/>
      <c r="J320" s="299"/>
      <c r="K320" s="298"/>
      <c r="L320" s="299"/>
      <c r="M320" s="298"/>
      <c r="N320" s="299"/>
      <c r="P320" s="68"/>
    </row>
    <row r="321" spans="2:16" x14ac:dyDescent="0.3">
      <c r="B321" s="143">
        <f t="shared" si="18"/>
        <v>1215</v>
      </c>
      <c r="C321" s="298"/>
      <c r="D321" s="299"/>
      <c r="E321" s="298"/>
      <c r="F321" s="299"/>
      <c r="G321" s="298"/>
      <c r="H321" s="300"/>
      <c r="I321" s="298"/>
      <c r="J321" s="299"/>
      <c r="K321" s="298"/>
      <c r="L321" s="299"/>
      <c r="M321" s="298"/>
      <c r="N321" s="299"/>
      <c r="P321" s="68"/>
    </row>
    <row r="322" spans="2:16" x14ac:dyDescent="0.3">
      <c r="B322" s="143">
        <f t="shared" si="18"/>
        <v>1220</v>
      </c>
      <c r="C322" s="298"/>
      <c r="D322" s="299"/>
      <c r="E322" s="298"/>
      <c r="F322" s="299"/>
      <c r="G322" s="298"/>
      <c r="H322" s="300"/>
      <c r="I322" s="298"/>
      <c r="J322" s="299"/>
      <c r="K322" s="298"/>
      <c r="L322" s="299"/>
      <c r="M322" s="298"/>
      <c r="N322" s="299"/>
      <c r="P322" s="68"/>
    </row>
    <row r="323" spans="2:16" x14ac:dyDescent="0.3">
      <c r="B323" s="143">
        <f t="shared" si="18"/>
        <v>1225</v>
      </c>
      <c r="C323" s="298"/>
      <c r="D323" s="299"/>
      <c r="E323" s="298"/>
      <c r="F323" s="299"/>
      <c r="G323" s="298"/>
      <c r="H323" s="300"/>
      <c r="I323" s="298"/>
      <c r="J323" s="299"/>
      <c r="K323" s="298"/>
      <c r="L323" s="299"/>
      <c r="M323" s="298"/>
      <c r="N323" s="299"/>
      <c r="P323" s="68"/>
    </row>
    <row r="324" spans="2:16" x14ac:dyDescent="0.3">
      <c r="B324" s="143">
        <f t="shared" si="18"/>
        <v>1230</v>
      </c>
      <c r="C324" s="298"/>
      <c r="D324" s="299"/>
      <c r="E324" s="298"/>
      <c r="F324" s="299"/>
      <c r="G324" s="298"/>
      <c r="H324" s="300"/>
      <c r="I324" s="298"/>
      <c r="J324" s="299"/>
      <c r="K324" s="298"/>
      <c r="L324" s="299"/>
      <c r="M324" s="298"/>
      <c r="N324" s="299"/>
      <c r="P324" s="68"/>
    </row>
    <row r="325" spans="2:16" x14ac:dyDescent="0.3">
      <c r="B325" s="143">
        <f t="shared" si="18"/>
        <v>1235</v>
      </c>
      <c r="C325" s="298"/>
      <c r="D325" s="299"/>
      <c r="E325" s="298"/>
      <c r="F325" s="299"/>
      <c r="G325" s="298"/>
      <c r="H325" s="300"/>
      <c r="I325" s="298"/>
      <c r="J325" s="299"/>
      <c r="K325" s="298"/>
      <c r="L325" s="299"/>
      <c r="M325" s="298"/>
      <c r="N325" s="299"/>
      <c r="P325" s="68"/>
    </row>
    <row r="326" spans="2:16" x14ac:dyDescent="0.3">
      <c r="B326" s="143">
        <f t="shared" si="18"/>
        <v>1240</v>
      </c>
      <c r="C326" s="298"/>
      <c r="D326" s="299"/>
      <c r="E326" s="298"/>
      <c r="F326" s="299"/>
      <c r="G326" s="298"/>
      <c r="H326" s="300"/>
      <c r="I326" s="298"/>
      <c r="J326" s="299"/>
      <c r="K326" s="298"/>
      <c r="L326" s="299"/>
      <c r="M326" s="298"/>
      <c r="N326" s="299"/>
      <c r="P326" s="68"/>
    </row>
    <row r="327" spans="2:16" x14ac:dyDescent="0.3">
      <c r="B327" s="143">
        <f t="shared" si="18"/>
        <v>1245</v>
      </c>
      <c r="C327" s="298"/>
      <c r="D327" s="299"/>
      <c r="E327" s="298"/>
      <c r="F327" s="299"/>
      <c r="G327" s="298"/>
      <c r="H327" s="300"/>
      <c r="I327" s="298"/>
      <c r="J327" s="299"/>
      <c r="K327" s="298"/>
      <c r="L327" s="299"/>
      <c r="M327" s="298"/>
      <c r="N327" s="299"/>
      <c r="P327" s="68"/>
    </row>
    <row r="328" spans="2:16" x14ac:dyDescent="0.3">
      <c r="B328" s="143">
        <f t="shared" si="18"/>
        <v>1250</v>
      </c>
      <c r="C328" s="298"/>
      <c r="D328" s="299"/>
      <c r="E328" s="298"/>
      <c r="F328" s="299"/>
      <c r="G328" s="298"/>
      <c r="H328" s="300"/>
      <c r="I328" s="298"/>
      <c r="J328" s="299"/>
      <c r="K328" s="298"/>
      <c r="L328" s="299"/>
      <c r="M328" s="298"/>
      <c r="N328" s="299"/>
      <c r="P328" s="68"/>
    </row>
    <row r="329" spans="2:16" x14ac:dyDescent="0.3">
      <c r="B329" s="143">
        <f t="shared" si="18"/>
        <v>1255</v>
      </c>
      <c r="C329" s="298"/>
      <c r="D329" s="299"/>
      <c r="E329" s="298"/>
      <c r="F329" s="299"/>
      <c r="G329" s="298"/>
      <c r="H329" s="300"/>
      <c r="I329" s="298"/>
      <c r="J329" s="299"/>
      <c r="K329" s="298"/>
      <c r="L329" s="299"/>
      <c r="M329" s="298"/>
      <c r="N329" s="299"/>
      <c r="P329" s="68"/>
    </row>
    <row r="330" spans="2:16" x14ac:dyDescent="0.3">
      <c r="B330" s="143">
        <f t="shared" si="18"/>
        <v>1260</v>
      </c>
      <c r="C330" s="298"/>
      <c r="D330" s="299"/>
      <c r="E330" s="298"/>
      <c r="F330" s="299"/>
      <c r="G330" s="298"/>
      <c r="H330" s="300"/>
      <c r="I330" s="298"/>
      <c r="J330" s="299"/>
      <c r="K330" s="298"/>
      <c r="L330" s="299"/>
      <c r="M330" s="298"/>
      <c r="N330" s="299"/>
      <c r="P330" s="68"/>
    </row>
    <row r="331" spans="2:16" x14ac:dyDescent="0.3">
      <c r="B331" s="143">
        <f t="shared" si="18"/>
        <v>1265</v>
      </c>
      <c r="C331" s="298"/>
      <c r="D331" s="299"/>
      <c r="E331" s="298"/>
      <c r="F331" s="299"/>
      <c r="G331" s="298"/>
      <c r="H331" s="300"/>
      <c r="I331" s="298"/>
      <c r="J331" s="299"/>
      <c r="K331" s="298"/>
      <c r="L331" s="299"/>
      <c r="M331" s="298"/>
      <c r="N331" s="299"/>
      <c r="P331" s="68"/>
    </row>
    <row r="332" spans="2:16" x14ac:dyDescent="0.3">
      <c r="B332" s="143">
        <f t="shared" si="18"/>
        <v>1270</v>
      </c>
      <c r="C332" s="298"/>
      <c r="D332" s="299"/>
      <c r="E332" s="298"/>
      <c r="F332" s="299"/>
      <c r="G332" s="298"/>
      <c r="H332" s="300"/>
      <c r="I332" s="298"/>
      <c r="J332" s="299"/>
      <c r="K332" s="298"/>
      <c r="L332" s="299"/>
      <c r="M332" s="298"/>
      <c r="N332" s="299"/>
      <c r="P332" s="68"/>
    </row>
    <row r="333" spans="2:16" x14ac:dyDescent="0.3">
      <c r="B333" s="143">
        <f t="shared" si="18"/>
        <v>1275</v>
      </c>
      <c r="C333" s="298"/>
      <c r="D333" s="299"/>
      <c r="E333" s="298"/>
      <c r="F333" s="299"/>
      <c r="G333" s="298"/>
      <c r="H333" s="300"/>
      <c r="I333" s="298"/>
      <c r="J333" s="299"/>
      <c r="K333" s="298"/>
      <c r="L333" s="299"/>
      <c r="M333" s="298"/>
      <c r="N333" s="299"/>
      <c r="P333" s="68"/>
    </row>
    <row r="334" spans="2:16" x14ac:dyDescent="0.3">
      <c r="B334" s="143">
        <f t="shared" si="18"/>
        <v>1280</v>
      </c>
      <c r="C334" s="298"/>
      <c r="D334" s="299"/>
      <c r="E334" s="298"/>
      <c r="F334" s="299"/>
      <c r="G334" s="298"/>
      <c r="H334" s="300"/>
      <c r="I334" s="298"/>
      <c r="J334" s="299"/>
      <c r="K334" s="298"/>
      <c r="L334" s="299"/>
      <c r="M334" s="298"/>
      <c r="N334" s="299"/>
      <c r="P334" s="68"/>
    </row>
    <row r="335" spans="2:16" x14ac:dyDescent="0.3">
      <c r="B335" s="143">
        <f t="shared" si="18"/>
        <v>1285</v>
      </c>
      <c r="C335" s="298"/>
      <c r="D335" s="299"/>
      <c r="E335" s="298"/>
      <c r="F335" s="299"/>
      <c r="G335" s="298"/>
      <c r="H335" s="300"/>
      <c r="I335" s="298"/>
      <c r="J335" s="299"/>
      <c r="K335" s="298"/>
      <c r="L335" s="299"/>
      <c r="M335" s="298"/>
      <c r="N335" s="299"/>
      <c r="P335" s="68"/>
    </row>
    <row r="336" spans="2:16" x14ac:dyDescent="0.3">
      <c r="B336" s="143">
        <f t="shared" si="18"/>
        <v>1290</v>
      </c>
      <c r="C336" s="298"/>
      <c r="D336" s="299"/>
      <c r="E336" s="298"/>
      <c r="F336" s="299"/>
      <c r="G336" s="298"/>
      <c r="H336" s="300"/>
      <c r="I336" s="298"/>
      <c r="J336" s="299"/>
      <c r="K336" s="298"/>
      <c r="L336" s="299"/>
      <c r="M336" s="298"/>
      <c r="N336" s="299"/>
      <c r="P336" s="68"/>
    </row>
    <row r="337" spans="2:16" x14ac:dyDescent="0.3">
      <c r="B337" s="143">
        <f t="shared" si="18"/>
        <v>1295</v>
      </c>
      <c r="C337" s="298"/>
      <c r="D337" s="299"/>
      <c r="E337" s="298"/>
      <c r="F337" s="299"/>
      <c r="G337" s="298"/>
      <c r="H337" s="300"/>
      <c r="I337" s="298"/>
      <c r="J337" s="299"/>
      <c r="K337" s="298"/>
      <c r="L337" s="299"/>
      <c r="M337" s="298"/>
      <c r="N337" s="299"/>
      <c r="P337" s="68"/>
    </row>
    <row r="338" spans="2:16" x14ac:dyDescent="0.3">
      <c r="B338" s="143">
        <f t="shared" si="18"/>
        <v>1300</v>
      </c>
      <c r="C338" s="298"/>
      <c r="D338" s="299"/>
      <c r="E338" s="298"/>
      <c r="F338" s="299"/>
      <c r="G338" s="298"/>
      <c r="H338" s="300"/>
      <c r="I338" s="298"/>
      <c r="J338" s="299"/>
      <c r="K338" s="298"/>
      <c r="L338" s="299"/>
      <c r="M338" s="298"/>
      <c r="N338" s="299"/>
      <c r="P338" s="68"/>
    </row>
    <row r="339" spans="2:16" x14ac:dyDescent="0.3">
      <c r="B339" s="143">
        <f t="shared" ref="B339:B402" si="19">B338+5</f>
        <v>1305</v>
      </c>
      <c r="C339" s="298"/>
      <c r="D339" s="299"/>
      <c r="E339" s="298"/>
      <c r="F339" s="299"/>
      <c r="G339" s="298"/>
      <c r="H339" s="300"/>
      <c r="I339" s="298"/>
      <c r="J339" s="299"/>
      <c r="K339" s="298"/>
      <c r="L339" s="299"/>
      <c r="M339" s="298"/>
      <c r="N339" s="299"/>
      <c r="P339" s="68"/>
    </row>
    <row r="340" spans="2:16" x14ac:dyDescent="0.3">
      <c r="B340" s="143">
        <f t="shared" si="19"/>
        <v>1310</v>
      </c>
      <c r="C340" s="298"/>
      <c r="D340" s="299"/>
      <c r="E340" s="298"/>
      <c r="F340" s="299"/>
      <c r="G340" s="298"/>
      <c r="H340" s="300"/>
      <c r="I340" s="298"/>
      <c r="J340" s="299"/>
      <c r="K340" s="298"/>
      <c r="L340" s="299"/>
      <c r="M340" s="298"/>
      <c r="N340" s="299"/>
      <c r="P340" s="68"/>
    </row>
    <row r="341" spans="2:16" x14ac:dyDescent="0.3">
      <c r="B341" s="143">
        <f t="shared" si="19"/>
        <v>1315</v>
      </c>
      <c r="C341" s="298"/>
      <c r="D341" s="299"/>
      <c r="E341" s="298"/>
      <c r="F341" s="299"/>
      <c r="G341" s="298"/>
      <c r="H341" s="300"/>
      <c r="I341" s="298"/>
      <c r="J341" s="299"/>
      <c r="K341" s="298"/>
      <c r="L341" s="299"/>
      <c r="M341" s="298"/>
      <c r="N341" s="299"/>
      <c r="P341" s="68"/>
    </row>
    <row r="342" spans="2:16" x14ac:dyDescent="0.3">
      <c r="B342" s="143">
        <f t="shared" si="19"/>
        <v>1320</v>
      </c>
      <c r="C342" s="298"/>
      <c r="D342" s="299"/>
      <c r="E342" s="298"/>
      <c r="F342" s="299"/>
      <c r="G342" s="298"/>
      <c r="H342" s="300"/>
      <c r="I342" s="298"/>
      <c r="J342" s="299"/>
      <c r="K342" s="298"/>
      <c r="L342" s="299"/>
      <c r="M342" s="298"/>
      <c r="N342" s="299"/>
      <c r="P342" s="68"/>
    </row>
    <row r="343" spans="2:16" x14ac:dyDescent="0.3">
      <c r="B343" s="143">
        <f t="shared" si="19"/>
        <v>1325</v>
      </c>
      <c r="C343" s="298"/>
      <c r="D343" s="299"/>
      <c r="E343" s="298"/>
      <c r="F343" s="299"/>
      <c r="G343" s="298"/>
      <c r="H343" s="300"/>
      <c r="I343" s="298"/>
      <c r="J343" s="299"/>
      <c r="K343" s="298"/>
      <c r="L343" s="299"/>
      <c r="M343" s="298"/>
      <c r="N343" s="299"/>
      <c r="P343" s="68"/>
    </row>
    <row r="344" spans="2:16" x14ac:dyDescent="0.3">
      <c r="B344" s="143">
        <f t="shared" si="19"/>
        <v>1330</v>
      </c>
      <c r="C344" s="298"/>
      <c r="D344" s="299"/>
      <c r="E344" s="298"/>
      <c r="F344" s="299"/>
      <c r="G344" s="298"/>
      <c r="H344" s="300"/>
      <c r="I344" s="298"/>
      <c r="J344" s="299"/>
      <c r="K344" s="298"/>
      <c r="L344" s="299"/>
      <c r="M344" s="298"/>
      <c r="N344" s="299"/>
      <c r="P344" s="68"/>
    </row>
    <row r="345" spans="2:16" x14ac:dyDescent="0.3">
      <c r="B345" s="143">
        <f t="shared" si="19"/>
        <v>1335</v>
      </c>
      <c r="C345" s="298"/>
      <c r="D345" s="299"/>
      <c r="E345" s="298"/>
      <c r="F345" s="299"/>
      <c r="G345" s="298"/>
      <c r="H345" s="300"/>
      <c r="I345" s="298"/>
      <c r="J345" s="299"/>
      <c r="K345" s="298"/>
      <c r="L345" s="299"/>
      <c r="M345" s="298"/>
      <c r="N345" s="299"/>
      <c r="P345" s="68"/>
    </row>
    <row r="346" spans="2:16" x14ac:dyDescent="0.3">
      <c r="B346" s="143">
        <f t="shared" si="19"/>
        <v>1340</v>
      </c>
      <c r="C346" s="298"/>
      <c r="D346" s="299"/>
      <c r="E346" s="298"/>
      <c r="F346" s="299"/>
      <c r="G346" s="298"/>
      <c r="H346" s="300"/>
      <c r="I346" s="298"/>
      <c r="J346" s="299"/>
      <c r="K346" s="298"/>
      <c r="L346" s="299"/>
      <c r="M346" s="298"/>
      <c r="N346" s="299"/>
      <c r="P346" s="68"/>
    </row>
    <row r="347" spans="2:16" x14ac:dyDescent="0.3">
      <c r="B347" s="143">
        <f t="shared" si="19"/>
        <v>1345</v>
      </c>
      <c r="C347" s="298"/>
      <c r="D347" s="299"/>
      <c r="E347" s="298"/>
      <c r="F347" s="299"/>
      <c r="G347" s="298"/>
      <c r="H347" s="300"/>
      <c r="I347" s="298"/>
      <c r="J347" s="299"/>
      <c r="K347" s="298"/>
      <c r="L347" s="299"/>
      <c r="M347" s="298"/>
      <c r="N347" s="299"/>
      <c r="P347" s="68"/>
    </row>
    <row r="348" spans="2:16" x14ac:dyDescent="0.3">
      <c r="B348" s="143">
        <f t="shared" si="19"/>
        <v>1350</v>
      </c>
      <c r="C348" s="298"/>
      <c r="D348" s="299"/>
      <c r="E348" s="298"/>
      <c r="F348" s="299"/>
      <c r="G348" s="298"/>
      <c r="H348" s="300"/>
      <c r="I348" s="298"/>
      <c r="J348" s="299"/>
      <c r="K348" s="298"/>
      <c r="L348" s="299"/>
      <c r="M348" s="298"/>
      <c r="N348" s="299"/>
      <c r="P348" s="68"/>
    </row>
    <row r="349" spans="2:16" x14ac:dyDescent="0.3">
      <c r="B349" s="143">
        <f t="shared" si="19"/>
        <v>1355</v>
      </c>
      <c r="C349" s="298"/>
      <c r="D349" s="299"/>
      <c r="E349" s="298"/>
      <c r="F349" s="299"/>
      <c r="G349" s="298"/>
      <c r="H349" s="300"/>
      <c r="I349" s="298"/>
      <c r="J349" s="299"/>
      <c r="K349" s="298"/>
      <c r="L349" s="299"/>
      <c r="M349" s="298"/>
      <c r="N349" s="299"/>
      <c r="P349" s="68"/>
    </row>
    <row r="350" spans="2:16" x14ac:dyDescent="0.3">
      <c r="B350" s="143">
        <f t="shared" si="19"/>
        <v>1360</v>
      </c>
      <c r="C350" s="298"/>
      <c r="D350" s="299"/>
      <c r="E350" s="298"/>
      <c r="F350" s="299"/>
      <c r="G350" s="298"/>
      <c r="H350" s="300"/>
      <c r="I350" s="298"/>
      <c r="J350" s="299"/>
      <c r="K350" s="298"/>
      <c r="L350" s="299"/>
      <c r="M350" s="298"/>
      <c r="N350" s="299"/>
      <c r="P350" s="68"/>
    </row>
    <row r="351" spans="2:16" x14ac:dyDescent="0.3">
      <c r="B351" s="143">
        <f t="shared" si="19"/>
        <v>1365</v>
      </c>
      <c r="C351" s="298"/>
      <c r="D351" s="299"/>
      <c r="E351" s="298"/>
      <c r="F351" s="299"/>
      <c r="G351" s="298"/>
      <c r="H351" s="300"/>
      <c r="I351" s="298"/>
      <c r="J351" s="299"/>
      <c r="K351" s="298"/>
      <c r="L351" s="299"/>
      <c r="M351" s="298"/>
      <c r="N351" s="299"/>
      <c r="P351" s="68"/>
    </row>
    <row r="352" spans="2:16" x14ac:dyDescent="0.3">
      <c r="B352" s="143">
        <f t="shared" si="19"/>
        <v>1370</v>
      </c>
      <c r="C352" s="298"/>
      <c r="D352" s="299"/>
      <c r="E352" s="298"/>
      <c r="F352" s="299"/>
      <c r="G352" s="298"/>
      <c r="H352" s="300"/>
      <c r="I352" s="298"/>
      <c r="J352" s="299"/>
      <c r="K352" s="298"/>
      <c r="L352" s="299"/>
      <c r="M352" s="298"/>
      <c r="N352" s="299"/>
      <c r="P352" s="68"/>
    </row>
    <row r="353" spans="2:16" x14ac:dyDescent="0.3">
      <c r="B353" s="143">
        <f t="shared" si="19"/>
        <v>1375</v>
      </c>
      <c r="C353" s="298"/>
      <c r="D353" s="299"/>
      <c r="E353" s="298"/>
      <c r="F353" s="299"/>
      <c r="G353" s="298"/>
      <c r="H353" s="300"/>
      <c r="I353" s="298"/>
      <c r="J353" s="299"/>
      <c r="K353" s="298"/>
      <c r="L353" s="299"/>
      <c r="M353" s="298"/>
      <c r="N353" s="299"/>
      <c r="P353" s="68"/>
    </row>
    <row r="354" spans="2:16" x14ac:dyDescent="0.3">
      <c r="B354" s="143">
        <f t="shared" si="19"/>
        <v>1380</v>
      </c>
      <c r="C354" s="298"/>
      <c r="D354" s="299"/>
      <c r="E354" s="298"/>
      <c r="F354" s="299"/>
      <c r="G354" s="298"/>
      <c r="H354" s="300"/>
      <c r="I354" s="298"/>
      <c r="J354" s="299"/>
      <c r="K354" s="298"/>
      <c r="L354" s="299"/>
      <c r="M354" s="298"/>
      <c r="N354" s="299"/>
      <c r="P354" s="68"/>
    </row>
    <row r="355" spans="2:16" x14ac:dyDescent="0.3">
      <c r="B355" s="143">
        <f t="shared" si="19"/>
        <v>1385</v>
      </c>
      <c r="C355" s="298"/>
      <c r="D355" s="299"/>
      <c r="E355" s="298"/>
      <c r="F355" s="299"/>
      <c r="G355" s="298"/>
      <c r="H355" s="300"/>
      <c r="I355" s="298"/>
      <c r="J355" s="299"/>
      <c r="K355" s="298"/>
      <c r="L355" s="299"/>
      <c r="M355" s="298"/>
      <c r="N355" s="299"/>
      <c r="P355" s="68"/>
    </row>
    <row r="356" spans="2:16" x14ac:dyDescent="0.3">
      <c r="B356" s="143">
        <f t="shared" si="19"/>
        <v>1390</v>
      </c>
      <c r="C356" s="298"/>
      <c r="D356" s="299"/>
      <c r="E356" s="298"/>
      <c r="F356" s="299"/>
      <c r="G356" s="298"/>
      <c r="H356" s="300"/>
      <c r="I356" s="298"/>
      <c r="J356" s="299"/>
      <c r="K356" s="298"/>
      <c r="L356" s="299"/>
      <c r="M356" s="298"/>
      <c r="N356" s="299"/>
      <c r="P356" s="68"/>
    </row>
    <row r="357" spans="2:16" x14ac:dyDescent="0.3">
      <c r="B357" s="143">
        <f t="shared" si="19"/>
        <v>1395</v>
      </c>
      <c r="C357" s="298"/>
      <c r="D357" s="299"/>
      <c r="E357" s="298"/>
      <c r="F357" s="299"/>
      <c r="G357" s="298"/>
      <c r="H357" s="300"/>
      <c r="I357" s="298"/>
      <c r="J357" s="299"/>
      <c r="K357" s="298"/>
      <c r="L357" s="299"/>
      <c r="M357" s="298"/>
      <c r="N357" s="299"/>
      <c r="P357" s="68"/>
    </row>
    <row r="358" spans="2:16" x14ac:dyDescent="0.3">
      <c r="B358" s="143">
        <f t="shared" si="19"/>
        <v>1400</v>
      </c>
      <c r="C358" s="298"/>
      <c r="D358" s="299"/>
      <c r="E358" s="298"/>
      <c r="F358" s="299"/>
      <c r="G358" s="298"/>
      <c r="H358" s="300"/>
      <c r="I358" s="298"/>
      <c r="J358" s="299"/>
      <c r="K358" s="298"/>
      <c r="L358" s="299"/>
      <c r="M358" s="298"/>
      <c r="N358" s="299"/>
      <c r="P358" s="68"/>
    </row>
    <row r="359" spans="2:16" x14ac:dyDescent="0.3">
      <c r="B359" s="143">
        <f t="shared" si="19"/>
        <v>1405</v>
      </c>
      <c r="C359" s="298"/>
      <c r="D359" s="299"/>
      <c r="E359" s="298"/>
      <c r="F359" s="299"/>
      <c r="G359" s="298"/>
      <c r="H359" s="300"/>
      <c r="I359" s="298"/>
      <c r="J359" s="299"/>
      <c r="K359" s="298"/>
      <c r="L359" s="299"/>
      <c r="M359" s="298"/>
      <c r="N359" s="299"/>
      <c r="P359" s="68"/>
    </row>
    <row r="360" spans="2:16" x14ac:dyDescent="0.3">
      <c r="B360" s="143">
        <f t="shared" si="19"/>
        <v>1410</v>
      </c>
      <c r="C360" s="298"/>
      <c r="D360" s="299"/>
      <c r="E360" s="298"/>
      <c r="F360" s="299"/>
      <c r="G360" s="298"/>
      <c r="H360" s="300"/>
      <c r="I360" s="298"/>
      <c r="J360" s="299"/>
      <c r="K360" s="298"/>
      <c r="L360" s="299"/>
      <c r="M360" s="298"/>
      <c r="N360" s="299"/>
      <c r="P360" s="68"/>
    </row>
    <row r="361" spans="2:16" x14ac:dyDescent="0.3">
      <c r="B361" s="143">
        <f t="shared" si="19"/>
        <v>1415</v>
      </c>
      <c r="C361" s="298"/>
      <c r="D361" s="299"/>
      <c r="E361" s="298"/>
      <c r="F361" s="299"/>
      <c r="G361" s="298"/>
      <c r="H361" s="300"/>
      <c r="I361" s="298"/>
      <c r="J361" s="299"/>
      <c r="K361" s="298"/>
      <c r="L361" s="299"/>
      <c r="M361" s="298"/>
      <c r="N361" s="299"/>
      <c r="P361" s="68"/>
    </row>
    <row r="362" spans="2:16" x14ac:dyDescent="0.3">
      <c r="B362" s="143">
        <f t="shared" si="19"/>
        <v>1420</v>
      </c>
      <c r="C362" s="298"/>
      <c r="D362" s="299"/>
      <c r="E362" s="298"/>
      <c r="F362" s="299"/>
      <c r="G362" s="298"/>
      <c r="H362" s="300"/>
      <c r="I362" s="298"/>
      <c r="J362" s="299"/>
      <c r="K362" s="298"/>
      <c r="L362" s="299"/>
      <c r="M362" s="298"/>
      <c r="N362" s="299"/>
      <c r="P362" s="68"/>
    </row>
    <row r="363" spans="2:16" x14ac:dyDescent="0.3">
      <c r="B363" s="143">
        <f t="shared" si="19"/>
        <v>1425</v>
      </c>
      <c r="C363" s="298"/>
      <c r="D363" s="299"/>
      <c r="E363" s="298"/>
      <c r="F363" s="299"/>
      <c r="G363" s="298"/>
      <c r="H363" s="300"/>
      <c r="I363" s="298"/>
      <c r="J363" s="299"/>
      <c r="K363" s="298"/>
      <c r="L363" s="299"/>
      <c r="M363" s="298"/>
      <c r="N363" s="299"/>
      <c r="P363" s="68"/>
    </row>
    <row r="364" spans="2:16" x14ac:dyDescent="0.3">
      <c r="B364" s="143">
        <f t="shared" si="19"/>
        <v>1430</v>
      </c>
      <c r="C364" s="298"/>
      <c r="D364" s="299"/>
      <c r="E364" s="298"/>
      <c r="F364" s="299"/>
      <c r="G364" s="298"/>
      <c r="H364" s="300"/>
      <c r="I364" s="298"/>
      <c r="J364" s="299"/>
      <c r="K364" s="298"/>
      <c r="L364" s="299"/>
      <c r="M364" s="298"/>
      <c r="N364" s="299"/>
      <c r="P364" s="68"/>
    </row>
    <row r="365" spans="2:16" x14ac:dyDescent="0.3">
      <c r="B365" s="143">
        <f t="shared" si="19"/>
        <v>1435</v>
      </c>
      <c r="C365" s="298"/>
      <c r="D365" s="299"/>
      <c r="E365" s="298"/>
      <c r="F365" s="299"/>
      <c r="G365" s="298"/>
      <c r="H365" s="300"/>
      <c r="I365" s="298"/>
      <c r="J365" s="299"/>
      <c r="K365" s="298"/>
      <c r="L365" s="299"/>
      <c r="M365" s="298"/>
      <c r="N365" s="299"/>
      <c r="P365" s="68"/>
    </row>
    <row r="366" spans="2:16" x14ac:dyDescent="0.3">
      <c r="B366" s="143">
        <f t="shared" si="19"/>
        <v>1440</v>
      </c>
      <c r="C366" s="298"/>
      <c r="D366" s="299"/>
      <c r="E366" s="298"/>
      <c r="F366" s="299"/>
      <c r="G366" s="298"/>
      <c r="H366" s="300"/>
      <c r="I366" s="298"/>
      <c r="J366" s="299"/>
      <c r="K366" s="298"/>
      <c r="L366" s="299"/>
      <c r="M366" s="298"/>
      <c r="N366" s="299"/>
      <c r="P366" s="68"/>
    </row>
    <row r="367" spans="2:16" x14ac:dyDescent="0.3">
      <c r="B367" s="143">
        <f t="shared" si="19"/>
        <v>1445</v>
      </c>
      <c r="C367" s="298"/>
      <c r="D367" s="299"/>
      <c r="E367" s="298"/>
      <c r="F367" s="299"/>
      <c r="G367" s="298"/>
      <c r="H367" s="300"/>
      <c r="I367" s="298"/>
      <c r="J367" s="299"/>
      <c r="K367" s="298"/>
      <c r="L367" s="299"/>
      <c r="M367" s="298"/>
      <c r="N367" s="299"/>
      <c r="P367" s="68"/>
    </row>
    <row r="368" spans="2:16" x14ac:dyDescent="0.3">
      <c r="B368" s="143">
        <f t="shared" si="19"/>
        <v>1450</v>
      </c>
      <c r="C368" s="298"/>
      <c r="D368" s="299"/>
      <c r="E368" s="298"/>
      <c r="F368" s="299"/>
      <c r="G368" s="298"/>
      <c r="H368" s="300"/>
      <c r="I368" s="298"/>
      <c r="J368" s="299"/>
      <c r="K368" s="298"/>
      <c r="L368" s="299"/>
      <c r="M368" s="298"/>
      <c r="N368" s="299"/>
      <c r="P368" s="68"/>
    </row>
    <row r="369" spans="2:16" x14ac:dyDescent="0.3">
      <c r="B369" s="143">
        <f t="shared" si="19"/>
        <v>1455</v>
      </c>
      <c r="C369" s="298"/>
      <c r="D369" s="299"/>
      <c r="E369" s="298"/>
      <c r="F369" s="299"/>
      <c r="G369" s="298"/>
      <c r="H369" s="300"/>
      <c r="I369" s="298"/>
      <c r="J369" s="299"/>
      <c r="K369" s="298"/>
      <c r="L369" s="299"/>
      <c r="M369" s="298"/>
      <c r="N369" s="299"/>
      <c r="P369" s="68"/>
    </row>
    <row r="370" spans="2:16" x14ac:dyDescent="0.3">
      <c r="B370" s="143">
        <f t="shared" si="19"/>
        <v>1460</v>
      </c>
      <c r="C370" s="298"/>
      <c r="D370" s="299"/>
      <c r="E370" s="298"/>
      <c r="F370" s="299"/>
      <c r="G370" s="298"/>
      <c r="H370" s="300"/>
      <c r="I370" s="298"/>
      <c r="J370" s="299"/>
      <c r="K370" s="298"/>
      <c r="L370" s="299"/>
      <c r="M370" s="298"/>
      <c r="N370" s="299"/>
      <c r="P370" s="68"/>
    </row>
    <row r="371" spans="2:16" x14ac:dyDescent="0.3">
      <c r="B371" s="143">
        <f t="shared" si="19"/>
        <v>1465</v>
      </c>
      <c r="C371" s="298"/>
      <c r="D371" s="299"/>
      <c r="E371" s="298"/>
      <c r="F371" s="299"/>
      <c r="G371" s="298"/>
      <c r="H371" s="300"/>
      <c r="I371" s="298"/>
      <c r="J371" s="299"/>
      <c r="K371" s="298"/>
      <c r="L371" s="299"/>
      <c r="M371" s="298"/>
      <c r="N371" s="299"/>
      <c r="P371" s="68"/>
    </row>
    <row r="372" spans="2:16" x14ac:dyDescent="0.3">
      <c r="B372" s="143">
        <f t="shared" si="19"/>
        <v>1470</v>
      </c>
      <c r="C372" s="298"/>
      <c r="D372" s="299"/>
      <c r="E372" s="298"/>
      <c r="F372" s="299"/>
      <c r="G372" s="298"/>
      <c r="H372" s="300"/>
      <c r="I372" s="298"/>
      <c r="J372" s="299"/>
      <c r="K372" s="298"/>
      <c r="L372" s="299"/>
      <c r="M372" s="298"/>
      <c r="N372" s="299"/>
      <c r="P372" s="68"/>
    </row>
    <row r="373" spans="2:16" x14ac:dyDescent="0.3">
      <c r="B373" s="143">
        <f t="shared" si="19"/>
        <v>1475</v>
      </c>
      <c r="C373" s="298"/>
      <c r="D373" s="299"/>
      <c r="E373" s="298"/>
      <c r="F373" s="299"/>
      <c r="G373" s="298"/>
      <c r="H373" s="300"/>
      <c r="I373" s="298"/>
      <c r="J373" s="299"/>
      <c r="K373" s="298"/>
      <c r="L373" s="299"/>
      <c r="M373" s="298"/>
      <c r="N373" s="299"/>
      <c r="P373" s="68"/>
    </row>
    <row r="374" spans="2:16" x14ac:dyDescent="0.3">
      <c r="B374" s="143">
        <f t="shared" si="19"/>
        <v>1480</v>
      </c>
      <c r="C374" s="298"/>
      <c r="D374" s="299"/>
      <c r="E374" s="298"/>
      <c r="F374" s="299"/>
      <c r="G374" s="298"/>
      <c r="H374" s="300"/>
      <c r="I374" s="298"/>
      <c r="J374" s="299"/>
      <c r="K374" s="298"/>
      <c r="L374" s="299"/>
      <c r="M374" s="298"/>
      <c r="N374" s="299"/>
      <c r="P374" s="68"/>
    </row>
    <row r="375" spans="2:16" x14ac:dyDescent="0.3">
      <c r="B375" s="143">
        <f t="shared" si="19"/>
        <v>1485</v>
      </c>
      <c r="C375" s="298"/>
      <c r="D375" s="299"/>
      <c r="E375" s="298"/>
      <c r="F375" s="299"/>
      <c r="G375" s="298"/>
      <c r="H375" s="300"/>
      <c r="I375" s="298"/>
      <c r="J375" s="299"/>
      <c r="K375" s="298"/>
      <c r="L375" s="299"/>
      <c r="M375" s="298"/>
      <c r="N375" s="299"/>
      <c r="P375" s="68"/>
    </row>
    <row r="376" spans="2:16" x14ac:dyDescent="0.3">
      <c r="B376" s="143">
        <f t="shared" si="19"/>
        <v>1490</v>
      </c>
      <c r="C376" s="298"/>
      <c r="D376" s="299"/>
      <c r="E376" s="298"/>
      <c r="F376" s="299"/>
      <c r="G376" s="298"/>
      <c r="H376" s="300"/>
      <c r="I376" s="298"/>
      <c r="J376" s="299"/>
      <c r="K376" s="298"/>
      <c r="L376" s="299"/>
      <c r="M376" s="298"/>
      <c r="N376" s="299"/>
      <c r="P376" s="68"/>
    </row>
    <row r="377" spans="2:16" x14ac:dyDescent="0.3">
      <c r="B377" s="143">
        <f t="shared" si="19"/>
        <v>1495</v>
      </c>
      <c r="C377" s="298"/>
      <c r="D377" s="299"/>
      <c r="E377" s="298"/>
      <c r="F377" s="299"/>
      <c r="G377" s="298"/>
      <c r="H377" s="300"/>
      <c r="I377" s="298"/>
      <c r="J377" s="299"/>
      <c r="K377" s="298"/>
      <c r="L377" s="299"/>
      <c r="M377" s="298"/>
      <c r="N377" s="299"/>
      <c r="P377" s="68"/>
    </row>
    <row r="378" spans="2:16" x14ac:dyDescent="0.3">
      <c r="B378" s="143">
        <f t="shared" si="19"/>
        <v>1500</v>
      </c>
      <c r="C378" s="298"/>
      <c r="D378" s="299"/>
      <c r="E378" s="298"/>
      <c r="F378" s="299"/>
      <c r="G378" s="298"/>
      <c r="H378" s="300"/>
      <c r="I378" s="298"/>
      <c r="J378" s="299"/>
      <c r="K378" s="298"/>
      <c r="L378" s="299"/>
      <c r="M378" s="298"/>
      <c r="N378" s="299"/>
      <c r="P378" s="68"/>
    </row>
    <row r="379" spans="2:16" x14ac:dyDescent="0.3">
      <c r="B379" s="143">
        <f t="shared" si="19"/>
        <v>1505</v>
      </c>
      <c r="C379" s="298"/>
      <c r="D379" s="299"/>
      <c r="E379" s="298"/>
      <c r="F379" s="299"/>
      <c r="G379" s="298"/>
      <c r="H379" s="300"/>
      <c r="I379" s="298"/>
      <c r="J379" s="299"/>
      <c r="K379" s="298"/>
      <c r="L379" s="299"/>
      <c r="M379" s="298"/>
      <c r="N379" s="299"/>
      <c r="P379" s="68"/>
    </row>
    <row r="380" spans="2:16" x14ac:dyDescent="0.3">
      <c r="B380" s="143">
        <f t="shared" si="19"/>
        <v>1510</v>
      </c>
      <c r="C380" s="298"/>
      <c r="D380" s="299"/>
      <c r="E380" s="298"/>
      <c r="F380" s="299"/>
      <c r="G380" s="298"/>
      <c r="H380" s="300"/>
      <c r="I380" s="298"/>
      <c r="J380" s="299"/>
      <c r="K380" s="298"/>
      <c r="L380" s="299"/>
      <c r="M380" s="298"/>
      <c r="N380" s="299"/>
      <c r="P380" s="68"/>
    </row>
    <row r="381" spans="2:16" x14ac:dyDescent="0.3">
      <c r="B381" s="143">
        <f t="shared" si="19"/>
        <v>1515</v>
      </c>
      <c r="C381" s="298"/>
      <c r="D381" s="299"/>
      <c r="E381" s="298"/>
      <c r="F381" s="299"/>
      <c r="G381" s="298"/>
      <c r="H381" s="300"/>
      <c r="I381" s="298"/>
      <c r="J381" s="299"/>
      <c r="K381" s="298"/>
      <c r="L381" s="299"/>
      <c r="M381" s="298"/>
      <c r="N381" s="299"/>
      <c r="P381" s="68"/>
    </row>
    <row r="382" spans="2:16" x14ac:dyDescent="0.3">
      <c r="B382" s="143">
        <f t="shared" si="19"/>
        <v>1520</v>
      </c>
      <c r="C382" s="298"/>
      <c r="D382" s="299"/>
      <c r="E382" s="298"/>
      <c r="F382" s="299"/>
      <c r="G382" s="298"/>
      <c r="H382" s="300"/>
      <c r="I382" s="298"/>
      <c r="J382" s="299"/>
      <c r="K382" s="298"/>
      <c r="L382" s="299"/>
      <c r="M382" s="298"/>
      <c r="N382" s="299"/>
      <c r="P382" s="68"/>
    </row>
    <row r="383" spans="2:16" x14ac:dyDescent="0.3">
      <c r="B383" s="143">
        <f t="shared" si="19"/>
        <v>1525</v>
      </c>
      <c r="C383" s="298"/>
      <c r="D383" s="299"/>
      <c r="E383" s="298"/>
      <c r="F383" s="299"/>
      <c r="G383" s="298"/>
      <c r="H383" s="300"/>
      <c r="I383" s="298"/>
      <c r="J383" s="299"/>
      <c r="K383" s="298"/>
      <c r="L383" s="299"/>
      <c r="M383" s="298"/>
      <c r="N383" s="299"/>
      <c r="P383" s="68"/>
    </row>
    <row r="384" spans="2:16" x14ac:dyDescent="0.3">
      <c r="B384" s="143">
        <f t="shared" si="19"/>
        <v>1530</v>
      </c>
      <c r="C384" s="298"/>
      <c r="D384" s="299"/>
      <c r="E384" s="298"/>
      <c r="F384" s="299"/>
      <c r="G384" s="298"/>
      <c r="H384" s="300"/>
      <c r="I384" s="298"/>
      <c r="J384" s="299"/>
      <c r="K384" s="298"/>
      <c r="L384" s="299"/>
      <c r="M384" s="298"/>
      <c r="N384" s="299"/>
      <c r="P384" s="68"/>
    </row>
    <row r="385" spans="2:16" x14ac:dyDescent="0.3">
      <c r="B385" s="143">
        <f t="shared" si="19"/>
        <v>1535</v>
      </c>
      <c r="C385" s="298"/>
      <c r="D385" s="299"/>
      <c r="E385" s="298"/>
      <c r="F385" s="299"/>
      <c r="G385" s="298"/>
      <c r="H385" s="300"/>
      <c r="I385" s="298"/>
      <c r="J385" s="299"/>
      <c r="K385" s="298"/>
      <c r="L385" s="299"/>
      <c r="M385" s="298"/>
      <c r="N385" s="299"/>
      <c r="P385" s="68"/>
    </row>
    <row r="386" spans="2:16" x14ac:dyDescent="0.3">
      <c r="B386" s="143">
        <f t="shared" si="19"/>
        <v>1540</v>
      </c>
      <c r="C386" s="298"/>
      <c r="D386" s="299"/>
      <c r="E386" s="298"/>
      <c r="F386" s="299"/>
      <c r="G386" s="298"/>
      <c r="H386" s="300"/>
      <c r="I386" s="298"/>
      <c r="J386" s="299"/>
      <c r="K386" s="298"/>
      <c r="L386" s="299"/>
      <c r="M386" s="298"/>
      <c r="N386" s="299"/>
      <c r="P386" s="68"/>
    </row>
    <row r="387" spans="2:16" x14ac:dyDescent="0.3">
      <c r="B387" s="143">
        <f t="shared" si="19"/>
        <v>1545</v>
      </c>
      <c r="C387" s="298"/>
      <c r="D387" s="299"/>
      <c r="E387" s="298"/>
      <c r="F387" s="299"/>
      <c r="G387" s="298"/>
      <c r="H387" s="300"/>
      <c r="I387" s="298"/>
      <c r="J387" s="299"/>
      <c r="K387" s="298"/>
      <c r="L387" s="299"/>
      <c r="M387" s="298"/>
      <c r="N387" s="299"/>
      <c r="P387" s="68"/>
    </row>
    <row r="388" spans="2:16" x14ac:dyDescent="0.3">
      <c r="B388" s="143">
        <f t="shared" si="19"/>
        <v>1550</v>
      </c>
      <c r="C388" s="298"/>
      <c r="D388" s="299"/>
      <c r="E388" s="298"/>
      <c r="F388" s="299"/>
      <c r="G388" s="298"/>
      <c r="H388" s="300"/>
      <c r="I388" s="298"/>
      <c r="J388" s="299"/>
      <c r="K388" s="298"/>
      <c r="L388" s="299"/>
      <c r="M388" s="298"/>
      <c r="N388" s="299"/>
      <c r="P388" s="68"/>
    </row>
    <row r="389" spans="2:16" x14ac:dyDescent="0.3">
      <c r="B389" s="143">
        <f t="shared" si="19"/>
        <v>1555</v>
      </c>
      <c r="C389" s="298"/>
      <c r="D389" s="299"/>
      <c r="E389" s="298"/>
      <c r="F389" s="299"/>
      <c r="G389" s="298"/>
      <c r="H389" s="300"/>
      <c r="I389" s="298"/>
      <c r="J389" s="299"/>
      <c r="K389" s="298"/>
      <c r="L389" s="299"/>
      <c r="M389" s="298"/>
      <c r="N389" s="299"/>
      <c r="P389" s="68"/>
    </row>
    <row r="390" spans="2:16" x14ac:dyDescent="0.3">
      <c r="B390" s="143">
        <f t="shared" si="19"/>
        <v>1560</v>
      </c>
      <c r="C390" s="298"/>
      <c r="D390" s="299"/>
      <c r="E390" s="298"/>
      <c r="F390" s="299"/>
      <c r="G390" s="298"/>
      <c r="H390" s="300"/>
      <c r="I390" s="298"/>
      <c r="J390" s="299"/>
      <c r="K390" s="298"/>
      <c r="L390" s="299"/>
      <c r="M390" s="298"/>
      <c r="N390" s="299"/>
      <c r="P390" s="68"/>
    </row>
    <row r="391" spans="2:16" x14ac:dyDescent="0.3">
      <c r="B391" s="143">
        <f t="shared" si="19"/>
        <v>1565</v>
      </c>
      <c r="C391" s="298"/>
      <c r="D391" s="299"/>
      <c r="E391" s="298"/>
      <c r="F391" s="299"/>
      <c r="G391" s="298"/>
      <c r="H391" s="300"/>
      <c r="I391" s="298"/>
      <c r="J391" s="299"/>
      <c r="K391" s="298"/>
      <c r="L391" s="299"/>
      <c r="M391" s="298"/>
      <c r="N391" s="299"/>
      <c r="P391" s="68"/>
    </row>
    <row r="392" spans="2:16" x14ac:dyDescent="0.3">
      <c r="B392" s="143">
        <f t="shared" si="19"/>
        <v>1570</v>
      </c>
      <c r="C392" s="298"/>
      <c r="D392" s="299"/>
      <c r="E392" s="298"/>
      <c r="F392" s="299"/>
      <c r="G392" s="298"/>
      <c r="H392" s="300"/>
      <c r="I392" s="298"/>
      <c r="J392" s="299"/>
      <c r="K392" s="298"/>
      <c r="L392" s="299"/>
      <c r="M392" s="298"/>
      <c r="N392" s="299"/>
      <c r="P392" s="68"/>
    </row>
    <row r="393" spans="2:16" x14ac:dyDescent="0.3">
      <c r="B393" s="143">
        <f t="shared" si="19"/>
        <v>1575</v>
      </c>
      <c r="C393" s="298"/>
      <c r="D393" s="299"/>
      <c r="E393" s="298"/>
      <c r="F393" s="299"/>
      <c r="G393" s="298"/>
      <c r="H393" s="300"/>
      <c r="I393" s="298"/>
      <c r="J393" s="299"/>
      <c r="K393" s="298"/>
      <c r="L393" s="299"/>
      <c r="M393" s="298"/>
      <c r="N393" s="299"/>
      <c r="P393" s="68"/>
    </row>
    <row r="394" spans="2:16" x14ac:dyDescent="0.3">
      <c r="B394" s="143">
        <f t="shared" si="19"/>
        <v>1580</v>
      </c>
      <c r="C394" s="298"/>
      <c r="D394" s="299"/>
      <c r="E394" s="298"/>
      <c r="F394" s="299"/>
      <c r="G394" s="298"/>
      <c r="H394" s="300"/>
      <c r="I394" s="298"/>
      <c r="J394" s="299"/>
      <c r="K394" s="298"/>
      <c r="L394" s="299"/>
      <c r="M394" s="298"/>
      <c r="N394" s="299"/>
      <c r="P394" s="68"/>
    </row>
    <row r="395" spans="2:16" x14ac:dyDescent="0.3">
      <c r="B395" s="143">
        <f t="shared" si="19"/>
        <v>1585</v>
      </c>
      <c r="C395" s="298"/>
      <c r="D395" s="299"/>
      <c r="E395" s="298"/>
      <c r="F395" s="299"/>
      <c r="G395" s="298"/>
      <c r="H395" s="300"/>
      <c r="I395" s="298"/>
      <c r="J395" s="299"/>
      <c r="K395" s="298"/>
      <c r="L395" s="299"/>
      <c r="M395" s="298"/>
      <c r="N395" s="299"/>
      <c r="P395" s="68"/>
    </row>
    <row r="396" spans="2:16" x14ac:dyDescent="0.3">
      <c r="B396" s="143">
        <f t="shared" si="19"/>
        <v>1590</v>
      </c>
      <c r="C396" s="298"/>
      <c r="D396" s="299"/>
      <c r="E396" s="298"/>
      <c r="F396" s="299"/>
      <c r="G396" s="298"/>
      <c r="H396" s="300"/>
      <c r="I396" s="298"/>
      <c r="J396" s="299"/>
      <c r="K396" s="298"/>
      <c r="L396" s="299"/>
      <c r="M396" s="298"/>
      <c r="N396" s="299"/>
      <c r="P396" s="68"/>
    </row>
    <row r="397" spans="2:16" x14ac:dyDescent="0.3">
      <c r="B397" s="143">
        <f t="shared" si="19"/>
        <v>1595</v>
      </c>
      <c r="C397" s="298"/>
      <c r="D397" s="299"/>
      <c r="E397" s="298"/>
      <c r="F397" s="299"/>
      <c r="G397" s="298"/>
      <c r="H397" s="300"/>
      <c r="I397" s="298"/>
      <c r="J397" s="299"/>
      <c r="K397" s="298"/>
      <c r="L397" s="299"/>
      <c r="M397" s="298"/>
      <c r="N397" s="299"/>
      <c r="P397" s="68"/>
    </row>
    <row r="398" spans="2:16" x14ac:dyDescent="0.3">
      <c r="B398" s="143">
        <f t="shared" si="19"/>
        <v>1600</v>
      </c>
      <c r="C398" s="298"/>
      <c r="D398" s="299"/>
      <c r="E398" s="298"/>
      <c r="F398" s="299"/>
      <c r="G398" s="298"/>
      <c r="H398" s="300"/>
      <c r="I398" s="298"/>
      <c r="J398" s="299"/>
      <c r="K398" s="298"/>
      <c r="L398" s="299"/>
      <c r="M398" s="298"/>
      <c r="N398" s="299"/>
      <c r="P398" s="68"/>
    </row>
    <row r="399" spans="2:16" x14ac:dyDescent="0.3">
      <c r="B399" s="143">
        <f t="shared" si="19"/>
        <v>1605</v>
      </c>
      <c r="C399" s="298"/>
      <c r="D399" s="299"/>
      <c r="E399" s="298"/>
      <c r="F399" s="299"/>
      <c r="G399" s="298"/>
      <c r="H399" s="300"/>
      <c r="I399" s="298"/>
      <c r="J399" s="299"/>
      <c r="K399" s="298"/>
      <c r="L399" s="299"/>
      <c r="M399" s="298"/>
      <c r="N399" s="299"/>
      <c r="P399" s="68"/>
    </row>
    <row r="400" spans="2:16" x14ac:dyDescent="0.3">
      <c r="B400" s="143">
        <f t="shared" si="19"/>
        <v>1610</v>
      </c>
      <c r="C400" s="298"/>
      <c r="D400" s="299"/>
      <c r="E400" s="298"/>
      <c r="F400" s="299"/>
      <c r="G400" s="298"/>
      <c r="H400" s="300"/>
      <c r="I400" s="298"/>
      <c r="J400" s="299"/>
      <c r="K400" s="298"/>
      <c r="L400" s="299"/>
      <c r="M400" s="298"/>
      <c r="N400" s="299"/>
      <c r="P400" s="68"/>
    </row>
    <row r="401" spans="2:16" x14ac:dyDescent="0.3">
      <c r="B401" s="143">
        <f t="shared" si="19"/>
        <v>1615</v>
      </c>
      <c r="C401" s="298"/>
      <c r="D401" s="299"/>
      <c r="E401" s="298"/>
      <c r="F401" s="299"/>
      <c r="G401" s="298"/>
      <c r="H401" s="300"/>
      <c r="I401" s="298"/>
      <c r="J401" s="299"/>
      <c r="K401" s="298"/>
      <c r="L401" s="299"/>
      <c r="M401" s="298"/>
      <c r="N401" s="299"/>
      <c r="P401" s="68"/>
    </row>
    <row r="402" spans="2:16" x14ac:dyDescent="0.3">
      <c r="B402" s="143">
        <f t="shared" si="19"/>
        <v>1620</v>
      </c>
      <c r="C402" s="298"/>
      <c r="D402" s="299"/>
      <c r="E402" s="298"/>
      <c r="F402" s="299"/>
      <c r="G402" s="298"/>
      <c r="H402" s="300"/>
      <c r="I402" s="298"/>
      <c r="J402" s="299"/>
      <c r="K402" s="298"/>
      <c r="L402" s="299"/>
      <c r="M402" s="298"/>
      <c r="N402" s="299"/>
      <c r="P402" s="68"/>
    </row>
    <row r="403" spans="2:16" x14ac:dyDescent="0.3">
      <c r="B403" s="143">
        <f t="shared" ref="B403:B466" si="20">B402+5</f>
        <v>1625</v>
      </c>
      <c r="C403" s="298"/>
      <c r="D403" s="299"/>
      <c r="E403" s="298"/>
      <c r="F403" s="299"/>
      <c r="G403" s="298"/>
      <c r="H403" s="300"/>
      <c r="I403" s="298"/>
      <c r="J403" s="299"/>
      <c r="K403" s="298"/>
      <c r="L403" s="299"/>
      <c r="M403" s="298"/>
      <c r="N403" s="299"/>
      <c r="P403" s="68"/>
    </row>
    <row r="404" spans="2:16" x14ac:dyDescent="0.3">
      <c r="B404" s="143">
        <f t="shared" si="20"/>
        <v>1630</v>
      </c>
      <c r="C404" s="298"/>
      <c r="D404" s="299"/>
      <c r="E404" s="298"/>
      <c r="F404" s="299"/>
      <c r="G404" s="298"/>
      <c r="H404" s="300"/>
      <c r="I404" s="298"/>
      <c r="J404" s="299"/>
      <c r="K404" s="298"/>
      <c r="L404" s="299"/>
      <c r="M404" s="298"/>
      <c r="N404" s="299"/>
      <c r="P404" s="68"/>
    </row>
    <row r="405" spans="2:16" x14ac:dyDescent="0.3">
      <c r="B405" s="143">
        <f t="shared" si="20"/>
        <v>1635</v>
      </c>
      <c r="C405" s="298"/>
      <c r="D405" s="299"/>
      <c r="E405" s="298"/>
      <c r="F405" s="299"/>
      <c r="G405" s="298"/>
      <c r="H405" s="300"/>
      <c r="I405" s="298"/>
      <c r="J405" s="299"/>
      <c r="K405" s="298"/>
      <c r="L405" s="299"/>
      <c r="M405" s="298"/>
      <c r="N405" s="299"/>
      <c r="P405" s="68"/>
    </row>
    <row r="406" spans="2:16" x14ac:dyDescent="0.3">
      <c r="B406" s="143">
        <f t="shared" si="20"/>
        <v>1640</v>
      </c>
      <c r="C406" s="298"/>
      <c r="D406" s="299"/>
      <c r="E406" s="298"/>
      <c r="F406" s="299"/>
      <c r="G406" s="298"/>
      <c r="H406" s="300"/>
      <c r="I406" s="298"/>
      <c r="J406" s="299"/>
      <c r="K406" s="298"/>
      <c r="L406" s="299"/>
      <c r="M406" s="298"/>
      <c r="N406" s="299"/>
      <c r="P406" s="68"/>
    </row>
    <row r="407" spans="2:16" x14ac:dyDescent="0.3">
      <c r="B407" s="143">
        <f t="shared" si="20"/>
        <v>1645</v>
      </c>
      <c r="C407" s="298"/>
      <c r="D407" s="299"/>
      <c r="E407" s="298"/>
      <c r="F407" s="299"/>
      <c r="G407" s="298"/>
      <c r="H407" s="300"/>
      <c r="I407" s="298"/>
      <c r="J407" s="299"/>
      <c r="K407" s="298"/>
      <c r="L407" s="299"/>
      <c r="M407" s="298"/>
      <c r="N407" s="299"/>
      <c r="P407" s="68"/>
    </row>
    <row r="408" spans="2:16" x14ac:dyDescent="0.3">
      <c r="B408" s="143">
        <f t="shared" si="20"/>
        <v>1650</v>
      </c>
      <c r="C408" s="298"/>
      <c r="D408" s="299"/>
      <c r="E408" s="298"/>
      <c r="F408" s="299"/>
      <c r="G408" s="298"/>
      <c r="H408" s="300"/>
      <c r="I408" s="298"/>
      <c r="J408" s="299"/>
      <c r="K408" s="298"/>
      <c r="L408" s="299"/>
      <c r="M408" s="298"/>
      <c r="N408" s="299"/>
      <c r="P408" s="68"/>
    </row>
    <row r="409" spans="2:16" x14ac:dyDescent="0.3">
      <c r="B409" s="143">
        <f t="shared" si="20"/>
        <v>1655</v>
      </c>
      <c r="C409" s="298"/>
      <c r="D409" s="299"/>
      <c r="E409" s="298"/>
      <c r="F409" s="299"/>
      <c r="G409" s="298"/>
      <c r="H409" s="300"/>
      <c r="I409" s="298"/>
      <c r="J409" s="299"/>
      <c r="K409" s="298"/>
      <c r="L409" s="299"/>
      <c r="M409" s="298"/>
      <c r="N409" s="299"/>
      <c r="P409" s="68"/>
    </row>
    <row r="410" spans="2:16" x14ac:dyDescent="0.3">
      <c r="B410" s="143">
        <f t="shared" si="20"/>
        <v>1660</v>
      </c>
      <c r="C410" s="298"/>
      <c r="D410" s="299"/>
      <c r="E410" s="298"/>
      <c r="F410" s="299"/>
      <c r="G410" s="298"/>
      <c r="H410" s="300"/>
      <c r="I410" s="298"/>
      <c r="J410" s="299"/>
      <c r="K410" s="298"/>
      <c r="L410" s="299"/>
      <c r="M410" s="298"/>
      <c r="N410" s="299"/>
      <c r="P410" s="68"/>
    </row>
    <row r="411" spans="2:16" x14ac:dyDescent="0.3">
      <c r="B411" s="143">
        <f t="shared" si="20"/>
        <v>1665</v>
      </c>
      <c r="C411" s="298"/>
      <c r="D411" s="299"/>
      <c r="E411" s="298"/>
      <c r="F411" s="299"/>
      <c r="G411" s="298"/>
      <c r="H411" s="300"/>
      <c r="I411" s="298"/>
      <c r="J411" s="299"/>
      <c r="K411" s="298"/>
      <c r="L411" s="299"/>
      <c r="M411" s="298"/>
      <c r="N411" s="299"/>
      <c r="P411" s="68"/>
    </row>
    <row r="412" spans="2:16" x14ac:dyDescent="0.3">
      <c r="B412" s="143">
        <f t="shared" si="20"/>
        <v>1670</v>
      </c>
      <c r="C412" s="298"/>
      <c r="D412" s="299"/>
      <c r="E412" s="298"/>
      <c r="F412" s="299"/>
      <c r="G412" s="298"/>
      <c r="H412" s="300"/>
      <c r="I412" s="298"/>
      <c r="J412" s="299"/>
      <c r="K412" s="298"/>
      <c r="L412" s="299"/>
      <c r="M412" s="298"/>
      <c r="N412" s="299"/>
      <c r="P412" s="68"/>
    </row>
    <row r="413" spans="2:16" x14ac:dyDescent="0.3">
      <c r="B413" s="143">
        <f t="shared" si="20"/>
        <v>1675</v>
      </c>
      <c r="C413" s="298"/>
      <c r="D413" s="299"/>
      <c r="E413" s="298"/>
      <c r="F413" s="299"/>
      <c r="G413" s="298"/>
      <c r="H413" s="300"/>
      <c r="I413" s="298"/>
      <c r="J413" s="299"/>
      <c r="K413" s="298"/>
      <c r="L413" s="299"/>
      <c r="M413" s="298"/>
      <c r="N413" s="299"/>
      <c r="P413" s="68"/>
    </row>
    <row r="414" spans="2:16" x14ac:dyDescent="0.3">
      <c r="B414" s="143">
        <f t="shared" si="20"/>
        <v>1680</v>
      </c>
      <c r="C414" s="298"/>
      <c r="D414" s="299"/>
      <c r="E414" s="298"/>
      <c r="F414" s="299"/>
      <c r="G414" s="298"/>
      <c r="H414" s="300"/>
      <c r="I414" s="298"/>
      <c r="J414" s="299"/>
      <c r="K414" s="298"/>
      <c r="L414" s="299"/>
      <c r="M414" s="298"/>
      <c r="N414" s="299"/>
      <c r="P414" s="68"/>
    </row>
    <row r="415" spans="2:16" x14ac:dyDescent="0.3">
      <c r="B415" s="143">
        <f t="shared" si="20"/>
        <v>1685</v>
      </c>
      <c r="C415" s="298"/>
      <c r="D415" s="299"/>
      <c r="E415" s="298"/>
      <c r="F415" s="299"/>
      <c r="G415" s="298"/>
      <c r="H415" s="300"/>
      <c r="I415" s="298"/>
      <c r="J415" s="299"/>
      <c r="K415" s="298"/>
      <c r="L415" s="299"/>
      <c r="M415" s="298"/>
      <c r="N415" s="299"/>
      <c r="P415" s="68"/>
    </row>
    <row r="416" spans="2:16" x14ac:dyDescent="0.3">
      <c r="B416" s="143">
        <f t="shared" si="20"/>
        <v>1690</v>
      </c>
      <c r="C416" s="298"/>
      <c r="D416" s="299"/>
      <c r="E416" s="298"/>
      <c r="F416" s="299"/>
      <c r="G416" s="298"/>
      <c r="H416" s="300"/>
      <c r="I416" s="298"/>
      <c r="J416" s="299"/>
      <c r="K416" s="298"/>
      <c r="L416" s="299"/>
      <c r="M416" s="298"/>
      <c r="N416" s="299"/>
      <c r="P416" s="68"/>
    </row>
    <row r="417" spans="2:16" x14ac:dyDescent="0.3">
      <c r="B417" s="143">
        <f t="shared" si="20"/>
        <v>1695</v>
      </c>
      <c r="C417" s="298"/>
      <c r="D417" s="299"/>
      <c r="E417" s="298"/>
      <c r="F417" s="299"/>
      <c r="G417" s="298"/>
      <c r="H417" s="300"/>
      <c r="I417" s="298"/>
      <c r="J417" s="299"/>
      <c r="K417" s="298"/>
      <c r="L417" s="299"/>
      <c r="M417" s="298"/>
      <c r="N417" s="299"/>
      <c r="P417" s="68"/>
    </row>
    <row r="418" spans="2:16" x14ac:dyDescent="0.3">
      <c r="B418" s="143">
        <f t="shared" si="20"/>
        <v>1700</v>
      </c>
      <c r="C418" s="298"/>
      <c r="D418" s="299"/>
      <c r="E418" s="298"/>
      <c r="F418" s="299"/>
      <c r="G418" s="298"/>
      <c r="H418" s="300"/>
      <c r="I418" s="298"/>
      <c r="J418" s="299"/>
      <c r="K418" s="298"/>
      <c r="L418" s="299"/>
      <c r="M418" s="298"/>
      <c r="N418" s="299"/>
      <c r="P418" s="68"/>
    </row>
    <row r="419" spans="2:16" x14ac:dyDescent="0.3">
      <c r="B419" s="143">
        <f t="shared" si="20"/>
        <v>1705</v>
      </c>
      <c r="C419" s="298"/>
      <c r="D419" s="299"/>
      <c r="E419" s="298"/>
      <c r="F419" s="299"/>
      <c r="G419" s="298"/>
      <c r="H419" s="300"/>
      <c r="I419" s="298"/>
      <c r="J419" s="299"/>
      <c r="K419" s="298"/>
      <c r="L419" s="299"/>
      <c r="M419" s="298"/>
      <c r="N419" s="299"/>
      <c r="P419" s="68"/>
    </row>
    <row r="420" spans="2:16" x14ac:dyDescent="0.3">
      <c r="B420" s="143">
        <f t="shared" si="20"/>
        <v>1710</v>
      </c>
      <c r="C420" s="298"/>
      <c r="D420" s="299"/>
      <c r="E420" s="298"/>
      <c r="F420" s="299"/>
      <c r="G420" s="298"/>
      <c r="H420" s="300"/>
      <c r="I420" s="298"/>
      <c r="J420" s="299"/>
      <c r="K420" s="298"/>
      <c r="L420" s="299"/>
      <c r="M420" s="298"/>
      <c r="N420" s="299"/>
      <c r="P420" s="68"/>
    </row>
    <row r="421" spans="2:16" x14ac:dyDescent="0.3">
      <c r="B421" s="143">
        <f t="shared" si="20"/>
        <v>1715</v>
      </c>
      <c r="C421" s="298"/>
      <c r="D421" s="299"/>
      <c r="E421" s="298"/>
      <c r="F421" s="299"/>
      <c r="G421" s="298"/>
      <c r="H421" s="300"/>
      <c r="I421" s="298"/>
      <c r="J421" s="299"/>
      <c r="K421" s="298"/>
      <c r="L421" s="299"/>
      <c r="M421" s="298"/>
      <c r="N421" s="299"/>
      <c r="P421" s="68"/>
    </row>
    <row r="422" spans="2:16" x14ac:dyDescent="0.3">
      <c r="B422" s="143">
        <f t="shared" si="20"/>
        <v>1720</v>
      </c>
      <c r="C422" s="298"/>
      <c r="D422" s="299"/>
      <c r="E422" s="298"/>
      <c r="F422" s="299"/>
      <c r="G422" s="298"/>
      <c r="H422" s="300"/>
      <c r="I422" s="298"/>
      <c r="J422" s="299"/>
      <c r="K422" s="298"/>
      <c r="L422" s="299"/>
      <c r="M422" s="298"/>
      <c r="N422" s="299"/>
      <c r="P422" s="68"/>
    </row>
    <row r="423" spans="2:16" x14ac:dyDescent="0.3">
      <c r="B423" s="143">
        <f t="shared" si="20"/>
        <v>1725</v>
      </c>
      <c r="C423" s="298"/>
      <c r="D423" s="299"/>
      <c r="E423" s="298"/>
      <c r="F423" s="299"/>
      <c r="G423" s="298"/>
      <c r="H423" s="300"/>
      <c r="I423" s="298"/>
      <c r="J423" s="299"/>
      <c r="K423" s="298"/>
      <c r="L423" s="299"/>
      <c r="M423" s="298"/>
      <c r="N423" s="299"/>
      <c r="P423" s="68"/>
    </row>
    <row r="424" spans="2:16" x14ac:dyDescent="0.3">
      <c r="B424" s="143">
        <f t="shared" si="20"/>
        <v>1730</v>
      </c>
      <c r="C424" s="298"/>
      <c r="D424" s="299"/>
      <c r="E424" s="298"/>
      <c r="F424" s="299"/>
      <c r="G424" s="298"/>
      <c r="H424" s="300"/>
      <c r="I424" s="298"/>
      <c r="J424" s="299"/>
      <c r="K424" s="298"/>
      <c r="L424" s="299"/>
      <c r="M424" s="298"/>
      <c r="N424" s="299"/>
      <c r="P424" s="68"/>
    </row>
    <row r="425" spans="2:16" x14ac:dyDescent="0.3">
      <c r="B425" s="143">
        <f t="shared" si="20"/>
        <v>1735</v>
      </c>
      <c r="C425" s="298"/>
      <c r="D425" s="299"/>
      <c r="E425" s="298"/>
      <c r="F425" s="299"/>
      <c r="G425" s="298"/>
      <c r="H425" s="300"/>
      <c r="I425" s="298"/>
      <c r="J425" s="299"/>
      <c r="K425" s="298"/>
      <c r="L425" s="299"/>
      <c r="M425" s="298"/>
      <c r="N425" s="299"/>
      <c r="P425" s="68"/>
    </row>
    <row r="426" spans="2:16" x14ac:dyDescent="0.3">
      <c r="B426" s="143">
        <f t="shared" si="20"/>
        <v>1740</v>
      </c>
      <c r="C426" s="298"/>
      <c r="D426" s="299"/>
      <c r="E426" s="298"/>
      <c r="F426" s="299"/>
      <c r="G426" s="298"/>
      <c r="H426" s="300"/>
      <c r="I426" s="298"/>
      <c r="J426" s="299"/>
      <c r="K426" s="298"/>
      <c r="L426" s="299"/>
      <c r="M426" s="298"/>
      <c r="N426" s="299"/>
      <c r="P426" s="68"/>
    </row>
    <row r="427" spans="2:16" x14ac:dyDescent="0.3">
      <c r="B427" s="143">
        <f t="shared" si="20"/>
        <v>1745</v>
      </c>
      <c r="C427" s="298"/>
      <c r="D427" s="299"/>
      <c r="E427" s="298"/>
      <c r="F427" s="299"/>
      <c r="G427" s="298"/>
      <c r="H427" s="300"/>
      <c r="I427" s="298"/>
      <c r="J427" s="299"/>
      <c r="K427" s="298"/>
      <c r="L427" s="299"/>
      <c r="M427" s="298"/>
      <c r="N427" s="299"/>
      <c r="P427" s="68"/>
    </row>
    <row r="428" spans="2:16" x14ac:dyDescent="0.3">
      <c r="B428" s="143">
        <f t="shared" si="20"/>
        <v>1750</v>
      </c>
      <c r="C428" s="298"/>
      <c r="D428" s="299"/>
      <c r="E428" s="298"/>
      <c r="F428" s="299"/>
      <c r="G428" s="298"/>
      <c r="H428" s="300"/>
      <c r="I428" s="298"/>
      <c r="J428" s="299"/>
      <c r="K428" s="298"/>
      <c r="L428" s="299"/>
      <c r="M428" s="298"/>
      <c r="N428" s="299"/>
      <c r="P428" s="68"/>
    </row>
    <row r="429" spans="2:16" x14ac:dyDescent="0.3">
      <c r="B429" s="143">
        <f t="shared" si="20"/>
        <v>1755</v>
      </c>
      <c r="C429" s="298"/>
      <c r="D429" s="299"/>
      <c r="E429" s="298"/>
      <c r="F429" s="299"/>
      <c r="G429" s="298"/>
      <c r="H429" s="300"/>
      <c r="I429" s="298"/>
      <c r="J429" s="299"/>
      <c r="K429" s="298"/>
      <c r="L429" s="299"/>
      <c r="M429" s="298"/>
      <c r="N429" s="299"/>
      <c r="P429" s="68"/>
    </row>
    <row r="430" spans="2:16" x14ac:dyDescent="0.3">
      <c r="B430" s="143">
        <f t="shared" si="20"/>
        <v>1760</v>
      </c>
      <c r="C430" s="298"/>
      <c r="D430" s="299"/>
      <c r="E430" s="298"/>
      <c r="F430" s="299"/>
      <c r="G430" s="298"/>
      <c r="H430" s="300"/>
      <c r="I430" s="298"/>
      <c r="J430" s="299"/>
      <c r="K430" s="298"/>
      <c r="L430" s="299"/>
      <c r="M430" s="298"/>
      <c r="N430" s="299"/>
      <c r="P430" s="68"/>
    </row>
    <row r="431" spans="2:16" x14ac:dyDescent="0.3">
      <c r="B431" s="143">
        <f t="shared" si="20"/>
        <v>1765</v>
      </c>
      <c r="C431" s="298"/>
      <c r="D431" s="299"/>
      <c r="E431" s="298"/>
      <c r="F431" s="299"/>
      <c r="G431" s="298"/>
      <c r="H431" s="300"/>
      <c r="I431" s="298"/>
      <c r="J431" s="299"/>
      <c r="K431" s="298"/>
      <c r="L431" s="299"/>
      <c r="M431" s="298"/>
      <c r="N431" s="299"/>
      <c r="P431" s="68"/>
    </row>
    <row r="432" spans="2:16" x14ac:dyDescent="0.3">
      <c r="B432" s="143">
        <f t="shared" si="20"/>
        <v>1770</v>
      </c>
      <c r="C432" s="298"/>
      <c r="D432" s="299"/>
      <c r="E432" s="298"/>
      <c r="F432" s="299"/>
      <c r="G432" s="298"/>
      <c r="H432" s="300"/>
      <c r="I432" s="298"/>
      <c r="J432" s="299"/>
      <c r="K432" s="298"/>
      <c r="L432" s="299"/>
      <c r="M432" s="298"/>
      <c r="N432" s="299"/>
      <c r="P432" s="68"/>
    </row>
    <row r="433" spans="2:16" x14ac:dyDescent="0.3">
      <c r="B433" s="143">
        <f t="shared" si="20"/>
        <v>1775</v>
      </c>
      <c r="C433" s="298"/>
      <c r="D433" s="299"/>
      <c r="E433" s="298"/>
      <c r="F433" s="299"/>
      <c r="G433" s="298"/>
      <c r="H433" s="300"/>
      <c r="I433" s="298"/>
      <c r="J433" s="299"/>
      <c r="K433" s="298"/>
      <c r="L433" s="299"/>
      <c r="M433" s="298"/>
      <c r="N433" s="299"/>
      <c r="P433" s="68"/>
    </row>
    <row r="434" spans="2:16" x14ac:dyDescent="0.3">
      <c r="B434" s="143">
        <f t="shared" si="20"/>
        <v>1780</v>
      </c>
      <c r="C434" s="298"/>
      <c r="D434" s="299"/>
      <c r="E434" s="298"/>
      <c r="F434" s="299"/>
      <c r="G434" s="298"/>
      <c r="H434" s="300"/>
      <c r="I434" s="298"/>
      <c r="J434" s="299"/>
      <c r="K434" s="298"/>
      <c r="L434" s="299"/>
      <c r="M434" s="298"/>
      <c r="N434" s="299"/>
      <c r="P434" s="68"/>
    </row>
    <row r="435" spans="2:16" x14ac:dyDescent="0.3">
      <c r="B435" s="143">
        <f t="shared" si="20"/>
        <v>1785</v>
      </c>
      <c r="C435" s="298"/>
      <c r="D435" s="299"/>
      <c r="E435" s="298"/>
      <c r="F435" s="299"/>
      <c r="G435" s="298"/>
      <c r="H435" s="300"/>
      <c r="I435" s="298"/>
      <c r="J435" s="299"/>
      <c r="K435" s="298"/>
      <c r="L435" s="299"/>
      <c r="M435" s="298"/>
      <c r="N435" s="299"/>
      <c r="P435" s="68"/>
    </row>
    <row r="436" spans="2:16" x14ac:dyDescent="0.3">
      <c r="B436" s="143">
        <f t="shared" si="20"/>
        <v>1790</v>
      </c>
      <c r="C436" s="298"/>
      <c r="D436" s="299"/>
      <c r="E436" s="298"/>
      <c r="F436" s="299"/>
      <c r="G436" s="298"/>
      <c r="H436" s="300"/>
      <c r="I436" s="298"/>
      <c r="J436" s="299"/>
      <c r="K436" s="298"/>
      <c r="L436" s="299"/>
      <c r="M436" s="298"/>
      <c r="N436" s="299"/>
      <c r="P436" s="68"/>
    </row>
    <row r="437" spans="2:16" x14ac:dyDescent="0.3">
      <c r="B437" s="143">
        <f t="shared" si="20"/>
        <v>1795</v>
      </c>
      <c r="C437" s="298"/>
      <c r="D437" s="299"/>
      <c r="E437" s="298"/>
      <c r="F437" s="299"/>
      <c r="G437" s="298"/>
      <c r="H437" s="300"/>
      <c r="I437" s="298"/>
      <c r="J437" s="299"/>
      <c r="K437" s="298"/>
      <c r="L437" s="299"/>
      <c r="M437" s="298"/>
      <c r="N437" s="299"/>
      <c r="P437" s="68"/>
    </row>
    <row r="438" spans="2:16" x14ac:dyDescent="0.3">
      <c r="B438" s="143">
        <f t="shared" si="20"/>
        <v>1800</v>
      </c>
      <c r="C438" s="298"/>
      <c r="D438" s="299"/>
      <c r="E438" s="298"/>
      <c r="F438" s="299"/>
      <c r="G438" s="298"/>
      <c r="H438" s="300"/>
      <c r="I438" s="298"/>
      <c r="J438" s="299"/>
      <c r="K438" s="298"/>
      <c r="L438" s="299"/>
      <c r="M438" s="298"/>
      <c r="N438" s="299"/>
      <c r="P438" s="68"/>
    </row>
    <row r="439" spans="2:16" x14ac:dyDescent="0.3">
      <c r="B439" s="143">
        <f t="shared" si="20"/>
        <v>1805</v>
      </c>
      <c r="C439" s="298"/>
      <c r="D439" s="299"/>
      <c r="E439" s="298"/>
      <c r="F439" s="299"/>
      <c r="G439" s="298"/>
      <c r="H439" s="300"/>
      <c r="I439" s="298"/>
      <c r="J439" s="299"/>
      <c r="K439" s="298"/>
      <c r="L439" s="299"/>
      <c r="M439" s="298"/>
      <c r="N439" s="299"/>
      <c r="P439" s="68"/>
    </row>
    <row r="440" spans="2:16" x14ac:dyDescent="0.3">
      <c r="B440" s="143">
        <f t="shared" si="20"/>
        <v>1810</v>
      </c>
      <c r="C440" s="298"/>
      <c r="D440" s="299"/>
      <c r="E440" s="298"/>
      <c r="F440" s="299"/>
      <c r="G440" s="298"/>
      <c r="H440" s="300"/>
      <c r="I440" s="298"/>
      <c r="J440" s="299"/>
      <c r="K440" s="298"/>
      <c r="L440" s="299"/>
      <c r="M440" s="298"/>
      <c r="N440" s="299"/>
      <c r="P440" s="68"/>
    </row>
    <row r="441" spans="2:16" x14ac:dyDescent="0.3">
      <c r="B441" s="143">
        <f t="shared" si="20"/>
        <v>1815</v>
      </c>
      <c r="C441" s="298"/>
      <c r="D441" s="299"/>
      <c r="E441" s="298"/>
      <c r="F441" s="299"/>
      <c r="G441" s="298"/>
      <c r="H441" s="300"/>
      <c r="I441" s="298"/>
      <c r="J441" s="299"/>
      <c r="K441" s="298"/>
      <c r="L441" s="299"/>
      <c r="M441" s="298"/>
      <c r="N441" s="299"/>
      <c r="P441" s="68"/>
    </row>
    <row r="442" spans="2:16" x14ac:dyDescent="0.3">
      <c r="B442" s="143">
        <f t="shared" si="20"/>
        <v>1820</v>
      </c>
      <c r="C442" s="298"/>
      <c r="D442" s="299"/>
      <c r="E442" s="298"/>
      <c r="F442" s="299"/>
      <c r="G442" s="298"/>
      <c r="H442" s="300"/>
      <c r="I442" s="298"/>
      <c r="J442" s="299"/>
      <c r="K442" s="298"/>
      <c r="L442" s="299"/>
      <c r="M442" s="298"/>
      <c r="N442" s="299"/>
      <c r="P442" s="68"/>
    </row>
    <row r="443" spans="2:16" x14ac:dyDescent="0.3">
      <c r="B443" s="143">
        <f t="shared" si="20"/>
        <v>1825</v>
      </c>
      <c r="C443" s="298"/>
      <c r="D443" s="299"/>
      <c r="E443" s="298"/>
      <c r="F443" s="299"/>
      <c r="G443" s="298"/>
      <c r="H443" s="300"/>
      <c r="I443" s="298"/>
      <c r="J443" s="299"/>
      <c r="K443" s="298"/>
      <c r="L443" s="299"/>
      <c r="M443" s="298"/>
      <c r="N443" s="299"/>
      <c r="P443" s="68"/>
    </row>
    <row r="444" spans="2:16" x14ac:dyDescent="0.3">
      <c r="B444" s="143">
        <f t="shared" si="20"/>
        <v>1830</v>
      </c>
      <c r="C444" s="298"/>
      <c r="D444" s="299"/>
      <c r="E444" s="298"/>
      <c r="F444" s="299"/>
      <c r="G444" s="298"/>
      <c r="H444" s="300"/>
      <c r="I444" s="298"/>
      <c r="J444" s="299"/>
      <c r="K444" s="298"/>
      <c r="L444" s="299"/>
      <c r="M444" s="298"/>
      <c r="N444" s="299"/>
      <c r="P444" s="68"/>
    </row>
    <row r="445" spans="2:16" x14ac:dyDescent="0.3">
      <c r="B445" s="143">
        <f t="shared" si="20"/>
        <v>1835</v>
      </c>
      <c r="C445" s="298"/>
      <c r="D445" s="299"/>
      <c r="E445" s="298"/>
      <c r="F445" s="299"/>
      <c r="G445" s="298"/>
      <c r="H445" s="300"/>
      <c r="I445" s="298"/>
      <c r="J445" s="299"/>
      <c r="K445" s="298"/>
      <c r="L445" s="299"/>
      <c r="M445" s="298"/>
      <c r="N445" s="299"/>
      <c r="P445" s="68"/>
    </row>
    <row r="446" spans="2:16" x14ac:dyDescent="0.3">
      <c r="B446" s="143">
        <f t="shared" si="20"/>
        <v>1840</v>
      </c>
      <c r="C446" s="298"/>
      <c r="D446" s="299"/>
      <c r="E446" s="298"/>
      <c r="F446" s="299"/>
      <c r="G446" s="298"/>
      <c r="H446" s="300"/>
      <c r="I446" s="298"/>
      <c r="J446" s="299"/>
      <c r="K446" s="298"/>
      <c r="L446" s="299"/>
      <c r="M446" s="298"/>
      <c r="N446" s="299"/>
      <c r="P446" s="68"/>
    </row>
    <row r="447" spans="2:16" x14ac:dyDescent="0.3">
      <c r="B447" s="143">
        <f t="shared" si="20"/>
        <v>1845</v>
      </c>
      <c r="C447" s="298"/>
      <c r="D447" s="299"/>
      <c r="E447" s="298"/>
      <c r="F447" s="299"/>
      <c r="G447" s="298"/>
      <c r="H447" s="300"/>
      <c r="I447" s="298"/>
      <c r="J447" s="299"/>
      <c r="K447" s="298"/>
      <c r="L447" s="299"/>
      <c r="M447" s="298"/>
      <c r="N447" s="299"/>
      <c r="P447" s="68"/>
    </row>
    <row r="448" spans="2:16" x14ac:dyDescent="0.3">
      <c r="B448" s="143">
        <f t="shared" si="20"/>
        <v>1850</v>
      </c>
      <c r="C448" s="298"/>
      <c r="D448" s="299"/>
      <c r="E448" s="298"/>
      <c r="F448" s="299"/>
      <c r="G448" s="298"/>
      <c r="H448" s="300"/>
      <c r="I448" s="298"/>
      <c r="J448" s="299"/>
      <c r="K448" s="298"/>
      <c r="L448" s="299"/>
      <c r="M448" s="298"/>
      <c r="N448" s="299"/>
      <c r="P448" s="68"/>
    </row>
    <row r="449" spans="2:16" x14ac:dyDescent="0.3">
      <c r="B449" s="143">
        <f t="shared" si="20"/>
        <v>1855</v>
      </c>
      <c r="C449" s="298"/>
      <c r="D449" s="299"/>
      <c r="E449" s="298"/>
      <c r="F449" s="299"/>
      <c r="G449" s="298"/>
      <c r="H449" s="300"/>
      <c r="I449" s="298"/>
      <c r="J449" s="299"/>
      <c r="K449" s="298"/>
      <c r="L449" s="299"/>
      <c r="M449" s="298"/>
      <c r="N449" s="299"/>
      <c r="P449" s="68"/>
    </row>
    <row r="450" spans="2:16" x14ac:dyDescent="0.3">
      <c r="B450" s="143">
        <f t="shared" si="20"/>
        <v>1860</v>
      </c>
      <c r="C450" s="298"/>
      <c r="D450" s="299"/>
      <c r="E450" s="298"/>
      <c r="F450" s="299"/>
      <c r="G450" s="298"/>
      <c r="H450" s="300"/>
      <c r="I450" s="298"/>
      <c r="J450" s="299"/>
      <c r="K450" s="298"/>
      <c r="L450" s="299"/>
      <c r="M450" s="298"/>
      <c r="N450" s="299"/>
      <c r="P450" s="68"/>
    </row>
    <row r="451" spans="2:16" x14ac:dyDescent="0.3">
      <c r="B451" s="143">
        <f t="shared" si="20"/>
        <v>1865</v>
      </c>
      <c r="C451" s="298"/>
      <c r="D451" s="299"/>
      <c r="E451" s="298"/>
      <c r="F451" s="299"/>
      <c r="G451" s="298"/>
      <c r="H451" s="300"/>
      <c r="I451" s="298"/>
      <c r="J451" s="299"/>
      <c r="K451" s="298"/>
      <c r="L451" s="299"/>
      <c r="M451" s="298"/>
      <c r="N451" s="299"/>
      <c r="P451" s="68"/>
    </row>
    <row r="452" spans="2:16" x14ac:dyDescent="0.3">
      <c r="B452" s="143">
        <f t="shared" si="20"/>
        <v>1870</v>
      </c>
      <c r="C452" s="298"/>
      <c r="D452" s="299"/>
      <c r="E452" s="298"/>
      <c r="F452" s="299"/>
      <c r="G452" s="298"/>
      <c r="H452" s="300"/>
      <c r="I452" s="298"/>
      <c r="J452" s="299"/>
      <c r="K452" s="298"/>
      <c r="L452" s="299"/>
      <c r="M452" s="298"/>
      <c r="N452" s="299"/>
      <c r="P452" s="68"/>
    </row>
    <row r="453" spans="2:16" x14ac:dyDescent="0.3">
      <c r="B453" s="143">
        <f t="shared" si="20"/>
        <v>1875</v>
      </c>
      <c r="C453" s="298"/>
      <c r="D453" s="299"/>
      <c r="E453" s="298"/>
      <c r="F453" s="299"/>
      <c r="G453" s="298"/>
      <c r="H453" s="300"/>
      <c r="I453" s="298"/>
      <c r="J453" s="299"/>
      <c r="K453" s="298"/>
      <c r="L453" s="299"/>
      <c r="M453" s="298"/>
      <c r="N453" s="299"/>
      <c r="P453" s="68"/>
    </row>
    <row r="454" spans="2:16" x14ac:dyDescent="0.3">
      <c r="B454" s="143">
        <f t="shared" si="20"/>
        <v>1880</v>
      </c>
      <c r="C454" s="298"/>
      <c r="D454" s="299"/>
      <c r="E454" s="298"/>
      <c r="F454" s="299"/>
      <c r="G454" s="298"/>
      <c r="H454" s="300"/>
      <c r="I454" s="298"/>
      <c r="J454" s="299"/>
      <c r="K454" s="298"/>
      <c r="L454" s="299"/>
      <c r="M454" s="298"/>
      <c r="N454" s="299"/>
      <c r="P454" s="68"/>
    </row>
    <row r="455" spans="2:16" x14ac:dyDescent="0.3">
      <c r="B455" s="143">
        <f t="shared" si="20"/>
        <v>1885</v>
      </c>
      <c r="C455" s="298"/>
      <c r="D455" s="299"/>
      <c r="E455" s="298"/>
      <c r="F455" s="299"/>
      <c r="G455" s="298"/>
      <c r="H455" s="300"/>
      <c r="I455" s="298"/>
      <c r="J455" s="299"/>
      <c r="K455" s="298"/>
      <c r="L455" s="299"/>
      <c r="M455" s="298"/>
      <c r="N455" s="299"/>
      <c r="P455" s="68"/>
    </row>
    <row r="456" spans="2:16" x14ac:dyDescent="0.3">
      <c r="B456" s="143">
        <f t="shared" si="20"/>
        <v>1890</v>
      </c>
      <c r="C456" s="298"/>
      <c r="D456" s="299"/>
      <c r="E456" s="298"/>
      <c r="F456" s="299"/>
      <c r="G456" s="298"/>
      <c r="H456" s="300"/>
      <c r="I456" s="298"/>
      <c r="J456" s="299"/>
      <c r="K456" s="298"/>
      <c r="L456" s="299"/>
      <c r="M456" s="298"/>
      <c r="N456" s="299"/>
      <c r="P456" s="68"/>
    </row>
    <row r="457" spans="2:16" x14ac:dyDescent="0.3">
      <c r="B457" s="143">
        <f t="shared" si="20"/>
        <v>1895</v>
      </c>
      <c r="C457" s="298"/>
      <c r="D457" s="299"/>
      <c r="E457" s="298"/>
      <c r="F457" s="299"/>
      <c r="G457" s="298"/>
      <c r="H457" s="300"/>
      <c r="I457" s="298"/>
      <c r="J457" s="299"/>
      <c r="K457" s="298"/>
      <c r="L457" s="299"/>
      <c r="M457" s="298"/>
      <c r="N457" s="299"/>
      <c r="P457" s="68"/>
    </row>
    <row r="458" spans="2:16" x14ac:dyDescent="0.3">
      <c r="B458" s="143">
        <f t="shared" si="20"/>
        <v>1900</v>
      </c>
      <c r="C458" s="298"/>
      <c r="D458" s="299"/>
      <c r="E458" s="298"/>
      <c r="F458" s="299"/>
      <c r="G458" s="298"/>
      <c r="H458" s="300"/>
      <c r="I458" s="298"/>
      <c r="J458" s="299"/>
      <c r="K458" s="298"/>
      <c r="L458" s="299"/>
      <c r="M458" s="298"/>
      <c r="N458" s="299"/>
      <c r="P458" s="68"/>
    </row>
    <row r="459" spans="2:16" x14ac:dyDescent="0.3">
      <c r="B459" s="143">
        <f t="shared" si="20"/>
        <v>1905</v>
      </c>
      <c r="C459" s="298"/>
      <c r="D459" s="299"/>
      <c r="E459" s="298"/>
      <c r="F459" s="299"/>
      <c r="G459" s="298"/>
      <c r="H459" s="300"/>
      <c r="I459" s="298"/>
      <c r="J459" s="299"/>
      <c r="K459" s="298"/>
      <c r="L459" s="299"/>
      <c r="M459" s="298"/>
      <c r="N459" s="299"/>
      <c r="P459" s="68"/>
    </row>
    <row r="460" spans="2:16" x14ac:dyDescent="0.3">
      <c r="B460" s="143">
        <f t="shared" si="20"/>
        <v>1910</v>
      </c>
      <c r="C460" s="298"/>
      <c r="D460" s="299"/>
      <c r="E460" s="298"/>
      <c r="F460" s="299"/>
      <c r="G460" s="298"/>
      <c r="H460" s="300"/>
      <c r="I460" s="298"/>
      <c r="J460" s="299"/>
      <c r="K460" s="298"/>
      <c r="L460" s="299"/>
      <c r="M460" s="298"/>
      <c r="N460" s="299"/>
      <c r="P460" s="68"/>
    </row>
    <row r="461" spans="2:16" x14ac:dyDescent="0.3">
      <c r="B461" s="143">
        <f t="shared" si="20"/>
        <v>1915</v>
      </c>
      <c r="C461" s="298"/>
      <c r="D461" s="299"/>
      <c r="E461" s="298"/>
      <c r="F461" s="299"/>
      <c r="G461" s="298"/>
      <c r="H461" s="300"/>
      <c r="I461" s="298"/>
      <c r="J461" s="299"/>
      <c r="K461" s="298"/>
      <c r="L461" s="299"/>
      <c r="M461" s="298"/>
      <c r="N461" s="299"/>
      <c r="P461" s="68"/>
    </row>
    <row r="462" spans="2:16" x14ac:dyDescent="0.3">
      <c r="B462" s="143">
        <f t="shared" si="20"/>
        <v>1920</v>
      </c>
      <c r="C462" s="298"/>
      <c r="D462" s="299"/>
      <c r="E462" s="298"/>
      <c r="F462" s="299"/>
      <c r="G462" s="298"/>
      <c r="H462" s="300"/>
      <c r="I462" s="298"/>
      <c r="J462" s="299"/>
      <c r="K462" s="298"/>
      <c r="L462" s="299"/>
      <c r="M462" s="298"/>
      <c r="N462" s="299"/>
      <c r="P462" s="68"/>
    </row>
    <row r="463" spans="2:16" x14ac:dyDescent="0.3">
      <c r="B463" s="143">
        <f t="shared" si="20"/>
        <v>1925</v>
      </c>
      <c r="C463" s="298"/>
      <c r="D463" s="299"/>
      <c r="E463" s="298"/>
      <c r="F463" s="299"/>
      <c r="G463" s="298"/>
      <c r="H463" s="300"/>
      <c r="I463" s="298"/>
      <c r="J463" s="299"/>
      <c r="K463" s="298"/>
      <c r="L463" s="299"/>
      <c r="M463" s="298"/>
      <c r="N463" s="299"/>
      <c r="P463" s="68"/>
    </row>
    <row r="464" spans="2:16" x14ac:dyDescent="0.3">
      <c r="B464" s="143">
        <f t="shared" si="20"/>
        <v>1930</v>
      </c>
      <c r="C464" s="298"/>
      <c r="D464" s="299"/>
      <c r="E464" s="298"/>
      <c r="F464" s="299"/>
      <c r="G464" s="298"/>
      <c r="H464" s="300"/>
      <c r="I464" s="298"/>
      <c r="J464" s="299"/>
      <c r="K464" s="298"/>
      <c r="L464" s="299"/>
      <c r="M464" s="298"/>
      <c r="N464" s="299"/>
      <c r="P464" s="68"/>
    </row>
    <row r="465" spans="1:16" x14ac:dyDescent="0.3">
      <c r="B465" s="143">
        <f t="shared" si="20"/>
        <v>1935</v>
      </c>
      <c r="C465" s="298"/>
      <c r="D465" s="299"/>
      <c r="E465" s="298"/>
      <c r="F465" s="299"/>
      <c r="G465" s="298"/>
      <c r="H465" s="300"/>
      <c r="I465" s="298"/>
      <c r="J465" s="299"/>
      <c r="K465" s="298"/>
      <c r="L465" s="299"/>
      <c r="M465" s="298"/>
      <c r="N465" s="299"/>
      <c r="P465" s="68"/>
    </row>
    <row r="466" spans="1:16" x14ac:dyDescent="0.3">
      <c r="B466" s="143">
        <f t="shared" si="20"/>
        <v>1940</v>
      </c>
      <c r="C466" s="298"/>
      <c r="D466" s="299"/>
      <c r="E466" s="298"/>
      <c r="F466" s="299"/>
      <c r="G466" s="298"/>
      <c r="H466" s="300"/>
      <c r="I466" s="298"/>
      <c r="J466" s="299"/>
      <c r="K466" s="298"/>
      <c r="L466" s="299"/>
      <c r="M466" s="298"/>
      <c r="N466" s="299"/>
      <c r="P466" s="68"/>
    </row>
    <row r="467" spans="1:16" x14ac:dyDescent="0.3">
      <c r="B467" s="143">
        <f t="shared" ref="B467:B530" si="21">B466+5</f>
        <v>1945</v>
      </c>
      <c r="C467" s="298"/>
      <c r="D467" s="299"/>
      <c r="E467" s="298"/>
      <c r="F467" s="299"/>
      <c r="G467" s="298"/>
      <c r="H467" s="300"/>
      <c r="I467" s="298"/>
      <c r="J467" s="299"/>
      <c r="K467" s="298"/>
      <c r="L467" s="299"/>
      <c r="M467" s="298"/>
      <c r="N467" s="299"/>
      <c r="P467" s="68"/>
    </row>
    <row r="468" spans="1:16" x14ac:dyDescent="0.3">
      <c r="B468" s="143">
        <f t="shared" si="21"/>
        <v>1950</v>
      </c>
      <c r="C468" s="298"/>
      <c r="D468" s="299"/>
      <c r="E468" s="298"/>
      <c r="F468" s="299"/>
      <c r="G468" s="298"/>
      <c r="H468" s="300"/>
      <c r="I468" s="298"/>
      <c r="J468" s="299"/>
      <c r="K468" s="298"/>
      <c r="L468" s="299"/>
      <c r="M468" s="298"/>
      <c r="N468" s="299"/>
      <c r="P468" s="68"/>
    </row>
    <row r="469" spans="1:16" x14ac:dyDescent="0.3">
      <c r="B469" s="143">
        <f t="shared" si="21"/>
        <v>1955</v>
      </c>
      <c r="C469" s="298"/>
      <c r="D469" s="299"/>
      <c r="E469" s="298"/>
      <c r="F469" s="299"/>
      <c r="G469" s="298"/>
      <c r="H469" s="300"/>
      <c r="I469" s="298"/>
      <c r="J469" s="299"/>
      <c r="K469" s="298"/>
      <c r="L469" s="299"/>
      <c r="M469" s="298"/>
      <c r="N469" s="299"/>
      <c r="P469" s="68"/>
    </row>
    <row r="470" spans="1:16" x14ac:dyDescent="0.3">
      <c r="B470" s="143">
        <f t="shared" si="21"/>
        <v>1960</v>
      </c>
      <c r="C470" s="298"/>
      <c r="D470" s="299"/>
      <c r="E470" s="298"/>
      <c r="F470" s="299"/>
      <c r="G470" s="298"/>
      <c r="H470" s="300"/>
      <c r="I470" s="298"/>
      <c r="J470" s="299"/>
      <c r="K470" s="298"/>
      <c r="L470" s="299"/>
      <c r="M470" s="298"/>
      <c r="N470" s="299"/>
      <c r="P470" s="68"/>
    </row>
    <row r="471" spans="1:16" x14ac:dyDescent="0.3">
      <c r="B471" s="143">
        <f t="shared" si="21"/>
        <v>1965</v>
      </c>
      <c r="C471" s="298"/>
      <c r="D471" s="299"/>
      <c r="E471" s="298"/>
      <c r="F471" s="299"/>
      <c r="G471" s="298"/>
      <c r="H471" s="300"/>
      <c r="I471" s="298"/>
      <c r="J471" s="299"/>
      <c r="K471" s="298"/>
      <c r="L471" s="299"/>
      <c r="M471" s="298"/>
      <c r="N471" s="299"/>
      <c r="P471" s="68"/>
    </row>
    <row r="472" spans="1:16" x14ac:dyDescent="0.3">
      <c r="B472" s="143">
        <f t="shared" si="21"/>
        <v>1970</v>
      </c>
      <c r="C472" s="298"/>
      <c r="D472" s="299"/>
      <c r="E472" s="298"/>
      <c r="F472" s="299"/>
      <c r="G472" s="298"/>
      <c r="H472" s="300"/>
      <c r="I472" s="298"/>
      <c r="J472" s="299"/>
      <c r="K472" s="298"/>
      <c r="L472" s="299"/>
      <c r="M472" s="298"/>
      <c r="N472" s="299"/>
      <c r="P472" s="68"/>
    </row>
    <row r="473" spans="1:16" x14ac:dyDescent="0.3">
      <c r="B473" s="143">
        <f t="shared" si="21"/>
        <v>1975</v>
      </c>
      <c r="C473" s="298"/>
      <c r="D473" s="299"/>
      <c r="E473" s="298"/>
      <c r="F473" s="299"/>
      <c r="G473" s="298"/>
      <c r="H473" s="300"/>
      <c r="I473" s="298"/>
      <c r="J473" s="299"/>
      <c r="K473" s="298"/>
      <c r="L473" s="299"/>
      <c r="M473" s="298"/>
      <c r="N473" s="299"/>
      <c r="P473" s="68"/>
    </row>
    <row r="474" spans="1:16" x14ac:dyDescent="0.3">
      <c r="B474" s="143">
        <f t="shared" si="21"/>
        <v>1980</v>
      </c>
      <c r="C474" s="298"/>
      <c r="D474" s="299"/>
      <c r="E474" s="298"/>
      <c r="F474" s="299"/>
      <c r="G474" s="298"/>
      <c r="H474" s="300"/>
      <c r="I474" s="298"/>
      <c r="J474" s="299"/>
      <c r="K474" s="298"/>
      <c r="L474" s="299"/>
      <c r="M474" s="298"/>
      <c r="N474" s="299"/>
      <c r="P474" s="68"/>
    </row>
    <row r="475" spans="1:16" x14ac:dyDescent="0.3">
      <c r="B475" s="143">
        <f t="shared" si="21"/>
        <v>1985</v>
      </c>
      <c r="C475" s="298"/>
      <c r="D475" s="299"/>
      <c r="E475" s="298"/>
      <c r="F475" s="299"/>
      <c r="G475" s="298"/>
      <c r="H475" s="300"/>
      <c r="I475" s="298"/>
      <c r="J475" s="299"/>
      <c r="K475" s="298"/>
      <c r="L475" s="299"/>
      <c r="M475" s="298"/>
      <c r="N475" s="299"/>
      <c r="P475" s="68"/>
    </row>
    <row r="476" spans="1:16" x14ac:dyDescent="0.3">
      <c r="B476" s="143">
        <f t="shared" si="21"/>
        <v>1990</v>
      </c>
      <c r="C476" s="298"/>
      <c r="D476" s="299"/>
      <c r="E476" s="298"/>
      <c r="F476" s="299"/>
      <c r="G476" s="298"/>
      <c r="H476" s="300"/>
      <c r="I476" s="298"/>
      <c r="J476" s="299"/>
      <c r="K476" s="298"/>
      <c r="L476" s="299"/>
      <c r="M476" s="298"/>
      <c r="N476" s="299"/>
      <c r="P476" s="68"/>
    </row>
    <row r="477" spans="1:16" x14ac:dyDescent="0.3">
      <c r="B477" s="143">
        <f t="shared" si="21"/>
        <v>1995</v>
      </c>
      <c r="C477" s="298"/>
      <c r="D477" s="299"/>
      <c r="E477" s="298"/>
      <c r="F477" s="299"/>
      <c r="G477" s="298"/>
      <c r="H477" s="300"/>
      <c r="I477" s="298"/>
      <c r="J477" s="299"/>
      <c r="K477" s="298"/>
      <c r="L477" s="299"/>
      <c r="M477" s="298"/>
      <c r="N477" s="299"/>
      <c r="P477" s="68"/>
    </row>
    <row r="478" spans="1:16" x14ac:dyDescent="0.3">
      <c r="B478" s="143">
        <f t="shared" si="21"/>
        <v>2000</v>
      </c>
      <c r="C478" s="298"/>
      <c r="D478" s="299"/>
      <c r="E478" s="298"/>
      <c r="F478" s="299"/>
      <c r="G478" s="298"/>
      <c r="H478" s="300"/>
      <c r="I478" s="298"/>
      <c r="J478" s="299"/>
      <c r="K478" s="298"/>
      <c r="L478" s="299"/>
      <c r="M478" s="298"/>
      <c r="N478" s="299"/>
      <c r="P478" s="68"/>
    </row>
    <row r="479" spans="1:16" x14ac:dyDescent="0.3">
      <c r="B479" s="143">
        <f t="shared" si="21"/>
        <v>2005</v>
      </c>
      <c r="C479" s="298"/>
      <c r="D479" s="299"/>
      <c r="E479" s="298"/>
      <c r="F479" s="299"/>
      <c r="G479" s="298"/>
      <c r="H479" s="300"/>
      <c r="I479" s="298"/>
      <c r="J479" s="299"/>
      <c r="K479" s="298"/>
      <c r="L479" s="299"/>
      <c r="M479" s="298"/>
      <c r="N479" s="299"/>
      <c r="P479" s="68"/>
    </row>
    <row r="480" spans="1:16" x14ac:dyDescent="0.3">
      <c r="A480" s="35"/>
      <c r="B480" s="143">
        <f t="shared" si="21"/>
        <v>2010</v>
      </c>
      <c r="C480" s="298"/>
      <c r="D480" s="299"/>
      <c r="E480" s="298"/>
      <c r="F480" s="299"/>
      <c r="G480" s="298"/>
      <c r="H480" s="300"/>
      <c r="I480" s="298"/>
      <c r="J480" s="299"/>
      <c r="K480" s="298"/>
      <c r="L480" s="299"/>
      <c r="M480" s="298"/>
      <c r="N480" s="299"/>
      <c r="P480" s="68"/>
    </row>
    <row r="481" spans="2:16" x14ac:dyDescent="0.3">
      <c r="B481" s="143">
        <f t="shared" si="21"/>
        <v>2015</v>
      </c>
      <c r="C481" s="298"/>
      <c r="D481" s="299"/>
      <c r="E481" s="298"/>
      <c r="F481" s="299"/>
      <c r="G481" s="298"/>
      <c r="H481" s="300"/>
      <c r="I481" s="298"/>
      <c r="J481" s="299"/>
      <c r="K481" s="298"/>
      <c r="L481" s="299"/>
      <c r="M481" s="298"/>
      <c r="N481" s="299"/>
      <c r="P481" s="68"/>
    </row>
    <row r="482" spans="2:16" x14ac:dyDescent="0.3">
      <c r="B482" s="143">
        <f t="shared" si="21"/>
        <v>2020</v>
      </c>
      <c r="C482" s="298"/>
      <c r="D482" s="299"/>
      <c r="E482" s="298"/>
      <c r="F482" s="299"/>
      <c r="G482" s="298"/>
      <c r="H482" s="300"/>
      <c r="I482" s="298"/>
      <c r="J482" s="299"/>
      <c r="K482" s="298"/>
      <c r="L482" s="299"/>
      <c r="M482" s="298"/>
      <c r="N482" s="299"/>
      <c r="P482" s="68"/>
    </row>
    <row r="483" spans="2:16" x14ac:dyDescent="0.3">
      <c r="B483" s="143">
        <f t="shared" si="21"/>
        <v>2025</v>
      </c>
      <c r="C483" s="298"/>
      <c r="D483" s="299"/>
      <c r="E483" s="298"/>
      <c r="F483" s="299"/>
      <c r="G483" s="298"/>
      <c r="H483" s="300"/>
      <c r="I483" s="298"/>
      <c r="J483" s="299"/>
      <c r="K483" s="298"/>
      <c r="L483" s="299"/>
      <c r="M483" s="298"/>
      <c r="N483" s="299"/>
      <c r="P483" s="68"/>
    </row>
    <row r="484" spans="2:16" x14ac:dyDescent="0.3">
      <c r="B484" s="143">
        <f t="shared" si="21"/>
        <v>2030</v>
      </c>
      <c r="C484" s="298"/>
      <c r="D484" s="299"/>
      <c r="E484" s="298"/>
      <c r="F484" s="299"/>
      <c r="G484" s="298"/>
      <c r="H484" s="300"/>
      <c r="I484" s="298"/>
      <c r="J484" s="299"/>
      <c r="K484" s="298"/>
      <c r="L484" s="299"/>
      <c r="M484" s="298"/>
      <c r="N484" s="299"/>
      <c r="P484" s="68"/>
    </row>
    <row r="485" spans="2:16" x14ac:dyDescent="0.3">
      <c r="B485" s="143">
        <f t="shared" si="21"/>
        <v>2035</v>
      </c>
      <c r="C485" s="298"/>
      <c r="D485" s="299"/>
      <c r="E485" s="298"/>
      <c r="F485" s="299"/>
      <c r="G485" s="298"/>
      <c r="H485" s="300"/>
      <c r="I485" s="298"/>
      <c r="J485" s="299"/>
      <c r="K485" s="298"/>
      <c r="L485" s="299"/>
      <c r="M485" s="298"/>
      <c r="N485" s="299"/>
      <c r="P485" s="68"/>
    </row>
    <row r="486" spans="2:16" x14ac:dyDescent="0.3">
      <c r="B486" s="143">
        <f t="shared" si="21"/>
        <v>2040</v>
      </c>
      <c r="C486" s="298"/>
      <c r="D486" s="299"/>
      <c r="E486" s="298"/>
      <c r="F486" s="299"/>
      <c r="G486" s="298"/>
      <c r="H486" s="300"/>
      <c r="I486" s="298"/>
      <c r="J486" s="299"/>
      <c r="K486" s="298"/>
      <c r="L486" s="299"/>
      <c r="M486" s="298"/>
      <c r="N486" s="299"/>
      <c r="P486" s="68"/>
    </row>
    <row r="487" spans="2:16" x14ac:dyDescent="0.3">
      <c r="B487" s="143">
        <f t="shared" si="21"/>
        <v>2045</v>
      </c>
      <c r="C487" s="298"/>
      <c r="D487" s="299"/>
      <c r="E487" s="298"/>
      <c r="F487" s="299"/>
      <c r="G487" s="298"/>
      <c r="H487" s="300"/>
      <c r="I487" s="298"/>
      <c r="J487" s="299"/>
      <c r="K487" s="298"/>
      <c r="L487" s="299"/>
      <c r="M487" s="298"/>
      <c r="N487" s="299"/>
      <c r="P487" s="68"/>
    </row>
    <row r="488" spans="2:16" x14ac:dyDescent="0.3">
      <c r="B488" s="143">
        <f t="shared" si="21"/>
        <v>2050</v>
      </c>
      <c r="C488" s="298"/>
      <c r="D488" s="299"/>
      <c r="E488" s="298"/>
      <c r="F488" s="299"/>
      <c r="G488" s="298"/>
      <c r="H488" s="300"/>
      <c r="I488" s="298"/>
      <c r="J488" s="299"/>
      <c r="K488" s="298"/>
      <c r="L488" s="299"/>
      <c r="M488" s="298"/>
      <c r="N488" s="299"/>
      <c r="P488" s="68"/>
    </row>
    <row r="489" spans="2:16" x14ac:dyDescent="0.3">
      <c r="B489" s="143">
        <f t="shared" si="21"/>
        <v>2055</v>
      </c>
      <c r="C489" s="298"/>
      <c r="D489" s="299"/>
      <c r="E489" s="298"/>
      <c r="F489" s="299"/>
      <c r="G489" s="298"/>
      <c r="H489" s="300"/>
      <c r="I489" s="298"/>
      <c r="J489" s="299"/>
      <c r="K489" s="298"/>
      <c r="L489" s="299"/>
      <c r="M489" s="298"/>
      <c r="N489" s="299"/>
      <c r="P489" s="68"/>
    </row>
    <row r="490" spans="2:16" x14ac:dyDescent="0.3">
      <c r="B490" s="143">
        <f t="shared" si="21"/>
        <v>2060</v>
      </c>
      <c r="C490" s="298"/>
      <c r="D490" s="299"/>
      <c r="E490" s="298"/>
      <c r="F490" s="299"/>
      <c r="G490" s="298"/>
      <c r="H490" s="300"/>
      <c r="I490" s="298"/>
      <c r="J490" s="299"/>
      <c r="K490" s="298"/>
      <c r="L490" s="299"/>
      <c r="M490" s="298"/>
      <c r="N490" s="299"/>
      <c r="P490" s="68"/>
    </row>
    <row r="491" spans="2:16" x14ac:dyDescent="0.3">
      <c r="B491" s="143">
        <f t="shared" si="21"/>
        <v>2065</v>
      </c>
      <c r="C491" s="298"/>
      <c r="D491" s="299"/>
      <c r="E491" s="298"/>
      <c r="F491" s="299"/>
      <c r="G491" s="298"/>
      <c r="H491" s="300"/>
      <c r="I491" s="298"/>
      <c r="J491" s="299"/>
      <c r="K491" s="298"/>
      <c r="L491" s="299"/>
      <c r="M491" s="298"/>
      <c r="N491" s="299"/>
      <c r="P491" s="68"/>
    </row>
    <row r="492" spans="2:16" x14ac:dyDescent="0.3">
      <c r="B492" s="143">
        <f t="shared" si="21"/>
        <v>2070</v>
      </c>
      <c r="C492" s="298"/>
      <c r="D492" s="299"/>
      <c r="E492" s="298"/>
      <c r="F492" s="299"/>
      <c r="G492" s="298"/>
      <c r="H492" s="300"/>
      <c r="I492" s="298"/>
      <c r="J492" s="299"/>
      <c r="K492" s="298"/>
      <c r="L492" s="299"/>
      <c r="M492" s="298"/>
      <c r="N492" s="299"/>
      <c r="P492" s="68"/>
    </row>
    <row r="493" spans="2:16" x14ac:dyDescent="0.3">
      <c r="B493" s="143">
        <f t="shared" si="21"/>
        <v>2075</v>
      </c>
      <c r="C493" s="298"/>
      <c r="D493" s="299"/>
      <c r="E493" s="298"/>
      <c r="F493" s="299"/>
      <c r="G493" s="298"/>
      <c r="H493" s="300"/>
      <c r="I493" s="298"/>
      <c r="J493" s="299"/>
      <c r="K493" s="298"/>
      <c r="L493" s="299"/>
      <c r="M493" s="298"/>
      <c r="N493" s="299"/>
      <c r="P493" s="68"/>
    </row>
    <row r="494" spans="2:16" x14ac:dyDescent="0.3">
      <c r="B494" s="143">
        <f t="shared" si="21"/>
        <v>2080</v>
      </c>
      <c r="C494" s="298"/>
      <c r="D494" s="299"/>
      <c r="E494" s="298"/>
      <c r="F494" s="299"/>
      <c r="G494" s="298"/>
      <c r="H494" s="300"/>
      <c r="I494" s="298"/>
      <c r="J494" s="299"/>
      <c r="K494" s="298"/>
      <c r="L494" s="299"/>
      <c r="M494" s="298"/>
      <c r="N494" s="299"/>
      <c r="P494" s="68"/>
    </row>
    <row r="495" spans="2:16" x14ac:dyDescent="0.3">
      <c r="B495" s="143">
        <f t="shared" si="21"/>
        <v>2085</v>
      </c>
      <c r="C495" s="298"/>
      <c r="D495" s="299"/>
      <c r="E495" s="298"/>
      <c r="F495" s="299"/>
      <c r="G495" s="298"/>
      <c r="H495" s="300"/>
      <c r="I495" s="298"/>
      <c r="J495" s="299"/>
      <c r="K495" s="298"/>
      <c r="L495" s="299"/>
      <c r="M495" s="298"/>
      <c r="N495" s="299"/>
      <c r="P495" s="68"/>
    </row>
    <row r="496" spans="2:16" x14ac:dyDescent="0.3">
      <c r="B496" s="143">
        <f t="shared" si="21"/>
        <v>2090</v>
      </c>
      <c r="C496" s="298"/>
      <c r="D496" s="299"/>
      <c r="E496" s="298"/>
      <c r="F496" s="299"/>
      <c r="G496" s="298"/>
      <c r="H496" s="300"/>
      <c r="I496" s="298"/>
      <c r="J496" s="299"/>
      <c r="K496" s="298"/>
      <c r="L496" s="299"/>
      <c r="M496" s="298"/>
      <c r="N496" s="299"/>
      <c r="P496" s="68"/>
    </row>
    <row r="497" spans="2:16" x14ac:dyDescent="0.3">
      <c r="B497" s="143">
        <f t="shared" si="21"/>
        <v>2095</v>
      </c>
      <c r="C497" s="298"/>
      <c r="D497" s="299"/>
      <c r="E497" s="298"/>
      <c r="F497" s="299"/>
      <c r="G497" s="298"/>
      <c r="H497" s="300"/>
      <c r="I497" s="298"/>
      <c r="J497" s="299"/>
      <c r="K497" s="298"/>
      <c r="L497" s="299"/>
      <c r="M497" s="298"/>
      <c r="N497" s="299"/>
      <c r="P497" s="68"/>
    </row>
    <row r="498" spans="2:16" x14ac:dyDescent="0.3">
      <c r="B498" s="143">
        <f t="shared" si="21"/>
        <v>2100</v>
      </c>
      <c r="C498" s="298"/>
      <c r="D498" s="299"/>
      <c r="E498" s="298"/>
      <c r="F498" s="299"/>
      <c r="G498" s="298"/>
      <c r="H498" s="300"/>
      <c r="I498" s="298"/>
      <c r="J498" s="299"/>
      <c r="K498" s="298"/>
      <c r="L498" s="299"/>
      <c r="M498" s="298"/>
      <c r="N498" s="299"/>
      <c r="P498" s="68"/>
    </row>
    <row r="499" spans="2:16" x14ac:dyDescent="0.3">
      <c r="B499" s="143">
        <f t="shared" si="21"/>
        <v>2105</v>
      </c>
      <c r="C499" s="298"/>
      <c r="D499" s="299"/>
      <c r="E499" s="298"/>
      <c r="F499" s="299"/>
      <c r="G499" s="298"/>
      <c r="H499" s="300"/>
      <c r="I499" s="298"/>
      <c r="J499" s="299"/>
      <c r="K499" s="298"/>
      <c r="L499" s="299"/>
      <c r="M499" s="298"/>
      <c r="N499" s="299"/>
      <c r="P499" s="68"/>
    </row>
    <row r="500" spans="2:16" x14ac:dyDescent="0.3">
      <c r="B500" s="143">
        <f t="shared" si="21"/>
        <v>2110</v>
      </c>
      <c r="C500" s="298"/>
      <c r="D500" s="299"/>
      <c r="E500" s="298"/>
      <c r="F500" s="299"/>
      <c r="G500" s="298"/>
      <c r="H500" s="300"/>
      <c r="I500" s="298"/>
      <c r="J500" s="299"/>
      <c r="K500" s="298"/>
      <c r="L500" s="299"/>
      <c r="M500" s="298"/>
      <c r="N500" s="299"/>
      <c r="P500" s="68"/>
    </row>
    <row r="501" spans="2:16" x14ac:dyDescent="0.3">
      <c r="B501" s="143">
        <f t="shared" si="21"/>
        <v>2115</v>
      </c>
      <c r="C501" s="298"/>
      <c r="D501" s="299"/>
      <c r="E501" s="298"/>
      <c r="F501" s="299"/>
      <c r="G501" s="298"/>
      <c r="H501" s="300"/>
      <c r="I501" s="298"/>
      <c r="J501" s="299"/>
      <c r="K501" s="298"/>
      <c r="L501" s="299"/>
      <c r="M501" s="298"/>
      <c r="N501" s="299"/>
      <c r="P501" s="68"/>
    </row>
    <row r="502" spans="2:16" x14ac:dyDescent="0.3">
      <c r="B502" s="143">
        <f t="shared" si="21"/>
        <v>2120</v>
      </c>
      <c r="C502" s="298"/>
      <c r="D502" s="299"/>
      <c r="E502" s="298"/>
      <c r="F502" s="299"/>
      <c r="G502" s="298"/>
      <c r="H502" s="300"/>
      <c r="I502" s="298"/>
      <c r="J502" s="299"/>
      <c r="K502" s="298"/>
      <c r="L502" s="299"/>
      <c r="M502" s="298"/>
      <c r="N502" s="299"/>
      <c r="P502" s="68"/>
    </row>
    <row r="503" spans="2:16" x14ac:dyDescent="0.3">
      <c r="B503" s="143">
        <f t="shared" si="21"/>
        <v>2125</v>
      </c>
      <c r="C503" s="298"/>
      <c r="D503" s="299"/>
      <c r="E503" s="298"/>
      <c r="F503" s="299"/>
      <c r="G503" s="298"/>
      <c r="H503" s="300"/>
      <c r="I503" s="298"/>
      <c r="J503" s="299"/>
      <c r="K503" s="298"/>
      <c r="L503" s="299"/>
      <c r="M503" s="298"/>
      <c r="N503" s="299"/>
      <c r="P503" s="68"/>
    </row>
    <row r="504" spans="2:16" x14ac:dyDescent="0.3">
      <c r="B504" s="143">
        <f t="shared" si="21"/>
        <v>2130</v>
      </c>
      <c r="C504" s="298"/>
      <c r="D504" s="299"/>
      <c r="E504" s="298"/>
      <c r="F504" s="299"/>
      <c r="G504" s="298"/>
      <c r="H504" s="300"/>
      <c r="I504" s="298"/>
      <c r="J504" s="299"/>
      <c r="K504" s="298"/>
      <c r="L504" s="299"/>
      <c r="M504" s="298"/>
      <c r="N504" s="299"/>
      <c r="P504" s="68"/>
    </row>
    <row r="505" spans="2:16" x14ac:dyDescent="0.3">
      <c r="B505" s="143">
        <f t="shared" si="21"/>
        <v>2135</v>
      </c>
      <c r="C505" s="298"/>
      <c r="D505" s="299"/>
      <c r="E505" s="298"/>
      <c r="F505" s="299"/>
      <c r="G505" s="298"/>
      <c r="H505" s="300"/>
      <c r="I505" s="298"/>
      <c r="J505" s="299"/>
      <c r="K505" s="298"/>
      <c r="L505" s="299"/>
      <c r="M505" s="298"/>
      <c r="N505" s="299"/>
      <c r="P505" s="68"/>
    </row>
    <row r="506" spans="2:16" x14ac:dyDescent="0.3">
      <c r="B506" s="143">
        <f t="shared" si="21"/>
        <v>2140</v>
      </c>
      <c r="C506" s="298"/>
      <c r="D506" s="299"/>
      <c r="E506" s="298"/>
      <c r="F506" s="299"/>
      <c r="G506" s="298"/>
      <c r="H506" s="300"/>
      <c r="I506" s="298"/>
      <c r="J506" s="299"/>
      <c r="K506" s="298"/>
      <c r="L506" s="299"/>
      <c r="M506" s="298"/>
      <c r="N506" s="299"/>
      <c r="P506" s="68"/>
    </row>
    <row r="507" spans="2:16" x14ac:dyDescent="0.3">
      <c r="B507" s="143">
        <f t="shared" si="21"/>
        <v>2145</v>
      </c>
      <c r="C507" s="298"/>
      <c r="D507" s="299"/>
      <c r="E507" s="298"/>
      <c r="F507" s="299"/>
      <c r="G507" s="298"/>
      <c r="H507" s="300"/>
      <c r="I507" s="298"/>
      <c r="J507" s="299"/>
      <c r="K507" s="298"/>
      <c r="L507" s="299"/>
      <c r="M507" s="298"/>
      <c r="N507" s="299"/>
      <c r="P507" s="68"/>
    </row>
    <row r="508" spans="2:16" x14ac:dyDescent="0.3">
      <c r="B508" s="143">
        <f t="shared" si="21"/>
        <v>2150</v>
      </c>
      <c r="C508" s="298"/>
      <c r="D508" s="299"/>
      <c r="E508" s="298"/>
      <c r="F508" s="299"/>
      <c r="G508" s="298"/>
      <c r="H508" s="300"/>
      <c r="I508" s="298"/>
      <c r="J508" s="299"/>
      <c r="K508" s="298"/>
      <c r="L508" s="299"/>
      <c r="M508" s="298"/>
      <c r="N508" s="299"/>
      <c r="P508" s="68"/>
    </row>
    <row r="509" spans="2:16" x14ac:dyDescent="0.3">
      <c r="B509" s="143">
        <f t="shared" si="21"/>
        <v>2155</v>
      </c>
      <c r="C509" s="298"/>
      <c r="D509" s="299"/>
      <c r="E509" s="298"/>
      <c r="F509" s="299"/>
      <c r="G509" s="298"/>
      <c r="H509" s="300"/>
      <c r="I509" s="298"/>
      <c r="J509" s="299"/>
      <c r="K509" s="298"/>
      <c r="L509" s="299"/>
      <c r="M509" s="298"/>
      <c r="N509" s="299"/>
      <c r="P509" s="68"/>
    </row>
    <row r="510" spans="2:16" x14ac:dyDescent="0.3">
      <c r="B510" s="143">
        <f t="shared" si="21"/>
        <v>2160</v>
      </c>
      <c r="C510" s="298"/>
      <c r="D510" s="299"/>
      <c r="E510" s="298"/>
      <c r="F510" s="299"/>
      <c r="G510" s="298"/>
      <c r="H510" s="300"/>
      <c r="I510" s="298"/>
      <c r="J510" s="299"/>
      <c r="K510" s="298"/>
      <c r="L510" s="299"/>
      <c r="M510" s="298"/>
      <c r="N510" s="299"/>
      <c r="P510" s="68"/>
    </row>
    <row r="511" spans="2:16" x14ac:dyDescent="0.3">
      <c r="B511" s="143">
        <f t="shared" si="21"/>
        <v>2165</v>
      </c>
      <c r="C511" s="298"/>
      <c r="D511" s="299"/>
      <c r="E511" s="298"/>
      <c r="F511" s="299"/>
      <c r="G511" s="298"/>
      <c r="H511" s="300"/>
      <c r="I511" s="298"/>
      <c r="J511" s="299"/>
      <c r="K511" s="298"/>
      <c r="L511" s="299"/>
      <c r="M511" s="298"/>
      <c r="N511" s="299"/>
      <c r="P511" s="68"/>
    </row>
    <row r="512" spans="2:16" x14ac:dyDescent="0.3">
      <c r="B512" s="143">
        <f t="shared" si="21"/>
        <v>2170</v>
      </c>
      <c r="C512" s="298"/>
      <c r="D512" s="299"/>
      <c r="E512" s="298"/>
      <c r="F512" s="299"/>
      <c r="G512" s="298"/>
      <c r="H512" s="300"/>
      <c r="I512" s="298"/>
      <c r="J512" s="299"/>
      <c r="K512" s="298"/>
      <c r="L512" s="299"/>
      <c r="M512" s="298"/>
      <c r="N512" s="299"/>
      <c r="P512" s="68"/>
    </row>
    <row r="513" spans="2:16" x14ac:dyDescent="0.3">
      <c r="B513" s="143">
        <f t="shared" si="21"/>
        <v>2175</v>
      </c>
      <c r="C513" s="298"/>
      <c r="D513" s="299"/>
      <c r="E513" s="298"/>
      <c r="F513" s="299"/>
      <c r="G513" s="298"/>
      <c r="H513" s="300"/>
      <c r="I513" s="298"/>
      <c r="J513" s="299"/>
      <c r="K513" s="298"/>
      <c r="L513" s="299"/>
      <c r="M513" s="298"/>
      <c r="N513" s="299"/>
      <c r="P513" s="68"/>
    </row>
    <row r="514" spans="2:16" x14ac:dyDescent="0.3">
      <c r="B514" s="143">
        <f t="shared" si="21"/>
        <v>2180</v>
      </c>
      <c r="C514" s="298"/>
      <c r="D514" s="299"/>
      <c r="E514" s="298"/>
      <c r="F514" s="299"/>
      <c r="G514" s="298"/>
      <c r="H514" s="300"/>
      <c r="I514" s="298"/>
      <c r="J514" s="299"/>
      <c r="K514" s="298"/>
      <c r="L514" s="299"/>
      <c r="M514" s="298"/>
      <c r="N514" s="299"/>
      <c r="P514" s="68"/>
    </row>
    <row r="515" spans="2:16" x14ac:dyDescent="0.3">
      <c r="B515" s="143">
        <f t="shared" si="21"/>
        <v>2185</v>
      </c>
      <c r="C515" s="298"/>
      <c r="D515" s="299"/>
      <c r="E515" s="298"/>
      <c r="F515" s="299"/>
      <c r="G515" s="298"/>
      <c r="H515" s="300"/>
      <c r="I515" s="298"/>
      <c r="J515" s="299"/>
      <c r="K515" s="298"/>
      <c r="L515" s="299"/>
      <c r="M515" s="298"/>
      <c r="N515" s="299"/>
      <c r="P515" s="68"/>
    </row>
    <row r="516" spans="2:16" x14ac:dyDescent="0.3">
      <c r="B516" s="143">
        <f t="shared" si="21"/>
        <v>2190</v>
      </c>
      <c r="C516" s="298"/>
      <c r="D516" s="299"/>
      <c r="E516" s="298"/>
      <c r="F516" s="299"/>
      <c r="G516" s="298"/>
      <c r="H516" s="300"/>
      <c r="I516" s="298"/>
      <c r="J516" s="299"/>
      <c r="K516" s="298"/>
      <c r="L516" s="299"/>
      <c r="M516" s="298"/>
      <c r="N516" s="299"/>
      <c r="P516" s="68"/>
    </row>
    <row r="517" spans="2:16" x14ac:dyDescent="0.3">
      <c r="B517" s="143">
        <f t="shared" si="21"/>
        <v>2195</v>
      </c>
      <c r="C517" s="298"/>
      <c r="D517" s="299"/>
      <c r="E517" s="298"/>
      <c r="F517" s="299"/>
      <c r="G517" s="298"/>
      <c r="H517" s="300"/>
      <c r="I517" s="298"/>
      <c r="J517" s="299"/>
      <c r="K517" s="298"/>
      <c r="L517" s="299"/>
      <c r="M517" s="298"/>
      <c r="N517" s="299"/>
      <c r="P517" s="68"/>
    </row>
    <row r="518" spans="2:16" x14ac:dyDescent="0.3">
      <c r="B518" s="143">
        <f t="shared" si="21"/>
        <v>2200</v>
      </c>
      <c r="C518" s="298"/>
      <c r="D518" s="299"/>
      <c r="E518" s="298"/>
      <c r="F518" s="299"/>
      <c r="G518" s="298"/>
      <c r="H518" s="300"/>
      <c r="I518" s="298"/>
      <c r="J518" s="299"/>
      <c r="K518" s="298"/>
      <c r="L518" s="299"/>
      <c r="M518" s="298"/>
      <c r="N518" s="299"/>
      <c r="P518" s="68"/>
    </row>
    <row r="519" spans="2:16" x14ac:dyDescent="0.3">
      <c r="B519" s="143">
        <f t="shared" si="21"/>
        <v>2205</v>
      </c>
      <c r="C519" s="298"/>
      <c r="D519" s="299"/>
      <c r="E519" s="298"/>
      <c r="F519" s="299"/>
      <c r="G519" s="298"/>
      <c r="H519" s="300"/>
      <c r="I519" s="298"/>
      <c r="J519" s="299"/>
      <c r="K519" s="298"/>
      <c r="L519" s="299"/>
      <c r="M519" s="298"/>
      <c r="N519" s="299"/>
      <c r="P519" s="68"/>
    </row>
    <row r="520" spans="2:16" x14ac:dyDescent="0.3">
      <c r="B520" s="143">
        <f t="shared" si="21"/>
        <v>2210</v>
      </c>
      <c r="C520" s="298"/>
      <c r="D520" s="299"/>
      <c r="E520" s="298"/>
      <c r="F520" s="299"/>
      <c r="G520" s="298"/>
      <c r="H520" s="300"/>
      <c r="I520" s="298"/>
      <c r="J520" s="299"/>
      <c r="K520" s="298"/>
      <c r="L520" s="299"/>
      <c r="M520" s="298"/>
      <c r="N520" s="299"/>
      <c r="P520" s="68"/>
    </row>
    <row r="521" spans="2:16" x14ac:dyDescent="0.3">
      <c r="B521" s="143">
        <f t="shared" si="21"/>
        <v>2215</v>
      </c>
      <c r="C521" s="298"/>
      <c r="D521" s="299"/>
      <c r="E521" s="298"/>
      <c r="F521" s="299"/>
      <c r="G521" s="298"/>
      <c r="H521" s="300"/>
      <c r="I521" s="298"/>
      <c r="J521" s="299"/>
      <c r="K521" s="298"/>
      <c r="L521" s="299"/>
      <c r="M521" s="298"/>
      <c r="N521" s="299"/>
      <c r="P521" s="68"/>
    </row>
    <row r="522" spans="2:16" x14ac:dyDescent="0.3">
      <c r="B522" s="143">
        <f t="shared" si="21"/>
        <v>2220</v>
      </c>
      <c r="C522" s="298"/>
      <c r="D522" s="299"/>
      <c r="E522" s="298"/>
      <c r="F522" s="299"/>
      <c r="G522" s="298"/>
      <c r="H522" s="300"/>
      <c r="I522" s="298"/>
      <c r="J522" s="299"/>
      <c r="K522" s="298"/>
      <c r="L522" s="299"/>
      <c r="M522" s="298"/>
      <c r="N522" s="299"/>
      <c r="P522" s="68"/>
    </row>
    <row r="523" spans="2:16" x14ac:dyDescent="0.3">
      <c r="B523" s="143">
        <f t="shared" si="21"/>
        <v>2225</v>
      </c>
      <c r="C523" s="298"/>
      <c r="D523" s="299"/>
      <c r="E523" s="298"/>
      <c r="F523" s="299"/>
      <c r="G523" s="298"/>
      <c r="H523" s="300"/>
      <c r="I523" s="298"/>
      <c r="J523" s="299"/>
      <c r="K523" s="298"/>
      <c r="L523" s="299"/>
      <c r="M523" s="298"/>
      <c r="N523" s="299"/>
      <c r="P523" s="68"/>
    </row>
    <row r="524" spans="2:16" x14ac:dyDescent="0.3">
      <c r="B524" s="143">
        <f t="shared" si="21"/>
        <v>2230</v>
      </c>
      <c r="C524" s="298"/>
      <c r="D524" s="299"/>
      <c r="E524" s="298"/>
      <c r="F524" s="299"/>
      <c r="G524" s="298"/>
      <c r="H524" s="300"/>
      <c r="I524" s="298"/>
      <c r="J524" s="299"/>
      <c r="K524" s="298"/>
      <c r="L524" s="299"/>
      <c r="M524" s="298"/>
      <c r="N524" s="299"/>
      <c r="P524" s="68"/>
    </row>
    <row r="525" spans="2:16" x14ac:dyDescent="0.3">
      <c r="B525" s="143">
        <f t="shared" si="21"/>
        <v>2235</v>
      </c>
      <c r="C525" s="298"/>
      <c r="D525" s="299"/>
      <c r="E525" s="298"/>
      <c r="F525" s="299"/>
      <c r="G525" s="298"/>
      <c r="H525" s="300"/>
      <c r="I525" s="298"/>
      <c r="J525" s="299"/>
      <c r="K525" s="298"/>
      <c r="L525" s="299"/>
      <c r="M525" s="298"/>
      <c r="N525" s="299"/>
      <c r="P525" s="68"/>
    </row>
    <row r="526" spans="2:16" x14ac:dyDescent="0.3">
      <c r="B526" s="143">
        <f t="shared" si="21"/>
        <v>2240</v>
      </c>
      <c r="C526" s="298"/>
      <c r="D526" s="299"/>
      <c r="E526" s="298"/>
      <c r="F526" s="299"/>
      <c r="G526" s="298"/>
      <c r="H526" s="300"/>
      <c r="I526" s="298"/>
      <c r="J526" s="299"/>
      <c r="K526" s="298"/>
      <c r="L526" s="299"/>
      <c r="M526" s="298"/>
      <c r="N526" s="299"/>
      <c r="P526" s="68"/>
    </row>
    <row r="527" spans="2:16" x14ac:dyDescent="0.3">
      <c r="B527" s="143">
        <f t="shared" si="21"/>
        <v>2245</v>
      </c>
      <c r="C527" s="298"/>
      <c r="D527" s="299"/>
      <c r="E527" s="298"/>
      <c r="F527" s="299"/>
      <c r="G527" s="298"/>
      <c r="H527" s="300"/>
      <c r="I527" s="298"/>
      <c r="J527" s="299"/>
      <c r="K527" s="298"/>
      <c r="L527" s="299"/>
      <c r="M527" s="298"/>
      <c r="N527" s="299"/>
      <c r="P527" s="68"/>
    </row>
    <row r="528" spans="2:16" x14ac:dyDescent="0.3">
      <c r="B528" s="143">
        <f t="shared" si="21"/>
        <v>2250</v>
      </c>
      <c r="C528" s="298"/>
      <c r="D528" s="299"/>
      <c r="E528" s="298"/>
      <c r="F528" s="299"/>
      <c r="G528" s="298"/>
      <c r="H528" s="300"/>
      <c r="I528" s="298"/>
      <c r="J528" s="299"/>
      <c r="K528" s="298"/>
      <c r="L528" s="299"/>
      <c r="M528" s="298"/>
      <c r="N528" s="299"/>
      <c r="P528" s="68"/>
    </row>
    <row r="529" spans="2:16" x14ac:dyDescent="0.3">
      <c r="B529" s="143">
        <f t="shared" si="21"/>
        <v>2255</v>
      </c>
      <c r="C529" s="298"/>
      <c r="D529" s="299"/>
      <c r="E529" s="298"/>
      <c r="F529" s="299"/>
      <c r="G529" s="298"/>
      <c r="H529" s="300"/>
      <c r="I529" s="298"/>
      <c r="J529" s="299"/>
      <c r="K529" s="298"/>
      <c r="L529" s="299"/>
      <c r="M529" s="298"/>
      <c r="N529" s="299"/>
      <c r="P529" s="68"/>
    </row>
    <row r="530" spans="2:16" x14ac:dyDescent="0.3">
      <c r="B530" s="143">
        <f t="shared" si="21"/>
        <v>2260</v>
      </c>
      <c r="C530" s="298"/>
      <c r="D530" s="299"/>
      <c r="E530" s="298"/>
      <c r="F530" s="299"/>
      <c r="G530" s="298"/>
      <c r="H530" s="300"/>
      <c r="I530" s="298"/>
      <c r="J530" s="299"/>
      <c r="K530" s="298"/>
      <c r="L530" s="299"/>
      <c r="M530" s="298"/>
      <c r="N530" s="299"/>
      <c r="P530" s="68"/>
    </row>
    <row r="531" spans="2:16" x14ac:dyDescent="0.3">
      <c r="B531" s="143">
        <f t="shared" ref="B531:B594" si="22">B530+5</f>
        <v>2265</v>
      </c>
      <c r="C531" s="298"/>
      <c r="D531" s="299"/>
      <c r="E531" s="298"/>
      <c r="F531" s="299"/>
      <c r="G531" s="298"/>
      <c r="H531" s="300"/>
      <c r="I531" s="298"/>
      <c r="J531" s="299"/>
      <c r="K531" s="298"/>
      <c r="L531" s="299"/>
      <c r="M531" s="298"/>
      <c r="N531" s="299"/>
      <c r="P531" s="68"/>
    </row>
    <row r="532" spans="2:16" x14ac:dyDescent="0.3">
      <c r="B532" s="143">
        <f t="shared" si="22"/>
        <v>2270</v>
      </c>
      <c r="C532" s="298"/>
      <c r="D532" s="299"/>
      <c r="E532" s="298"/>
      <c r="F532" s="299"/>
      <c r="G532" s="298"/>
      <c r="H532" s="300"/>
      <c r="I532" s="298"/>
      <c r="J532" s="299"/>
      <c r="K532" s="298"/>
      <c r="L532" s="299"/>
      <c r="M532" s="298"/>
      <c r="N532" s="299"/>
      <c r="P532" s="68"/>
    </row>
    <row r="533" spans="2:16" x14ac:dyDescent="0.3">
      <c r="B533" s="143">
        <f t="shared" si="22"/>
        <v>2275</v>
      </c>
      <c r="C533" s="298"/>
      <c r="D533" s="299"/>
      <c r="E533" s="298"/>
      <c r="F533" s="299"/>
      <c r="G533" s="298"/>
      <c r="H533" s="300"/>
      <c r="I533" s="298"/>
      <c r="J533" s="299"/>
      <c r="K533" s="298"/>
      <c r="L533" s="299"/>
      <c r="M533" s="298"/>
      <c r="N533" s="299"/>
      <c r="P533" s="68"/>
    </row>
    <row r="534" spans="2:16" x14ac:dyDescent="0.3">
      <c r="B534" s="143">
        <f t="shared" si="22"/>
        <v>2280</v>
      </c>
      <c r="C534" s="298"/>
      <c r="D534" s="299"/>
      <c r="E534" s="298"/>
      <c r="F534" s="299"/>
      <c r="G534" s="298"/>
      <c r="H534" s="300"/>
      <c r="I534" s="298"/>
      <c r="J534" s="299"/>
      <c r="K534" s="298"/>
      <c r="L534" s="299"/>
      <c r="M534" s="298"/>
      <c r="N534" s="299"/>
      <c r="P534" s="68"/>
    </row>
    <row r="535" spans="2:16" x14ac:dyDescent="0.3">
      <c r="B535" s="143">
        <f t="shared" si="22"/>
        <v>2285</v>
      </c>
      <c r="C535" s="298"/>
      <c r="D535" s="299"/>
      <c r="E535" s="298"/>
      <c r="F535" s="299"/>
      <c r="G535" s="298"/>
      <c r="H535" s="300"/>
      <c r="I535" s="298"/>
      <c r="J535" s="299"/>
      <c r="K535" s="298"/>
      <c r="L535" s="299"/>
      <c r="M535" s="298"/>
      <c r="N535" s="299"/>
      <c r="P535" s="68"/>
    </row>
    <row r="536" spans="2:16" x14ac:dyDescent="0.3">
      <c r="B536" s="143">
        <f t="shared" si="22"/>
        <v>2290</v>
      </c>
      <c r="C536" s="298"/>
      <c r="D536" s="299"/>
      <c r="E536" s="298"/>
      <c r="F536" s="299"/>
      <c r="G536" s="298"/>
      <c r="H536" s="300"/>
      <c r="I536" s="298"/>
      <c r="J536" s="299"/>
      <c r="K536" s="298"/>
      <c r="L536" s="299"/>
      <c r="M536" s="298"/>
      <c r="N536" s="299"/>
      <c r="P536" s="68"/>
    </row>
    <row r="537" spans="2:16" x14ac:dyDescent="0.3">
      <c r="B537" s="143">
        <f t="shared" si="22"/>
        <v>2295</v>
      </c>
      <c r="C537" s="298"/>
      <c r="D537" s="299"/>
      <c r="E537" s="298"/>
      <c r="F537" s="299"/>
      <c r="G537" s="298"/>
      <c r="H537" s="300"/>
      <c r="I537" s="298"/>
      <c r="J537" s="299"/>
      <c r="K537" s="298"/>
      <c r="L537" s="299"/>
      <c r="M537" s="298"/>
      <c r="N537" s="299"/>
      <c r="P537" s="68"/>
    </row>
    <row r="538" spans="2:16" x14ac:dyDescent="0.3">
      <c r="B538" s="143">
        <f t="shared" si="22"/>
        <v>2300</v>
      </c>
      <c r="C538" s="298"/>
      <c r="D538" s="299"/>
      <c r="E538" s="298"/>
      <c r="F538" s="299"/>
      <c r="G538" s="298"/>
      <c r="H538" s="300"/>
      <c r="I538" s="298"/>
      <c r="J538" s="299"/>
      <c r="K538" s="298"/>
      <c r="L538" s="299"/>
      <c r="M538" s="298"/>
      <c r="N538" s="299"/>
      <c r="P538" s="68"/>
    </row>
    <row r="539" spans="2:16" x14ac:dyDescent="0.3">
      <c r="B539" s="143">
        <f t="shared" si="22"/>
        <v>2305</v>
      </c>
      <c r="C539" s="298"/>
      <c r="D539" s="299"/>
      <c r="E539" s="298"/>
      <c r="F539" s="299"/>
      <c r="G539" s="298"/>
      <c r="H539" s="300"/>
      <c r="I539" s="298"/>
      <c r="J539" s="299"/>
      <c r="K539" s="298"/>
      <c r="L539" s="299"/>
      <c r="M539" s="298"/>
      <c r="N539" s="299"/>
      <c r="P539" s="68"/>
    </row>
    <row r="540" spans="2:16" x14ac:dyDescent="0.3">
      <c r="B540" s="143">
        <f t="shared" si="22"/>
        <v>2310</v>
      </c>
      <c r="C540" s="298"/>
      <c r="D540" s="299"/>
      <c r="E540" s="298"/>
      <c r="F540" s="299"/>
      <c r="G540" s="298"/>
      <c r="H540" s="300"/>
      <c r="I540" s="298"/>
      <c r="J540" s="299"/>
      <c r="K540" s="298"/>
      <c r="L540" s="299"/>
      <c r="M540" s="298"/>
      <c r="N540" s="299"/>
      <c r="P540" s="68"/>
    </row>
    <row r="541" spans="2:16" x14ac:dyDescent="0.3">
      <c r="B541" s="143">
        <f t="shared" si="22"/>
        <v>2315</v>
      </c>
      <c r="C541" s="298"/>
      <c r="D541" s="299"/>
      <c r="E541" s="298"/>
      <c r="F541" s="299"/>
      <c r="G541" s="298"/>
      <c r="H541" s="300"/>
      <c r="I541" s="298"/>
      <c r="J541" s="299"/>
      <c r="K541" s="298"/>
      <c r="L541" s="299"/>
      <c r="M541" s="298"/>
      <c r="N541" s="299"/>
      <c r="P541" s="68"/>
    </row>
    <row r="542" spans="2:16" x14ac:dyDescent="0.3">
      <c r="B542" s="143">
        <f t="shared" si="22"/>
        <v>2320</v>
      </c>
      <c r="C542" s="298"/>
      <c r="D542" s="299"/>
      <c r="E542" s="298"/>
      <c r="F542" s="299"/>
      <c r="G542" s="298"/>
      <c r="H542" s="300"/>
      <c r="I542" s="298"/>
      <c r="J542" s="299"/>
      <c r="K542" s="298"/>
      <c r="L542" s="299"/>
      <c r="M542" s="298"/>
      <c r="N542" s="299"/>
      <c r="P542" s="68"/>
    </row>
    <row r="543" spans="2:16" x14ac:dyDescent="0.3">
      <c r="B543" s="143">
        <f t="shared" si="22"/>
        <v>2325</v>
      </c>
      <c r="C543" s="298"/>
      <c r="D543" s="299"/>
      <c r="E543" s="298"/>
      <c r="F543" s="299"/>
      <c r="G543" s="298"/>
      <c r="H543" s="300"/>
      <c r="I543" s="298"/>
      <c r="J543" s="299"/>
      <c r="K543" s="298"/>
      <c r="L543" s="299"/>
      <c r="M543" s="298"/>
      <c r="N543" s="299"/>
      <c r="P543" s="68"/>
    </row>
    <row r="544" spans="2:16" x14ac:dyDescent="0.3">
      <c r="B544" s="143">
        <f t="shared" si="22"/>
        <v>2330</v>
      </c>
      <c r="C544" s="298"/>
      <c r="D544" s="299"/>
      <c r="E544" s="298"/>
      <c r="F544" s="299"/>
      <c r="G544" s="298"/>
      <c r="H544" s="300"/>
      <c r="I544" s="298"/>
      <c r="J544" s="299"/>
      <c r="K544" s="298"/>
      <c r="L544" s="299"/>
      <c r="M544" s="298"/>
      <c r="N544" s="299"/>
      <c r="P544" s="68"/>
    </row>
    <row r="545" spans="2:16" x14ac:dyDescent="0.3">
      <c r="B545" s="143">
        <f t="shared" si="22"/>
        <v>2335</v>
      </c>
      <c r="C545" s="298"/>
      <c r="D545" s="299"/>
      <c r="E545" s="298"/>
      <c r="F545" s="299"/>
      <c r="G545" s="298"/>
      <c r="H545" s="300"/>
      <c r="I545" s="298"/>
      <c r="J545" s="299"/>
      <c r="K545" s="298"/>
      <c r="L545" s="299"/>
      <c r="M545" s="298"/>
      <c r="N545" s="299"/>
      <c r="P545" s="68"/>
    </row>
    <row r="546" spans="2:16" x14ac:dyDescent="0.3">
      <c r="B546" s="143">
        <f t="shared" si="22"/>
        <v>2340</v>
      </c>
      <c r="C546" s="298"/>
      <c r="D546" s="299"/>
      <c r="E546" s="298"/>
      <c r="F546" s="299"/>
      <c r="G546" s="298"/>
      <c r="H546" s="300"/>
      <c r="I546" s="298"/>
      <c r="J546" s="299"/>
      <c r="K546" s="298"/>
      <c r="L546" s="299"/>
      <c r="M546" s="298"/>
      <c r="N546" s="299"/>
      <c r="P546" s="68"/>
    </row>
    <row r="547" spans="2:16" x14ac:dyDescent="0.3">
      <c r="B547" s="143">
        <f t="shared" si="22"/>
        <v>2345</v>
      </c>
      <c r="C547" s="298"/>
      <c r="D547" s="299"/>
      <c r="E547" s="298"/>
      <c r="F547" s="299"/>
      <c r="G547" s="298"/>
      <c r="H547" s="300"/>
      <c r="I547" s="298"/>
      <c r="J547" s="299"/>
      <c r="K547" s="298"/>
      <c r="L547" s="299"/>
      <c r="M547" s="298"/>
      <c r="N547" s="299"/>
      <c r="P547" s="68"/>
    </row>
    <row r="548" spans="2:16" x14ac:dyDescent="0.3">
      <c r="B548" s="143">
        <f t="shared" si="22"/>
        <v>2350</v>
      </c>
      <c r="C548" s="298"/>
      <c r="D548" s="299"/>
      <c r="E548" s="298"/>
      <c r="F548" s="299"/>
      <c r="G548" s="298"/>
      <c r="H548" s="300"/>
      <c r="I548" s="298"/>
      <c r="J548" s="299"/>
      <c r="K548" s="298"/>
      <c r="L548" s="299"/>
      <c r="M548" s="298"/>
      <c r="N548" s="299"/>
      <c r="P548" s="68"/>
    </row>
    <row r="549" spans="2:16" x14ac:dyDescent="0.3">
      <c r="B549" s="143">
        <f t="shared" si="22"/>
        <v>2355</v>
      </c>
      <c r="C549" s="298"/>
      <c r="D549" s="299"/>
      <c r="E549" s="298"/>
      <c r="F549" s="299"/>
      <c r="G549" s="298"/>
      <c r="H549" s="300"/>
      <c r="I549" s="298"/>
      <c r="J549" s="299"/>
      <c r="K549" s="298"/>
      <c r="L549" s="299"/>
      <c r="M549" s="298"/>
      <c r="N549" s="299"/>
      <c r="P549" s="68"/>
    </row>
    <row r="550" spans="2:16" x14ac:dyDescent="0.3">
      <c r="B550" s="143">
        <f t="shared" si="22"/>
        <v>2360</v>
      </c>
      <c r="C550" s="298"/>
      <c r="D550" s="299"/>
      <c r="E550" s="298"/>
      <c r="F550" s="299"/>
      <c r="G550" s="298"/>
      <c r="H550" s="300"/>
      <c r="I550" s="298"/>
      <c r="J550" s="299"/>
      <c r="K550" s="298"/>
      <c r="L550" s="299"/>
      <c r="M550" s="298"/>
      <c r="N550" s="299"/>
      <c r="P550" s="68"/>
    </row>
    <row r="551" spans="2:16" x14ac:dyDescent="0.3">
      <c r="B551" s="143">
        <f t="shared" si="22"/>
        <v>2365</v>
      </c>
      <c r="C551" s="298"/>
      <c r="D551" s="299"/>
      <c r="E551" s="298"/>
      <c r="F551" s="299"/>
      <c r="G551" s="298"/>
      <c r="H551" s="300"/>
      <c r="I551" s="298"/>
      <c r="J551" s="299"/>
      <c r="K551" s="298"/>
      <c r="L551" s="299"/>
      <c r="M551" s="298"/>
      <c r="N551" s="299"/>
      <c r="P551" s="68"/>
    </row>
    <row r="552" spans="2:16" x14ac:dyDescent="0.3">
      <c r="B552" s="143">
        <f t="shared" si="22"/>
        <v>2370</v>
      </c>
      <c r="C552" s="298"/>
      <c r="D552" s="299"/>
      <c r="E552" s="298"/>
      <c r="F552" s="299"/>
      <c r="G552" s="298"/>
      <c r="H552" s="300"/>
      <c r="I552" s="298"/>
      <c r="J552" s="299"/>
      <c r="K552" s="298"/>
      <c r="L552" s="299"/>
      <c r="M552" s="298"/>
      <c r="N552" s="299"/>
      <c r="P552" s="68"/>
    </row>
    <row r="553" spans="2:16" x14ac:dyDescent="0.3">
      <c r="B553" s="143">
        <f t="shared" si="22"/>
        <v>2375</v>
      </c>
      <c r="C553" s="298"/>
      <c r="D553" s="299"/>
      <c r="E553" s="298"/>
      <c r="F553" s="299"/>
      <c r="G553" s="298"/>
      <c r="H553" s="300"/>
      <c r="I553" s="298"/>
      <c r="J553" s="299"/>
      <c r="K553" s="298"/>
      <c r="L553" s="299"/>
      <c r="M553" s="298"/>
      <c r="N553" s="299"/>
      <c r="P553" s="68"/>
    </row>
    <row r="554" spans="2:16" x14ac:dyDescent="0.3">
      <c r="B554" s="143">
        <f t="shared" si="22"/>
        <v>2380</v>
      </c>
      <c r="C554" s="298"/>
      <c r="D554" s="299"/>
      <c r="E554" s="298"/>
      <c r="F554" s="299"/>
      <c r="G554" s="298"/>
      <c r="H554" s="300"/>
      <c r="I554" s="298"/>
      <c r="J554" s="299"/>
      <c r="K554" s="298"/>
      <c r="L554" s="299"/>
      <c r="M554" s="298"/>
      <c r="N554" s="299"/>
      <c r="P554" s="68"/>
    </row>
    <row r="555" spans="2:16" x14ac:dyDescent="0.3">
      <c r="B555" s="143">
        <f t="shared" si="22"/>
        <v>2385</v>
      </c>
      <c r="C555" s="298"/>
      <c r="D555" s="299"/>
      <c r="E555" s="298"/>
      <c r="F555" s="299"/>
      <c r="G555" s="298"/>
      <c r="H555" s="300"/>
      <c r="I555" s="298"/>
      <c r="J555" s="299"/>
      <c r="K555" s="298"/>
      <c r="L555" s="299"/>
      <c r="M555" s="298"/>
      <c r="N555" s="299"/>
      <c r="P555" s="68"/>
    </row>
    <row r="556" spans="2:16" x14ac:dyDescent="0.3">
      <c r="B556" s="143">
        <f t="shared" si="22"/>
        <v>2390</v>
      </c>
      <c r="C556" s="298"/>
      <c r="D556" s="299"/>
      <c r="E556" s="298"/>
      <c r="F556" s="299"/>
      <c r="G556" s="298"/>
      <c r="H556" s="300"/>
      <c r="I556" s="298"/>
      <c r="J556" s="299"/>
      <c r="K556" s="298"/>
      <c r="L556" s="299"/>
      <c r="M556" s="298"/>
      <c r="N556" s="299"/>
      <c r="P556" s="68"/>
    </row>
    <row r="557" spans="2:16" x14ac:dyDescent="0.3">
      <c r="B557" s="143">
        <f t="shared" si="22"/>
        <v>2395</v>
      </c>
      <c r="C557" s="298"/>
      <c r="D557" s="299"/>
      <c r="E557" s="298"/>
      <c r="F557" s="299"/>
      <c r="G557" s="298"/>
      <c r="H557" s="300"/>
      <c r="I557" s="298"/>
      <c r="J557" s="299"/>
      <c r="K557" s="298"/>
      <c r="L557" s="299"/>
      <c r="M557" s="298"/>
      <c r="N557" s="299"/>
      <c r="P557" s="68"/>
    </row>
    <row r="558" spans="2:16" x14ac:dyDescent="0.3">
      <c r="B558" s="143">
        <f t="shared" si="22"/>
        <v>2400</v>
      </c>
      <c r="C558" s="298"/>
      <c r="D558" s="299"/>
      <c r="E558" s="298"/>
      <c r="F558" s="299"/>
      <c r="G558" s="298"/>
      <c r="H558" s="300"/>
      <c r="I558" s="298"/>
      <c r="J558" s="299"/>
      <c r="K558" s="298"/>
      <c r="L558" s="299"/>
      <c r="M558" s="298"/>
      <c r="N558" s="299"/>
      <c r="P558" s="68"/>
    </row>
    <row r="559" spans="2:16" x14ac:dyDescent="0.3">
      <c r="B559" s="143">
        <f t="shared" si="22"/>
        <v>2405</v>
      </c>
      <c r="C559" s="298"/>
      <c r="D559" s="299"/>
      <c r="E559" s="298"/>
      <c r="F559" s="299"/>
      <c r="G559" s="298"/>
      <c r="H559" s="300"/>
      <c r="I559" s="298"/>
      <c r="J559" s="299"/>
      <c r="K559" s="298"/>
      <c r="L559" s="299"/>
      <c r="M559" s="298"/>
      <c r="N559" s="299"/>
      <c r="P559" s="68"/>
    </row>
    <row r="560" spans="2:16" x14ac:dyDescent="0.3">
      <c r="B560" s="143">
        <f t="shared" si="22"/>
        <v>2410</v>
      </c>
      <c r="C560" s="298"/>
      <c r="D560" s="299"/>
      <c r="E560" s="298"/>
      <c r="F560" s="299"/>
      <c r="G560" s="298"/>
      <c r="H560" s="300"/>
      <c r="I560" s="298"/>
      <c r="J560" s="299"/>
      <c r="K560" s="298"/>
      <c r="L560" s="299"/>
      <c r="M560" s="298"/>
      <c r="N560" s="299"/>
      <c r="P560" s="68"/>
    </row>
    <row r="561" spans="2:16" x14ac:dyDescent="0.3">
      <c r="B561" s="143">
        <f t="shared" si="22"/>
        <v>2415</v>
      </c>
      <c r="C561" s="298"/>
      <c r="D561" s="299"/>
      <c r="E561" s="298"/>
      <c r="F561" s="299"/>
      <c r="G561" s="298"/>
      <c r="H561" s="300"/>
      <c r="I561" s="298"/>
      <c r="J561" s="299"/>
      <c r="K561" s="298"/>
      <c r="L561" s="299"/>
      <c r="M561" s="298"/>
      <c r="N561" s="299"/>
      <c r="P561" s="68"/>
    </row>
    <row r="562" spans="2:16" x14ac:dyDescent="0.3">
      <c r="B562" s="143">
        <f t="shared" si="22"/>
        <v>2420</v>
      </c>
      <c r="C562" s="298"/>
      <c r="D562" s="299"/>
      <c r="E562" s="298"/>
      <c r="F562" s="299"/>
      <c r="G562" s="298"/>
      <c r="H562" s="300"/>
      <c r="I562" s="298"/>
      <c r="J562" s="299"/>
      <c r="K562" s="298"/>
      <c r="L562" s="299"/>
      <c r="M562" s="298"/>
      <c r="N562" s="299"/>
      <c r="P562" s="68"/>
    </row>
    <row r="563" spans="2:16" x14ac:dyDescent="0.3">
      <c r="B563" s="143">
        <f t="shared" si="22"/>
        <v>2425</v>
      </c>
      <c r="C563" s="298"/>
      <c r="D563" s="299"/>
      <c r="E563" s="298"/>
      <c r="F563" s="299"/>
      <c r="G563" s="298"/>
      <c r="H563" s="300"/>
      <c r="I563" s="298"/>
      <c r="J563" s="299"/>
      <c r="K563" s="298"/>
      <c r="L563" s="299"/>
      <c r="M563" s="298"/>
      <c r="N563" s="299"/>
      <c r="P563" s="68"/>
    </row>
    <row r="564" spans="2:16" x14ac:dyDescent="0.3">
      <c r="B564" s="143">
        <f t="shared" si="22"/>
        <v>2430</v>
      </c>
      <c r="C564" s="298"/>
      <c r="D564" s="299"/>
      <c r="E564" s="298"/>
      <c r="F564" s="299"/>
      <c r="G564" s="298"/>
      <c r="H564" s="300"/>
      <c r="I564" s="298"/>
      <c r="J564" s="299"/>
      <c r="K564" s="298"/>
      <c r="L564" s="299"/>
      <c r="M564" s="298"/>
      <c r="N564" s="299"/>
      <c r="P564" s="68"/>
    </row>
    <row r="565" spans="2:16" x14ac:dyDescent="0.3">
      <c r="B565" s="143">
        <f t="shared" si="22"/>
        <v>2435</v>
      </c>
      <c r="C565" s="298"/>
      <c r="D565" s="299"/>
      <c r="E565" s="298"/>
      <c r="F565" s="299"/>
      <c r="G565" s="298"/>
      <c r="H565" s="300"/>
      <c r="I565" s="298"/>
      <c r="J565" s="299"/>
      <c r="K565" s="298"/>
      <c r="L565" s="299"/>
      <c r="M565" s="298"/>
      <c r="N565" s="299"/>
      <c r="P565" s="68"/>
    </row>
    <row r="566" spans="2:16" x14ac:dyDescent="0.3">
      <c r="B566" s="143">
        <f t="shared" si="22"/>
        <v>2440</v>
      </c>
      <c r="C566" s="298"/>
      <c r="D566" s="299"/>
      <c r="E566" s="298"/>
      <c r="F566" s="299"/>
      <c r="G566" s="298"/>
      <c r="H566" s="300"/>
      <c r="I566" s="298"/>
      <c r="J566" s="299"/>
      <c r="K566" s="298"/>
      <c r="L566" s="299"/>
      <c r="M566" s="298"/>
      <c r="N566" s="299"/>
      <c r="P566" s="68"/>
    </row>
    <row r="567" spans="2:16" x14ac:dyDescent="0.3">
      <c r="B567" s="143">
        <f t="shared" si="22"/>
        <v>2445</v>
      </c>
      <c r="C567" s="298"/>
      <c r="D567" s="299"/>
      <c r="E567" s="298"/>
      <c r="F567" s="299"/>
      <c r="G567" s="298"/>
      <c r="H567" s="300"/>
      <c r="I567" s="298"/>
      <c r="J567" s="299"/>
      <c r="K567" s="298"/>
      <c r="L567" s="299"/>
      <c r="M567" s="298"/>
      <c r="N567" s="299"/>
      <c r="P567" s="68"/>
    </row>
    <row r="568" spans="2:16" x14ac:dyDescent="0.3">
      <c r="B568" s="143">
        <f t="shared" si="22"/>
        <v>2450</v>
      </c>
      <c r="C568" s="298"/>
      <c r="D568" s="299"/>
      <c r="E568" s="298"/>
      <c r="F568" s="299"/>
      <c r="G568" s="298"/>
      <c r="H568" s="300"/>
      <c r="I568" s="298"/>
      <c r="J568" s="299"/>
      <c r="K568" s="298"/>
      <c r="L568" s="299"/>
      <c r="M568" s="298"/>
      <c r="N568" s="299"/>
      <c r="P568" s="68"/>
    </row>
    <row r="569" spans="2:16" x14ac:dyDescent="0.3">
      <c r="B569" s="143">
        <f t="shared" si="22"/>
        <v>2455</v>
      </c>
      <c r="C569" s="298"/>
      <c r="D569" s="299"/>
      <c r="E569" s="298"/>
      <c r="F569" s="299"/>
      <c r="G569" s="298"/>
      <c r="H569" s="300"/>
      <c r="I569" s="298"/>
      <c r="J569" s="299"/>
      <c r="K569" s="298"/>
      <c r="L569" s="299"/>
      <c r="M569" s="298"/>
      <c r="N569" s="299"/>
      <c r="P569" s="68"/>
    </row>
    <row r="570" spans="2:16" x14ac:dyDescent="0.3">
      <c r="B570" s="143">
        <f t="shared" si="22"/>
        <v>2460</v>
      </c>
      <c r="C570" s="298"/>
      <c r="D570" s="299"/>
      <c r="E570" s="298"/>
      <c r="F570" s="299"/>
      <c r="G570" s="298"/>
      <c r="H570" s="300"/>
      <c r="I570" s="298"/>
      <c r="J570" s="299"/>
      <c r="K570" s="298"/>
      <c r="L570" s="299"/>
      <c r="M570" s="298"/>
      <c r="N570" s="299"/>
      <c r="P570" s="68"/>
    </row>
    <row r="571" spans="2:16" x14ac:dyDescent="0.3">
      <c r="B571" s="143">
        <f t="shared" si="22"/>
        <v>2465</v>
      </c>
      <c r="C571" s="298"/>
      <c r="D571" s="299"/>
      <c r="E571" s="298"/>
      <c r="F571" s="299"/>
      <c r="G571" s="298"/>
      <c r="H571" s="300"/>
      <c r="I571" s="298"/>
      <c r="J571" s="299"/>
      <c r="K571" s="298"/>
      <c r="L571" s="299"/>
      <c r="M571" s="298"/>
      <c r="N571" s="299"/>
      <c r="P571" s="68"/>
    </row>
    <row r="572" spans="2:16" x14ac:dyDescent="0.3">
      <c r="B572" s="143">
        <f t="shared" si="22"/>
        <v>2470</v>
      </c>
      <c r="C572" s="298"/>
      <c r="D572" s="299"/>
      <c r="E572" s="298"/>
      <c r="F572" s="299"/>
      <c r="G572" s="298"/>
      <c r="H572" s="300"/>
      <c r="I572" s="298"/>
      <c r="J572" s="299"/>
      <c r="K572" s="298"/>
      <c r="L572" s="299"/>
      <c r="M572" s="298"/>
      <c r="N572" s="299"/>
      <c r="P572" s="68"/>
    </row>
    <row r="573" spans="2:16" x14ac:dyDescent="0.3">
      <c r="B573" s="143">
        <f t="shared" si="22"/>
        <v>2475</v>
      </c>
      <c r="C573" s="298"/>
      <c r="D573" s="299"/>
      <c r="E573" s="298"/>
      <c r="F573" s="299"/>
      <c r="G573" s="298"/>
      <c r="H573" s="300"/>
      <c r="I573" s="298"/>
      <c r="J573" s="299"/>
      <c r="K573" s="298"/>
      <c r="L573" s="299"/>
      <c r="M573" s="298"/>
      <c r="N573" s="299"/>
      <c r="P573" s="68"/>
    </row>
    <row r="574" spans="2:16" x14ac:dyDescent="0.3">
      <c r="B574" s="143">
        <f t="shared" si="22"/>
        <v>2480</v>
      </c>
      <c r="C574" s="298"/>
      <c r="D574" s="299"/>
      <c r="E574" s="298"/>
      <c r="F574" s="299"/>
      <c r="G574" s="298"/>
      <c r="H574" s="300"/>
      <c r="I574" s="298"/>
      <c r="J574" s="299"/>
      <c r="K574" s="298"/>
      <c r="L574" s="299"/>
      <c r="M574" s="298"/>
      <c r="N574" s="299"/>
      <c r="P574" s="68"/>
    </row>
    <row r="575" spans="2:16" x14ac:dyDescent="0.3">
      <c r="B575" s="143">
        <f t="shared" si="22"/>
        <v>2485</v>
      </c>
      <c r="C575" s="298"/>
      <c r="D575" s="299"/>
      <c r="E575" s="298"/>
      <c r="F575" s="299"/>
      <c r="G575" s="298"/>
      <c r="H575" s="300"/>
      <c r="I575" s="298"/>
      <c r="J575" s="299"/>
      <c r="K575" s="298"/>
      <c r="L575" s="299"/>
      <c r="M575" s="298"/>
      <c r="N575" s="299"/>
      <c r="P575" s="68"/>
    </row>
    <row r="576" spans="2:16" x14ac:dyDescent="0.3">
      <c r="B576" s="143">
        <f t="shared" si="22"/>
        <v>2490</v>
      </c>
      <c r="C576" s="298"/>
      <c r="D576" s="299"/>
      <c r="E576" s="298"/>
      <c r="F576" s="299"/>
      <c r="G576" s="298"/>
      <c r="H576" s="300"/>
      <c r="I576" s="298"/>
      <c r="J576" s="299"/>
      <c r="K576" s="298"/>
      <c r="L576" s="299"/>
      <c r="M576" s="298"/>
      <c r="N576" s="299"/>
      <c r="P576" s="68"/>
    </row>
    <row r="577" spans="2:16" x14ac:dyDescent="0.3">
      <c r="B577" s="143">
        <f t="shared" si="22"/>
        <v>2495</v>
      </c>
      <c r="C577" s="298"/>
      <c r="D577" s="299"/>
      <c r="E577" s="298"/>
      <c r="F577" s="299"/>
      <c r="G577" s="298"/>
      <c r="H577" s="300"/>
      <c r="I577" s="298"/>
      <c r="J577" s="299"/>
      <c r="K577" s="298"/>
      <c r="L577" s="299"/>
      <c r="M577" s="298"/>
      <c r="N577" s="299"/>
      <c r="P577" s="68"/>
    </row>
    <row r="578" spans="2:16" x14ac:dyDescent="0.3">
      <c r="B578" s="143">
        <f t="shared" si="22"/>
        <v>2500</v>
      </c>
      <c r="C578" s="298"/>
      <c r="D578" s="299"/>
      <c r="E578" s="298"/>
      <c r="F578" s="299"/>
      <c r="G578" s="298"/>
      <c r="H578" s="300"/>
      <c r="I578" s="298"/>
      <c r="J578" s="299"/>
      <c r="K578" s="298"/>
      <c r="L578" s="299"/>
      <c r="M578" s="298"/>
      <c r="N578" s="299"/>
      <c r="P578" s="68"/>
    </row>
    <row r="579" spans="2:16" x14ac:dyDescent="0.3">
      <c r="B579" s="143">
        <f t="shared" si="22"/>
        <v>2505</v>
      </c>
      <c r="C579" s="298"/>
      <c r="D579" s="299"/>
      <c r="E579" s="298"/>
      <c r="F579" s="299"/>
      <c r="G579" s="298"/>
      <c r="H579" s="300"/>
      <c r="I579" s="298"/>
      <c r="J579" s="299"/>
      <c r="K579" s="298"/>
      <c r="L579" s="299"/>
      <c r="M579" s="298"/>
      <c r="N579" s="299"/>
      <c r="P579" s="68"/>
    </row>
    <row r="580" spans="2:16" x14ac:dyDescent="0.3">
      <c r="B580" s="143">
        <f t="shared" si="22"/>
        <v>2510</v>
      </c>
      <c r="C580" s="298"/>
      <c r="D580" s="299"/>
      <c r="E580" s="298"/>
      <c r="F580" s="299"/>
      <c r="G580" s="298"/>
      <c r="H580" s="300"/>
      <c r="I580" s="298"/>
      <c r="J580" s="299"/>
      <c r="K580" s="298"/>
      <c r="L580" s="299"/>
      <c r="M580" s="298"/>
      <c r="N580" s="299"/>
      <c r="P580" s="68"/>
    </row>
    <row r="581" spans="2:16" x14ac:dyDescent="0.3">
      <c r="B581" s="143">
        <f t="shared" si="22"/>
        <v>2515</v>
      </c>
      <c r="C581" s="298"/>
      <c r="D581" s="299"/>
      <c r="E581" s="298"/>
      <c r="F581" s="299"/>
      <c r="G581" s="298"/>
      <c r="H581" s="300"/>
      <c r="I581" s="298"/>
      <c r="J581" s="299"/>
      <c r="K581" s="298"/>
      <c r="L581" s="299"/>
      <c r="M581" s="298"/>
      <c r="N581" s="299"/>
      <c r="P581" s="68"/>
    </row>
    <row r="582" spans="2:16" x14ac:dyDescent="0.3">
      <c r="B582" s="143">
        <f t="shared" si="22"/>
        <v>2520</v>
      </c>
      <c r="C582" s="298"/>
      <c r="D582" s="299"/>
      <c r="E582" s="298"/>
      <c r="F582" s="299"/>
      <c r="G582" s="298"/>
      <c r="H582" s="300"/>
      <c r="I582" s="298"/>
      <c r="J582" s="299"/>
      <c r="K582" s="298"/>
      <c r="L582" s="299"/>
      <c r="M582" s="298"/>
      <c r="N582" s="299"/>
      <c r="P582" s="68"/>
    </row>
    <row r="583" spans="2:16" x14ac:dyDescent="0.3">
      <c r="B583" s="143">
        <f t="shared" si="22"/>
        <v>2525</v>
      </c>
      <c r="C583" s="298"/>
      <c r="D583" s="299"/>
      <c r="E583" s="298"/>
      <c r="F583" s="299"/>
      <c r="G583" s="298"/>
      <c r="H583" s="300"/>
      <c r="I583" s="298"/>
      <c r="J583" s="299"/>
      <c r="K583" s="298"/>
      <c r="L583" s="299"/>
      <c r="M583" s="298"/>
      <c r="N583" s="299"/>
      <c r="P583" s="68"/>
    </row>
    <row r="584" spans="2:16" x14ac:dyDescent="0.3">
      <c r="B584" s="143">
        <f t="shared" si="22"/>
        <v>2530</v>
      </c>
      <c r="C584" s="298"/>
      <c r="D584" s="299"/>
      <c r="E584" s="298"/>
      <c r="F584" s="299"/>
      <c r="G584" s="298"/>
      <c r="H584" s="300"/>
      <c r="I584" s="298"/>
      <c r="J584" s="299"/>
      <c r="K584" s="298"/>
      <c r="L584" s="299"/>
      <c r="M584" s="298"/>
      <c r="N584" s="299"/>
      <c r="P584" s="68"/>
    </row>
    <row r="585" spans="2:16" x14ac:dyDescent="0.3">
      <c r="B585" s="143">
        <f t="shared" si="22"/>
        <v>2535</v>
      </c>
      <c r="C585" s="298"/>
      <c r="D585" s="299"/>
      <c r="E585" s="298"/>
      <c r="F585" s="299"/>
      <c r="G585" s="298"/>
      <c r="H585" s="300"/>
      <c r="I585" s="298"/>
      <c r="J585" s="299"/>
      <c r="K585" s="298"/>
      <c r="L585" s="299"/>
      <c r="M585" s="298"/>
      <c r="N585" s="299"/>
      <c r="P585" s="68"/>
    </row>
    <row r="586" spans="2:16" x14ac:dyDescent="0.3">
      <c r="B586" s="143">
        <f t="shared" si="22"/>
        <v>2540</v>
      </c>
      <c r="C586" s="298"/>
      <c r="D586" s="299"/>
      <c r="E586" s="298"/>
      <c r="F586" s="299"/>
      <c r="G586" s="298"/>
      <c r="H586" s="300"/>
      <c r="I586" s="298"/>
      <c r="J586" s="299"/>
      <c r="K586" s="298"/>
      <c r="L586" s="299"/>
      <c r="M586" s="298"/>
      <c r="N586" s="299"/>
      <c r="P586" s="68"/>
    </row>
    <row r="587" spans="2:16" x14ac:dyDescent="0.3">
      <c r="B587" s="143">
        <f t="shared" si="22"/>
        <v>2545</v>
      </c>
      <c r="C587" s="298"/>
      <c r="D587" s="299"/>
      <c r="E587" s="298"/>
      <c r="F587" s="299"/>
      <c r="G587" s="298"/>
      <c r="H587" s="300"/>
      <c r="I587" s="298"/>
      <c r="J587" s="299"/>
      <c r="K587" s="298"/>
      <c r="L587" s="299"/>
      <c r="M587" s="298"/>
      <c r="N587" s="299"/>
      <c r="P587" s="68"/>
    </row>
    <row r="588" spans="2:16" x14ac:dyDescent="0.3">
      <c r="B588" s="143">
        <f t="shared" si="22"/>
        <v>2550</v>
      </c>
      <c r="C588" s="298"/>
      <c r="D588" s="299"/>
      <c r="E588" s="298"/>
      <c r="F588" s="299"/>
      <c r="G588" s="298"/>
      <c r="H588" s="300"/>
      <c r="I588" s="298"/>
      <c r="J588" s="299"/>
      <c r="K588" s="298"/>
      <c r="L588" s="299"/>
      <c r="M588" s="298"/>
      <c r="N588" s="299"/>
      <c r="P588" s="68"/>
    </row>
    <row r="589" spans="2:16" x14ac:dyDescent="0.3">
      <c r="B589" s="143">
        <f t="shared" si="22"/>
        <v>2555</v>
      </c>
      <c r="C589" s="298"/>
      <c r="D589" s="299"/>
      <c r="E589" s="298"/>
      <c r="F589" s="299"/>
      <c r="G589" s="298"/>
      <c r="H589" s="300"/>
      <c r="I589" s="298"/>
      <c r="J589" s="299"/>
      <c r="K589" s="298"/>
      <c r="L589" s="299"/>
      <c r="M589" s="298"/>
      <c r="N589" s="299"/>
      <c r="P589" s="68"/>
    </row>
    <row r="590" spans="2:16" x14ac:dyDescent="0.3">
      <c r="B590" s="143">
        <f t="shared" si="22"/>
        <v>2560</v>
      </c>
      <c r="C590" s="298"/>
      <c r="D590" s="299"/>
      <c r="E590" s="298"/>
      <c r="F590" s="299"/>
      <c r="G590" s="298"/>
      <c r="H590" s="300"/>
      <c r="I590" s="298"/>
      <c r="J590" s="299"/>
      <c r="K590" s="298"/>
      <c r="L590" s="299"/>
      <c r="M590" s="298"/>
      <c r="N590" s="299"/>
      <c r="P590" s="68"/>
    </row>
    <row r="591" spans="2:16" x14ac:dyDescent="0.3">
      <c r="B591" s="143">
        <f t="shared" si="22"/>
        <v>2565</v>
      </c>
      <c r="C591" s="298"/>
      <c r="D591" s="299"/>
      <c r="E591" s="298"/>
      <c r="F591" s="299"/>
      <c r="G591" s="298"/>
      <c r="H591" s="300"/>
      <c r="I591" s="298"/>
      <c r="J591" s="299"/>
      <c r="K591" s="298"/>
      <c r="L591" s="299"/>
      <c r="M591" s="298"/>
      <c r="N591" s="299"/>
      <c r="P591" s="68"/>
    </row>
    <row r="592" spans="2:16" x14ac:dyDescent="0.3">
      <c r="B592" s="143">
        <f t="shared" si="22"/>
        <v>2570</v>
      </c>
      <c r="C592" s="298"/>
      <c r="D592" s="299"/>
      <c r="E592" s="298"/>
      <c r="F592" s="299"/>
      <c r="G592" s="298"/>
      <c r="H592" s="300"/>
      <c r="I592" s="298"/>
      <c r="J592" s="299"/>
      <c r="K592" s="298"/>
      <c r="L592" s="299"/>
      <c r="M592" s="298"/>
      <c r="N592" s="299"/>
      <c r="P592" s="68"/>
    </row>
    <row r="593" spans="2:16" x14ac:dyDescent="0.3">
      <c r="B593" s="143">
        <f t="shared" si="22"/>
        <v>2575</v>
      </c>
      <c r="C593" s="298"/>
      <c r="D593" s="299"/>
      <c r="E593" s="298"/>
      <c r="F593" s="299"/>
      <c r="G593" s="298"/>
      <c r="H593" s="300"/>
      <c r="I593" s="298"/>
      <c r="J593" s="299"/>
      <c r="K593" s="298"/>
      <c r="L593" s="299"/>
      <c r="M593" s="298"/>
      <c r="N593" s="299"/>
      <c r="P593" s="68"/>
    </row>
    <row r="594" spans="2:16" x14ac:dyDescent="0.3">
      <c r="B594" s="143">
        <f t="shared" si="22"/>
        <v>2580</v>
      </c>
      <c r="C594" s="298"/>
      <c r="D594" s="299"/>
      <c r="E594" s="298"/>
      <c r="F594" s="299"/>
      <c r="G594" s="298"/>
      <c r="H594" s="300"/>
      <c r="I594" s="298"/>
      <c r="J594" s="299"/>
      <c r="K594" s="298"/>
      <c r="L594" s="299"/>
      <c r="M594" s="298"/>
      <c r="N594" s="299"/>
      <c r="P594" s="68"/>
    </row>
    <row r="595" spans="2:16" x14ac:dyDescent="0.3">
      <c r="B595" s="143">
        <f t="shared" ref="B595:B658" si="23">B594+5</f>
        <v>2585</v>
      </c>
      <c r="C595" s="298"/>
      <c r="D595" s="299"/>
      <c r="E595" s="298"/>
      <c r="F595" s="299"/>
      <c r="G595" s="298"/>
      <c r="H595" s="300"/>
      <c r="I595" s="298"/>
      <c r="J595" s="299"/>
      <c r="K595" s="298"/>
      <c r="L595" s="299"/>
      <c r="M595" s="298"/>
      <c r="N595" s="299"/>
      <c r="P595" s="68"/>
    </row>
    <row r="596" spans="2:16" x14ac:dyDescent="0.3">
      <c r="B596" s="143">
        <f t="shared" si="23"/>
        <v>2590</v>
      </c>
      <c r="C596" s="298"/>
      <c r="D596" s="299"/>
      <c r="E596" s="298"/>
      <c r="F596" s="299"/>
      <c r="G596" s="298"/>
      <c r="H596" s="300"/>
      <c r="I596" s="298"/>
      <c r="J596" s="299"/>
      <c r="K596" s="298"/>
      <c r="L596" s="299"/>
      <c r="M596" s="298"/>
      <c r="N596" s="299"/>
      <c r="P596" s="68"/>
    </row>
    <row r="597" spans="2:16" x14ac:dyDescent="0.3">
      <c r="B597" s="143">
        <f t="shared" si="23"/>
        <v>2595</v>
      </c>
      <c r="C597" s="298"/>
      <c r="D597" s="299"/>
      <c r="E597" s="298"/>
      <c r="F597" s="299"/>
      <c r="G597" s="298"/>
      <c r="H597" s="300"/>
      <c r="I597" s="298"/>
      <c r="J597" s="299"/>
      <c r="K597" s="298"/>
      <c r="L597" s="299"/>
      <c r="M597" s="298"/>
      <c r="N597" s="299"/>
      <c r="P597" s="68"/>
    </row>
    <row r="598" spans="2:16" x14ac:dyDescent="0.3">
      <c r="B598" s="143">
        <f t="shared" si="23"/>
        <v>2600</v>
      </c>
      <c r="C598" s="298"/>
      <c r="D598" s="299"/>
      <c r="E598" s="298"/>
      <c r="F598" s="299"/>
      <c r="G598" s="298"/>
      <c r="H598" s="300"/>
      <c r="I598" s="298"/>
      <c r="J598" s="299"/>
      <c r="K598" s="298"/>
      <c r="L598" s="299"/>
      <c r="M598" s="298"/>
      <c r="N598" s="299"/>
      <c r="P598" s="68"/>
    </row>
    <row r="599" spans="2:16" x14ac:dyDescent="0.3">
      <c r="B599" s="143">
        <f t="shared" si="23"/>
        <v>2605</v>
      </c>
      <c r="C599" s="298"/>
      <c r="D599" s="299"/>
      <c r="E599" s="298"/>
      <c r="F599" s="299"/>
      <c r="G599" s="298"/>
      <c r="H599" s="300"/>
      <c r="I599" s="298"/>
      <c r="J599" s="299"/>
      <c r="K599" s="298"/>
      <c r="L599" s="299"/>
      <c r="M599" s="298"/>
      <c r="N599" s="299"/>
      <c r="P599" s="68"/>
    </row>
    <row r="600" spans="2:16" x14ac:dyDescent="0.3">
      <c r="B600" s="143">
        <f t="shared" si="23"/>
        <v>2610</v>
      </c>
      <c r="C600" s="298"/>
      <c r="D600" s="299"/>
      <c r="E600" s="298"/>
      <c r="F600" s="299"/>
      <c r="G600" s="298"/>
      <c r="H600" s="300"/>
      <c r="I600" s="298"/>
      <c r="J600" s="299"/>
      <c r="K600" s="298"/>
      <c r="L600" s="299"/>
      <c r="M600" s="298"/>
      <c r="N600" s="299"/>
      <c r="P600" s="68"/>
    </row>
    <row r="601" spans="2:16" x14ac:dyDescent="0.3">
      <c r="B601" s="143">
        <f t="shared" si="23"/>
        <v>2615</v>
      </c>
      <c r="C601" s="298"/>
      <c r="D601" s="299"/>
      <c r="E601" s="298"/>
      <c r="F601" s="299"/>
      <c r="G601" s="298"/>
      <c r="H601" s="300"/>
      <c r="I601" s="298"/>
      <c r="J601" s="299"/>
      <c r="K601" s="298"/>
      <c r="L601" s="299"/>
      <c r="M601" s="298"/>
      <c r="N601" s="299"/>
      <c r="P601" s="68"/>
    </row>
    <row r="602" spans="2:16" x14ac:dyDescent="0.3">
      <c r="B602" s="143">
        <f t="shared" si="23"/>
        <v>2620</v>
      </c>
      <c r="C602" s="298"/>
      <c r="D602" s="299"/>
      <c r="E602" s="298"/>
      <c r="F602" s="299"/>
      <c r="G602" s="298"/>
      <c r="H602" s="300"/>
      <c r="I602" s="298"/>
      <c r="J602" s="299"/>
      <c r="K602" s="298"/>
      <c r="L602" s="299"/>
      <c r="M602" s="298"/>
      <c r="N602" s="299"/>
      <c r="P602" s="68"/>
    </row>
    <row r="603" spans="2:16" x14ac:dyDescent="0.3">
      <c r="B603" s="143">
        <f t="shared" si="23"/>
        <v>2625</v>
      </c>
      <c r="C603" s="298"/>
      <c r="D603" s="299"/>
      <c r="E603" s="298"/>
      <c r="F603" s="299"/>
      <c r="G603" s="298"/>
      <c r="H603" s="300"/>
      <c r="I603" s="298"/>
      <c r="J603" s="299"/>
      <c r="K603" s="298"/>
      <c r="L603" s="299"/>
      <c r="M603" s="298"/>
      <c r="N603" s="299"/>
      <c r="P603" s="68"/>
    </row>
    <row r="604" spans="2:16" x14ac:dyDescent="0.3">
      <c r="B604" s="143">
        <f t="shared" si="23"/>
        <v>2630</v>
      </c>
      <c r="C604" s="298"/>
      <c r="D604" s="299"/>
      <c r="E604" s="298"/>
      <c r="F604" s="299"/>
      <c r="G604" s="298"/>
      <c r="H604" s="300"/>
      <c r="I604" s="298"/>
      <c r="J604" s="299"/>
      <c r="K604" s="298"/>
      <c r="L604" s="299"/>
      <c r="M604" s="298"/>
      <c r="N604" s="299"/>
      <c r="P604" s="68"/>
    </row>
    <row r="605" spans="2:16" x14ac:dyDescent="0.3">
      <c r="B605" s="143">
        <f t="shared" si="23"/>
        <v>2635</v>
      </c>
      <c r="C605" s="298"/>
      <c r="D605" s="299"/>
      <c r="E605" s="298"/>
      <c r="F605" s="299"/>
      <c r="G605" s="298"/>
      <c r="H605" s="300"/>
      <c r="I605" s="298"/>
      <c r="J605" s="299"/>
      <c r="K605" s="298"/>
      <c r="L605" s="299"/>
      <c r="M605" s="298"/>
      <c r="N605" s="299"/>
      <c r="P605" s="68"/>
    </row>
    <row r="606" spans="2:16" x14ac:dyDescent="0.3">
      <c r="B606" s="143">
        <f t="shared" si="23"/>
        <v>2640</v>
      </c>
      <c r="C606" s="298"/>
      <c r="D606" s="299"/>
      <c r="E606" s="298"/>
      <c r="F606" s="299"/>
      <c r="G606" s="298"/>
      <c r="H606" s="300"/>
      <c r="I606" s="298"/>
      <c r="J606" s="299"/>
      <c r="K606" s="298"/>
      <c r="L606" s="299"/>
      <c r="M606" s="298"/>
      <c r="N606" s="299"/>
      <c r="P606" s="68"/>
    </row>
    <row r="607" spans="2:16" x14ac:dyDescent="0.3">
      <c r="B607" s="143">
        <f t="shared" si="23"/>
        <v>2645</v>
      </c>
      <c r="C607" s="298"/>
      <c r="D607" s="299"/>
      <c r="E607" s="298"/>
      <c r="F607" s="299"/>
      <c r="G607" s="298"/>
      <c r="H607" s="300"/>
      <c r="I607" s="298"/>
      <c r="J607" s="299"/>
      <c r="K607" s="298"/>
      <c r="L607" s="299"/>
      <c r="M607" s="298"/>
      <c r="N607" s="299"/>
      <c r="P607" s="68"/>
    </row>
    <row r="608" spans="2:16" x14ac:dyDescent="0.3">
      <c r="B608" s="143">
        <f t="shared" si="23"/>
        <v>2650</v>
      </c>
      <c r="C608" s="298"/>
      <c r="D608" s="299"/>
      <c r="E608" s="298"/>
      <c r="F608" s="299"/>
      <c r="G608" s="298"/>
      <c r="H608" s="300"/>
      <c r="I608" s="298"/>
      <c r="J608" s="299"/>
      <c r="K608" s="298"/>
      <c r="L608" s="299"/>
      <c r="M608" s="298"/>
      <c r="N608" s="299"/>
      <c r="P608" s="68"/>
    </row>
    <row r="609" spans="2:16" x14ac:dyDescent="0.3">
      <c r="B609" s="143">
        <f t="shared" si="23"/>
        <v>2655</v>
      </c>
      <c r="C609" s="298"/>
      <c r="D609" s="299"/>
      <c r="E609" s="298"/>
      <c r="F609" s="299"/>
      <c r="G609" s="298"/>
      <c r="H609" s="300"/>
      <c r="I609" s="298"/>
      <c r="J609" s="299"/>
      <c r="K609" s="298"/>
      <c r="L609" s="299"/>
      <c r="M609" s="298"/>
      <c r="N609" s="299"/>
      <c r="P609" s="68"/>
    </row>
    <row r="610" spans="2:16" x14ac:dyDescent="0.3">
      <c r="B610" s="143">
        <f t="shared" si="23"/>
        <v>2660</v>
      </c>
      <c r="C610" s="298"/>
      <c r="D610" s="299"/>
      <c r="E610" s="298"/>
      <c r="F610" s="299"/>
      <c r="G610" s="298"/>
      <c r="H610" s="300"/>
      <c r="I610" s="298"/>
      <c r="J610" s="299"/>
      <c r="K610" s="298"/>
      <c r="L610" s="299"/>
      <c r="M610" s="298"/>
      <c r="N610" s="299"/>
      <c r="P610" s="68"/>
    </row>
    <row r="611" spans="2:16" x14ac:dyDescent="0.3">
      <c r="B611" s="143">
        <f t="shared" si="23"/>
        <v>2665</v>
      </c>
      <c r="C611" s="298"/>
      <c r="D611" s="299"/>
      <c r="E611" s="298"/>
      <c r="F611" s="299"/>
      <c r="G611" s="298"/>
      <c r="H611" s="300"/>
      <c r="I611" s="298"/>
      <c r="J611" s="299"/>
      <c r="K611" s="298"/>
      <c r="L611" s="299"/>
      <c r="M611" s="298"/>
      <c r="N611" s="299"/>
      <c r="P611" s="68"/>
    </row>
    <row r="612" spans="2:16" x14ac:dyDescent="0.3">
      <c r="B612" s="143">
        <f t="shared" si="23"/>
        <v>2670</v>
      </c>
      <c r="C612" s="298"/>
      <c r="D612" s="299"/>
      <c r="E612" s="298"/>
      <c r="F612" s="299"/>
      <c r="G612" s="298"/>
      <c r="H612" s="300"/>
      <c r="I612" s="298"/>
      <c r="J612" s="299"/>
      <c r="K612" s="298"/>
      <c r="L612" s="299"/>
      <c r="M612" s="298"/>
      <c r="N612" s="299"/>
      <c r="P612" s="68"/>
    </row>
    <row r="613" spans="2:16" x14ac:dyDescent="0.3">
      <c r="B613" s="143">
        <f t="shared" si="23"/>
        <v>2675</v>
      </c>
      <c r="C613" s="298"/>
      <c r="D613" s="299"/>
      <c r="E613" s="298"/>
      <c r="F613" s="299"/>
      <c r="G613" s="298"/>
      <c r="H613" s="300"/>
      <c r="I613" s="298"/>
      <c r="J613" s="299"/>
      <c r="K613" s="298"/>
      <c r="L613" s="299"/>
      <c r="M613" s="298"/>
      <c r="N613" s="299"/>
      <c r="P613" s="68"/>
    </row>
    <row r="614" spans="2:16" x14ac:dyDescent="0.3">
      <c r="B614" s="143">
        <f t="shared" si="23"/>
        <v>2680</v>
      </c>
      <c r="C614" s="298"/>
      <c r="D614" s="299"/>
      <c r="E614" s="298"/>
      <c r="F614" s="299"/>
      <c r="G614" s="298"/>
      <c r="H614" s="300"/>
      <c r="I614" s="298"/>
      <c r="J614" s="299"/>
      <c r="K614" s="298"/>
      <c r="L614" s="299"/>
      <c r="M614" s="298"/>
      <c r="N614" s="299"/>
      <c r="P614" s="68"/>
    </row>
    <row r="615" spans="2:16" x14ac:dyDescent="0.3">
      <c r="B615" s="143">
        <f t="shared" si="23"/>
        <v>2685</v>
      </c>
      <c r="C615" s="298"/>
      <c r="D615" s="299"/>
      <c r="E615" s="298"/>
      <c r="F615" s="299"/>
      <c r="G615" s="298"/>
      <c r="H615" s="300"/>
      <c r="I615" s="298"/>
      <c r="J615" s="299"/>
      <c r="K615" s="298"/>
      <c r="L615" s="299"/>
      <c r="M615" s="298"/>
      <c r="N615" s="299"/>
      <c r="P615" s="68"/>
    </row>
    <row r="616" spans="2:16" x14ac:dyDescent="0.3">
      <c r="B616" s="143">
        <f t="shared" si="23"/>
        <v>2690</v>
      </c>
      <c r="C616" s="298"/>
      <c r="D616" s="299"/>
      <c r="E616" s="298"/>
      <c r="F616" s="299"/>
      <c r="G616" s="298"/>
      <c r="H616" s="300"/>
      <c r="I616" s="298"/>
      <c r="J616" s="299"/>
      <c r="K616" s="298"/>
      <c r="L616" s="299"/>
      <c r="M616" s="298"/>
      <c r="N616" s="299"/>
      <c r="P616" s="68"/>
    </row>
    <row r="617" spans="2:16" x14ac:dyDescent="0.3">
      <c r="B617" s="143">
        <f t="shared" si="23"/>
        <v>2695</v>
      </c>
      <c r="C617" s="298"/>
      <c r="D617" s="299"/>
      <c r="E617" s="298"/>
      <c r="F617" s="299"/>
      <c r="G617" s="298"/>
      <c r="H617" s="300"/>
      <c r="I617" s="298"/>
      <c r="J617" s="299"/>
      <c r="K617" s="298"/>
      <c r="L617" s="299"/>
      <c r="M617" s="298"/>
      <c r="N617" s="299"/>
      <c r="P617" s="68"/>
    </row>
    <row r="618" spans="2:16" x14ac:dyDescent="0.3">
      <c r="B618" s="143">
        <f t="shared" si="23"/>
        <v>2700</v>
      </c>
      <c r="C618" s="298"/>
      <c r="D618" s="299"/>
      <c r="E618" s="298"/>
      <c r="F618" s="299"/>
      <c r="G618" s="298"/>
      <c r="H618" s="300"/>
      <c r="I618" s="298"/>
      <c r="J618" s="299"/>
      <c r="K618" s="298"/>
      <c r="L618" s="299"/>
      <c r="M618" s="298"/>
      <c r="N618" s="299"/>
      <c r="P618" s="68"/>
    </row>
    <row r="619" spans="2:16" x14ac:dyDescent="0.3">
      <c r="B619" s="143">
        <f t="shared" si="23"/>
        <v>2705</v>
      </c>
      <c r="C619" s="298"/>
      <c r="D619" s="299"/>
      <c r="E619" s="298"/>
      <c r="F619" s="299"/>
      <c r="G619" s="298"/>
      <c r="H619" s="300"/>
      <c r="I619" s="298"/>
      <c r="J619" s="299"/>
      <c r="K619" s="298"/>
      <c r="L619" s="299"/>
      <c r="M619" s="298"/>
      <c r="N619" s="299"/>
      <c r="P619" s="68"/>
    </row>
    <row r="620" spans="2:16" x14ac:dyDescent="0.3">
      <c r="B620" s="143">
        <f t="shared" si="23"/>
        <v>2710</v>
      </c>
      <c r="C620" s="298"/>
      <c r="D620" s="299"/>
      <c r="E620" s="298"/>
      <c r="F620" s="299"/>
      <c r="G620" s="298"/>
      <c r="H620" s="300"/>
      <c r="I620" s="298"/>
      <c r="J620" s="299"/>
      <c r="K620" s="298"/>
      <c r="L620" s="299"/>
      <c r="M620" s="298"/>
      <c r="N620" s="299"/>
      <c r="P620" s="68"/>
    </row>
    <row r="621" spans="2:16" x14ac:dyDescent="0.3">
      <c r="B621" s="143">
        <f t="shared" si="23"/>
        <v>2715</v>
      </c>
      <c r="C621" s="298"/>
      <c r="D621" s="299"/>
      <c r="E621" s="298"/>
      <c r="F621" s="299"/>
      <c r="G621" s="298"/>
      <c r="H621" s="300"/>
      <c r="I621" s="298"/>
      <c r="J621" s="299"/>
      <c r="K621" s="298"/>
      <c r="L621" s="299"/>
      <c r="M621" s="298"/>
      <c r="N621" s="299"/>
      <c r="P621" s="68"/>
    </row>
    <row r="622" spans="2:16" x14ac:dyDescent="0.3">
      <c r="B622" s="143">
        <f t="shared" si="23"/>
        <v>2720</v>
      </c>
      <c r="C622" s="298"/>
      <c r="D622" s="299"/>
      <c r="E622" s="298"/>
      <c r="F622" s="299"/>
      <c r="G622" s="298"/>
      <c r="H622" s="300"/>
      <c r="I622" s="298"/>
      <c r="J622" s="299"/>
      <c r="K622" s="298"/>
      <c r="L622" s="299"/>
      <c r="M622" s="298"/>
      <c r="N622" s="299"/>
      <c r="P622" s="68"/>
    </row>
    <row r="623" spans="2:16" x14ac:dyDescent="0.3">
      <c r="B623" s="143">
        <f t="shared" si="23"/>
        <v>2725</v>
      </c>
      <c r="C623" s="298"/>
      <c r="D623" s="299"/>
      <c r="E623" s="298"/>
      <c r="F623" s="299"/>
      <c r="G623" s="298"/>
      <c r="H623" s="300"/>
      <c r="I623" s="298"/>
      <c r="J623" s="299"/>
      <c r="K623" s="298"/>
      <c r="L623" s="299"/>
      <c r="M623" s="298"/>
      <c r="N623" s="299"/>
      <c r="P623" s="68"/>
    </row>
    <row r="624" spans="2:16" x14ac:dyDescent="0.3">
      <c r="B624" s="143">
        <f t="shared" si="23"/>
        <v>2730</v>
      </c>
      <c r="C624" s="298"/>
      <c r="D624" s="299"/>
      <c r="E624" s="298"/>
      <c r="F624" s="299"/>
      <c r="G624" s="298"/>
      <c r="H624" s="300"/>
      <c r="I624" s="298"/>
      <c r="J624" s="299"/>
      <c r="K624" s="298"/>
      <c r="L624" s="299"/>
      <c r="M624" s="298"/>
      <c r="N624" s="299"/>
      <c r="P624" s="68"/>
    </row>
    <row r="625" spans="2:16" x14ac:dyDescent="0.3">
      <c r="B625" s="143">
        <f t="shared" si="23"/>
        <v>2735</v>
      </c>
      <c r="C625" s="298"/>
      <c r="D625" s="299"/>
      <c r="E625" s="298"/>
      <c r="F625" s="299"/>
      <c r="G625" s="298"/>
      <c r="H625" s="300"/>
      <c r="I625" s="298"/>
      <c r="J625" s="299"/>
      <c r="K625" s="298"/>
      <c r="L625" s="299"/>
      <c r="M625" s="298"/>
      <c r="N625" s="299"/>
      <c r="P625" s="68"/>
    </row>
    <row r="626" spans="2:16" x14ac:dyDescent="0.3">
      <c r="B626" s="143">
        <f t="shared" si="23"/>
        <v>2740</v>
      </c>
      <c r="C626" s="298"/>
      <c r="D626" s="299"/>
      <c r="E626" s="298"/>
      <c r="F626" s="299"/>
      <c r="G626" s="298"/>
      <c r="H626" s="300"/>
      <c r="I626" s="298"/>
      <c r="J626" s="299"/>
      <c r="K626" s="298"/>
      <c r="L626" s="299"/>
      <c r="M626" s="298"/>
      <c r="N626" s="299"/>
      <c r="P626" s="68"/>
    </row>
    <row r="627" spans="2:16" x14ac:dyDescent="0.3">
      <c r="B627" s="143">
        <f t="shared" si="23"/>
        <v>2745</v>
      </c>
      <c r="C627" s="298"/>
      <c r="D627" s="299"/>
      <c r="E627" s="298"/>
      <c r="F627" s="299"/>
      <c r="G627" s="298"/>
      <c r="H627" s="300"/>
      <c r="I627" s="298"/>
      <c r="J627" s="299"/>
      <c r="K627" s="298"/>
      <c r="L627" s="299"/>
      <c r="M627" s="298"/>
      <c r="N627" s="299"/>
      <c r="P627" s="68"/>
    </row>
    <row r="628" spans="2:16" x14ac:dyDescent="0.3">
      <c r="B628" s="143">
        <f t="shared" si="23"/>
        <v>2750</v>
      </c>
      <c r="C628" s="298"/>
      <c r="D628" s="299"/>
      <c r="E628" s="298"/>
      <c r="F628" s="299"/>
      <c r="G628" s="298"/>
      <c r="H628" s="300"/>
      <c r="I628" s="298"/>
      <c r="J628" s="299"/>
      <c r="K628" s="298"/>
      <c r="L628" s="299"/>
      <c r="M628" s="298"/>
      <c r="N628" s="299"/>
      <c r="P628" s="68"/>
    </row>
    <row r="629" spans="2:16" x14ac:dyDescent="0.3">
      <c r="B629" s="143">
        <f t="shared" si="23"/>
        <v>2755</v>
      </c>
      <c r="C629" s="298"/>
      <c r="D629" s="299"/>
      <c r="E629" s="298"/>
      <c r="F629" s="299"/>
      <c r="G629" s="298"/>
      <c r="H629" s="300"/>
      <c r="I629" s="298"/>
      <c r="J629" s="299"/>
      <c r="K629" s="298"/>
      <c r="L629" s="299"/>
      <c r="M629" s="298"/>
      <c r="N629" s="299"/>
      <c r="P629" s="68"/>
    </row>
    <row r="630" spans="2:16" x14ac:dyDescent="0.3">
      <c r="B630" s="143">
        <f t="shared" si="23"/>
        <v>2760</v>
      </c>
      <c r="C630" s="298"/>
      <c r="D630" s="299"/>
      <c r="E630" s="298"/>
      <c r="F630" s="299"/>
      <c r="G630" s="298"/>
      <c r="H630" s="300"/>
      <c r="I630" s="298"/>
      <c r="J630" s="299"/>
      <c r="K630" s="298"/>
      <c r="L630" s="299"/>
      <c r="M630" s="298"/>
      <c r="N630" s="299"/>
      <c r="P630" s="68"/>
    </row>
    <row r="631" spans="2:16" x14ac:dyDescent="0.3">
      <c r="B631" s="143">
        <f t="shared" si="23"/>
        <v>2765</v>
      </c>
      <c r="C631" s="298"/>
      <c r="D631" s="299"/>
      <c r="E631" s="298"/>
      <c r="F631" s="299"/>
      <c r="G631" s="298"/>
      <c r="H631" s="300"/>
      <c r="I631" s="298"/>
      <c r="J631" s="299"/>
      <c r="K631" s="298"/>
      <c r="L631" s="299"/>
      <c r="M631" s="298"/>
      <c r="N631" s="299"/>
      <c r="P631" s="68"/>
    </row>
    <row r="632" spans="2:16" x14ac:dyDescent="0.3">
      <c r="B632" s="143">
        <f t="shared" si="23"/>
        <v>2770</v>
      </c>
      <c r="C632" s="298"/>
      <c r="D632" s="299"/>
      <c r="E632" s="298"/>
      <c r="F632" s="299"/>
      <c r="G632" s="298"/>
      <c r="H632" s="300"/>
      <c r="I632" s="298"/>
      <c r="J632" s="299"/>
      <c r="K632" s="298"/>
      <c r="L632" s="299"/>
      <c r="M632" s="298"/>
      <c r="N632" s="299"/>
      <c r="P632" s="68"/>
    </row>
    <row r="633" spans="2:16" x14ac:dyDescent="0.3">
      <c r="B633" s="143">
        <f t="shared" si="23"/>
        <v>2775</v>
      </c>
      <c r="C633" s="298"/>
      <c r="D633" s="299"/>
      <c r="E633" s="298"/>
      <c r="F633" s="299"/>
      <c r="G633" s="298"/>
      <c r="H633" s="300"/>
      <c r="I633" s="298"/>
      <c r="J633" s="299"/>
      <c r="K633" s="298"/>
      <c r="L633" s="299"/>
      <c r="M633" s="298"/>
      <c r="N633" s="299"/>
      <c r="P633" s="68"/>
    </row>
    <row r="634" spans="2:16" x14ac:dyDescent="0.3">
      <c r="B634" s="143">
        <f t="shared" si="23"/>
        <v>2780</v>
      </c>
      <c r="C634" s="298"/>
      <c r="D634" s="299"/>
      <c r="E634" s="298"/>
      <c r="F634" s="299"/>
      <c r="G634" s="298"/>
      <c r="H634" s="300"/>
      <c r="I634" s="298"/>
      <c r="J634" s="299"/>
      <c r="K634" s="298"/>
      <c r="L634" s="299"/>
      <c r="M634" s="298"/>
      <c r="N634" s="299"/>
      <c r="P634" s="68"/>
    </row>
    <row r="635" spans="2:16" x14ac:dyDescent="0.3">
      <c r="B635" s="143">
        <f t="shared" si="23"/>
        <v>2785</v>
      </c>
      <c r="C635" s="298"/>
      <c r="D635" s="299"/>
      <c r="E635" s="298"/>
      <c r="F635" s="299"/>
      <c r="G635" s="298"/>
      <c r="H635" s="300"/>
      <c r="I635" s="298"/>
      <c r="J635" s="299"/>
      <c r="K635" s="298"/>
      <c r="L635" s="299"/>
      <c r="M635" s="298"/>
      <c r="N635" s="299"/>
      <c r="P635" s="68"/>
    </row>
    <row r="636" spans="2:16" x14ac:dyDescent="0.3">
      <c r="B636" s="143">
        <f t="shared" si="23"/>
        <v>2790</v>
      </c>
      <c r="C636" s="298"/>
      <c r="D636" s="299"/>
      <c r="E636" s="298"/>
      <c r="F636" s="299"/>
      <c r="G636" s="298"/>
      <c r="H636" s="300"/>
      <c r="I636" s="298"/>
      <c r="J636" s="299"/>
      <c r="K636" s="298"/>
      <c r="L636" s="299"/>
      <c r="M636" s="298"/>
      <c r="N636" s="299"/>
      <c r="P636" s="68"/>
    </row>
    <row r="637" spans="2:16" x14ac:dyDescent="0.3">
      <c r="B637" s="143">
        <f t="shared" si="23"/>
        <v>2795</v>
      </c>
      <c r="C637" s="298"/>
      <c r="D637" s="299"/>
      <c r="E637" s="298"/>
      <c r="F637" s="299"/>
      <c r="G637" s="298"/>
      <c r="H637" s="300"/>
      <c r="I637" s="298"/>
      <c r="J637" s="299"/>
      <c r="K637" s="298"/>
      <c r="L637" s="299"/>
      <c r="M637" s="298"/>
      <c r="N637" s="299"/>
      <c r="P637" s="68"/>
    </row>
    <row r="638" spans="2:16" x14ac:dyDescent="0.3">
      <c r="B638" s="143">
        <f t="shared" si="23"/>
        <v>2800</v>
      </c>
      <c r="C638" s="298"/>
      <c r="D638" s="299"/>
      <c r="E638" s="298"/>
      <c r="F638" s="299"/>
      <c r="G638" s="298"/>
      <c r="H638" s="300"/>
      <c r="I638" s="298"/>
      <c r="J638" s="299"/>
      <c r="K638" s="298"/>
      <c r="L638" s="299"/>
      <c r="M638" s="298"/>
      <c r="N638" s="299"/>
      <c r="P638" s="68"/>
    </row>
    <row r="639" spans="2:16" x14ac:dyDescent="0.3">
      <c r="B639" s="143">
        <f t="shared" si="23"/>
        <v>2805</v>
      </c>
      <c r="C639" s="298"/>
      <c r="D639" s="299"/>
      <c r="E639" s="298"/>
      <c r="F639" s="299"/>
      <c r="G639" s="298"/>
      <c r="H639" s="300"/>
      <c r="I639" s="298"/>
      <c r="J639" s="299"/>
      <c r="K639" s="298"/>
      <c r="L639" s="299"/>
      <c r="M639" s="298"/>
      <c r="N639" s="299"/>
      <c r="P639" s="68"/>
    </row>
    <row r="640" spans="2:16" x14ac:dyDescent="0.3">
      <c r="B640" s="143">
        <f t="shared" si="23"/>
        <v>2810</v>
      </c>
      <c r="C640" s="298"/>
      <c r="D640" s="299"/>
      <c r="E640" s="298"/>
      <c r="F640" s="299"/>
      <c r="G640" s="298"/>
      <c r="H640" s="300"/>
      <c r="I640" s="298"/>
      <c r="J640" s="299"/>
      <c r="K640" s="298"/>
      <c r="L640" s="299"/>
      <c r="M640" s="298"/>
      <c r="N640" s="299"/>
      <c r="P640" s="68"/>
    </row>
    <row r="641" spans="2:16" x14ac:dyDescent="0.3">
      <c r="B641" s="143">
        <f t="shared" si="23"/>
        <v>2815</v>
      </c>
      <c r="C641" s="298"/>
      <c r="D641" s="299"/>
      <c r="E641" s="298"/>
      <c r="F641" s="299"/>
      <c r="G641" s="298"/>
      <c r="H641" s="300"/>
      <c r="I641" s="298"/>
      <c r="J641" s="299"/>
      <c r="K641" s="298"/>
      <c r="L641" s="299"/>
      <c r="M641" s="298"/>
      <c r="N641" s="299"/>
      <c r="P641" s="68"/>
    </row>
    <row r="642" spans="2:16" x14ac:dyDescent="0.3">
      <c r="B642" s="143">
        <f t="shared" si="23"/>
        <v>2820</v>
      </c>
      <c r="C642" s="298"/>
      <c r="D642" s="299"/>
      <c r="E642" s="298"/>
      <c r="F642" s="299"/>
      <c r="G642" s="298"/>
      <c r="H642" s="300"/>
      <c r="I642" s="298"/>
      <c r="J642" s="299"/>
      <c r="K642" s="298"/>
      <c r="L642" s="299"/>
      <c r="M642" s="298"/>
      <c r="N642" s="299"/>
      <c r="P642" s="68"/>
    </row>
    <row r="643" spans="2:16" x14ac:dyDescent="0.3">
      <c r="B643" s="143">
        <f t="shared" si="23"/>
        <v>2825</v>
      </c>
      <c r="C643" s="298"/>
      <c r="D643" s="299"/>
      <c r="E643" s="298"/>
      <c r="F643" s="299"/>
      <c r="G643" s="298"/>
      <c r="H643" s="300"/>
      <c r="I643" s="298"/>
      <c r="J643" s="299"/>
      <c r="K643" s="298"/>
      <c r="L643" s="299"/>
      <c r="M643" s="298"/>
      <c r="N643" s="299"/>
      <c r="P643" s="68"/>
    </row>
    <row r="644" spans="2:16" x14ac:dyDescent="0.3">
      <c r="B644" s="143">
        <f t="shared" si="23"/>
        <v>2830</v>
      </c>
      <c r="C644" s="298"/>
      <c r="D644" s="299"/>
      <c r="E644" s="298"/>
      <c r="F644" s="299"/>
      <c r="G644" s="298"/>
      <c r="H644" s="300"/>
      <c r="I644" s="298"/>
      <c r="J644" s="299"/>
      <c r="K644" s="298"/>
      <c r="L644" s="299"/>
      <c r="M644" s="298"/>
      <c r="N644" s="299"/>
      <c r="P644" s="68"/>
    </row>
    <row r="645" spans="2:16" x14ac:dyDescent="0.3">
      <c r="B645" s="143">
        <f t="shared" si="23"/>
        <v>2835</v>
      </c>
      <c r="C645" s="298"/>
      <c r="D645" s="299"/>
      <c r="E645" s="298"/>
      <c r="F645" s="299"/>
      <c r="G645" s="298"/>
      <c r="H645" s="300"/>
      <c r="I645" s="298"/>
      <c r="J645" s="299"/>
      <c r="K645" s="298"/>
      <c r="L645" s="299"/>
      <c r="M645" s="298"/>
      <c r="N645" s="299"/>
      <c r="P645" s="68"/>
    </row>
    <row r="646" spans="2:16" x14ac:dyDescent="0.3">
      <c r="B646" s="143">
        <f t="shared" si="23"/>
        <v>2840</v>
      </c>
      <c r="C646" s="298"/>
      <c r="D646" s="299"/>
      <c r="E646" s="298"/>
      <c r="F646" s="299"/>
      <c r="G646" s="298"/>
      <c r="H646" s="300"/>
      <c r="I646" s="298"/>
      <c r="J646" s="299"/>
      <c r="K646" s="298"/>
      <c r="L646" s="299"/>
      <c r="M646" s="298"/>
      <c r="N646" s="299"/>
      <c r="P646" s="68"/>
    </row>
    <row r="647" spans="2:16" x14ac:dyDescent="0.3">
      <c r="B647" s="143">
        <f t="shared" si="23"/>
        <v>2845</v>
      </c>
      <c r="C647" s="298"/>
      <c r="D647" s="299"/>
      <c r="E647" s="298"/>
      <c r="F647" s="299"/>
      <c r="G647" s="298"/>
      <c r="H647" s="300"/>
      <c r="I647" s="298"/>
      <c r="J647" s="299"/>
      <c r="K647" s="298"/>
      <c r="L647" s="299"/>
      <c r="M647" s="298"/>
      <c r="N647" s="299"/>
      <c r="P647" s="68"/>
    </row>
    <row r="648" spans="2:16" x14ac:dyDescent="0.3">
      <c r="B648" s="143">
        <f t="shared" si="23"/>
        <v>2850</v>
      </c>
      <c r="C648" s="298"/>
      <c r="D648" s="299"/>
      <c r="E648" s="298"/>
      <c r="F648" s="299"/>
      <c r="G648" s="298"/>
      <c r="H648" s="300"/>
      <c r="I648" s="298"/>
      <c r="J648" s="299"/>
      <c r="K648" s="298"/>
      <c r="L648" s="299"/>
      <c r="M648" s="298"/>
      <c r="N648" s="299"/>
      <c r="P648" s="68"/>
    </row>
    <row r="649" spans="2:16" x14ac:dyDescent="0.3">
      <c r="B649" s="143">
        <f t="shared" si="23"/>
        <v>2855</v>
      </c>
      <c r="C649" s="298"/>
      <c r="D649" s="299"/>
      <c r="E649" s="298"/>
      <c r="F649" s="299"/>
      <c r="G649" s="298"/>
      <c r="H649" s="300"/>
      <c r="I649" s="298"/>
      <c r="J649" s="299"/>
      <c r="K649" s="298"/>
      <c r="L649" s="299"/>
      <c r="M649" s="298"/>
      <c r="N649" s="299"/>
      <c r="P649" s="68"/>
    </row>
    <row r="650" spans="2:16" x14ac:dyDescent="0.3">
      <c r="B650" s="143">
        <f t="shared" si="23"/>
        <v>2860</v>
      </c>
      <c r="C650" s="298"/>
      <c r="D650" s="299"/>
      <c r="E650" s="298"/>
      <c r="F650" s="299"/>
      <c r="G650" s="298"/>
      <c r="H650" s="300"/>
      <c r="I650" s="298"/>
      <c r="J650" s="299"/>
      <c r="K650" s="298"/>
      <c r="L650" s="299"/>
      <c r="M650" s="298"/>
      <c r="N650" s="299"/>
      <c r="P650" s="68"/>
    </row>
    <row r="651" spans="2:16" x14ac:dyDescent="0.3">
      <c r="B651" s="143">
        <f t="shared" si="23"/>
        <v>2865</v>
      </c>
      <c r="C651" s="298"/>
      <c r="D651" s="299"/>
      <c r="E651" s="298"/>
      <c r="F651" s="299"/>
      <c r="G651" s="298"/>
      <c r="H651" s="300"/>
      <c r="I651" s="298"/>
      <c r="J651" s="299"/>
      <c r="K651" s="298"/>
      <c r="L651" s="299"/>
      <c r="M651" s="298"/>
      <c r="N651" s="299"/>
      <c r="P651" s="68"/>
    </row>
    <row r="652" spans="2:16" x14ac:dyDescent="0.3">
      <c r="B652" s="143">
        <f t="shared" si="23"/>
        <v>2870</v>
      </c>
      <c r="C652" s="298"/>
      <c r="D652" s="299"/>
      <c r="E652" s="298"/>
      <c r="F652" s="299"/>
      <c r="G652" s="298"/>
      <c r="H652" s="300"/>
      <c r="I652" s="298"/>
      <c r="J652" s="299"/>
      <c r="K652" s="298"/>
      <c r="L652" s="299"/>
      <c r="M652" s="298"/>
      <c r="N652" s="299"/>
      <c r="P652" s="68"/>
    </row>
    <row r="653" spans="2:16" x14ac:dyDescent="0.3">
      <c r="B653" s="143">
        <f t="shared" si="23"/>
        <v>2875</v>
      </c>
      <c r="C653" s="298"/>
      <c r="D653" s="299"/>
      <c r="E653" s="298"/>
      <c r="F653" s="299"/>
      <c r="G653" s="298"/>
      <c r="H653" s="300"/>
      <c r="I653" s="298"/>
      <c r="J653" s="299"/>
      <c r="K653" s="298"/>
      <c r="L653" s="299"/>
      <c r="M653" s="298"/>
      <c r="N653" s="299"/>
      <c r="P653" s="68"/>
    </row>
    <row r="654" spans="2:16" x14ac:dyDescent="0.3">
      <c r="B654" s="143">
        <f t="shared" si="23"/>
        <v>2880</v>
      </c>
      <c r="C654" s="298"/>
      <c r="D654" s="299"/>
      <c r="E654" s="298"/>
      <c r="F654" s="299"/>
      <c r="G654" s="298"/>
      <c r="H654" s="300"/>
      <c r="I654" s="298"/>
      <c r="J654" s="299"/>
      <c r="K654" s="298"/>
      <c r="L654" s="299"/>
      <c r="M654" s="298"/>
      <c r="N654" s="299"/>
      <c r="P654" s="68"/>
    </row>
    <row r="655" spans="2:16" x14ac:dyDescent="0.3">
      <c r="B655" s="143">
        <f t="shared" si="23"/>
        <v>2885</v>
      </c>
      <c r="C655" s="298"/>
      <c r="D655" s="299"/>
      <c r="E655" s="298"/>
      <c r="F655" s="299"/>
      <c r="G655" s="298"/>
      <c r="H655" s="300"/>
      <c r="I655" s="298"/>
      <c r="J655" s="299"/>
      <c r="K655" s="298"/>
      <c r="L655" s="299"/>
      <c r="M655" s="298"/>
      <c r="N655" s="299"/>
      <c r="P655" s="68"/>
    </row>
    <row r="656" spans="2:16" x14ac:dyDescent="0.3">
      <c r="B656" s="143">
        <f t="shared" si="23"/>
        <v>2890</v>
      </c>
      <c r="C656" s="298"/>
      <c r="D656" s="299"/>
      <c r="E656" s="298"/>
      <c r="F656" s="299"/>
      <c r="G656" s="298"/>
      <c r="H656" s="300"/>
      <c r="I656" s="298"/>
      <c r="J656" s="299"/>
      <c r="K656" s="298"/>
      <c r="L656" s="299"/>
      <c r="M656" s="298"/>
      <c r="N656" s="299"/>
      <c r="P656" s="68"/>
    </row>
    <row r="657" spans="2:16" x14ac:dyDescent="0.3">
      <c r="B657" s="143">
        <f t="shared" si="23"/>
        <v>2895</v>
      </c>
      <c r="C657" s="298"/>
      <c r="D657" s="299"/>
      <c r="E657" s="298"/>
      <c r="F657" s="299"/>
      <c r="G657" s="298"/>
      <c r="H657" s="300"/>
      <c r="I657" s="298"/>
      <c r="J657" s="299"/>
      <c r="K657" s="298"/>
      <c r="L657" s="299"/>
      <c r="M657" s="298"/>
      <c r="N657" s="299"/>
      <c r="P657" s="68"/>
    </row>
    <row r="658" spans="2:16" x14ac:dyDescent="0.3">
      <c r="B658" s="143">
        <f t="shared" si="23"/>
        <v>2900</v>
      </c>
      <c r="C658" s="298"/>
      <c r="D658" s="299"/>
      <c r="E658" s="298"/>
      <c r="F658" s="299"/>
      <c r="G658" s="298"/>
      <c r="H658" s="300"/>
      <c r="I658" s="298"/>
      <c r="J658" s="299"/>
      <c r="K658" s="298"/>
      <c r="L658" s="299"/>
      <c r="M658" s="298"/>
      <c r="N658" s="299"/>
      <c r="P658" s="68"/>
    </row>
    <row r="659" spans="2:16" x14ac:dyDescent="0.3">
      <c r="B659" s="143">
        <f t="shared" ref="B659:B662" si="24">B658+5</f>
        <v>2905</v>
      </c>
      <c r="C659" s="298"/>
      <c r="D659" s="299"/>
      <c r="E659" s="298"/>
      <c r="F659" s="299"/>
      <c r="G659" s="298"/>
      <c r="H659" s="300"/>
      <c r="I659" s="298"/>
      <c r="J659" s="299"/>
      <c r="K659" s="298"/>
      <c r="L659" s="299"/>
      <c r="M659" s="298"/>
      <c r="N659" s="299"/>
      <c r="P659" s="68"/>
    </row>
    <row r="660" spans="2:16" x14ac:dyDescent="0.3">
      <c r="B660" s="143">
        <f t="shared" si="24"/>
        <v>2910</v>
      </c>
      <c r="C660" s="298"/>
      <c r="D660" s="299"/>
      <c r="E660" s="298"/>
      <c r="F660" s="299"/>
      <c r="G660" s="298"/>
      <c r="H660" s="300"/>
      <c r="I660" s="298"/>
      <c r="J660" s="299"/>
      <c r="K660" s="298"/>
      <c r="L660" s="299"/>
      <c r="M660" s="298"/>
      <c r="N660" s="299"/>
      <c r="P660" s="68"/>
    </row>
    <row r="661" spans="2:16" x14ac:dyDescent="0.3">
      <c r="B661" s="143">
        <f t="shared" si="24"/>
        <v>2915</v>
      </c>
      <c r="C661" s="298"/>
      <c r="D661" s="299"/>
      <c r="E661" s="298"/>
      <c r="F661" s="299"/>
      <c r="G661" s="298"/>
      <c r="H661" s="300"/>
      <c r="I661" s="298"/>
      <c r="J661" s="299"/>
      <c r="K661" s="298"/>
      <c r="L661" s="299"/>
      <c r="M661" s="298"/>
      <c r="N661" s="299"/>
      <c r="P661" s="68"/>
    </row>
    <row r="662" spans="2:16" x14ac:dyDescent="0.3">
      <c r="B662" s="143">
        <f t="shared" si="24"/>
        <v>2920</v>
      </c>
      <c r="C662" s="298"/>
      <c r="D662" s="299"/>
      <c r="E662" s="298"/>
      <c r="F662" s="299"/>
      <c r="G662" s="298"/>
      <c r="H662" s="300"/>
      <c r="I662" s="298"/>
      <c r="J662" s="299"/>
      <c r="K662" s="298"/>
      <c r="L662" s="299"/>
      <c r="M662" s="298"/>
      <c r="N662" s="299"/>
      <c r="P662" s="68"/>
    </row>
    <row r="663" spans="2:16" x14ac:dyDescent="0.3">
      <c r="B663" s="143">
        <f>B662+5</f>
        <v>2925</v>
      </c>
      <c r="C663" s="298"/>
      <c r="D663" s="299"/>
      <c r="E663" s="298"/>
      <c r="F663" s="299"/>
      <c r="G663" s="298"/>
      <c r="H663" s="300"/>
      <c r="I663" s="298"/>
      <c r="J663" s="299"/>
      <c r="K663" s="298"/>
      <c r="L663" s="299"/>
      <c r="M663" s="298"/>
      <c r="N663" s="299"/>
      <c r="P663" s="68"/>
    </row>
    <row r="664" spans="2:16" x14ac:dyDescent="0.3">
      <c r="B664" s="143">
        <f t="shared" ref="B664:B671" si="25">B663+5</f>
        <v>2930</v>
      </c>
      <c r="C664" s="298"/>
      <c r="D664" s="299"/>
      <c r="E664" s="298"/>
      <c r="F664" s="299"/>
      <c r="G664" s="298"/>
      <c r="H664" s="300"/>
      <c r="I664" s="298"/>
      <c r="J664" s="299"/>
      <c r="K664" s="298"/>
      <c r="L664" s="299"/>
      <c r="M664" s="298"/>
      <c r="N664" s="299"/>
      <c r="P664" s="68"/>
    </row>
    <row r="665" spans="2:16" x14ac:dyDescent="0.3">
      <c r="B665" s="143">
        <f t="shared" si="25"/>
        <v>2935</v>
      </c>
      <c r="C665" s="298"/>
      <c r="D665" s="299"/>
      <c r="E665" s="298"/>
      <c r="F665" s="299"/>
      <c r="G665" s="298"/>
      <c r="H665" s="300"/>
      <c r="I665" s="298"/>
      <c r="J665" s="299"/>
      <c r="K665" s="298"/>
      <c r="L665" s="299"/>
      <c r="M665" s="298"/>
      <c r="N665" s="299"/>
      <c r="P665" s="68"/>
    </row>
    <row r="666" spans="2:16" x14ac:dyDescent="0.3">
      <c r="B666" s="143">
        <f t="shared" si="25"/>
        <v>2940</v>
      </c>
      <c r="C666" s="298"/>
      <c r="D666" s="299"/>
      <c r="E666" s="298"/>
      <c r="F666" s="299"/>
      <c r="G666" s="298"/>
      <c r="H666" s="300"/>
      <c r="I666" s="298"/>
      <c r="J666" s="299"/>
      <c r="K666" s="298"/>
      <c r="L666" s="299"/>
      <c r="M666" s="298"/>
      <c r="N666" s="299"/>
      <c r="P666" s="68"/>
    </row>
    <row r="667" spans="2:16" x14ac:dyDescent="0.3">
      <c r="B667" s="143">
        <f t="shared" si="25"/>
        <v>2945</v>
      </c>
      <c r="C667" s="298"/>
      <c r="D667" s="299"/>
      <c r="E667" s="298"/>
      <c r="F667" s="299"/>
      <c r="G667" s="298"/>
      <c r="H667" s="300"/>
      <c r="I667" s="298"/>
      <c r="J667" s="299"/>
      <c r="K667" s="298"/>
      <c r="L667" s="299"/>
      <c r="M667" s="298"/>
      <c r="N667" s="299"/>
      <c r="P667" s="68"/>
    </row>
    <row r="668" spans="2:16" x14ac:dyDescent="0.3">
      <c r="B668" s="143">
        <f t="shared" si="25"/>
        <v>2950</v>
      </c>
      <c r="C668" s="298"/>
      <c r="D668" s="299"/>
      <c r="E668" s="298"/>
      <c r="F668" s="299"/>
      <c r="G668" s="298"/>
      <c r="H668" s="300"/>
      <c r="I668" s="298"/>
      <c r="J668" s="299"/>
      <c r="K668" s="298"/>
      <c r="L668" s="299"/>
      <c r="M668" s="298"/>
      <c r="N668" s="299"/>
      <c r="P668" s="68"/>
    </row>
    <row r="669" spans="2:16" x14ac:dyDescent="0.3">
      <c r="B669" s="143">
        <f t="shared" si="25"/>
        <v>2955</v>
      </c>
      <c r="C669" s="298"/>
      <c r="D669" s="299"/>
      <c r="E669" s="298"/>
      <c r="F669" s="299"/>
      <c r="G669" s="298"/>
      <c r="H669" s="300"/>
      <c r="I669" s="298"/>
      <c r="J669" s="299"/>
      <c r="K669" s="298"/>
      <c r="L669" s="299"/>
      <c r="M669" s="298"/>
      <c r="N669" s="299"/>
      <c r="P669" s="68"/>
    </row>
    <row r="670" spans="2:16" x14ac:dyDescent="0.3">
      <c r="B670" s="143">
        <f t="shared" si="25"/>
        <v>2960</v>
      </c>
      <c r="C670" s="298"/>
      <c r="D670" s="299"/>
      <c r="E670" s="298"/>
      <c r="F670" s="299"/>
      <c r="G670" s="298"/>
      <c r="H670" s="300"/>
      <c r="I670" s="298"/>
      <c r="J670" s="299"/>
      <c r="K670" s="298"/>
      <c r="L670" s="299"/>
      <c r="M670" s="298"/>
      <c r="N670" s="299"/>
      <c r="P670" s="68"/>
    </row>
    <row r="671" spans="2:16" x14ac:dyDescent="0.3">
      <c r="B671" s="143">
        <f t="shared" si="25"/>
        <v>2965</v>
      </c>
      <c r="C671" s="298"/>
      <c r="D671" s="299"/>
      <c r="E671" s="298"/>
      <c r="F671" s="299"/>
      <c r="G671" s="298"/>
      <c r="H671" s="300"/>
      <c r="I671" s="298"/>
      <c r="J671" s="299"/>
      <c r="K671" s="298"/>
      <c r="L671" s="299"/>
      <c r="M671" s="298"/>
      <c r="N671" s="299"/>
      <c r="P671" s="68"/>
    </row>
    <row r="672" spans="2:16" x14ac:dyDescent="0.3">
      <c r="B672" s="143">
        <f>B671+5</f>
        <v>2970</v>
      </c>
      <c r="C672" s="298"/>
      <c r="D672" s="299"/>
      <c r="E672" s="298"/>
      <c r="F672" s="299"/>
      <c r="G672" s="298"/>
      <c r="H672" s="300"/>
      <c r="I672" s="298"/>
      <c r="J672" s="299"/>
      <c r="K672" s="298"/>
      <c r="L672" s="299"/>
      <c r="M672" s="298"/>
      <c r="N672" s="299"/>
      <c r="P672" s="68"/>
    </row>
    <row r="673" spans="1:16" x14ac:dyDescent="0.3">
      <c r="B673" s="143">
        <f t="shared" ref="B673:B677" si="26">B672+5</f>
        <v>2975</v>
      </c>
      <c r="C673" s="298"/>
      <c r="D673" s="299"/>
      <c r="E673" s="298"/>
      <c r="F673" s="299"/>
      <c r="G673" s="298"/>
      <c r="H673" s="300"/>
      <c r="I673" s="298"/>
      <c r="J673" s="299"/>
      <c r="K673" s="298"/>
      <c r="L673" s="299"/>
      <c r="M673" s="298"/>
      <c r="N673" s="299"/>
      <c r="P673" s="68"/>
    </row>
    <row r="674" spans="1:16" x14ac:dyDescent="0.3">
      <c r="B674" s="143">
        <f t="shared" si="26"/>
        <v>2980</v>
      </c>
      <c r="C674" s="298"/>
      <c r="D674" s="299"/>
      <c r="E674" s="298"/>
      <c r="F674" s="299"/>
      <c r="G674" s="298"/>
      <c r="H674" s="300"/>
      <c r="I674" s="298"/>
      <c r="J674" s="299"/>
      <c r="K674" s="298"/>
      <c r="L674" s="299"/>
      <c r="M674" s="298"/>
      <c r="N674" s="299"/>
      <c r="P674" s="68"/>
    </row>
    <row r="675" spans="1:16" x14ac:dyDescent="0.3">
      <c r="B675" s="143">
        <f t="shared" si="26"/>
        <v>2985</v>
      </c>
      <c r="C675" s="298"/>
      <c r="D675" s="299"/>
      <c r="E675" s="298"/>
      <c r="F675" s="299"/>
      <c r="G675" s="298"/>
      <c r="H675" s="300"/>
      <c r="I675" s="298"/>
      <c r="J675" s="299"/>
      <c r="K675" s="298"/>
      <c r="L675" s="299"/>
      <c r="M675" s="298"/>
      <c r="N675" s="299"/>
      <c r="P675" s="68"/>
    </row>
    <row r="676" spans="1:16" x14ac:dyDescent="0.3">
      <c r="B676" s="143">
        <f t="shared" si="26"/>
        <v>2990</v>
      </c>
      <c r="C676" s="298"/>
      <c r="D676" s="299"/>
      <c r="E676" s="298"/>
      <c r="F676" s="299"/>
      <c r="G676" s="298"/>
      <c r="H676" s="300"/>
      <c r="I676" s="298"/>
      <c r="J676" s="299"/>
      <c r="K676" s="298"/>
      <c r="L676" s="299"/>
      <c r="M676" s="298"/>
      <c r="N676" s="299"/>
      <c r="P676" s="68"/>
    </row>
    <row r="677" spans="1:16" x14ac:dyDescent="0.3">
      <c r="B677" s="143">
        <f t="shared" si="26"/>
        <v>2995</v>
      </c>
      <c r="C677" s="298"/>
      <c r="D677" s="299"/>
      <c r="E677" s="298"/>
      <c r="F677" s="299"/>
      <c r="G677" s="298"/>
      <c r="H677" s="300"/>
      <c r="I677" s="298"/>
      <c r="J677" s="299"/>
      <c r="K677" s="298"/>
      <c r="L677" s="299"/>
      <c r="M677" s="298"/>
      <c r="N677" s="299"/>
      <c r="P677" s="68"/>
    </row>
    <row r="678" spans="1:16" ht="17.25" thickBot="1" x14ac:dyDescent="0.35">
      <c r="B678" s="156">
        <f>B677+5</f>
        <v>3000</v>
      </c>
      <c r="C678" s="301"/>
      <c r="D678" s="302"/>
      <c r="E678" s="301"/>
      <c r="F678" s="302"/>
      <c r="G678" s="301"/>
      <c r="H678" s="303"/>
      <c r="I678" s="301"/>
      <c r="J678" s="302"/>
      <c r="K678" s="301"/>
      <c r="L678" s="302"/>
      <c r="M678" s="301"/>
      <c r="N678" s="302"/>
      <c r="P678" s="68"/>
    </row>
    <row r="679" spans="1:16" x14ac:dyDescent="0.3">
      <c r="P679" s="68"/>
    </row>
    <row r="680" spans="1:16" x14ac:dyDescent="0.3">
      <c r="A680" s="68"/>
      <c r="B680" s="144"/>
      <c r="C680" s="68"/>
      <c r="D680" s="68"/>
      <c r="E680" s="68"/>
      <c r="F680" s="68"/>
      <c r="G680" s="68"/>
      <c r="H680" s="68"/>
      <c r="I680" s="68"/>
      <c r="J680" s="68"/>
      <c r="K680" s="68"/>
      <c r="L680" s="68"/>
      <c r="M680" s="68"/>
      <c r="N680" s="68"/>
      <c r="O680" s="68"/>
      <c r="P680" s="68"/>
    </row>
  </sheetData>
  <sheetProtection algorithmName="SHA-512" hashValue="j0z+qOblUQrmOovXQr6xltqnecpT6WqSXlt2ZC//zl6C+Zv4G4LxCTQ+xr8InzKjxJKX4OWO0NxnlobBhpN0QA==" saltValue="HikdVIcRICWH0bhnkPlJwQ==" spinCount="100000" sheet="1" objects="1" scenarios="1" selectLockedCells="1"/>
  <protectedRanges>
    <protectedRange sqref="C29:H31 C33:H35 C45:C47 C49:C51" name="Range1_3"/>
  </protectedRanges>
  <mergeCells count="40">
    <mergeCell ref="K79:L79"/>
    <mergeCell ref="M79:N79"/>
    <mergeCell ref="I79:J79"/>
    <mergeCell ref="D67:E67"/>
    <mergeCell ref="D72:E72"/>
    <mergeCell ref="B77:N77"/>
    <mergeCell ref="B79:B80"/>
    <mergeCell ref="B78:N78"/>
    <mergeCell ref="C79:D79"/>
    <mergeCell ref="E79:F79"/>
    <mergeCell ref="G79:H79"/>
    <mergeCell ref="D64:E64"/>
    <mergeCell ref="D65:E65"/>
    <mergeCell ref="D66:E66"/>
    <mergeCell ref="I24:N24"/>
    <mergeCell ref="B14:C14"/>
    <mergeCell ref="I16:N16"/>
    <mergeCell ref="I17:N17"/>
    <mergeCell ref="I18:N18"/>
    <mergeCell ref="I19:N19"/>
    <mergeCell ref="I36:N36"/>
    <mergeCell ref="I37:N37"/>
    <mergeCell ref="I38:N38"/>
    <mergeCell ref="I39:N39"/>
    <mergeCell ref="B2:C2"/>
    <mergeCell ref="I35:N35"/>
    <mergeCell ref="I25:N25"/>
    <mergeCell ref="I26:N26"/>
    <mergeCell ref="I28:N28"/>
    <mergeCell ref="I29:N29"/>
    <mergeCell ref="I30:N30"/>
    <mergeCell ref="B11:N11"/>
    <mergeCell ref="I31:N31"/>
    <mergeCell ref="I32:N32"/>
    <mergeCell ref="I33:N33"/>
    <mergeCell ref="I34:N34"/>
    <mergeCell ref="I20:N20"/>
    <mergeCell ref="I21:N21"/>
    <mergeCell ref="I22:N22"/>
    <mergeCell ref="I23:N23"/>
  </mergeCells>
  <phoneticPr fontId="1" type="noConversion"/>
  <dataValidations count="1">
    <dataValidation type="list" allowBlank="1" showInputMessage="1" showErrorMessage="1" sqref="D14">
      <formula1>DD_Basis_MV</formula1>
    </dataValidation>
  </dataValidations>
  <hyperlinks>
    <hyperlink ref="E4" location="Instructions!A1" display="Back to Instructions tab"/>
  </hyperlinks>
  <pageMargins left="0.25" right="0.25" top="0.5" bottom="0.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53"/>
  <sheetViews>
    <sheetView showGridLines="0" zoomScale="80" zoomScaleNormal="80" workbookViewId="0">
      <selection activeCell="E4" sqref="E4"/>
    </sheetView>
  </sheetViews>
  <sheetFormatPr defaultRowHeight="15" x14ac:dyDescent="0.25"/>
  <cols>
    <col min="1" max="1" width="5.42578125" customWidth="1"/>
    <col min="2" max="2" width="34" customWidth="1"/>
    <col min="3" max="3" width="48.140625" bestFit="1" customWidth="1"/>
    <col min="5" max="5" width="25.140625" bestFit="1" customWidth="1"/>
    <col min="6" max="6" width="47" customWidth="1"/>
    <col min="7" max="8" width="3.7109375" customWidth="1"/>
  </cols>
  <sheetData>
    <row r="1" spans="1:8" ht="17.25" thickBot="1" x14ac:dyDescent="0.35">
      <c r="A1" s="1"/>
      <c r="B1" s="1"/>
      <c r="C1" s="1"/>
      <c r="D1" s="1"/>
      <c r="E1" s="1"/>
      <c r="F1" s="1"/>
      <c r="G1" s="1"/>
      <c r="H1" s="71"/>
    </row>
    <row r="2" spans="1:8" ht="18" thickBot="1" x14ac:dyDescent="0.35">
      <c r="A2" s="1"/>
      <c r="B2" s="346" t="s">
        <v>90</v>
      </c>
      <c r="C2" s="347"/>
      <c r="D2" s="1"/>
      <c r="E2" s="1"/>
      <c r="F2" s="1"/>
      <c r="G2" s="1"/>
      <c r="H2" s="71"/>
    </row>
    <row r="3" spans="1:8" ht="16.5" x14ac:dyDescent="0.3">
      <c r="A3" s="1"/>
      <c r="B3" s="115" t="str">
        <f>'Version Control'!B3</f>
        <v>Test Report Template Name:</v>
      </c>
      <c r="C3" s="170" t="str">
        <f>'Version Control'!C3</f>
        <v xml:space="preserve">Water Heater, Tankless Gas  </v>
      </c>
      <c r="D3" s="1"/>
      <c r="E3" s="1"/>
      <c r="F3" s="1"/>
      <c r="G3" s="1"/>
      <c r="H3" s="71"/>
    </row>
    <row r="4" spans="1:8" ht="16.5" x14ac:dyDescent="0.3">
      <c r="A4" s="1"/>
      <c r="B4" s="116" t="str">
        <f>'Version Control'!B4</f>
        <v>Version Number:</v>
      </c>
      <c r="C4" s="118" t="str">
        <f>'Version Control'!C4</f>
        <v>v1.4</v>
      </c>
      <c r="D4" s="1"/>
      <c r="E4" s="207" t="s">
        <v>149</v>
      </c>
      <c r="F4" s="1"/>
      <c r="G4" s="1"/>
      <c r="H4" s="71"/>
    </row>
    <row r="5" spans="1:8" ht="16.5" x14ac:dyDescent="0.3">
      <c r="A5" s="1"/>
      <c r="B5" s="117" t="str">
        <f>'Version Control'!B5</f>
        <v xml:space="preserve">Latest Template Revision: </v>
      </c>
      <c r="C5" s="119">
        <f>'Version Control'!C5</f>
        <v>42923</v>
      </c>
      <c r="D5" s="1"/>
      <c r="E5" s="1"/>
      <c r="F5" s="1"/>
      <c r="G5" s="1"/>
      <c r="H5" s="71"/>
    </row>
    <row r="6" spans="1:8" ht="16.5" x14ac:dyDescent="0.3">
      <c r="A6" s="1"/>
      <c r="B6" s="117" t="str">
        <f>'Version Control'!B6</f>
        <v>Tab Name:</v>
      </c>
      <c r="C6" s="118" t="str">
        <f ca="1">MID(CELL("filename",A1), FIND("]", CELL("filename",A1))+ 1, 255)</f>
        <v>Comments</v>
      </c>
      <c r="D6" s="1"/>
      <c r="E6" s="1"/>
      <c r="F6" s="1"/>
      <c r="G6" s="1"/>
      <c r="H6" s="71"/>
    </row>
    <row r="7" spans="1:8" ht="36" customHeight="1" x14ac:dyDescent="0.3">
      <c r="A7" s="1"/>
      <c r="B7" s="246" t="str">
        <f>'Version Control'!B7</f>
        <v>File Name:</v>
      </c>
      <c r="C7" s="247" t="str">
        <f ca="1">'Version Control'!C7</f>
        <v>Water Heater, Tankless Gas - v1.4.xlsx</v>
      </c>
      <c r="D7" s="1"/>
      <c r="E7" s="1"/>
      <c r="F7" s="1"/>
      <c r="G7" s="1"/>
      <c r="H7" s="71"/>
    </row>
    <row r="8" spans="1:8" ht="17.25" thickBot="1" x14ac:dyDescent="0.35">
      <c r="A8" s="1"/>
      <c r="B8" s="120" t="str">
        <f>'Version Control'!B8</f>
        <v xml:space="preserve">Test Completion Date: </v>
      </c>
      <c r="C8" s="121" t="str">
        <f>'Version Control'!C8</f>
        <v>[MM/DD/YYYY]</v>
      </c>
      <c r="D8" s="1"/>
      <c r="E8" s="1"/>
      <c r="F8" s="1"/>
      <c r="G8" s="1"/>
      <c r="H8" s="71"/>
    </row>
    <row r="9" spans="1:8" ht="16.5" x14ac:dyDescent="0.3">
      <c r="A9" s="1"/>
      <c r="B9" s="1"/>
      <c r="C9" s="1"/>
      <c r="D9" s="1"/>
      <c r="E9" s="1"/>
      <c r="F9" s="1"/>
      <c r="G9" s="1"/>
      <c r="H9" s="71"/>
    </row>
    <row r="10" spans="1:8" ht="17.25" thickBot="1" x14ac:dyDescent="0.35">
      <c r="A10" s="1"/>
      <c r="B10" s="1"/>
      <c r="C10" s="1"/>
      <c r="D10" s="1"/>
      <c r="E10" s="1"/>
      <c r="F10" s="1"/>
      <c r="G10" s="1"/>
      <c r="H10" s="71"/>
    </row>
    <row r="11" spans="1:8" ht="18" thickBot="1" x14ac:dyDescent="0.35">
      <c r="A11" s="1"/>
      <c r="B11" s="496" t="s">
        <v>217</v>
      </c>
      <c r="C11" s="497"/>
      <c r="D11" s="497"/>
      <c r="E11" s="497"/>
      <c r="F11" s="498"/>
      <c r="G11" s="208"/>
      <c r="H11" s="71"/>
    </row>
    <row r="12" spans="1:8" ht="16.5" x14ac:dyDescent="0.3">
      <c r="A12" s="1"/>
      <c r="B12" s="209"/>
      <c r="C12" s="210"/>
      <c r="D12" s="210"/>
      <c r="E12" s="210"/>
      <c r="F12" s="211"/>
      <c r="G12" s="210"/>
      <c r="H12" s="71"/>
    </row>
    <row r="13" spans="1:8" ht="16.5" x14ac:dyDescent="0.3">
      <c r="A13" s="1"/>
      <c r="B13" s="490"/>
      <c r="C13" s="491"/>
      <c r="D13" s="491"/>
      <c r="E13" s="491"/>
      <c r="F13" s="492"/>
      <c r="G13" s="210"/>
      <c r="H13" s="71"/>
    </row>
    <row r="14" spans="1:8" ht="16.5" x14ac:dyDescent="0.3">
      <c r="A14" s="1"/>
      <c r="B14" s="385"/>
      <c r="C14" s="386"/>
      <c r="D14" s="386"/>
      <c r="E14" s="386"/>
      <c r="F14" s="387"/>
      <c r="G14" s="210"/>
      <c r="H14" s="71"/>
    </row>
    <row r="15" spans="1:8" ht="16.5" x14ac:dyDescent="0.3">
      <c r="A15" s="1"/>
      <c r="B15" s="385"/>
      <c r="C15" s="386"/>
      <c r="D15" s="386"/>
      <c r="E15" s="386"/>
      <c r="F15" s="387"/>
      <c r="G15" s="210"/>
      <c r="H15" s="71"/>
    </row>
    <row r="16" spans="1:8" ht="16.5" x14ac:dyDescent="0.3">
      <c r="A16" s="1"/>
      <c r="B16" s="493"/>
      <c r="C16" s="494"/>
      <c r="D16" s="494"/>
      <c r="E16" s="494"/>
      <c r="F16" s="495"/>
      <c r="G16" s="210"/>
      <c r="H16" s="71"/>
    </row>
    <row r="17" spans="1:8" ht="16.5" x14ac:dyDescent="0.3">
      <c r="A17" s="1"/>
      <c r="B17" s="212"/>
      <c r="C17" s="213"/>
      <c r="D17" s="213"/>
      <c r="E17" s="213"/>
      <c r="F17" s="214"/>
      <c r="G17" s="210"/>
      <c r="H17" s="71"/>
    </row>
    <row r="18" spans="1:8" ht="16.5" x14ac:dyDescent="0.3">
      <c r="A18" s="1"/>
      <c r="B18" s="490"/>
      <c r="C18" s="491"/>
      <c r="D18" s="491"/>
      <c r="E18" s="491"/>
      <c r="F18" s="492"/>
      <c r="G18" s="210"/>
      <c r="H18" s="71"/>
    </row>
    <row r="19" spans="1:8" ht="16.5" x14ac:dyDescent="0.3">
      <c r="A19" s="1"/>
      <c r="B19" s="385"/>
      <c r="C19" s="386"/>
      <c r="D19" s="386"/>
      <c r="E19" s="386"/>
      <c r="F19" s="387"/>
      <c r="G19" s="210"/>
      <c r="H19" s="71"/>
    </row>
    <row r="20" spans="1:8" ht="16.5" x14ac:dyDescent="0.3">
      <c r="A20" s="1"/>
      <c r="B20" s="385"/>
      <c r="C20" s="386"/>
      <c r="D20" s="386"/>
      <c r="E20" s="386"/>
      <c r="F20" s="387"/>
      <c r="G20" s="210"/>
      <c r="H20" s="71"/>
    </row>
    <row r="21" spans="1:8" ht="16.5" x14ac:dyDescent="0.3">
      <c r="A21" s="1"/>
      <c r="B21" s="493"/>
      <c r="C21" s="494"/>
      <c r="D21" s="494"/>
      <c r="E21" s="494"/>
      <c r="F21" s="495"/>
      <c r="G21" s="210"/>
      <c r="H21" s="71"/>
    </row>
    <row r="22" spans="1:8" ht="16.5" x14ac:dyDescent="0.3">
      <c r="A22" s="1"/>
      <c r="B22" s="212"/>
      <c r="C22" s="213"/>
      <c r="D22" s="213"/>
      <c r="E22" s="213"/>
      <c r="F22" s="214"/>
      <c r="G22" s="210"/>
      <c r="H22" s="71"/>
    </row>
    <row r="23" spans="1:8" ht="16.5" x14ac:dyDescent="0.3">
      <c r="A23" s="1"/>
      <c r="B23" s="490"/>
      <c r="C23" s="491"/>
      <c r="D23" s="491"/>
      <c r="E23" s="491"/>
      <c r="F23" s="492"/>
      <c r="G23" s="210"/>
      <c r="H23" s="71"/>
    </row>
    <row r="24" spans="1:8" ht="16.5" x14ac:dyDescent="0.3">
      <c r="A24" s="1"/>
      <c r="B24" s="385"/>
      <c r="C24" s="386"/>
      <c r="D24" s="386"/>
      <c r="E24" s="386"/>
      <c r="F24" s="387"/>
      <c r="G24" s="210"/>
      <c r="H24" s="71"/>
    </row>
    <row r="25" spans="1:8" ht="16.5" x14ac:dyDescent="0.3">
      <c r="A25" s="1"/>
      <c r="B25" s="385"/>
      <c r="C25" s="386"/>
      <c r="D25" s="386"/>
      <c r="E25" s="386"/>
      <c r="F25" s="387"/>
      <c r="G25" s="210"/>
      <c r="H25" s="71"/>
    </row>
    <row r="26" spans="1:8" ht="16.5" x14ac:dyDescent="0.3">
      <c r="A26" s="1"/>
      <c r="B26" s="493"/>
      <c r="C26" s="494"/>
      <c r="D26" s="494"/>
      <c r="E26" s="494"/>
      <c r="F26" s="495"/>
      <c r="G26" s="210"/>
      <c r="H26" s="71"/>
    </row>
    <row r="27" spans="1:8" ht="16.5" x14ac:dyDescent="0.3">
      <c r="A27" s="1"/>
      <c r="B27" s="212"/>
      <c r="C27" s="213"/>
      <c r="D27" s="213"/>
      <c r="E27" s="213"/>
      <c r="F27" s="214"/>
      <c r="G27" s="210"/>
      <c r="H27" s="71"/>
    </row>
    <row r="28" spans="1:8" ht="16.5" x14ac:dyDescent="0.3">
      <c r="A28" s="1"/>
      <c r="B28" s="490"/>
      <c r="C28" s="491"/>
      <c r="D28" s="491"/>
      <c r="E28" s="491"/>
      <c r="F28" s="492"/>
      <c r="G28" s="210"/>
      <c r="H28" s="71"/>
    </row>
    <row r="29" spans="1:8" ht="16.5" x14ac:dyDescent="0.3">
      <c r="A29" s="1"/>
      <c r="B29" s="385"/>
      <c r="C29" s="386"/>
      <c r="D29" s="386"/>
      <c r="E29" s="386"/>
      <c r="F29" s="387"/>
      <c r="G29" s="210"/>
      <c r="H29" s="71"/>
    </row>
    <row r="30" spans="1:8" ht="16.5" x14ac:dyDescent="0.3">
      <c r="A30" s="1"/>
      <c r="B30" s="385"/>
      <c r="C30" s="386"/>
      <c r="D30" s="386"/>
      <c r="E30" s="386"/>
      <c r="F30" s="387"/>
      <c r="G30" s="210"/>
      <c r="H30" s="71"/>
    </row>
    <row r="31" spans="1:8" ht="16.5" x14ac:dyDescent="0.3">
      <c r="A31" s="1"/>
      <c r="B31" s="493"/>
      <c r="C31" s="494"/>
      <c r="D31" s="494"/>
      <c r="E31" s="494"/>
      <c r="F31" s="495"/>
      <c r="G31" s="210"/>
      <c r="H31" s="71"/>
    </row>
    <row r="32" spans="1:8" ht="16.5" x14ac:dyDescent="0.3">
      <c r="A32" s="1"/>
      <c r="B32" s="212"/>
      <c r="C32" s="213"/>
      <c r="D32" s="213"/>
      <c r="E32" s="213"/>
      <c r="F32" s="214"/>
      <c r="G32" s="210"/>
      <c r="H32" s="71"/>
    </row>
    <row r="33" spans="1:8" ht="16.5" x14ac:dyDescent="0.3">
      <c r="A33" s="1"/>
      <c r="B33" s="490"/>
      <c r="C33" s="491"/>
      <c r="D33" s="491"/>
      <c r="E33" s="491"/>
      <c r="F33" s="492"/>
      <c r="G33" s="210"/>
      <c r="H33" s="71"/>
    </row>
    <row r="34" spans="1:8" ht="16.5" x14ac:dyDescent="0.3">
      <c r="A34" s="1"/>
      <c r="B34" s="385"/>
      <c r="C34" s="386"/>
      <c r="D34" s="386"/>
      <c r="E34" s="386"/>
      <c r="F34" s="387"/>
      <c r="G34" s="210"/>
      <c r="H34" s="71"/>
    </row>
    <row r="35" spans="1:8" ht="16.5" x14ac:dyDescent="0.3">
      <c r="A35" s="1"/>
      <c r="B35" s="385"/>
      <c r="C35" s="386"/>
      <c r="D35" s="386"/>
      <c r="E35" s="386"/>
      <c r="F35" s="387"/>
      <c r="G35" s="210"/>
      <c r="H35" s="71"/>
    </row>
    <row r="36" spans="1:8" ht="16.5" x14ac:dyDescent="0.3">
      <c r="A36" s="1"/>
      <c r="B36" s="493"/>
      <c r="C36" s="494"/>
      <c r="D36" s="494"/>
      <c r="E36" s="494"/>
      <c r="F36" s="495"/>
      <c r="G36" s="210"/>
      <c r="H36" s="71"/>
    </row>
    <row r="37" spans="1:8" ht="16.5" x14ac:dyDescent="0.3">
      <c r="A37" s="1"/>
      <c r="B37" s="212"/>
      <c r="C37" s="213"/>
      <c r="D37" s="213"/>
      <c r="E37" s="213"/>
      <c r="F37" s="214"/>
      <c r="G37" s="210"/>
      <c r="H37" s="71"/>
    </row>
    <row r="38" spans="1:8" ht="16.5" x14ac:dyDescent="0.3">
      <c r="A38" s="1"/>
      <c r="B38" s="490"/>
      <c r="C38" s="491"/>
      <c r="D38" s="491"/>
      <c r="E38" s="491"/>
      <c r="F38" s="492"/>
      <c r="G38" s="210"/>
      <c r="H38" s="71"/>
    </row>
    <row r="39" spans="1:8" ht="16.5" x14ac:dyDescent="0.3">
      <c r="A39" s="1"/>
      <c r="B39" s="385"/>
      <c r="C39" s="386"/>
      <c r="D39" s="386"/>
      <c r="E39" s="386"/>
      <c r="F39" s="387"/>
      <c r="G39" s="210"/>
      <c r="H39" s="71"/>
    </row>
    <row r="40" spans="1:8" ht="16.5" x14ac:dyDescent="0.3">
      <c r="A40" s="1"/>
      <c r="B40" s="385"/>
      <c r="C40" s="386"/>
      <c r="D40" s="386"/>
      <c r="E40" s="386"/>
      <c r="F40" s="387"/>
      <c r="G40" s="210"/>
      <c r="H40" s="71"/>
    </row>
    <row r="41" spans="1:8" ht="16.5" x14ac:dyDescent="0.3">
      <c r="A41" s="1"/>
      <c r="B41" s="493"/>
      <c r="C41" s="494"/>
      <c r="D41" s="494"/>
      <c r="E41" s="494"/>
      <c r="F41" s="495"/>
      <c r="G41" s="210"/>
      <c r="H41" s="71"/>
    </row>
    <row r="42" spans="1:8" ht="16.5" x14ac:dyDescent="0.3">
      <c r="A42" s="1"/>
      <c r="B42" s="212"/>
      <c r="C42" s="213"/>
      <c r="D42" s="213"/>
      <c r="E42" s="213"/>
      <c r="F42" s="214"/>
      <c r="G42" s="210"/>
      <c r="H42" s="71"/>
    </row>
    <row r="43" spans="1:8" ht="16.5" x14ac:dyDescent="0.3">
      <c r="A43" s="1"/>
      <c r="B43" s="490"/>
      <c r="C43" s="491"/>
      <c r="D43" s="491"/>
      <c r="E43" s="491"/>
      <c r="F43" s="492"/>
      <c r="G43" s="210"/>
      <c r="H43" s="71"/>
    </row>
    <row r="44" spans="1:8" ht="16.5" x14ac:dyDescent="0.3">
      <c r="A44" s="1"/>
      <c r="B44" s="385"/>
      <c r="C44" s="386"/>
      <c r="D44" s="386"/>
      <c r="E44" s="386"/>
      <c r="F44" s="387"/>
      <c r="G44" s="210"/>
      <c r="H44" s="71"/>
    </row>
    <row r="45" spans="1:8" ht="16.5" x14ac:dyDescent="0.3">
      <c r="A45" s="1"/>
      <c r="B45" s="385"/>
      <c r="C45" s="386"/>
      <c r="D45" s="386"/>
      <c r="E45" s="386"/>
      <c r="F45" s="387"/>
      <c r="G45" s="210"/>
      <c r="H45" s="71"/>
    </row>
    <row r="46" spans="1:8" ht="16.5" x14ac:dyDescent="0.3">
      <c r="A46" s="1"/>
      <c r="B46" s="493"/>
      <c r="C46" s="494"/>
      <c r="D46" s="494"/>
      <c r="E46" s="494"/>
      <c r="F46" s="495"/>
      <c r="G46" s="210"/>
      <c r="H46" s="71"/>
    </row>
    <row r="47" spans="1:8" ht="16.5" x14ac:dyDescent="0.3">
      <c r="A47" s="1"/>
      <c r="B47" s="212"/>
      <c r="C47" s="213"/>
      <c r="D47" s="213"/>
      <c r="E47" s="213"/>
      <c r="F47" s="214"/>
      <c r="G47" s="210"/>
      <c r="H47" s="71"/>
    </row>
    <row r="48" spans="1:8" ht="16.5" x14ac:dyDescent="0.3">
      <c r="A48" s="1"/>
      <c r="B48" s="490"/>
      <c r="C48" s="491"/>
      <c r="D48" s="491"/>
      <c r="E48" s="491"/>
      <c r="F48" s="492"/>
      <c r="G48" s="210"/>
      <c r="H48" s="71"/>
    </row>
    <row r="49" spans="1:8" ht="16.5" x14ac:dyDescent="0.3">
      <c r="A49" s="1"/>
      <c r="B49" s="385"/>
      <c r="C49" s="386"/>
      <c r="D49" s="386"/>
      <c r="E49" s="386"/>
      <c r="F49" s="387"/>
      <c r="G49" s="210"/>
      <c r="H49" s="71"/>
    </row>
    <row r="50" spans="1:8" ht="16.5" x14ac:dyDescent="0.3">
      <c r="A50" s="1"/>
      <c r="B50" s="385"/>
      <c r="C50" s="386"/>
      <c r="D50" s="386"/>
      <c r="E50" s="386"/>
      <c r="F50" s="387"/>
      <c r="G50" s="210"/>
      <c r="H50" s="71"/>
    </row>
    <row r="51" spans="1:8" ht="17.25" thickBot="1" x14ac:dyDescent="0.35">
      <c r="A51" s="1"/>
      <c r="B51" s="388"/>
      <c r="C51" s="389"/>
      <c r="D51" s="389"/>
      <c r="E51" s="389"/>
      <c r="F51" s="390"/>
      <c r="G51" s="210"/>
      <c r="H51" s="71"/>
    </row>
    <row r="52" spans="1:8" ht="16.5" x14ac:dyDescent="0.3">
      <c r="A52" s="1"/>
      <c r="B52" s="1"/>
      <c r="C52" s="1"/>
      <c r="D52" s="1"/>
      <c r="E52" s="1"/>
      <c r="F52" s="1"/>
      <c r="G52" s="1"/>
      <c r="H52" s="71"/>
    </row>
    <row r="53" spans="1:8" ht="16.5" x14ac:dyDescent="0.3">
      <c r="A53" s="71"/>
      <c r="B53" s="71"/>
      <c r="C53" s="71"/>
      <c r="D53" s="71"/>
      <c r="E53" s="71"/>
      <c r="F53" s="71"/>
      <c r="G53" s="71"/>
      <c r="H53" s="71"/>
    </row>
  </sheetData>
  <sheetProtection algorithmName="SHA-512" hashValue="rfRCXsfFSP4BvFh4zgTKQ7yENpYV3nFZPP5ZDFqBzywJRcVuURPwsAkopYAQ05/dDMuJrNAj48GGhnncKFmhhg==" saltValue="vAh3k3AHOrxap8sjA1M33w==" spinCount="100000" sheet="1" objects="1" scenarios="1" selectLockedCells="1"/>
  <mergeCells count="10">
    <mergeCell ref="B33:F36"/>
    <mergeCell ref="B38:F41"/>
    <mergeCell ref="B43:F46"/>
    <mergeCell ref="B48:F51"/>
    <mergeCell ref="B2:C2"/>
    <mergeCell ref="B11:F11"/>
    <mergeCell ref="B13:F16"/>
    <mergeCell ref="B18:F21"/>
    <mergeCell ref="B23:F26"/>
    <mergeCell ref="B28:F31"/>
  </mergeCells>
  <hyperlinks>
    <hyperlink ref="E4" location="Instructions!C33" display="Back to Instructions ta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0"/>
  <sheetViews>
    <sheetView showGridLines="0" zoomScale="80" zoomScaleNormal="80" workbookViewId="0">
      <selection activeCell="E4" sqref="E4"/>
    </sheetView>
  </sheetViews>
  <sheetFormatPr defaultRowHeight="16.5" x14ac:dyDescent="0.3"/>
  <cols>
    <col min="1" max="1" width="9.140625" style="20"/>
    <col min="2" max="2" width="32.7109375" style="20" customWidth="1"/>
    <col min="3" max="3" width="48.7109375" style="20" customWidth="1"/>
    <col min="4" max="4" width="25.140625" style="20" customWidth="1"/>
    <col min="5" max="5" width="34.140625" style="20" customWidth="1"/>
    <col min="6" max="6" width="9.140625" style="20"/>
    <col min="7" max="7" width="3.5703125" style="20" customWidth="1"/>
    <col min="8" max="16384" width="9.140625" style="20"/>
  </cols>
  <sheetData>
    <row r="1" spans="2:7" ht="17.25" thickBot="1" x14ac:dyDescent="0.35">
      <c r="G1" s="53"/>
    </row>
    <row r="2" spans="2:7" ht="18" thickBot="1" x14ac:dyDescent="0.35">
      <c r="B2" s="346" t="s">
        <v>90</v>
      </c>
      <c r="C2" s="347"/>
      <c r="G2" s="53"/>
    </row>
    <row r="3" spans="2:7" x14ac:dyDescent="0.3">
      <c r="B3" s="115" t="str">
        <f>'Version Control'!B3</f>
        <v>Test Report Template Name:</v>
      </c>
      <c r="C3" s="170" t="str">
        <f>'Version Control'!C3</f>
        <v xml:space="preserve">Water Heater, Tankless Gas  </v>
      </c>
      <c r="G3" s="53"/>
    </row>
    <row r="4" spans="2:7" ht="18" x14ac:dyDescent="0.35">
      <c r="B4" s="116" t="str">
        <f>'Version Control'!B4</f>
        <v>Version Number:</v>
      </c>
      <c r="C4" s="118" t="str">
        <f>'Version Control'!C4</f>
        <v>v1.4</v>
      </c>
      <c r="E4" s="163" t="s">
        <v>149</v>
      </c>
      <c r="G4" s="53"/>
    </row>
    <row r="5" spans="2:7" x14ac:dyDescent="0.3">
      <c r="B5" s="117" t="str">
        <f>'Version Control'!B5</f>
        <v xml:space="preserve">Latest Template Revision: </v>
      </c>
      <c r="C5" s="119">
        <f>'Version Control'!C5</f>
        <v>42923</v>
      </c>
      <c r="G5" s="53"/>
    </row>
    <row r="6" spans="2:7" x14ac:dyDescent="0.3">
      <c r="B6" s="117" t="str">
        <f>'Version Control'!B6</f>
        <v>Tab Name:</v>
      </c>
      <c r="C6" s="118" t="str">
        <f ca="1">MID(CELL("filename",A1), FIND("]", CELL("filename",A1))+ 1, 255)</f>
        <v>Report Sign-Off Block</v>
      </c>
      <c r="G6" s="53"/>
    </row>
    <row r="7" spans="2:7" ht="36" customHeight="1" x14ac:dyDescent="0.3">
      <c r="B7" s="246" t="str">
        <f>'Version Control'!B7</f>
        <v>File Name:</v>
      </c>
      <c r="C7" s="247" t="str">
        <f ca="1">'Version Control'!C7</f>
        <v>Water Heater, Tankless Gas - v1.4.xlsx</v>
      </c>
      <c r="G7" s="53"/>
    </row>
    <row r="8" spans="2:7" ht="17.25" thickBot="1" x14ac:dyDescent="0.35">
      <c r="B8" s="120" t="str">
        <f>'Version Control'!B8</f>
        <v xml:space="preserve">Test Completion Date: </v>
      </c>
      <c r="C8" s="121" t="str">
        <f>'Version Control'!C8</f>
        <v>[MM/DD/YYYY]</v>
      </c>
      <c r="G8" s="53"/>
    </row>
    <row r="9" spans="2:7" x14ac:dyDescent="0.3">
      <c r="B9" s="21"/>
      <c r="C9" s="22"/>
      <c r="G9" s="53"/>
    </row>
    <row r="10" spans="2:7" ht="17.25" thickBot="1" x14ac:dyDescent="0.35">
      <c r="G10" s="53"/>
    </row>
    <row r="11" spans="2:7" ht="18" thickBot="1" x14ac:dyDescent="0.35">
      <c r="B11" s="357" t="s">
        <v>95</v>
      </c>
      <c r="C11" s="375"/>
      <c r="D11" s="375"/>
      <c r="E11" s="358"/>
      <c r="G11" s="53"/>
    </row>
    <row r="12" spans="2:7" ht="27.75" customHeight="1" x14ac:dyDescent="0.3">
      <c r="B12" s="499" t="s">
        <v>209</v>
      </c>
      <c r="C12" s="500"/>
      <c r="D12" s="500"/>
      <c r="E12" s="501"/>
      <c r="G12" s="53"/>
    </row>
    <row r="13" spans="2:7" ht="32.25" customHeight="1" x14ac:dyDescent="0.3">
      <c r="B13" s="502"/>
      <c r="C13" s="503"/>
      <c r="D13" s="503"/>
      <c r="E13" s="504"/>
      <c r="G13" s="53"/>
    </row>
    <row r="14" spans="2:7" ht="17.25" x14ac:dyDescent="0.35">
      <c r="B14" s="376" t="s">
        <v>96</v>
      </c>
      <c r="C14" s="377"/>
      <c r="D14" s="186" t="s">
        <v>81</v>
      </c>
      <c r="E14" s="187" t="s">
        <v>97</v>
      </c>
      <c r="G14" s="53"/>
    </row>
    <row r="15" spans="2:7" x14ac:dyDescent="0.3">
      <c r="B15" s="378" t="s">
        <v>98</v>
      </c>
      <c r="C15" s="379"/>
      <c r="D15" s="72" t="str">
        <f>'General Info &amp; Test Results'!C17</f>
        <v>[MM/DD/YYYY]</v>
      </c>
      <c r="E15" s="189" t="s">
        <v>210</v>
      </c>
      <c r="G15" s="53"/>
    </row>
    <row r="16" spans="2:7" x14ac:dyDescent="0.3">
      <c r="B16" s="378" t="s">
        <v>195</v>
      </c>
      <c r="C16" s="379"/>
      <c r="D16" s="160" t="s">
        <v>99</v>
      </c>
      <c r="E16" s="189" t="s">
        <v>210</v>
      </c>
      <c r="G16" s="53"/>
    </row>
    <row r="17" spans="1:7" x14ac:dyDescent="0.3">
      <c r="B17" s="378" t="s">
        <v>211</v>
      </c>
      <c r="C17" s="379"/>
      <c r="D17" s="160" t="s">
        <v>99</v>
      </c>
      <c r="E17" s="189" t="s">
        <v>210</v>
      </c>
      <c r="G17" s="53"/>
    </row>
    <row r="18" spans="1:7" ht="17.25" thickBot="1" x14ac:dyDescent="0.35">
      <c r="B18" s="380" t="s">
        <v>211</v>
      </c>
      <c r="C18" s="381"/>
      <c r="D18" s="188" t="s">
        <v>99</v>
      </c>
      <c r="E18" s="333" t="s">
        <v>210</v>
      </c>
      <c r="G18" s="53"/>
    </row>
    <row r="19" spans="1:7" x14ac:dyDescent="0.3">
      <c r="B19" s="42"/>
      <c r="C19" s="42"/>
      <c r="D19" s="42"/>
      <c r="E19" s="42"/>
      <c r="G19" s="53"/>
    </row>
    <row r="20" spans="1:7" x14ac:dyDescent="0.3">
      <c r="A20" s="53"/>
      <c r="B20" s="53"/>
      <c r="C20" s="70"/>
      <c r="D20" s="70"/>
      <c r="E20" s="70"/>
      <c r="F20" s="53"/>
      <c r="G20" s="53"/>
    </row>
  </sheetData>
  <sheetProtection algorithmName="SHA-512" hashValue="CzsEql/7hry97EQev6ozjParN3ehyDN0y56Qv+/RymmGd1QUuo58s6+9EW64RFFIfPSJhO8yfefOFwulWmQiyQ==" saltValue="PL+yFXDlqpbxhs4pcdGT1A==" spinCount="100000" sheet="1" objects="1" scenarios="1" selectLockedCells="1"/>
  <mergeCells count="8">
    <mergeCell ref="B2:C2"/>
    <mergeCell ref="B17:C17"/>
    <mergeCell ref="B18:C18"/>
    <mergeCell ref="B12:E13"/>
    <mergeCell ref="B11:E11"/>
    <mergeCell ref="B14:C14"/>
    <mergeCell ref="B15:C15"/>
    <mergeCell ref="B16:C16"/>
  </mergeCells>
  <hyperlinks>
    <hyperlink ref="E4" location="Instructions!A1" display="Back to Instructions tab"/>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AC16CC-B2C5-4F2A-BD00-3D3BFD5A2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AEF09-12EC-416D-AB1B-9F42F3AF5D8B}">
  <ds:schemaRefs>
    <ds:schemaRef ds:uri="http://schemas.microsoft.com/office/2006/metadata/properties"/>
    <ds:schemaRef ds:uri="fa504290-48b0-421f-a269-8aa9478176e6"/>
  </ds:schemaRefs>
</ds:datastoreItem>
</file>

<file path=customXml/itemProps3.xml><?xml version="1.0" encoding="utf-8"?>
<ds:datastoreItem xmlns:ds="http://schemas.openxmlformats.org/officeDocument/2006/customXml" ds:itemID="{B00AB4BA-9B48-456E-B666-8F52AA775A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General Info &amp; Test Results</vt:lpstr>
      <vt:lpstr>Setup &amp; Instrumentation</vt:lpstr>
      <vt:lpstr>Photos</vt:lpstr>
      <vt:lpstr>Test Conditions</vt:lpstr>
      <vt:lpstr>Max GPM Test</vt:lpstr>
      <vt:lpstr>24 Hr Test </vt:lpstr>
      <vt:lpstr>Comments</vt:lpstr>
      <vt:lpstr>Report Sign-Off Block</vt:lpstr>
      <vt:lpstr>Drop-Downs</vt:lpstr>
      <vt:lpstr>Version Control</vt:lpstr>
      <vt:lpstr>Basis</vt:lpstr>
      <vt:lpstr>Basis_MV</vt:lpstr>
      <vt:lpstr>Control</vt:lpstr>
      <vt:lpstr>DD_Basis_MV</vt:lpstr>
      <vt:lpstr>DD_Control</vt:lpstr>
      <vt:lpstr>E_annual_rounded</vt:lpstr>
      <vt:lpstr>EF_rounded</vt:lpstr>
      <vt:lpstr>Max_GPM_rounded</vt:lpstr>
      <vt:lpstr>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2013-02-19T16:57:34Z</dcterms:created>
  <dcterms:modified xsi:type="dcterms:W3CDTF">2017-07-07T14:08:06Z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