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CC4F" lockStructure="1"/>
  <bookViews>
    <workbookView xWindow="5385" yWindow="60" windowWidth="10845" windowHeight="10620" tabRatio="815"/>
  </bookViews>
  <sheets>
    <sheet name="Instructions " sheetId="9" r:id="rId1"/>
    <sheet name="General Info &amp; Test Results" sheetId="1" r:id="rId2"/>
    <sheet name="Setup &amp; Instrumentation" sheetId="13" r:id="rId3"/>
    <sheet name="Storage Tank Volume" sheetId="15" r:id="rId4"/>
    <sheet name="Test Conditions" sheetId="6" r:id="rId5"/>
    <sheet name="1st-Hr Rating Test" sheetId="25" r:id="rId6"/>
    <sheet name="24-Hr Simulated Use Test " sheetId="20" r:id="rId7"/>
    <sheet name="Photos" sheetId="14" r:id="rId8"/>
    <sheet name="Comments" sheetId="32" r:id="rId9"/>
    <sheet name="Report Sign-Off Block" sheetId="28" r:id="rId10"/>
    <sheet name="Drop-Downs" sheetId="21" r:id="rId11"/>
    <sheet name="Version Control" sheetId="31" r:id="rId12"/>
  </sheets>
  <definedNames>
    <definedName name="Basis">'Drop-Downs'!$B$12:$B$13</definedName>
    <definedName name="Basis_M_V">'24-Hr Simulated Use Test '!$C$14</definedName>
    <definedName name="E_annual">'24-Hr Simulated Use Test '!$C$75</definedName>
    <definedName name="E_annual_rounded">'24-Hr Simulated Use Test '!$D$75</definedName>
    <definedName name="EF">'24-Hr Simulated Use Test '!$C$70</definedName>
    <definedName name="EF_rounded">'24-Hr Simulated Use Test '!$D$70</definedName>
    <definedName name="FirstHourRating">'1st-Hr Rating Test'!$C$20</definedName>
    <definedName name="FirstHourRating_rounded">'1st-Hr Rating Test'!$D$20</definedName>
    <definedName name="idata">'1st-Hr Rating Test'!$B$27:$F$27</definedName>
    <definedName name="MassVol">'1st-Hr Rating Test'!$C$27:$F$27</definedName>
    <definedName name="n">'Drop-Downs'!$D$12:$D$16</definedName>
    <definedName name="odata">'1st-Hr Rating Test'!$B$28:$F$28</definedName>
    <definedName name="StorageCapacity">'Storage Tank Volume'!$C$20</definedName>
    <definedName name="StorageCapacity_rounded">'Storage Tank Volume'!$D$20</definedName>
    <definedName name="Tavg">'1st-Hr Rating Test'!$C$25:$F$25</definedName>
    <definedName name="Tmin">'1st-Hr Rating Test'!$C$25:$F$25</definedName>
    <definedName name="waterdensity">'Storage Tank Volume'!$C$17</definedName>
    <definedName name="Yes_No">'Drop-Downs'!$B$16:$B$17</definedName>
  </definedNames>
  <calcPr calcId="171027"/>
</workbook>
</file>

<file path=xl/calcChain.xml><?xml version="1.0" encoding="utf-8"?>
<calcChain xmlns="http://schemas.openxmlformats.org/spreadsheetml/2006/main">
  <c r="F16" i="1" l="1"/>
  <c r="F14" i="1" l="1"/>
  <c r="F13" i="1"/>
  <c r="B7" i="9" l="1"/>
  <c r="C6" i="9"/>
  <c r="B6" i="9"/>
  <c r="B5" i="9"/>
  <c r="B4" i="9"/>
  <c r="C3" i="9"/>
  <c r="B3" i="9"/>
  <c r="B2" i="9"/>
  <c r="B8" i="1"/>
  <c r="B7" i="1"/>
  <c r="C6" i="1"/>
  <c r="B6" i="1"/>
  <c r="B5" i="1"/>
  <c r="B4" i="1"/>
  <c r="C3" i="1"/>
  <c r="B3" i="1"/>
  <c r="B2" i="1"/>
  <c r="B8" i="13"/>
  <c r="B7" i="13"/>
  <c r="C6" i="13"/>
  <c r="B6" i="13"/>
  <c r="B5" i="13"/>
  <c r="B4" i="13"/>
  <c r="C3" i="13"/>
  <c r="B3" i="13"/>
  <c r="B2" i="13"/>
  <c r="B8" i="15"/>
  <c r="B7" i="15"/>
  <c r="C6" i="15"/>
  <c r="B6" i="15"/>
  <c r="B5" i="15"/>
  <c r="B4" i="15"/>
  <c r="C3" i="15"/>
  <c r="B3" i="15"/>
  <c r="B2" i="15"/>
  <c r="B8" i="6"/>
  <c r="B7" i="6"/>
  <c r="C6" i="6"/>
  <c r="B6" i="6"/>
  <c r="B5" i="6"/>
  <c r="B4" i="6"/>
  <c r="C3" i="6"/>
  <c r="B3" i="6"/>
  <c r="B2" i="6"/>
  <c r="B8" i="25"/>
  <c r="B7" i="25"/>
  <c r="C6" i="25"/>
  <c r="B6" i="25"/>
  <c r="B5" i="25"/>
  <c r="B4" i="25"/>
  <c r="C3" i="25"/>
  <c r="B3" i="25"/>
  <c r="B2" i="25"/>
  <c r="B8" i="20"/>
  <c r="B7" i="20"/>
  <c r="C6" i="20"/>
  <c r="B6" i="20"/>
  <c r="B5" i="20"/>
  <c r="B4" i="20"/>
  <c r="C3" i="20"/>
  <c r="B3" i="20"/>
  <c r="B2" i="20"/>
  <c r="B8" i="14"/>
  <c r="B7" i="14"/>
  <c r="C6" i="14"/>
  <c r="B6" i="14"/>
  <c r="B5" i="14"/>
  <c r="B4" i="14"/>
  <c r="C3" i="14"/>
  <c r="B3" i="14"/>
  <c r="B2" i="14"/>
  <c r="B8" i="32"/>
  <c r="B7" i="32"/>
  <c r="C6" i="32"/>
  <c r="B6" i="32"/>
  <c r="B5" i="32"/>
  <c r="B4" i="32"/>
  <c r="C3" i="32"/>
  <c r="B3" i="32"/>
  <c r="B2" i="32"/>
  <c r="B8" i="28"/>
  <c r="B7" i="28"/>
  <c r="C6" i="28"/>
  <c r="B6" i="28"/>
  <c r="B5" i="28"/>
  <c r="B4" i="28"/>
  <c r="C3" i="28"/>
  <c r="B3" i="28"/>
  <c r="B2" i="28"/>
  <c r="C6" i="21"/>
  <c r="B8" i="21"/>
  <c r="B7" i="21"/>
  <c r="B6" i="21"/>
  <c r="B5" i="21"/>
  <c r="B4" i="21"/>
  <c r="B3" i="21"/>
  <c r="B2" i="21"/>
  <c r="C8" i="31"/>
  <c r="C8" i="13" s="1"/>
  <c r="C7" i="31"/>
  <c r="C7" i="21" s="1"/>
  <c r="C6" i="31"/>
  <c r="C5" i="31"/>
  <c r="C5" i="9" s="1"/>
  <c r="C4" i="31"/>
  <c r="C4" i="1" s="1"/>
  <c r="C4" i="32" l="1"/>
  <c r="C4" i="20"/>
  <c r="C4" i="6"/>
  <c r="C4" i="13"/>
  <c r="C4" i="9"/>
  <c r="C4" i="21"/>
  <c r="C4" i="28"/>
  <c r="C4" i="14"/>
  <c r="C4" i="25"/>
  <c r="C4" i="15"/>
  <c r="C8" i="25"/>
  <c r="C8" i="15"/>
  <c r="C8" i="28"/>
  <c r="C8" i="1"/>
  <c r="C8" i="14"/>
  <c r="C8" i="32"/>
  <c r="C8" i="6"/>
  <c r="C8" i="21"/>
  <c r="C8" i="20"/>
  <c r="C5" i="28"/>
  <c r="C5" i="32"/>
  <c r="C5" i="14"/>
  <c r="C5" i="20"/>
  <c r="C5" i="25"/>
  <c r="C5" i="6"/>
  <c r="C5" i="15"/>
  <c r="C5" i="13"/>
  <c r="C5" i="1"/>
  <c r="C7" i="9"/>
  <c r="C7" i="1"/>
  <c r="C7" i="13"/>
  <c r="C7" i="15"/>
  <c r="C7" i="6"/>
  <c r="C7" i="25"/>
  <c r="C7" i="20"/>
  <c r="C7" i="14"/>
  <c r="C7" i="32"/>
  <c r="C7" i="28"/>
  <c r="C40" i="6"/>
  <c r="D15" i="28" l="1"/>
  <c r="C56" i="20" l="1"/>
  <c r="C55" i="20"/>
  <c r="C33" i="20" l="1"/>
  <c r="D33" i="20"/>
  <c r="C28" i="20"/>
  <c r="D28" i="20"/>
  <c r="E28" i="20"/>
  <c r="F28" i="20"/>
  <c r="G28" i="20"/>
  <c r="H28" i="20"/>
  <c r="E27" i="1" l="1"/>
  <c r="E26" i="1"/>
  <c r="E25" i="1"/>
  <c r="E24" i="1"/>
  <c r="C5" i="21" l="1"/>
  <c r="C3" i="21"/>
  <c r="C45" i="20" l="1"/>
  <c r="C44" i="20"/>
  <c r="C54" i="20" l="1"/>
  <c r="H23" i="20"/>
  <c r="G23" i="20" s="1"/>
  <c r="F23" i="20"/>
  <c r="E23" i="20"/>
  <c r="D23" i="20"/>
  <c r="C23" i="20"/>
  <c r="H21" i="20" a="1"/>
  <c r="G21" i="20" a="1"/>
  <c r="F21" i="20" a="1"/>
  <c r="E21" i="20" a="1"/>
  <c r="D21" i="20" a="1"/>
  <c r="C21" i="20" a="1"/>
  <c r="H20" i="20" a="1"/>
  <c r="G20" i="20" a="1"/>
  <c r="F20" i="20" a="1"/>
  <c r="E20" i="20" a="1"/>
  <c r="D20" i="20" a="1"/>
  <c r="C20" i="20" a="1"/>
  <c r="G28" i="25"/>
  <c r="F28" i="25"/>
  <c r="E28" i="25" s="1"/>
  <c r="D28" i="25"/>
  <c r="C28" i="25" s="1"/>
  <c r="B27" i="25"/>
  <c r="G25" i="25"/>
  <c r="G26" i="25" s="1"/>
  <c r="G29" i="25" s="1"/>
  <c r="F25" i="25"/>
  <c r="F26" i="25" s="1"/>
  <c r="F29" i="25" s="1"/>
  <c r="E25" i="25"/>
  <c r="E26" i="25" s="1"/>
  <c r="E29" i="25" s="1"/>
  <c r="D25" i="25"/>
  <c r="D20" i="20" l="1"/>
  <c r="H20" i="20"/>
  <c r="F21" i="20"/>
  <c r="E20" i="20"/>
  <c r="E25" i="20" s="1"/>
  <c r="C21" i="20"/>
  <c r="G21" i="20"/>
  <c r="C20" i="20"/>
  <c r="G20" i="20"/>
  <c r="G25" i="20" s="1"/>
  <c r="E21" i="20"/>
  <c r="H22" i="20"/>
  <c r="H24" i="20" s="1"/>
  <c r="D26" i="25"/>
  <c r="D29" i="25" s="1"/>
  <c r="F20" i="20"/>
  <c r="D21" i="20"/>
  <c r="D26" i="20" s="1"/>
  <c r="C25" i="25"/>
  <c r="C26" i="25" s="1"/>
  <c r="C29" i="25" s="1"/>
  <c r="G23" i="25"/>
  <c r="F23" i="25"/>
  <c r="E23" i="25"/>
  <c r="D23" i="25"/>
  <c r="C23" i="25"/>
  <c r="D25" i="20" l="1"/>
  <c r="D22" i="20"/>
  <c r="D24" i="20" s="1"/>
  <c r="C22" i="20"/>
  <c r="G26" i="20"/>
  <c r="C26" i="20"/>
  <c r="E22" i="20"/>
  <c r="E24" i="20" s="1"/>
  <c r="G22" i="20"/>
  <c r="G24" i="20" s="1"/>
  <c r="E26" i="20"/>
  <c r="F25" i="20"/>
  <c r="F22" i="20"/>
  <c r="F24" i="20" s="1"/>
  <c r="F26" i="20"/>
  <c r="C25" i="20"/>
  <c r="C20" i="25"/>
  <c r="H21" i="20" l="1"/>
  <c r="C24" i="20"/>
  <c r="C17" i="15"/>
  <c r="C20" i="15" s="1"/>
  <c r="C57" i="20" s="1"/>
  <c r="H27" i="1"/>
  <c r="G27" i="1"/>
  <c r="H26" i="1"/>
  <c r="G26" i="1"/>
  <c r="H25" i="1"/>
  <c r="H26" i="20" l="1"/>
  <c r="H25" i="20"/>
  <c r="G25" i="1"/>
  <c r="H24" i="1"/>
  <c r="G24" i="1" s="1"/>
  <c r="C59" i="20" l="1"/>
  <c r="C61" i="20"/>
  <c r="C46" i="20"/>
  <c r="C48" i="20" s="1"/>
  <c r="C51" i="20" s="1"/>
  <c r="C66" i="20" l="1"/>
  <c r="C67" i="20" l="1"/>
  <c r="C75" i="20" s="1"/>
  <c r="C77" i="20" s="1"/>
  <c r="D77" i="20" s="1"/>
  <c r="C70" i="20" l="1"/>
  <c r="D70" i="20" s="1"/>
  <c r="F15" i="1" s="1"/>
</calcChain>
</file>

<file path=xl/sharedStrings.xml><?xml version="1.0" encoding="utf-8"?>
<sst xmlns="http://schemas.openxmlformats.org/spreadsheetml/2006/main" count="377" uniqueCount="267">
  <si>
    <t>Lab Name:</t>
  </si>
  <si>
    <t>Product Information</t>
  </si>
  <si>
    <t>Test Conditions</t>
  </si>
  <si>
    <t>Step 1</t>
  </si>
  <si>
    <t>Step 2</t>
  </si>
  <si>
    <t>Step 3</t>
  </si>
  <si>
    <t>Step 4</t>
  </si>
  <si>
    <t>Step 5</t>
  </si>
  <si>
    <t>Step 6</t>
  </si>
  <si>
    <t xml:space="preserve"> 1. Ambient Temperature (in accordance with Section 2.2 of Appendix E1).</t>
  </si>
  <si>
    <t>2. Supply Water Temperature (in accordance with Section 2.3 of Appendix E1).</t>
  </si>
  <si>
    <t>During the test when water is not being withdrawn, the supply pressure shall be maintained between 40 psig (275 kPa) and the maximum allowable pressure specified by the water heater manufacturer.</t>
  </si>
  <si>
    <t>Min</t>
  </si>
  <si>
    <t>Max</t>
  </si>
  <si>
    <t>Supply Water Pressure (psig)</t>
  </si>
  <si>
    <t>Brand:</t>
  </si>
  <si>
    <t>Table of Contents</t>
  </si>
  <si>
    <t>Photos</t>
  </si>
  <si>
    <t>Test Start Date:</t>
  </si>
  <si>
    <t>Time (sec)</t>
  </si>
  <si>
    <t>Watt-Hrs Used:</t>
  </si>
  <si>
    <t>Temperature Rise:</t>
  </si>
  <si>
    <t>Volume</t>
  </si>
  <si>
    <t>BTU</t>
  </si>
  <si>
    <t>°F</t>
  </si>
  <si>
    <t>lbs/gal</t>
  </si>
  <si>
    <t>Mass</t>
  </si>
  <si>
    <t>Basis</t>
  </si>
  <si>
    <t>(Based on average of inlet and outlet temperatures.)</t>
  </si>
  <si>
    <t>Draw 1</t>
  </si>
  <si>
    <t>Draw 2</t>
  </si>
  <si>
    <t>Draw 3</t>
  </si>
  <si>
    <t>Draw 4</t>
  </si>
  <si>
    <t>Draw 5</t>
  </si>
  <si>
    <t>Draw 6</t>
  </si>
  <si>
    <t>(See data acquisition table below.)</t>
  </si>
  <si>
    <t>Complete each draw to meet target for gallons used, extend table as needed.</t>
  </si>
  <si>
    <t>Determination of Storage Tank Volume (according to Sections 5.1.1 of Appendix E)</t>
  </si>
  <si>
    <t>lbs</t>
  </si>
  <si>
    <t>gal</t>
  </si>
  <si>
    <t>Select mass or volume basis for data acquisition:</t>
  </si>
  <si>
    <t>(This selection will not affect final results.)</t>
  </si>
  <si>
    <t>First-Hour Rating Test (according to Sections 5.1.4 of Appendix E)</t>
  </si>
  <si>
    <t>Draw</t>
  </si>
  <si>
    <t>s</t>
  </si>
  <si>
    <t>Yes</t>
  </si>
  <si>
    <t>No</t>
  </si>
  <si>
    <t>Was the final draw already initiated at 1hr?</t>
  </si>
  <si>
    <t>How many of draws were completed, n?</t>
  </si>
  <si>
    <t>n</t>
  </si>
  <si>
    <t>(Select Mass or Volume Basis above.)</t>
  </si>
  <si>
    <t>Water Drawn</t>
  </si>
  <si>
    <t>(Assuming water meter is at inlet.)</t>
  </si>
  <si>
    <t>(Cut-out to cut-out)</t>
  </si>
  <si>
    <t>1st-Hr Rating Test</t>
  </si>
  <si>
    <t>24-Hr Simulated Use Test</t>
  </si>
  <si>
    <t>Drawing Temperature Data</t>
  </si>
  <si>
    <t>BTU/lb °F</t>
  </si>
  <si>
    <t>Density of Stored Hot Water, ρ</t>
  </si>
  <si>
    <t>BTU/hr</t>
  </si>
  <si>
    <t>Standby Heat Loss Coefficient, UA</t>
  </si>
  <si>
    <t>BTU/hr °F</t>
  </si>
  <si>
    <t>hrs</t>
  </si>
  <si>
    <t>Total Energy Consumed during 24-Hr Test, Q</t>
  </si>
  <si>
    <t>BTU/day</t>
  </si>
  <si>
    <t>24-Hr Simulated Use Test (according to section 5.1.5 of Appendix E)</t>
  </si>
  <si>
    <t>Note: Always include last draw, even if credit is not given.</t>
  </si>
  <si>
    <t>4. Overall view of unit installed</t>
  </si>
  <si>
    <t>2. FTC EnergyGuide label (if present)</t>
  </si>
  <si>
    <t>5. User-operable controls</t>
  </si>
  <si>
    <t>6. Exact placement of all visible sensors on, in, or around the device</t>
  </si>
  <si>
    <t>Date of Last Calibration</t>
  </si>
  <si>
    <t>Deadline for Next Calibration</t>
  </si>
  <si>
    <t>Accuracy</t>
  </si>
  <si>
    <t>3. Supply Water Pressure (in accordance with Section 2.5 of Appendix E1).</t>
  </si>
  <si>
    <t>The ambient air temperature shall be maintained between 65.0 °F and 70.0 °F (18.3 °C and 21.1 °C) on a continuous basis.</t>
  </si>
  <si>
    <t>Standby Periods After 6th Draw Cut-out</t>
  </si>
  <si>
    <t>General Info &amp; Test Results</t>
  </si>
  <si>
    <t>Storage Tank Volume</t>
  </si>
  <si>
    <t>Title Block</t>
  </si>
  <si>
    <t>File Name:</t>
  </si>
  <si>
    <t>Tab Name:</t>
  </si>
  <si>
    <t>Version Number:</t>
  </si>
  <si>
    <t xml:space="preserve">Test Completion Date: </t>
  </si>
  <si>
    <t>Revisions List</t>
  </si>
  <si>
    <t>Version</t>
  </si>
  <si>
    <t>Date</t>
  </si>
  <si>
    <t xml:space="preserve">Test Report Sign-Off Block </t>
  </si>
  <si>
    <t>Role</t>
  </si>
  <si>
    <t>Entity</t>
  </si>
  <si>
    <t>Test Completion</t>
  </si>
  <si>
    <t>Reference Test Procedure</t>
  </si>
  <si>
    <t xml:space="preserve">Tab </t>
  </si>
  <si>
    <t>Contents</t>
  </si>
  <si>
    <t>Instructions</t>
  </si>
  <si>
    <t>Report Sign-Off Block</t>
  </si>
  <si>
    <t>Setup &amp; Instrumentation</t>
  </si>
  <si>
    <t>Drop-Downs</t>
  </si>
  <si>
    <t>Version Control</t>
  </si>
  <si>
    <t>Instructions for Completing this Template</t>
  </si>
  <si>
    <t>Input cell</t>
  </si>
  <si>
    <t>Lab Information</t>
  </si>
  <si>
    <t>Lab Location:</t>
  </si>
  <si>
    <t xml:space="preserve">Manufacturer: </t>
  </si>
  <si>
    <t xml:space="preserve">Manufacturer Model Number: </t>
  </si>
  <si>
    <t>Serial Number:</t>
  </si>
  <si>
    <t>Date Manufactured:</t>
  </si>
  <si>
    <t xml:space="preserve">Date Product Received: </t>
  </si>
  <si>
    <t>Condition as Received:</t>
  </si>
  <si>
    <t>Date Test Started:</t>
  </si>
  <si>
    <t>[MM/DD/YYYY]</t>
  </si>
  <si>
    <t>Date Test Finished:</t>
  </si>
  <si>
    <t>Test Information</t>
  </si>
  <si>
    <t>Variable</t>
  </si>
  <si>
    <t>Units</t>
  </si>
  <si>
    <r>
      <t>Storage Capacity, V</t>
    </r>
    <r>
      <rPr>
        <vertAlign val="subscript"/>
        <sz val="11"/>
        <color theme="1"/>
        <rFont val="Palatino Linotype"/>
        <family val="1"/>
      </rPr>
      <t>st</t>
    </r>
  </si>
  <si>
    <r>
      <t>Energy Factor, E</t>
    </r>
    <r>
      <rPr>
        <vertAlign val="subscript"/>
        <sz val="11"/>
        <rFont val="Palatino Linotype"/>
        <family val="1"/>
      </rPr>
      <t>f</t>
    </r>
  </si>
  <si>
    <r>
      <t>Annual Energy Consumption, A</t>
    </r>
    <r>
      <rPr>
        <vertAlign val="subscript"/>
        <sz val="11"/>
        <rFont val="Palatino Linotype"/>
        <family val="1"/>
      </rPr>
      <t>nnual</t>
    </r>
  </si>
  <si>
    <t>Please describe the test setup</t>
  </si>
  <si>
    <t>3. ENERGY-STAR Sticker or label if not part of EnergyGuide label (if applicable)</t>
  </si>
  <si>
    <t>Density of Water, ρ</t>
  </si>
  <si>
    <r>
      <t>Tare Weight, W</t>
    </r>
    <r>
      <rPr>
        <vertAlign val="subscript"/>
        <sz val="11"/>
        <color theme="1"/>
        <rFont val="Palatino Linotype"/>
        <family val="1"/>
      </rPr>
      <t>t</t>
    </r>
  </si>
  <si>
    <r>
      <t>Filled Weight, W</t>
    </r>
    <r>
      <rPr>
        <vertAlign val="subscript"/>
        <sz val="11"/>
        <color theme="1"/>
        <rFont val="Palatino Linotype"/>
        <family val="1"/>
      </rPr>
      <t>f</t>
    </r>
  </si>
  <si>
    <r>
      <t>Storage Capacity, V</t>
    </r>
    <r>
      <rPr>
        <b/>
        <vertAlign val="subscript"/>
        <sz val="11"/>
        <color theme="1"/>
        <rFont val="Palatino Linotype"/>
        <family val="1"/>
      </rPr>
      <t>st</t>
    </r>
  </si>
  <si>
    <t>For each draw, record the temperature delivered over time and the total mass or volume of water drawn.  Be sure to select as basis and answer the prompts.</t>
  </si>
  <si>
    <t>Time, τ</t>
  </si>
  <si>
    <t>Standby Heat Loss</t>
  </si>
  <si>
    <t>Energy Calculations</t>
  </si>
  <si>
    <t>Temperature Data</t>
  </si>
  <si>
    <t>Measurement</t>
  </si>
  <si>
    <t>Instrument Type</t>
  </si>
  <si>
    <t>Sensor Location</t>
  </si>
  <si>
    <t>Step 7</t>
  </si>
  <si>
    <t>Step 8</t>
  </si>
  <si>
    <t>Step 9</t>
  </si>
  <si>
    <t>Yes_No</t>
  </si>
  <si>
    <t>NOTE: Copy only; sign off is done in the Report Sign-Off Block tab</t>
  </si>
  <si>
    <t>Back to Instructions tab</t>
  </si>
  <si>
    <t>Record the mean tank temperature and ambient temperature over the 24-hr period unless a draw is taking place.</t>
  </si>
  <si>
    <t>Interim Temperature Data</t>
  </si>
  <si>
    <r>
      <t>First-Hour Rating, F</t>
    </r>
    <r>
      <rPr>
        <b/>
        <vertAlign val="subscript"/>
        <sz val="11"/>
        <rFont val="Palatino Linotype"/>
        <family val="1"/>
      </rPr>
      <t>hr</t>
    </r>
  </si>
  <si>
    <r>
      <t>First-Hour Rating, F</t>
    </r>
    <r>
      <rPr>
        <vertAlign val="subscript"/>
        <sz val="11"/>
        <color theme="1"/>
        <rFont val="Palatino Linotype"/>
        <family val="1"/>
      </rPr>
      <t>hr</t>
    </r>
  </si>
  <si>
    <t>V</t>
  </si>
  <si>
    <t>LEGEND</t>
  </si>
  <si>
    <t>NOT USED</t>
  </si>
  <si>
    <t>STEP:</t>
  </si>
  <si>
    <t>FILL IN INPUT CELLS IN THE CORRESPONDING TAB:</t>
  </si>
  <si>
    <t xml:space="preserve">Brand </t>
  </si>
  <si>
    <t>Model #</t>
  </si>
  <si>
    <t>Setup (this table should include instrumentation, sensors, and all equipment used during testing)</t>
  </si>
  <si>
    <t>Template Completion</t>
  </si>
  <si>
    <r>
      <t>T</t>
    </r>
    <r>
      <rPr>
        <b/>
        <vertAlign val="subscript"/>
        <sz val="14"/>
        <color theme="1"/>
        <rFont val="Palatino Linotype"/>
        <family val="1"/>
      </rPr>
      <t>del</t>
    </r>
  </si>
  <si>
    <t>NOTE: Enter zero for last draw if credit
should not be given, per section 5.1.4.3.</t>
  </si>
  <si>
    <t>T*max (°F)</t>
  </si>
  <si>
    <t>T*min (°F)</t>
  </si>
  <si>
    <t>Average T*del (°F)</t>
  </si>
  <si>
    <t>Density, ρ (lbs/gallon)</t>
  </si>
  <si>
    <t>M* (lbs)</t>
  </si>
  <si>
    <t>V* (gallons)</t>
  </si>
  <si>
    <t>Min Flow Rate (GPM)</t>
  </si>
  <si>
    <t>Max Flow Rate (GPM)</t>
  </si>
  <si>
    <t>Maximum Mean Tank Temperature After Cut-out</t>
  </si>
  <si>
    <t xml:space="preserve"> °F</t>
  </si>
  <si>
    <t>Avg. Water Temp In, Tin (°F)</t>
  </si>
  <si>
    <t>Avg. Water Temp Out, Tdel (°F)</t>
  </si>
  <si>
    <t>Density of Water at point where Vol is measured, ρi (lbs/gal)</t>
  </si>
  <si>
    <t>Mass of Water Drawn, Mi (lbs)</t>
  </si>
  <si>
    <t>Volume of Water Drawn, Vi (gal)</t>
  </si>
  <si>
    <t>Specific Heat of Water Drawn, Cpi (Btu/lb-°F)</t>
  </si>
  <si>
    <t>Average Ambient Temperature (°F)</t>
  </si>
  <si>
    <t>Average Mean Storage Tank Temp (°F)</t>
  </si>
  <si>
    <t>Density of Stored Hot Water, ρ (lb/gal)</t>
  </si>
  <si>
    <t>Cp (Btu/lb °F)</t>
  </si>
  <si>
    <t>Tin (°F)</t>
  </si>
  <si>
    <t>Tdel (°F)</t>
  </si>
  <si>
    <t>Time (min)</t>
  </si>
  <si>
    <t>Mean Tank T (°F)</t>
  </si>
  <si>
    <t>Ambient Temperature (°F)</t>
  </si>
  <si>
    <r>
      <t xml:space="preserve">Average Water Inlet Temperature [58 </t>
    </r>
    <r>
      <rPr>
        <sz val="11"/>
        <color theme="1"/>
        <rFont val="Calibri"/>
        <family val="2"/>
      </rPr>
      <t>±</t>
    </r>
    <r>
      <rPr>
        <sz val="11"/>
        <color theme="1"/>
        <rFont val="Palatino Linotype"/>
        <family val="1"/>
      </rPr>
      <t xml:space="preserve"> 2 deg F], T</t>
    </r>
    <r>
      <rPr>
        <vertAlign val="subscript"/>
        <sz val="11"/>
        <color theme="1"/>
        <rFont val="Palatino Linotype"/>
        <family val="1"/>
      </rPr>
      <t xml:space="preserve">in </t>
    </r>
  </si>
  <si>
    <r>
      <t>Max Mean Tank Temp prior to 1st Draw, T</t>
    </r>
    <r>
      <rPr>
        <vertAlign val="subscript"/>
        <sz val="11"/>
        <color theme="1"/>
        <rFont val="Palatino Linotype"/>
        <family val="1"/>
      </rPr>
      <t>0</t>
    </r>
  </si>
  <si>
    <r>
      <t>Mean Tank Temp after 24hr Test, T</t>
    </r>
    <r>
      <rPr>
        <vertAlign val="subscript"/>
        <sz val="11"/>
        <color theme="1"/>
        <rFont val="Palatino Linotype"/>
        <family val="1"/>
      </rPr>
      <t>24</t>
    </r>
  </si>
  <si>
    <r>
      <t>Max Mean Tank Temp after 6th Draw, T</t>
    </r>
    <r>
      <rPr>
        <vertAlign val="subscript"/>
        <sz val="11"/>
        <color theme="1"/>
        <rFont val="Palatino Linotype"/>
        <family val="1"/>
      </rPr>
      <t>su</t>
    </r>
  </si>
  <si>
    <r>
      <t>Elapsed Time between T</t>
    </r>
    <r>
      <rPr>
        <vertAlign val="subscript"/>
        <sz val="11"/>
        <rFont val="Palatino Linotype"/>
        <family val="1"/>
      </rPr>
      <t>su</t>
    </r>
    <r>
      <rPr>
        <sz val="11"/>
        <rFont val="Palatino Linotype"/>
        <family val="1"/>
      </rPr>
      <t xml:space="preserve"> and End of 24hr Test, τ</t>
    </r>
    <r>
      <rPr>
        <vertAlign val="subscript"/>
        <sz val="11"/>
        <rFont val="Palatino Linotype"/>
        <family val="1"/>
      </rPr>
      <t>stby,1</t>
    </r>
  </si>
  <si>
    <r>
      <t>Mean Storage Tank Temp between T</t>
    </r>
    <r>
      <rPr>
        <vertAlign val="subscript"/>
        <sz val="11"/>
        <rFont val="Palatino Linotype"/>
        <family val="1"/>
      </rPr>
      <t>su</t>
    </r>
    <r>
      <rPr>
        <sz val="11"/>
        <rFont val="Palatino Linotype"/>
        <family val="1"/>
      </rPr>
      <t xml:space="preserve"> and End of 24hr Test, T</t>
    </r>
    <r>
      <rPr>
        <vertAlign val="subscript"/>
        <sz val="11"/>
        <rFont val="Palatino Linotype"/>
        <family val="1"/>
      </rPr>
      <t>t,stby,1</t>
    </r>
  </si>
  <si>
    <r>
      <t>Average Ambient Temp between T</t>
    </r>
    <r>
      <rPr>
        <vertAlign val="subscript"/>
        <sz val="11"/>
        <color indexed="8"/>
        <rFont val="Palatino Linotype"/>
        <family val="1"/>
      </rPr>
      <t>su</t>
    </r>
    <r>
      <rPr>
        <sz val="11"/>
        <color indexed="8"/>
        <rFont val="Palatino Linotype"/>
        <family val="1"/>
      </rPr>
      <t xml:space="preserve"> and End of 24hr Test, T</t>
    </r>
    <r>
      <rPr>
        <vertAlign val="subscript"/>
        <sz val="11"/>
        <color indexed="8"/>
        <rFont val="Palatino Linotype"/>
        <family val="1"/>
      </rPr>
      <t>a,stby,1</t>
    </r>
  </si>
  <si>
    <r>
      <t>Mean Storage Tank Temp over Total Standby Portion of 24hr Test, T</t>
    </r>
    <r>
      <rPr>
        <vertAlign val="subscript"/>
        <sz val="11"/>
        <color indexed="8"/>
        <rFont val="Palatino Linotype"/>
        <family val="1"/>
      </rPr>
      <t>t,stby,2</t>
    </r>
  </si>
  <si>
    <r>
      <t>Average Ambient Temp over Total Standby Portion of 24hr Test, T</t>
    </r>
    <r>
      <rPr>
        <vertAlign val="subscript"/>
        <sz val="11"/>
        <color indexed="8"/>
        <rFont val="Palatino Linotype"/>
        <family val="1"/>
      </rPr>
      <t>a,stby,2</t>
    </r>
  </si>
  <si>
    <r>
      <t>Total Time when Water Is Not Withdrawn during 24-Hr Test, τ</t>
    </r>
    <r>
      <rPr>
        <vertAlign val="subscript"/>
        <sz val="11"/>
        <rFont val="Palatino Linotype"/>
        <family val="1"/>
      </rPr>
      <t>stby,2</t>
    </r>
  </si>
  <si>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</si>
  <si>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</si>
  <si>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</si>
  <si>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Reviewed by Test Lab</t>
  </si>
  <si>
    <t>[Test Lab Name]</t>
  </si>
  <si>
    <t>1. Namplate showing model number and serial number.</t>
  </si>
  <si>
    <t>7. View of water inlet and outlet plumbing (including thermocouples and any insulation) and vent pipes and terminal</t>
  </si>
  <si>
    <t>8. Additional photos (if necessary)</t>
  </si>
  <si>
    <t>Comments</t>
  </si>
  <si>
    <t>2.6.1 Electrical. Maintain the electrical supply voltage to within 1% of the center of the voltage range sepcified by the water heater and/or heat pump manufacturer.</t>
  </si>
  <si>
    <t>Electrical Supply Voltage (V)</t>
  </si>
  <si>
    <t>Manufacturer's Recommended Voltage</t>
  </si>
  <si>
    <t>5. Power Input Determination (according to Sections 5.1.3 of Appendix E)</t>
  </si>
  <si>
    <t>Convert Watt-Hrs to BTU</t>
  </si>
  <si>
    <t>Assumption for electric water heaters with immersed heating elements (Section 6.1.3 of Appendix E).</t>
  </si>
  <si>
    <t>AverageElectricity Cost</t>
  </si>
  <si>
    <t>Instructions and table of contents</t>
  </si>
  <si>
    <t>Lab Information, product information, and test results</t>
  </si>
  <si>
    <t>Instrumentation used to conduct test measurements</t>
  </si>
  <si>
    <t>Measurement inputs and calculations</t>
  </si>
  <si>
    <t>Table of test condition requirements for each test</t>
  </si>
  <si>
    <t>Photographs taken during test</t>
  </si>
  <si>
    <t>Inputs for report template user to provide comments</t>
  </si>
  <si>
    <t>Report review history</t>
  </si>
  <si>
    <t>Summary of drop-down options</t>
  </si>
  <si>
    <t>Report template revision history</t>
  </si>
  <si>
    <t>Provided data</t>
  </si>
  <si>
    <t>Outer Dimensions (in)</t>
  </si>
  <si>
    <t xml:space="preserve">     Height</t>
  </si>
  <si>
    <t xml:space="preserve">     Width</t>
  </si>
  <si>
    <t xml:space="preserve">     Depth</t>
  </si>
  <si>
    <r>
      <t>From Cut-out after 6th Draw to T</t>
    </r>
    <r>
      <rPr>
        <b/>
        <vertAlign val="subscript"/>
        <sz val="12"/>
        <color theme="1"/>
        <rFont val="Palatino Linotype"/>
        <family val="1"/>
      </rPr>
      <t>su</t>
    </r>
  </si>
  <si>
    <r>
      <t>From T</t>
    </r>
    <r>
      <rPr>
        <b/>
        <vertAlign val="subscript"/>
        <sz val="12"/>
        <color theme="1"/>
        <rFont val="Palatino Linotype"/>
        <family val="1"/>
      </rPr>
      <t>su</t>
    </r>
    <r>
      <rPr>
        <b/>
        <sz val="12"/>
        <color theme="1"/>
        <rFont val="Palatino Linotype"/>
        <family val="1"/>
      </rPr>
      <t xml:space="preserve"> to End of 24-hr Test</t>
    </r>
  </si>
  <si>
    <r>
      <t>Recovery Efficiency, η</t>
    </r>
    <r>
      <rPr>
        <b/>
        <vertAlign val="subscript"/>
        <sz val="11"/>
        <color indexed="8"/>
        <rFont val="Palatino Linotype"/>
        <family val="1"/>
      </rPr>
      <t>r</t>
    </r>
  </si>
  <si>
    <r>
      <t>C</t>
    </r>
    <r>
      <rPr>
        <vertAlign val="subscript"/>
        <sz val="11"/>
        <rFont val="Palatino Linotype"/>
        <family val="1"/>
      </rPr>
      <t>p</t>
    </r>
    <r>
      <rPr>
        <sz val="11"/>
        <rFont val="Calibri"/>
        <family val="2"/>
        <scheme val="minor"/>
      </rPr>
      <t/>
    </r>
  </si>
  <si>
    <r>
      <t>Total Energy Consumed between T</t>
    </r>
    <r>
      <rPr>
        <vertAlign val="subscript"/>
        <sz val="11"/>
        <rFont val="Palatino Linotype"/>
        <family val="1"/>
      </rPr>
      <t>su</t>
    </r>
    <r>
      <rPr>
        <sz val="11"/>
        <rFont val="Palatino Linotype"/>
        <family val="1"/>
      </rPr>
      <t xml:space="preserve"> and End of 24hr Test, Q</t>
    </r>
    <r>
      <rPr>
        <vertAlign val="subscript"/>
        <sz val="11"/>
        <rFont val="Palatino Linotype"/>
        <family val="1"/>
      </rPr>
      <t>stby</t>
    </r>
  </si>
  <si>
    <r>
      <t>Hourly Standby Losses, Q</t>
    </r>
    <r>
      <rPr>
        <b/>
        <vertAlign val="subscript"/>
        <sz val="11"/>
        <color indexed="8"/>
        <rFont val="Palatino Linotype"/>
        <family val="1"/>
      </rPr>
      <t>hr</t>
    </r>
  </si>
  <si>
    <r>
      <t>Daily Water Heating Energy Consumption, Q</t>
    </r>
    <r>
      <rPr>
        <b/>
        <vertAlign val="subscript"/>
        <sz val="11"/>
        <rFont val="Palatino Linotype"/>
        <family val="1"/>
      </rPr>
      <t>d</t>
    </r>
  </si>
  <si>
    <r>
      <t>Energy Used to Heat Water, Q</t>
    </r>
    <r>
      <rPr>
        <b/>
        <vertAlign val="subscript"/>
        <sz val="11"/>
        <rFont val="Palatino Linotype"/>
        <family val="1"/>
      </rPr>
      <t>HW</t>
    </r>
  </si>
  <si>
    <r>
      <t>Energy for Same Quantity with 77 °F Rise, Q</t>
    </r>
    <r>
      <rPr>
        <b/>
        <vertAlign val="subscript"/>
        <sz val="11"/>
        <rFont val="Palatino Linotype"/>
        <family val="1"/>
      </rPr>
      <t>HW,77</t>
    </r>
  </si>
  <si>
    <r>
      <t>Adjusted Daily Water Heating Energy Consumption, Q</t>
    </r>
    <r>
      <rPr>
        <vertAlign val="subscript"/>
        <sz val="11"/>
        <rFont val="Palatino Linotype"/>
        <family val="1"/>
      </rPr>
      <t>da</t>
    </r>
  </si>
  <si>
    <r>
      <t>Modified Daily Water Heating Energy Consumption, Q</t>
    </r>
    <r>
      <rPr>
        <vertAlign val="subscript"/>
        <sz val="11"/>
        <rFont val="Palatino Linotype"/>
        <family val="1"/>
      </rPr>
      <t>dm</t>
    </r>
  </si>
  <si>
    <r>
      <t>Energy Factor, E</t>
    </r>
    <r>
      <rPr>
        <b/>
        <vertAlign val="subscript"/>
        <sz val="11"/>
        <rFont val="Palatino Linotype"/>
        <family val="1"/>
      </rPr>
      <t>f</t>
    </r>
  </si>
  <si>
    <r>
      <t>Annual Energy Consumption, E</t>
    </r>
    <r>
      <rPr>
        <b/>
        <vertAlign val="subscript"/>
        <sz val="11"/>
        <rFont val="Palatino Linotype"/>
        <family val="1"/>
      </rPr>
      <t>annual</t>
    </r>
  </si>
  <si>
    <t>$/kWh</t>
  </si>
  <si>
    <t>kWh/yr</t>
  </si>
  <si>
    <r>
      <t>Amb. Temperature (</t>
    </r>
    <r>
      <rPr>
        <b/>
        <sz val="11"/>
        <color theme="1"/>
        <rFont val="Calibri"/>
        <family val="2"/>
      </rPr>
      <t>°</t>
    </r>
    <r>
      <rPr>
        <b/>
        <sz val="11"/>
        <color theme="1"/>
        <rFont val="Palatino Linotype"/>
        <family val="1"/>
      </rPr>
      <t>F)</t>
    </r>
  </si>
  <si>
    <r>
      <t>Supply Water Temperature (</t>
    </r>
    <r>
      <rPr>
        <b/>
        <sz val="11"/>
        <color theme="1"/>
        <rFont val="Calibri"/>
        <family val="2"/>
      </rPr>
      <t>°</t>
    </r>
    <r>
      <rPr>
        <b/>
        <sz val="11"/>
        <color theme="1"/>
        <rFont val="Palatino Linotype"/>
        <family val="1"/>
      </rPr>
      <t>F)</t>
    </r>
  </si>
  <si>
    <t>4. Setting the Thermostat (according to Sections 5.1.2.1 of Appendix E)</t>
  </si>
  <si>
    <t>Within 1% of manufacturer recommended voltage?</t>
  </si>
  <si>
    <t>The temperature of the water being supplied to the water heater shall be maintained at 58.0 °F ± 2.0°F (14.4 °C ±1.1 °C) throughout the test.</t>
  </si>
  <si>
    <t>5.1.2.1 Single Thermostat Tanks. Starting with a tank at the supply water temperature, initiate normal operation of the water heater. After cut-out, determine the mean tank temperature every minute until the maximum value is observed. Determine whether this maximum value for the mean tank temperature is within the range of 135 °F±5 °F (57.2 °C±2.8 °C). If not, turn off the water heater, adjust the thermostat, drain and refill the tank with supply water. Then, once again, initiate normal operation of the water heater, and determine the maximum mean tank temperature after cut-out. Repeat this sequence until the maximum mean tank temperature after cut-out is 135.0 °F± 5.0 °F (57.2 °C±2.8 °C).</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</si>
  <si>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This test template is only applicable to residential electric storage water heaters.</t>
  </si>
  <si>
    <t>1.0_draft4</t>
  </si>
  <si>
    <t>1.0_draft5</t>
  </si>
  <si>
    <t>1.0_draft6</t>
  </si>
  <si>
    <t>Tested Results</t>
  </si>
  <si>
    <t>-</t>
  </si>
  <si>
    <t>1.0_draft7</t>
  </si>
  <si>
    <t>Tabs</t>
  </si>
  <si>
    <t>Tabs with input cells</t>
  </si>
  <si>
    <t>Cells</t>
  </si>
  <si>
    <t>Auto-populated cell</t>
  </si>
  <si>
    <t>Test Report Template Name:</t>
  </si>
  <si>
    <t xml:space="preserve">Latest Template Revision: </t>
  </si>
  <si>
    <t xml:space="preserve">Water Heater, Storage Electric  </t>
  </si>
  <si>
    <t>Calculated Result
(rounded per significant figures conventions and instrumentation resolution)</t>
  </si>
  <si>
    <t>Calculated Result
(unrounded)</t>
  </si>
  <si>
    <t>Calcuated Result (rounded per reference test procedure)</t>
  </si>
  <si>
    <t>Calculated Result 
(unrounded)</t>
  </si>
  <si>
    <t>Calculated Result (rounded per significant figures conventions and instrumentation resolution)</t>
  </si>
  <si>
    <t>1.0_draft8</t>
  </si>
  <si>
    <t>Annual Cost of Energy Consumption</t>
  </si>
  <si>
    <t>$/yr</t>
  </si>
  <si>
    <t>1.0_draft9</t>
  </si>
  <si>
    <t>v1.0</t>
  </si>
  <si>
    <t>v2.0</t>
  </si>
  <si>
    <t>10 CFR 430 Subpart B Appendix E:  Uniform Test Method for Measuring the Energy Consumption of Water Heaters</t>
  </si>
  <si>
    <t>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</si>
</sst>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0.000"/>
    <numFmt numFmtId="166" formatCode="_(&quot;$&quot;* #,##0_);_(&quot;$&quot;* \(#,##0\);_(&quot;$&quot;* &quot;-&quot;??_);_(@_)"/>
  </numFmts>
  <fonts count="48" x14ac:knownFonts="1">
    <font>
      <sz val="11"/>
      <color theme="1"/>
      <name val="Calibri"/>
      <family val="2"/>
      <scheme val="minor"/>
    </font>
    <font>
      <sz val="8"/>
      <name val="Calibri"/>
      <family val="2"/>
    </font>
    <font>
      <sz val="10"/>
      <name val="Arial"/>
      <family val="2"/>
    </font>
    <font>
      <sz val="11"/>
      <name val="Calibri"/>
      <family val="2"/>
      <scheme val="minor"/>
    </font>
    <font>
      <sz val="11"/>
      <color theme="1"/>
      <name val="Calibri"/>
      <family val="2"/>
    </font>
    <font>
      <sz val="11"/>
      <color indexed="8"/>
      <name val="Calibri"/>
      <family val="2"/>
      <scheme val="minor"/>
    </font>
    <font>
      <b/>
      <sz val="11"/>
      <name val="Palatino Linotype"/>
      <family val="2"/>
    </font>
    <font>
      <sz val="11"/>
      <color theme="1"/>
      <name val="Palatino Linotype"/>
      <family val="2"/>
    </font>
    <font>
      <sz val="11"/>
      <color theme="1"/>
      <name val="Palatino Linotype"/>
      <family val="1"/>
    </font>
    <font>
      <sz val="11"/>
      <color rgb="FF000000"/>
      <name val="Palatino Linotype"/>
      <family val="1"/>
    </font>
    <font>
      <b/>
      <sz val="11"/>
      <color theme="1"/>
      <name val="Palatino Linotype"/>
      <family val="1"/>
    </font>
    <font>
      <sz val="11"/>
      <name val="Palatino Linotype"/>
      <family val="2"/>
    </font>
    <font>
      <sz val="11"/>
      <color theme="1"/>
      <name val="Calibri"/>
      <family val="2"/>
      <scheme val="minor"/>
    </font>
    <font>
      <sz val="11"/>
      <color theme="0"/>
      <name val="Calibri"/>
      <family val="2"/>
      <scheme val="minor"/>
    </font>
    <font>
      <u/>
      <sz val="11"/>
      <color theme="10"/>
      <name val="Palatino Linotype"/>
      <family val="2"/>
    </font>
    <font>
      <sz val="11"/>
      <name val="Palatino Linotype"/>
      <family val="1"/>
    </font>
    <font>
      <b/>
      <sz val="11"/>
      <name val="Palatino Linotype"/>
      <family val="1"/>
    </font>
    <font>
      <i/>
      <sz val="11"/>
      <name val="Palatino Linotype"/>
      <family val="1"/>
    </font>
    <font>
      <sz val="11"/>
      <color theme="0"/>
      <name val="Palatino Linotype"/>
      <family val="1"/>
    </font>
    <font>
      <sz val="14"/>
      <name val="Palatino Linotype"/>
      <family val="1"/>
    </font>
    <font>
      <b/>
      <sz val="11"/>
      <color indexed="8"/>
      <name val="Palatino Linotype"/>
      <family val="1"/>
    </font>
    <font>
      <vertAlign val="subscript"/>
      <sz val="11"/>
      <color theme="1"/>
      <name val="Palatino Linotype"/>
      <family val="1"/>
    </font>
    <font>
      <vertAlign val="subscript"/>
      <sz val="11"/>
      <name val="Palatino Linotype"/>
      <family val="1"/>
    </font>
    <font>
      <i/>
      <sz val="11"/>
      <color indexed="8"/>
      <name val="Palatino Linotype"/>
      <family val="1"/>
    </font>
    <font>
      <b/>
      <vertAlign val="subscript"/>
      <sz val="11"/>
      <color theme="1"/>
      <name val="Palatino Linotype"/>
      <family val="1"/>
    </font>
    <font>
      <i/>
      <sz val="11"/>
      <color theme="1"/>
      <name val="Palatino Linotype"/>
      <family val="1"/>
    </font>
    <font>
      <b/>
      <vertAlign val="subscript"/>
      <sz val="11"/>
      <name val="Palatino Linotype"/>
      <family val="1"/>
    </font>
    <font>
      <b/>
      <sz val="11"/>
      <color theme="1"/>
      <name val="Calibri"/>
      <family val="2"/>
    </font>
    <font>
      <i/>
      <sz val="11"/>
      <color rgb="FFFF0000"/>
      <name val="Calibri"/>
      <family val="2"/>
      <scheme val="minor"/>
    </font>
    <font>
      <b/>
      <sz val="14"/>
      <name val="Palatino Linotype"/>
      <family val="1"/>
    </font>
    <font>
      <b/>
      <sz val="14"/>
      <color theme="1"/>
      <name val="Palatino Linotype"/>
      <family val="1"/>
    </font>
    <font>
      <b/>
      <sz val="14"/>
      <name val="Palatino Linotype"/>
      <family val="2"/>
    </font>
    <font>
      <b/>
      <sz val="11"/>
      <color theme="0"/>
      <name val="Palatino Linotype"/>
      <family val="1"/>
    </font>
    <font>
      <u/>
      <sz val="12"/>
      <color theme="10"/>
      <name val="Palatino Linotype"/>
      <family val="2"/>
    </font>
    <font>
      <b/>
      <vertAlign val="subscript"/>
      <sz val="14"/>
      <color theme="1"/>
      <name val="Palatino Linotype"/>
      <family val="1"/>
    </font>
    <font>
      <sz val="11"/>
      <color indexed="8"/>
      <name val="Palatino Linotype"/>
      <family val="1"/>
    </font>
    <font>
      <vertAlign val="subscript"/>
      <sz val="11"/>
      <color indexed="8"/>
      <name val="Palatino Linotype"/>
      <family val="1"/>
    </font>
    <font>
      <u/>
      <sz val="11"/>
      <color theme="10"/>
      <name val="Calibri"/>
      <family val="2"/>
    </font>
    <font>
      <i/>
      <sz val="11"/>
      <color theme="6" tint="-0.499984740745262"/>
      <name val="Palatino Linotype"/>
      <family val="2"/>
    </font>
    <font>
      <i/>
      <sz val="11"/>
      <color rgb="FF7F7F7F"/>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b/>
      <sz val="12"/>
      <color theme="1"/>
      <name val="Palatino Linotype"/>
      <family val="1"/>
    </font>
    <font>
      <b/>
      <vertAlign val="subscript"/>
      <sz val="12"/>
      <color theme="1"/>
      <name val="Palatino Linotype"/>
      <family val="1"/>
    </font>
    <font>
      <b/>
      <vertAlign val="subscript"/>
      <sz val="11"/>
      <color indexed="8"/>
      <name val="Palatino Linotype"/>
      <family val="1"/>
    </font>
    <font>
      <b/>
      <u/>
      <sz val="11"/>
      <name val="Palatino Linotype"/>
      <family val="1"/>
    </font>
    <font>
      <sz val="11"/>
      <color rgb="FF000000"/>
      <name val="Palatino Linotype"/>
      <family val="2"/>
    </font>
  </fonts>
  <fills count="22">
    <fill>
      <patternFill patternType="none"/>
    </fill>
    <fill>
      <patternFill patternType="gray125"/>
    </fill>
    <fill>
      <patternFill patternType="solid">
        <fgColor theme="0" tint="-0.24994659260841701"/>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4" tint="0.599963377788628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FFFFCC"/>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9" tint="0.79998168889431442"/>
        <bgColor auto="1"/>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14996795556505021"/>
      </bottom>
      <diagonal/>
    </border>
    <border>
      <left style="thin">
        <color auto="1"/>
      </left>
      <right style="medium">
        <color indexed="64"/>
      </right>
      <top/>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diagonal/>
    </border>
    <border>
      <left style="medium">
        <color indexed="64"/>
      </left>
      <right style="thin">
        <color indexed="64"/>
      </right>
      <top/>
      <bottom style="thin">
        <color theme="0" tint="-0.24994659260841701"/>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theme="0" tint="-0.2499465926084170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medium">
        <color indexed="64"/>
      </bottom>
      <diagonal/>
    </border>
    <border>
      <left/>
      <right style="thin">
        <color theme="0" tint="-0.249977111117893"/>
      </right>
      <top/>
      <bottom style="thin">
        <color theme="0" tint="-0.249977111117893"/>
      </bottom>
      <diagonal/>
    </border>
    <border>
      <left style="medium">
        <color indexed="64"/>
      </left>
      <right/>
      <top/>
      <bottom style="thin">
        <color theme="0" tint="-0.249977111117893"/>
      </bottom>
      <diagonal/>
    </border>
    <border>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thin">
        <color indexed="64"/>
      </left>
      <right style="thin">
        <color indexed="64"/>
      </right>
      <top style="medium">
        <color indexed="64"/>
      </top>
      <bottom style="thin">
        <color indexed="64"/>
      </bottom>
      <diagonal/>
    </border>
    <border>
      <left style="thin">
        <color theme="0" tint="-0.249977111117893"/>
      </left>
      <right style="medium">
        <color indexed="64"/>
      </right>
      <top/>
      <bottom style="thin">
        <color theme="0" tint="-0.249977111117893"/>
      </bottom>
      <diagonal/>
    </border>
    <border>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indexed="64"/>
      </right>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right style="medium">
        <color indexed="64"/>
      </right>
      <top style="thin">
        <color theme="0" tint="-0.249977111117893"/>
      </top>
      <bottom/>
      <diagonal/>
    </border>
  </borders>
  <cellStyleXfs count="26">
    <xf numFmtId="0" fontId="0" fillId="0" borderId="0"/>
    <xf numFmtId="0" fontId="2" fillId="0" borderId="0"/>
    <xf numFmtId="0" fontId="6" fillId="2" borderId="0" applyNumberFormat="0" applyBorder="0" applyProtection="0">
      <alignment horizontal="left" vertical="center"/>
    </xf>
    <xf numFmtId="0" fontId="7" fillId="0" borderId="0"/>
    <xf numFmtId="0" fontId="12" fillId="3" borderId="0" applyNumberFormat="0" applyBorder="0" applyAlignment="0" applyProtection="0"/>
    <xf numFmtId="0" fontId="13" fillId="4" borderId="0" applyNumberFormat="0" applyBorder="0" applyAlignment="0" applyProtection="0"/>
    <xf numFmtId="0" fontId="11" fillId="5" borderId="1" applyNumberFormat="0" applyProtection="0">
      <alignment horizontal="center" vertical="center"/>
    </xf>
    <xf numFmtId="0" fontId="14" fillId="0" borderId="0" applyNumberFormat="0" applyFill="0" applyBorder="0" applyAlignment="0" applyProtection="0">
      <alignment vertical="top"/>
      <protection locked="0"/>
    </xf>
    <xf numFmtId="0" fontId="7" fillId="0" borderId="0"/>
    <xf numFmtId="0" fontId="37" fillId="0" borderId="0" applyNumberFormat="0" applyFill="0" applyBorder="0" applyAlignment="0" applyProtection="0">
      <alignment vertical="top"/>
      <protection locked="0"/>
    </xf>
    <xf numFmtId="0" fontId="18" fillId="18" borderId="1">
      <alignment horizontal="center" vertical="center"/>
    </xf>
    <xf numFmtId="0" fontId="11" fillId="19" borderId="1" applyNumberFormat="0" applyAlignment="0" applyProtection="0"/>
    <xf numFmtId="0" fontId="8" fillId="0" borderId="1">
      <alignment horizontal="center"/>
    </xf>
    <xf numFmtId="0" fontId="38" fillId="20" borderId="0" applyNumberFormat="0" applyAlignment="0" applyProtection="0"/>
    <xf numFmtId="0" fontId="39" fillId="0" borderId="0" applyNumberFormat="0" applyFill="0" applyBorder="0" applyAlignment="0" applyProtection="0"/>
    <xf numFmtId="0" fontId="8" fillId="0" borderId="1">
      <alignment horizontal="center" vertical="center"/>
    </xf>
    <xf numFmtId="0" fontId="40" fillId="5" borderId="1" applyNumberFormat="0" applyProtection="0">
      <alignment horizontal="center" vertical="center"/>
    </xf>
    <xf numFmtId="0" fontId="7" fillId="0" borderId="0"/>
    <xf numFmtId="0" fontId="2" fillId="0" borderId="0"/>
    <xf numFmtId="0" fontId="2" fillId="0" borderId="0"/>
    <xf numFmtId="0" fontId="41" fillId="21" borderId="1" applyNumberFormat="0" applyProtection="0">
      <alignment horizontal="center" vertical="center"/>
    </xf>
    <xf numFmtId="0" fontId="42" fillId="10" borderId="0"/>
    <xf numFmtId="0" fontId="10" fillId="0" borderId="0"/>
    <xf numFmtId="0" fontId="10" fillId="0" borderId="17">
      <alignment horizontal="center" vertical="center" wrapText="1"/>
    </xf>
    <xf numFmtId="9" fontId="12" fillId="0" borderId="0" applyFont="0" applyFill="0" applyBorder="0" applyAlignment="0" applyProtection="0"/>
    <xf numFmtId="44" fontId="12" fillId="0" borderId="0" applyFont="0" applyFill="0" applyBorder="0" applyAlignment="0" applyProtection="0"/>
  </cellStyleXfs>
  <cellXfs count="669">
    <xf numFmtId="0" fontId="0" fillId="0" borderId="0" xfId="0"/>
    <xf numFmtId="0" fontId="0" fillId="0" borderId="0" xfId="0" applyFill="1"/>
    <xf numFmtId="0" fontId="8" fillId="0" borderId="0" xfId="3" applyFont="1" applyBorder="1"/>
    <xf numFmtId="14" fontId="8" fillId="0" borderId="0" xfId="3" applyNumberFormat="1" applyFont="1" applyBorder="1" applyAlignment="1">
      <alignment horizontal="left"/>
    </xf>
    <xf numFmtId="0" fontId="15" fillId="0" borderId="0" xfId="0" applyFont="1"/>
    <xf numFmtId="0" fontId="15" fillId="0" borderId="0" xfId="0" applyFont="1" applyBorder="1"/>
    <xf numFmtId="0" fontId="15" fillId="0" borderId="0" xfId="0" applyFont="1" applyFill="1" applyBorder="1"/>
    <xf numFmtId="0" fontId="15" fillId="0" borderId="11" xfId="0" applyFont="1" applyBorder="1"/>
    <xf numFmtId="0" fontId="8" fillId="0" borderId="11" xfId="0" applyFont="1" applyBorder="1"/>
    <xf numFmtId="0" fontId="15" fillId="0" borderId="10" xfId="0" applyFont="1" applyBorder="1"/>
    <xf numFmtId="0" fontId="15" fillId="0" borderId="10" xfId="0" applyFont="1" applyFill="1" applyBorder="1"/>
    <xf numFmtId="0" fontId="8" fillId="0" borderId="0" xfId="0" applyFont="1" applyBorder="1"/>
    <xf numFmtId="0" fontId="8" fillId="0" borderId="0" xfId="0" applyFont="1"/>
    <xf numFmtId="0" fontId="8" fillId="0" borderId="0" xfId="0" applyFont="1" applyFill="1"/>
    <xf numFmtId="0" fontId="8" fillId="0" borderId="10" xfId="0" applyFont="1" applyFill="1" applyBorder="1"/>
    <xf numFmtId="0" fontId="23" fillId="0" borderId="0" xfId="0" applyFont="1" applyAlignment="1">
      <alignment horizontal="left" wrapText="1"/>
    </xf>
    <xf numFmtId="0" fontId="8" fillId="0" borderId="10" xfId="0" applyFont="1" applyFill="1" applyBorder="1" applyAlignment="1">
      <alignment horizontal="left"/>
    </xf>
    <xf numFmtId="0" fontId="23" fillId="0" borderId="0" xfId="0" applyFont="1" applyAlignment="1">
      <alignment wrapText="1"/>
    </xf>
    <xf numFmtId="0" fontId="8" fillId="0" borderId="0" xfId="0" applyFont="1" applyFill="1" applyBorder="1" applyAlignment="1">
      <alignment horizontal="center"/>
    </xf>
    <xf numFmtId="0" fontId="15" fillId="0" borderId="0" xfId="0" applyFont="1" applyBorder="1" applyAlignment="1" applyProtection="1"/>
    <xf numFmtId="0" fontId="10" fillId="0" borderId="0" xfId="0" applyFont="1"/>
    <xf numFmtId="2" fontId="15" fillId="0" borderId="0" xfId="0" applyNumberFormat="1" applyFont="1"/>
    <xf numFmtId="2" fontId="8" fillId="0" borderId="0" xfId="0" applyNumberFormat="1" applyFont="1"/>
    <xf numFmtId="2" fontId="8" fillId="0" borderId="0" xfId="0" applyNumberFormat="1" applyFont="1" applyFill="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15" fillId="0" borderId="0" xfId="0" applyFont="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xf>
    <xf numFmtId="0" fontId="15" fillId="0" borderId="11" xfId="0" applyFont="1" applyFill="1" applyBorder="1"/>
    <xf numFmtId="0" fontId="10" fillId="0" borderId="1" xfId="0" applyFont="1" applyBorder="1" applyAlignment="1">
      <alignment horizontal="center"/>
    </xf>
    <xf numFmtId="0" fontId="10" fillId="0" borderId="27" xfId="0" applyFont="1" applyBorder="1" applyAlignment="1">
      <alignment horizontal="center"/>
    </xf>
    <xf numFmtId="164" fontId="8" fillId="0" borderId="0" xfId="0" applyNumberFormat="1" applyFont="1" applyBorder="1" applyAlignment="1">
      <alignment horizontal="center"/>
    </xf>
    <xf numFmtId="2" fontId="8" fillId="0" borderId="0" xfId="0" applyNumberFormat="1" applyFont="1" applyAlignment="1">
      <alignment wrapText="1"/>
    </xf>
    <xf numFmtId="2" fontId="8" fillId="0" borderId="0" xfId="0" applyNumberFormat="1" applyFont="1" applyFill="1" applyBorder="1" applyAlignment="1">
      <alignment horizontal="center"/>
    </xf>
    <xf numFmtId="1" fontId="8" fillId="0" borderId="2" xfId="0" applyNumberFormat="1" applyFont="1" applyFill="1" applyBorder="1" applyAlignment="1">
      <alignment horizontal="center"/>
    </xf>
    <xf numFmtId="0" fontId="15" fillId="0" borderId="0" xfId="0" applyFont="1" applyProtection="1"/>
    <xf numFmtId="0" fontId="16" fillId="0" borderId="0" xfId="0" applyFont="1" applyProtection="1"/>
    <xf numFmtId="0" fontId="15" fillId="0" borderId="0" xfId="0" applyFont="1" applyBorder="1" applyProtection="1"/>
    <xf numFmtId="0" fontId="15" fillId="0" borderId="0" xfId="0" applyFont="1" applyFill="1" applyBorder="1" applyProtection="1"/>
    <xf numFmtId="0" fontId="15" fillId="0" borderId="0" xfId="0" applyFont="1" applyFill="1" applyProtection="1"/>
    <xf numFmtId="0" fontId="8" fillId="0" borderId="0" xfId="3" applyFont="1" applyBorder="1" applyProtection="1"/>
    <xf numFmtId="0" fontId="15" fillId="0" borderId="0" xfId="0" applyFont="1" applyBorder="1" applyAlignment="1" applyProtection="1">
      <alignment horizontal="left" vertical="top" wrapText="1"/>
    </xf>
    <xf numFmtId="0" fontId="15" fillId="0" borderId="0" xfId="0" applyFont="1" applyBorder="1" applyAlignment="1" applyProtection="1">
      <alignment horizontal="center" vertical="top" wrapText="1"/>
    </xf>
    <xf numFmtId="0" fontId="15" fillId="0" borderId="0" xfId="0" quotePrefix="1" applyFont="1" applyProtection="1"/>
    <xf numFmtId="0" fontId="19" fillId="0" borderId="0" xfId="0" applyFont="1" applyBorder="1" applyProtection="1"/>
    <xf numFmtId="0" fontId="8" fillId="0" borderId="0" xfId="0" applyFont="1" applyProtection="1"/>
    <xf numFmtId="0" fontId="8" fillId="0" borderId="0" xfId="0" applyFont="1" applyBorder="1" applyAlignment="1" applyProtection="1">
      <alignment wrapText="1"/>
    </xf>
    <xf numFmtId="0" fontId="8" fillId="0" borderId="0" xfId="0" applyFont="1" applyAlignment="1" applyProtection="1">
      <alignment wrapText="1"/>
    </xf>
    <xf numFmtId="0" fontId="8" fillId="0" borderId="0" xfId="0" applyFont="1" applyBorder="1" applyProtection="1"/>
    <xf numFmtId="0" fontId="20" fillId="0" borderId="0" xfId="0" applyFont="1" applyProtection="1"/>
    <xf numFmtId="0" fontId="8" fillId="0" borderId="0" xfId="0" applyFont="1" applyAlignment="1" applyProtection="1"/>
    <xf numFmtId="0" fontId="0" fillId="0" borderId="0" xfId="0" applyFont="1" applyAlignment="1" applyProtection="1">
      <alignment wrapText="1"/>
    </xf>
    <xf numFmtId="164" fontId="3" fillId="0" borderId="0" xfId="0" applyNumberFormat="1" applyFont="1" applyAlignment="1" applyProtection="1">
      <alignment horizontal="center"/>
    </xf>
    <xf numFmtId="164" fontId="3" fillId="0" borderId="0" xfId="0" applyNumberFormat="1" applyFont="1" applyFill="1" applyBorder="1" applyAlignment="1" applyProtection="1">
      <alignment horizontal="center"/>
    </xf>
    <xf numFmtId="164" fontId="3" fillId="0" borderId="0" xfId="0" applyNumberFormat="1" applyFont="1" applyAlignment="1" applyProtection="1">
      <alignment horizontal="center" wrapText="1"/>
    </xf>
    <xf numFmtId="0" fontId="3" fillId="0" borderId="0" xfId="0" applyFont="1" applyProtection="1"/>
    <xf numFmtId="164" fontId="3" fillId="0" borderId="0" xfId="0" applyNumberFormat="1" applyFont="1" applyProtection="1"/>
    <xf numFmtId="0" fontId="0" fillId="0" borderId="0" xfId="0" applyFont="1" applyProtection="1"/>
    <xf numFmtId="0" fontId="0" fillId="0" borderId="0" xfId="0" applyFont="1" applyBorder="1" applyProtection="1"/>
    <xf numFmtId="0" fontId="0" fillId="0" borderId="0" xfId="0" applyFont="1" applyBorder="1" applyAlignment="1" applyProtection="1">
      <alignment wrapText="1"/>
    </xf>
    <xf numFmtId="0" fontId="5" fillId="0" borderId="0" xfId="0" applyFont="1" applyBorder="1" applyProtection="1"/>
    <xf numFmtId="14" fontId="8" fillId="0" borderId="0" xfId="3" applyNumberFormat="1" applyFont="1" applyBorder="1" applyAlignment="1" applyProtection="1">
      <alignment horizontal="left"/>
    </xf>
    <xf numFmtId="0" fontId="8" fillId="0" borderId="0" xfId="3" applyFont="1" applyProtection="1"/>
    <xf numFmtId="0" fontId="28" fillId="0" borderId="0" xfId="0" applyFont="1"/>
    <xf numFmtId="1" fontId="15" fillId="0" borderId="37" xfId="0" applyNumberFormat="1" applyFont="1" applyFill="1" applyBorder="1" applyAlignment="1">
      <alignment horizontal="center"/>
    </xf>
    <xf numFmtId="1" fontId="8" fillId="0" borderId="41" xfId="0" applyNumberFormat="1" applyFont="1" applyFill="1" applyBorder="1" applyAlignment="1">
      <alignment horizontal="center"/>
    </xf>
    <xf numFmtId="1" fontId="8" fillId="0" borderId="45" xfId="0" applyNumberFormat="1" applyFont="1" applyFill="1" applyBorder="1" applyAlignment="1">
      <alignment horizontal="center"/>
    </xf>
    <xf numFmtId="0" fontId="31" fillId="9" borderId="10" xfId="2" applyFont="1" applyFill="1" applyBorder="1" applyAlignment="1" applyProtection="1">
      <alignment horizontal="center" vertical="center"/>
    </xf>
    <xf numFmtId="0" fontId="31" fillId="9" borderId="57" xfId="2" applyFont="1" applyFill="1" applyBorder="1" applyAlignment="1" applyProtection="1">
      <alignment horizontal="center" vertical="center"/>
    </xf>
    <xf numFmtId="0" fontId="15" fillId="0" borderId="0" xfId="3" applyFont="1" applyBorder="1" applyProtection="1"/>
    <xf numFmtId="0" fontId="8" fillId="0" borderId="60" xfId="8" applyFont="1" applyBorder="1" applyAlignment="1" applyProtection="1">
      <alignment vertical="center"/>
    </xf>
    <xf numFmtId="0" fontId="15" fillId="0" borderId="63" xfId="0" applyFont="1" applyFill="1" applyBorder="1" applyProtection="1"/>
    <xf numFmtId="0" fontId="8" fillId="0" borderId="64" xfId="3" applyFont="1" applyBorder="1" applyProtection="1"/>
    <xf numFmtId="0" fontId="15" fillId="0" borderId="65" xfId="0" applyFont="1" applyFill="1" applyBorder="1" applyProtection="1"/>
    <xf numFmtId="0" fontId="8" fillId="0" borderId="60" xfId="3" applyFont="1" applyBorder="1" applyProtection="1"/>
    <xf numFmtId="0" fontId="15" fillId="0" borderId="60" xfId="0" applyFont="1" applyFill="1" applyBorder="1" applyProtection="1"/>
    <xf numFmtId="0" fontId="15" fillId="0" borderId="60" xfId="3" applyFont="1" applyBorder="1" applyProtection="1"/>
    <xf numFmtId="0" fontId="15" fillId="0" borderId="66" xfId="0" applyFont="1" applyFill="1" applyBorder="1" applyProtection="1"/>
    <xf numFmtId="0" fontId="15" fillId="0" borderId="62" xfId="3" applyFont="1" applyBorder="1" applyProtection="1"/>
    <xf numFmtId="0" fontId="8" fillId="0" borderId="63" xfId="0" applyFont="1" applyBorder="1" applyProtection="1"/>
    <xf numFmtId="0" fontId="14" fillId="0" borderId="64" xfId="7" applyBorder="1" applyAlignment="1" applyProtection="1">
      <protection locked="0"/>
    </xf>
    <xf numFmtId="0" fontId="8" fillId="0" borderId="65" xfId="0" applyFont="1" applyBorder="1" applyProtection="1"/>
    <xf numFmtId="0" fontId="14" fillId="0" borderId="60" xfId="7" applyBorder="1" applyAlignment="1" applyProtection="1">
      <protection locked="0"/>
    </xf>
    <xf numFmtId="0" fontId="14" fillId="0" borderId="69" xfId="7" applyBorder="1" applyAlignment="1" applyProtection="1">
      <protection locked="0"/>
    </xf>
    <xf numFmtId="0" fontId="15" fillId="0" borderId="59" xfId="0" applyFont="1" applyFill="1" applyBorder="1" applyAlignment="1" applyProtection="1">
      <alignment wrapText="1"/>
    </xf>
    <xf numFmtId="0" fontId="15" fillId="0" borderId="58" xfId="0" applyFont="1" applyFill="1" applyBorder="1" applyAlignment="1" applyProtection="1">
      <alignment vertical="center"/>
    </xf>
    <xf numFmtId="0" fontId="15" fillId="0" borderId="59" xfId="0" applyFont="1" applyFill="1" applyBorder="1" applyAlignment="1" applyProtection="1">
      <alignment vertical="center"/>
    </xf>
    <xf numFmtId="0" fontId="8" fillId="0" borderId="58" xfId="0" applyFont="1" applyBorder="1" applyProtection="1"/>
    <xf numFmtId="0" fontId="8" fillId="0" borderId="61" xfId="0" applyFont="1" applyBorder="1" applyProtection="1"/>
    <xf numFmtId="0" fontId="8" fillId="0" borderId="0" xfId="0" applyFont="1" applyAlignment="1" applyProtection="1">
      <alignment horizontal="center"/>
    </xf>
    <xf numFmtId="0" fontId="8" fillId="0" borderId="70" xfId="0" applyFont="1" applyFill="1" applyBorder="1" applyAlignment="1">
      <alignment horizontal="left"/>
    </xf>
    <xf numFmtId="0" fontId="8" fillId="0" borderId="59" xfId="0" applyFont="1" applyFill="1" applyBorder="1" applyAlignment="1">
      <alignment horizontal="left" wrapText="1"/>
    </xf>
    <xf numFmtId="0" fontId="15" fillId="0" borderId="26" xfId="1" applyFont="1" applyBorder="1" applyAlignment="1" applyProtection="1">
      <alignment horizontal="left" vertical="center" wrapText="1"/>
    </xf>
    <xf numFmtId="0" fontId="15" fillId="0" borderId="28" xfId="1" applyFont="1" applyBorder="1" applyAlignment="1" applyProtection="1">
      <alignment horizontal="left" vertical="center" wrapText="1"/>
    </xf>
    <xf numFmtId="0" fontId="8" fillId="0" borderId="26" xfId="0" applyFont="1" applyBorder="1" applyAlignment="1">
      <alignment horizontal="left" vertical="center"/>
    </xf>
    <xf numFmtId="14" fontId="18" fillId="14" borderId="1" xfId="6" applyNumberFormat="1" applyFont="1" applyFill="1" applyBorder="1" applyProtection="1">
      <alignment horizontal="center" vertical="center"/>
    </xf>
    <xf numFmtId="14" fontId="18" fillId="14" borderId="29" xfId="6" applyNumberFormat="1" applyFont="1" applyFill="1" applyBorder="1" applyProtection="1">
      <alignment horizontal="center" vertical="center"/>
    </xf>
    <xf numFmtId="14" fontId="15" fillId="13" borderId="1" xfId="6" applyNumberFormat="1" applyFont="1" applyFill="1" applyBorder="1" applyProtection="1">
      <alignment horizontal="center" vertical="center"/>
      <protection locked="0"/>
    </xf>
    <xf numFmtId="0" fontId="0" fillId="10" borderId="0" xfId="0" applyFill="1"/>
    <xf numFmtId="0" fontId="0" fillId="10" borderId="0" xfId="0" applyFill="1" applyBorder="1"/>
    <xf numFmtId="0" fontId="8" fillId="10" borderId="0" xfId="0" applyFont="1" applyFill="1" applyProtection="1"/>
    <xf numFmtId="0" fontId="3" fillId="10" borderId="0" xfId="0" applyFont="1" applyFill="1" applyProtection="1"/>
    <xf numFmtId="164" fontId="3" fillId="10" borderId="0" xfId="0" applyNumberFormat="1" applyFont="1" applyFill="1" applyProtection="1"/>
    <xf numFmtId="0" fontId="0" fillId="10" borderId="0" xfId="0" applyFont="1" applyFill="1" applyProtection="1"/>
    <xf numFmtId="0" fontId="0" fillId="10" borderId="0" xfId="0" applyFont="1" applyFill="1" applyBorder="1" applyProtection="1"/>
    <xf numFmtId="0" fontId="0" fillId="10" borderId="0" xfId="0" applyFont="1" applyFill="1" applyBorder="1" applyAlignment="1" applyProtection="1">
      <alignment wrapText="1"/>
    </xf>
    <xf numFmtId="0" fontId="5" fillId="10" borderId="0" xfId="0" applyFont="1" applyFill="1" applyBorder="1" applyProtection="1"/>
    <xf numFmtId="0" fontId="0" fillId="10" borderId="0" xfId="0" applyFont="1" applyFill="1" applyAlignment="1" applyProtection="1">
      <alignment wrapText="1"/>
    </xf>
    <xf numFmtId="164" fontId="3" fillId="10" borderId="0" xfId="0" applyNumberFormat="1" applyFont="1" applyFill="1" applyAlignment="1" applyProtection="1">
      <alignment horizontal="center"/>
    </xf>
    <xf numFmtId="164" fontId="3" fillId="10" borderId="0" xfId="0" applyNumberFormat="1" applyFont="1" applyFill="1" applyBorder="1" applyAlignment="1" applyProtection="1">
      <alignment horizontal="center"/>
    </xf>
    <xf numFmtId="164" fontId="3" fillId="10" borderId="0" xfId="0" applyNumberFormat="1" applyFont="1" applyFill="1" applyAlignment="1" applyProtection="1">
      <alignment horizontal="center" wrapText="1"/>
    </xf>
    <xf numFmtId="2" fontId="8" fillId="10" borderId="0" xfId="0" applyNumberFormat="1" applyFont="1" applyFill="1"/>
    <xf numFmtId="0" fontId="8" fillId="10" borderId="0" xfId="0" applyFont="1" applyFill="1"/>
    <xf numFmtId="0" fontId="15" fillId="10" borderId="0" xfId="0" applyFont="1" applyFill="1"/>
    <xf numFmtId="0" fontId="15" fillId="10" borderId="0" xfId="0" applyFont="1" applyFill="1" applyBorder="1"/>
    <xf numFmtId="0" fontId="8" fillId="10" borderId="0" xfId="0" applyFont="1" applyFill="1" applyBorder="1"/>
    <xf numFmtId="2" fontId="8" fillId="10" borderId="0" xfId="0" applyNumberFormat="1" applyFont="1" applyFill="1" applyAlignment="1">
      <alignment wrapText="1"/>
    </xf>
    <xf numFmtId="2" fontId="15" fillId="10" borderId="0" xfId="0" applyNumberFormat="1" applyFont="1" applyFill="1"/>
    <xf numFmtId="2" fontId="8" fillId="10" borderId="0" xfId="0" applyNumberFormat="1" applyFont="1" applyFill="1" applyAlignment="1">
      <alignment horizontal="center"/>
    </xf>
    <xf numFmtId="1" fontId="8" fillId="0" borderId="0" xfId="0" applyNumberFormat="1" applyFont="1" applyFill="1" applyBorder="1" applyAlignment="1">
      <alignment horizontal="center"/>
    </xf>
    <xf numFmtId="1" fontId="8" fillId="10" borderId="0" xfId="0" applyNumberFormat="1" applyFont="1" applyFill="1" applyBorder="1" applyAlignment="1">
      <alignment horizontal="center"/>
    </xf>
    <xf numFmtId="0" fontId="23" fillId="10" borderId="0" xfId="0" applyFont="1" applyFill="1" applyAlignment="1">
      <alignment horizontal="left" wrapText="1"/>
    </xf>
    <xf numFmtId="0" fontId="23" fillId="10" borderId="0" xfId="0" applyFont="1" applyFill="1" applyAlignment="1">
      <alignment wrapText="1"/>
    </xf>
    <xf numFmtId="0" fontId="10" fillId="10" borderId="0" xfId="0" applyFont="1" applyFill="1"/>
    <xf numFmtId="0" fontId="8" fillId="10" borderId="0" xfId="0" applyFont="1" applyFill="1" applyAlignment="1" applyProtection="1">
      <alignment horizontal="center"/>
    </xf>
    <xf numFmtId="0" fontId="15" fillId="10" borderId="0" xfId="0" applyFont="1" applyFill="1" applyProtection="1"/>
    <xf numFmtId="0" fontId="15" fillId="10" borderId="0" xfId="0" applyFont="1" applyFill="1" applyBorder="1" applyAlignment="1" applyProtection="1">
      <alignment horizontal="left" vertical="top" wrapText="1"/>
    </xf>
    <xf numFmtId="0" fontId="15" fillId="10" borderId="0" xfId="0" applyFont="1" applyFill="1" applyBorder="1" applyProtection="1"/>
    <xf numFmtId="0" fontId="8" fillId="10" borderId="0" xfId="3" applyFont="1" applyFill="1" applyBorder="1" applyProtection="1"/>
    <xf numFmtId="0" fontId="14" fillId="0" borderId="0" xfId="7" applyBorder="1" applyAlignment="1" applyProtection="1"/>
    <xf numFmtId="14" fontId="8" fillId="0" borderId="60" xfId="3" applyNumberFormat="1" applyFont="1" applyBorder="1" applyAlignment="1">
      <alignment horizontal="left"/>
    </xf>
    <xf numFmtId="14" fontId="8" fillId="0" borderId="62" xfId="3" applyNumberFormat="1" applyFont="1" applyBorder="1" applyAlignment="1">
      <alignment horizontal="left"/>
    </xf>
    <xf numFmtId="0" fontId="8" fillId="0" borderId="59" xfId="3" applyFont="1" applyBorder="1"/>
    <xf numFmtId="0" fontId="8" fillId="0" borderId="61" xfId="3" applyFont="1" applyBorder="1"/>
    <xf numFmtId="0" fontId="8" fillId="0" borderId="70" xfId="3" applyFont="1" applyBorder="1"/>
    <xf numFmtId="0" fontId="9" fillId="0" borderId="64" xfId="3" applyFont="1" applyBorder="1" applyAlignment="1">
      <alignment horizontal="left"/>
    </xf>
    <xf numFmtId="0" fontId="7" fillId="0" borderId="59" xfId="3" applyNumberFormat="1" applyBorder="1"/>
    <xf numFmtId="0" fontId="6" fillId="2" borderId="23" xfId="2" applyBorder="1">
      <alignment horizontal="left" vertical="center"/>
    </xf>
    <xf numFmtId="0" fontId="7" fillId="0" borderId="65" xfId="3" applyNumberFormat="1" applyBorder="1" applyAlignment="1">
      <alignment horizontal="center" wrapText="1"/>
    </xf>
    <xf numFmtId="14" fontId="7" fillId="0" borderId="60" xfId="3" applyNumberFormat="1" applyBorder="1" applyAlignment="1">
      <alignment horizontal="center" wrapText="1"/>
    </xf>
    <xf numFmtId="0" fontId="11" fillId="0" borderId="65" xfId="3" applyNumberFormat="1" applyFont="1" applyBorder="1" applyAlignment="1">
      <alignment horizontal="center" wrapText="1"/>
    </xf>
    <xf numFmtId="0" fontId="7" fillId="0" borderId="66" xfId="3" applyNumberFormat="1" applyBorder="1" applyAlignment="1">
      <alignment horizontal="center" wrapText="1"/>
    </xf>
    <xf numFmtId="14" fontId="7" fillId="0" borderId="62" xfId="3" applyNumberFormat="1" applyBorder="1" applyAlignment="1">
      <alignment horizontal="center" wrapText="1"/>
    </xf>
    <xf numFmtId="14" fontId="7" fillId="0" borderId="64" xfId="3" applyNumberFormat="1" applyBorder="1" applyAlignment="1">
      <alignment horizontal="center" wrapText="1"/>
    </xf>
    <xf numFmtId="0" fontId="10" fillId="0" borderId="74" xfId="3" applyFont="1" applyBorder="1" applyAlignment="1">
      <alignment horizontal="center"/>
    </xf>
    <xf numFmtId="0" fontId="10" fillId="0" borderId="75" xfId="3" applyFont="1" applyBorder="1" applyAlignment="1">
      <alignment horizontal="center"/>
    </xf>
    <xf numFmtId="0" fontId="6" fillId="2" borderId="24" xfId="2" applyBorder="1">
      <alignment horizontal="left" vertical="center"/>
    </xf>
    <xf numFmtId="0" fontId="33" fillId="0" borderId="0" xfId="7" applyFont="1" applyBorder="1" applyAlignment="1" applyProtection="1">
      <protection locked="0"/>
    </xf>
    <xf numFmtId="0" fontId="16" fillId="0" borderId="0" xfId="2" applyFont="1" applyFill="1" applyBorder="1" applyProtection="1">
      <alignment horizontal="left" vertical="center"/>
    </xf>
    <xf numFmtId="0" fontId="15" fillId="0" borderId="0" xfId="2" applyFont="1" applyFill="1" applyBorder="1" applyAlignment="1" applyProtection="1">
      <alignment horizontal="left" vertical="center" wrapText="1"/>
    </xf>
    <xf numFmtId="0" fontId="10" fillId="0" borderId="0" xfId="3" applyFont="1" applyFill="1" applyBorder="1" applyAlignment="1" applyProtection="1">
      <alignment horizontal="center"/>
    </xf>
    <xf numFmtId="0" fontId="15" fillId="13" borderId="27" xfId="6" applyFont="1" applyFill="1" applyBorder="1" applyAlignment="1" applyProtection="1">
      <alignment horizontal="left" vertical="center"/>
      <protection locked="0"/>
    </xf>
    <xf numFmtId="0" fontId="8" fillId="0" borderId="25" xfId="0" applyFont="1" applyBorder="1"/>
    <xf numFmtId="0" fontId="8" fillId="0" borderId="24" xfId="0" applyFont="1" applyBorder="1"/>
    <xf numFmtId="0" fontId="25" fillId="0" borderId="59" xfId="0" applyFont="1" applyBorder="1" applyAlignment="1">
      <alignment horizontal="left" wrapText="1"/>
    </xf>
    <xf numFmtId="0" fontId="17" fillId="0" borderId="59" xfId="0" applyFont="1" applyBorder="1" applyAlignment="1">
      <alignment horizontal="left" wrapText="1"/>
    </xf>
    <xf numFmtId="0" fontId="10" fillId="0" borderId="26" xfId="0" applyFont="1" applyBorder="1" applyAlignment="1">
      <alignment horizontal="right"/>
    </xf>
    <xf numFmtId="0" fontId="30" fillId="0" borderId="31" xfId="0" applyFont="1" applyBorder="1" applyAlignment="1">
      <alignment horizontal="center"/>
    </xf>
    <xf numFmtId="0" fontId="30" fillId="0" borderId="5" xfId="0" applyFont="1" applyBorder="1" applyAlignment="1">
      <alignment horizontal="center"/>
    </xf>
    <xf numFmtId="0" fontId="30" fillId="0" borderId="7" xfId="0" applyFont="1" applyBorder="1" applyAlignment="1">
      <alignment horizontal="center"/>
    </xf>
    <xf numFmtId="0" fontId="30" fillId="0" borderId="32" xfId="0" applyFont="1" applyBorder="1" applyAlignment="1">
      <alignment horizontal="center"/>
    </xf>
    <xf numFmtId="0" fontId="30" fillId="0" borderId="26" xfId="0" applyFont="1" applyBorder="1" applyAlignment="1">
      <alignment horizontal="center"/>
    </xf>
    <xf numFmtId="0" fontId="30" fillId="0" borderId="9" xfId="0" applyFont="1" applyBorder="1" applyAlignment="1">
      <alignment horizontal="center"/>
    </xf>
    <xf numFmtId="0" fontId="30" fillId="0" borderId="1" xfId="0" applyFont="1" applyBorder="1" applyAlignment="1">
      <alignment horizontal="center"/>
    </xf>
    <xf numFmtId="0" fontId="30" fillId="0" borderId="27" xfId="0" applyFont="1" applyBorder="1" applyAlignment="1">
      <alignment horizontal="center"/>
    </xf>
    <xf numFmtId="0" fontId="8" fillId="0" borderId="55" xfId="0" applyFont="1" applyFill="1" applyBorder="1" applyAlignment="1">
      <alignment horizontal="left"/>
    </xf>
    <xf numFmtId="0" fontId="8" fillId="0" borderId="91" xfId="0" applyFont="1" applyBorder="1"/>
    <xf numFmtId="0" fontId="8" fillId="0" borderId="85" xfId="0" applyFont="1" applyFill="1" applyBorder="1" applyAlignment="1">
      <alignment wrapText="1"/>
    </xf>
    <xf numFmtId="0" fontId="20" fillId="16" borderId="92" xfId="0" applyFont="1" applyFill="1" applyBorder="1" applyAlignment="1"/>
    <xf numFmtId="0" fontId="20" fillId="16" borderId="93" xfId="0" applyFont="1" applyFill="1" applyBorder="1" applyAlignment="1"/>
    <xf numFmtId="0" fontId="20" fillId="16" borderId="94" xfId="0" applyFont="1" applyFill="1" applyBorder="1" applyAlignment="1"/>
    <xf numFmtId="0" fontId="10" fillId="16" borderId="92" xfId="0" applyFont="1" applyFill="1" applyBorder="1" applyAlignment="1"/>
    <xf numFmtId="0" fontId="10" fillId="16" borderId="93" xfId="0" applyFont="1" applyFill="1" applyBorder="1" applyAlignment="1"/>
    <xf numFmtId="0" fontId="10" fillId="16" borderId="94" xfId="0" applyFont="1" applyFill="1" applyBorder="1" applyAlignment="1"/>
    <xf numFmtId="0" fontId="10" fillId="0" borderId="27" xfId="0" applyFont="1" applyBorder="1" applyAlignment="1">
      <alignment horizontal="center" wrapText="1"/>
    </xf>
    <xf numFmtId="0" fontId="8" fillId="0" borderId="32" xfId="0" applyFont="1" applyBorder="1"/>
    <xf numFmtId="0" fontId="8" fillId="0" borderId="79" xfId="0" applyFont="1" applyFill="1" applyBorder="1" applyAlignment="1">
      <alignment horizontal="left"/>
    </xf>
    <xf numFmtId="0" fontId="15" fillId="13" borderId="8" xfId="0" applyFont="1" applyFill="1" applyBorder="1" applyAlignment="1" applyProtection="1">
      <alignment horizontal="center" vertical="center"/>
      <protection locked="0"/>
    </xf>
    <xf numFmtId="0" fontId="25" fillId="0" borderId="91" xfId="0" applyFont="1" applyFill="1" applyBorder="1"/>
    <xf numFmtId="0" fontId="8" fillId="0" borderId="90" xfId="0" applyFont="1" applyBorder="1"/>
    <xf numFmtId="0" fontId="17" fillId="0" borderId="91" xfId="0" applyFont="1" applyBorder="1"/>
    <xf numFmtId="0" fontId="15" fillId="0" borderId="90" xfId="0" applyFont="1" applyBorder="1"/>
    <xf numFmtId="0" fontId="16" fillId="0" borderId="55" xfId="0" applyFont="1" applyBorder="1"/>
    <xf numFmtId="0" fontId="23" fillId="17" borderId="10" xfId="0" applyFont="1" applyFill="1" applyBorder="1" applyAlignment="1">
      <alignment horizontal="left" wrapText="1"/>
    </xf>
    <xf numFmtId="0" fontId="23" fillId="17" borderId="31" xfId="0" applyFont="1" applyFill="1" applyBorder="1" applyAlignment="1">
      <alignment horizontal="left" wrapText="1"/>
    </xf>
    <xf numFmtId="0" fontId="10" fillId="0" borderId="1" xfId="0" applyFont="1" applyFill="1" applyBorder="1" applyAlignment="1">
      <alignment horizontal="center"/>
    </xf>
    <xf numFmtId="0" fontId="33" fillId="0" borderId="0" xfId="7" applyFont="1" applyBorder="1" applyAlignment="1" applyProtection="1">
      <alignment horizontal="left"/>
      <protection locked="0"/>
    </xf>
    <xf numFmtId="0" fontId="33" fillId="0" borderId="0" xfId="7" applyFont="1" applyBorder="1" applyAlignment="1" applyProtection="1">
      <alignment wrapText="1"/>
      <protection locked="0"/>
    </xf>
    <xf numFmtId="0" fontId="18" fillId="14" borderId="27" xfId="6" applyFont="1" applyFill="1" applyBorder="1" applyAlignment="1" applyProtection="1">
      <alignment horizontal="left" vertical="center"/>
    </xf>
    <xf numFmtId="0" fontId="18" fillId="14" borderId="30" xfId="6" applyFont="1" applyFill="1" applyBorder="1" applyAlignment="1" applyProtection="1">
      <alignment horizontal="left" vertical="center"/>
    </xf>
    <xf numFmtId="164" fontId="7" fillId="0" borderId="65" xfId="3" applyNumberFormat="1" applyBorder="1" applyAlignment="1">
      <alignment horizontal="center" wrapText="1"/>
    </xf>
    <xf numFmtId="0" fontId="15" fillId="0" borderId="0" xfId="6" applyFont="1" applyFill="1" applyBorder="1" applyProtection="1">
      <alignment horizontal="center" vertical="center"/>
    </xf>
    <xf numFmtId="0" fontId="33" fillId="0" borderId="0" xfId="7" applyFont="1" applyBorder="1" applyAlignment="1" applyProtection="1"/>
    <xf numFmtId="0" fontId="15" fillId="13" borderId="86" xfId="6" applyFont="1" applyFill="1" applyBorder="1" applyAlignment="1" applyProtection="1">
      <alignment horizontal="center" vertical="center"/>
      <protection locked="0"/>
    </xf>
    <xf numFmtId="0" fontId="15" fillId="13" borderId="27" xfId="6" applyFont="1" applyFill="1" applyBorder="1" applyAlignment="1" applyProtection="1">
      <alignment horizontal="center" vertical="center"/>
      <protection locked="0"/>
    </xf>
    <xf numFmtId="0" fontId="15" fillId="13" borderId="30" xfId="6" applyFont="1" applyFill="1" applyBorder="1" applyAlignment="1" applyProtection="1">
      <alignment horizontal="center" vertical="center"/>
      <protection locked="0"/>
    </xf>
    <xf numFmtId="0" fontId="0" fillId="0" borderId="0" xfId="0" applyBorder="1" applyAlignment="1">
      <alignment horizontal="left"/>
    </xf>
    <xf numFmtId="0" fontId="8" fillId="13" borderId="8" xfId="0" applyFont="1" applyFill="1" applyBorder="1" applyAlignment="1" applyProtection="1">
      <alignment horizontal="center" vertical="center"/>
      <protection locked="0"/>
    </xf>
    <xf numFmtId="14" fontId="18" fillId="14" borderId="7" xfId="6" applyNumberFormat="1" applyFont="1" applyFill="1" applyBorder="1" applyProtection="1">
      <alignment horizontal="center" vertical="center"/>
    </xf>
    <xf numFmtId="0" fontId="18" fillId="14" borderId="32" xfId="6" applyFont="1" applyFill="1" applyBorder="1" applyAlignment="1" applyProtection="1">
      <alignment horizontal="left" vertical="center"/>
    </xf>
    <xf numFmtId="0" fontId="10" fillId="0" borderId="99" xfId="3" applyFont="1" applyBorder="1" applyAlignment="1" applyProtection="1">
      <alignment horizontal="center"/>
    </xf>
    <xf numFmtId="0" fontId="10" fillId="0" borderId="100" xfId="3" applyFont="1" applyBorder="1" applyAlignment="1" applyProtection="1">
      <alignment horizontal="center"/>
    </xf>
    <xf numFmtId="14" fontId="15" fillId="13" borderId="29" xfId="6" applyNumberFormat="1" applyFont="1" applyFill="1" applyBorder="1" applyProtection="1">
      <alignment horizontal="center" vertical="center"/>
      <protection locked="0"/>
    </xf>
    <xf numFmtId="0" fontId="15" fillId="13" borderId="32" xfId="6" applyFont="1" applyFill="1" applyBorder="1" applyAlignment="1" applyProtection="1">
      <alignment horizontal="left" vertical="center"/>
      <protection locked="0"/>
    </xf>
    <xf numFmtId="0" fontId="11" fillId="0" borderId="67" xfId="3" applyNumberFormat="1" applyFont="1" applyBorder="1" applyAlignment="1">
      <alignment horizontal="center" wrapText="1"/>
    </xf>
    <xf numFmtId="14" fontId="7" fillId="0" borderId="68" xfId="3" applyNumberFormat="1" applyBorder="1" applyAlignment="1">
      <alignment horizontal="center" wrapText="1"/>
    </xf>
    <xf numFmtId="0" fontId="8" fillId="0" borderId="10"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14" fillId="0" borderId="0" xfId="7" applyAlignment="1" applyProtection="1">
      <protection locked="0"/>
    </xf>
    <xf numFmtId="14" fontId="15" fillId="13" borderId="27" xfId="6" applyNumberFormat="1" applyFont="1" applyFill="1" applyBorder="1" applyAlignment="1" applyProtection="1">
      <alignment horizontal="center" vertical="center"/>
      <protection locked="0"/>
    </xf>
    <xf numFmtId="164" fontId="7" fillId="0" borderId="63" xfId="3" applyNumberFormat="1" applyBorder="1" applyAlignment="1">
      <alignment horizontal="center" wrapText="1"/>
    </xf>
    <xf numFmtId="0" fontId="23" fillId="0" borderId="10" xfId="18" applyFont="1" applyFill="1" applyBorder="1" applyAlignment="1" applyProtection="1">
      <alignment horizontal="left" wrapText="1"/>
    </xf>
    <xf numFmtId="0" fontId="8" fillId="0" borderId="102" xfId="18" applyFont="1" applyFill="1" applyBorder="1" applyAlignment="1" applyProtection="1">
      <alignment horizontal="left"/>
    </xf>
    <xf numFmtId="0" fontId="8" fillId="0" borderId="103" xfId="18" applyFont="1" applyFill="1" applyBorder="1" applyAlignment="1" applyProtection="1">
      <alignment horizontal="left"/>
    </xf>
    <xf numFmtId="0" fontId="20" fillId="9" borderId="0" xfId="0" applyFont="1" applyFill="1" applyBorder="1" applyAlignment="1"/>
    <xf numFmtId="0" fontId="8" fillId="10" borderId="0" xfId="0" applyFont="1" applyFill="1" applyBorder="1" applyAlignment="1">
      <alignment wrapText="1"/>
    </xf>
    <xf numFmtId="0" fontId="8" fillId="10" borderId="0" xfId="0" applyFont="1" applyFill="1" applyBorder="1" applyAlignment="1">
      <alignment vertical="center"/>
    </xf>
    <xf numFmtId="0" fontId="16" fillId="0" borderId="31" xfId="0" applyFont="1" applyBorder="1" applyAlignment="1" applyProtection="1">
      <alignment horizontal="center"/>
    </xf>
    <xf numFmtId="0" fontId="16" fillId="0" borderId="32" xfId="0" applyFont="1" applyBorder="1" applyAlignment="1" applyProtection="1">
      <alignment horizontal="center"/>
    </xf>
    <xf numFmtId="0" fontId="15" fillId="0" borderId="61" xfId="0" applyFont="1" applyFill="1" applyBorder="1" applyAlignment="1" applyProtection="1">
      <alignment wrapText="1"/>
    </xf>
    <xf numFmtId="0" fontId="25" fillId="0" borderId="59" xfId="8" applyFont="1" applyBorder="1" applyAlignment="1">
      <alignment vertical="center"/>
    </xf>
    <xf numFmtId="0" fontId="8" fillId="0" borderId="35" xfId="0" applyFont="1" applyFill="1" applyBorder="1" applyAlignment="1">
      <alignment horizontal="left" vertical="center"/>
    </xf>
    <xf numFmtId="0" fontId="8" fillId="0" borderId="59" xfId="8" applyFont="1" applyBorder="1" applyAlignment="1">
      <alignment vertical="center"/>
    </xf>
    <xf numFmtId="0" fontId="15" fillId="0" borderId="59" xfId="8" applyFont="1" applyBorder="1" applyAlignment="1">
      <alignment vertical="center"/>
    </xf>
    <xf numFmtId="0" fontId="15" fillId="0" borderId="61" xfId="8" applyFont="1" applyBorder="1" applyAlignment="1">
      <alignment vertical="center"/>
    </xf>
    <xf numFmtId="0" fontId="10" fillId="0" borderId="31" xfId="3" applyFont="1" applyFill="1" applyBorder="1" applyAlignment="1" applyProtection="1">
      <alignment horizontal="center"/>
    </xf>
    <xf numFmtId="0" fontId="10" fillId="0" borderId="7" xfId="3" applyFont="1" applyFill="1" applyBorder="1" applyAlignment="1" applyProtection="1">
      <alignment horizontal="center"/>
    </xf>
    <xf numFmtId="0" fontId="10" fillId="0" borderId="7" xfId="3" applyFont="1" applyBorder="1" applyAlignment="1" applyProtection="1">
      <alignment horizontal="center"/>
    </xf>
    <xf numFmtId="0" fontId="10" fillId="0" borderId="32" xfId="3" applyFont="1" applyFill="1" applyBorder="1" applyAlignment="1" applyProtection="1">
      <alignment horizontal="center"/>
    </xf>
    <xf numFmtId="0" fontId="14" fillId="0" borderId="0" xfId="7" applyBorder="1" applyAlignment="1" applyProtection="1">
      <protection locked="0"/>
    </xf>
    <xf numFmtId="164" fontId="15" fillId="0" borderId="0" xfId="0" applyNumberFormat="1" applyFont="1" applyAlignment="1" applyProtection="1">
      <alignment horizontal="center"/>
    </xf>
    <xf numFmtId="164" fontId="15" fillId="0" borderId="0" xfId="0" applyNumberFormat="1" applyFont="1" applyFill="1" applyBorder="1" applyAlignment="1" applyProtection="1">
      <alignment horizontal="center"/>
    </xf>
    <xf numFmtId="164" fontId="15" fillId="0" borderId="0" xfId="0" applyNumberFormat="1" applyFont="1" applyAlignment="1" applyProtection="1">
      <alignment horizontal="center" wrapText="1"/>
    </xf>
    <xf numFmtId="0" fontId="8" fillId="0" borderId="79" xfId="0" applyFont="1" applyBorder="1" applyAlignment="1" applyProtection="1">
      <alignment wrapText="1"/>
    </xf>
    <xf numFmtId="14" fontId="8" fillId="0" borderId="0" xfId="0" applyNumberFormat="1" applyFont="1" applyFill="1" applyBorder="1" applyAlignment="1" applyProtection="1"/>
    <xf numFmtId="0" fontId="8" fillId="0" borderId="11" xfId="0" applyFont="1" applyFill="1" applyBorder="1" applyProtection="1"/>
    <xf numFmtId="0" fontId="8" fillId="0" borderId="10" xfId="0" applyFont="1" applyBorder="1" applyAlignment="1" applyProtection="1">
      <alignment wrapText="1"/>
    </xf>
    <xf numFmtId="0" fontId="8" fillId="0" borderId="0" xfId="0" applyFont="1" applyFill="1" applyBorder="1" applyAlignment="1" applyProtection="1">
      <alignment horizontal="center"/>
    </xf>
    <xf numFmtId="0" fontId="25" fillId="0" borderId="55" xfId="0" applyFont="1" applyBorder="1" applyAlignment="1" applyProtection="1">
      <alignment horizontal="left" wrapText="1"/>
    </xf>
    <xf numFmtId="0" fontId="8" fillId="13" borderId="9" xfId="0" applyFont="1" applyFill="1" applyBorder="1" applyAlignment="1" applyProtection="1">
      <alignment horizontal="center" vertical="center"/>
      <protection locked="0"/>
    </xf>
    <xf numFmtId="0" fontId="25" fillId="0" borderId="0" xfId="0" applyFont="1" applyFill="1" applyBorder="1" applyAlignment="1" applyProtection="1">
      <alignment vertical="center"/>
    </xf>
    <xf numFmtId="0" fontId="15" fillId="0" borderId="10" xfId="1" applyFont="1" applyBorder="1" applyAlignment="1" applyProtection="1">
      <alignment horizontal="right" wrapText="1"/>
    </xf>
    <xf numFmtId="0" fontId="15" fillId="0" borderId="0" xfId="1" applyFont="1" applyBorder="1" applyAlignment="1" applyProtection="1">
      <alignment horizontal="center"/>
    </xf>
    <xf numFmtId="0" fontId="15" fillId="0" borderId="0" xfId="1" applyFont="1" applyBorder="1" applyProtection="1"/>
    <xf numFmtId="0" fontId="15" fillId="0" borderId="11" xfId="1" applyFont="1" applyFill="1" applyBorder="1" applyProtection="1"/>
    <xf numFmtId="0" fontId="16" fillId="0" borderId="10" xfId="1" applyFont="1" applyBorder="1" applyAlignment="1" applyProtection="1">
      <alignment horizontal="right" wrapText="1"/>
    </xf>
    <xf numFmtId="0" fontId="16" fillId="0" borderId="1" xfId="1" applyFont="1" applyBorder="1" applyAlignment="1" applyProtection="1">
      <alignment horizontal="center"/>
    </xf>
    <xf numFmtId="0" fontId="16" fillId="0" borderId="8" xfId="1" applyFont="1" applyBorder="1" applyAlignment="1" applyProtection="1">
      <alignment horizontal="center"/>
    </xf>
    <xf numFmtId="0" fontId="16" fillId="0" borderId="57" xfId="1" applyFont="1" applyFill="1" applyBorder="1" applyAlignment="1" applyProtection="1">
      <alignment horizontal="center"/>
    </xf>
    <xf numFmtId="0" fontId="15" fillId="0" borderId="55" xfId="1" applyFont="1" applyBorder="1" applyAlignment="1" applyProtection="1">
      <alignment horizontal="left" vertical="center" wrapText="1"/>
    </xf>
    <xf numFmtId="0" fontId="25" fillId="0" borderId="84" xfId="0" applyFont="1" applyBorder="1" applyAlignment="1" applyProtection="1">
      <alignment wrapText="1"/>
    </xf>
    <xf numFmtId="0" fontId="8" fillId="0" borderId="84" xfId="0" applyFont="1" applyBorder="1" applyAlignment="1" applyProtection="1">
      <alignment wrapText="1"/>
    </xf>
    <xf numFmtId="0" fontId="8" fillId="0" borderId="0" xfId="0" applyFont="1" applyFill="1" applyBorder="1" applyProtection="1"/>
    <xf numFmtId="0" fontId="15" fillId="0" borderId="55" xfId="0" applyFont="1" applyFill="1" applyBorder="1" applyAlignment="1" applyProtection="1">
      <alignment horizontal="left" vertical="center" wrapText="1"/>
    </xf>
    <xf numFmtId="0" fontId="25" fillId="0" borderId="84" xfId="0" applyFont="1" applyFill="1" applyBorder="1" applyAlignment="1" applyProtection="1">
      <alignment wrapText="1"/>
    </xf>
    <xf numFmtId="0" fontId="15" fillId="0" borderId="55" xfId="0" applyFont="1" applyBorder="1" applyAlignment="1" applyProtection="1">
      <alignment horizontal="left" vertical="center" wrapText="1"/>
    </xf>
    <xf numFmtId="0" fontId="8" fillId="0" borderId="0" xfId="0" applyFont="1" applyFill="1" applyBorder="1" applyAlignment="1" applyProtection="1">
      <alignment wrapText="1"/>
    </xf>
    <xf numFmtId="0" fontId="25" fillId="0" borderId="84" xfId="0" applyFont="1" applyFill="1" applyBorder="1" applyProtection="1"/>
    <xf numFmtId="0" fontId="8" fillId="0" borderId="54" xfId="0" applyFont="1" applyBorder="1" applyAlignment="1" applyProtection="1">
      <alignment horizontal="left" vertical="center" wrapText="1"/>
    </xf>
    <xf numFmtId="1" fontId="15" fillId="0" borderId="83" xfId="1" applyNumberFormat="1" applyFont="1" applyFill="1" applyBorder="1" applyAlignment="1" applyProtection="1">
      <alignment horizontal="center"/>
    </xf>
    <xf numFmtId="0" fontId="8" fillId="0" borderId="0" xfId="0" applyFont="1" applyBorder="1" applyAlignment="1" applyProtection="1">
      <alignment horizontal="right" vertical="center" wrapText="1"/>
    </xf>
    <xf numFmtId="1" fontId="15" fillId="0" borderId="0" xfId="1" applyNumberFormat="1" applyFont="1" applyBorder="1" applyAlignment="1" applyProtection="1">
      <alignment horizontal="center" vertical="center"/>
    </xf>
    <xf numFmtId="1" fontId="15" fillId="0" borderId="0" xfId="1" applyNumberFormat="1" applyFont="1" applyFill="1" applyBorder="1" applyAlignment="1" applyProtection="1">
      <alignment horizontal="center"/>
    </xf>
    <xf numFmtId="0" fontId="8" fillId="0" borderId="10" xfId="0" applyFont="1" applyBorder="1" applyAlignment="1" applyProtection="1">
      <alignment vertical="center"/>
    </xf>
    <xf numFmtId="0" fontId="43" fillId="0" borderId="7" xfId="0" applyFont="1" applyBorder="1" applyAlignment="1" applyProtection="1">
      <alignment horizontal="center" vertical="center" wrapText="1"/>
    </xf>
    <xf numFmtId="0" fontId="43" fillId="0" borderId="32" xfId="0" applyFont="1" applyBorder="1" applyAlignment="1" applyProtection="1">
      <alignment horizontal="center" vertical="center" wrapText="1"/>
    </xf>
    <xf numFmtId="0" fontId="8" fillId="0" borderId="0" xfId="0" applyFont="1" applyBorder="1" applyAlignment="1" applyProtection="1">
      <alignment vertical="center"/>
    </xf>
    <xf numFmtId="0" fontId="8" fillId="0" borderId="55" xfId="0" applyFont="1" applyBorder="1" applyAlignment="1" applyProtection="1">
      <alignment horizontal="left" vertical="center" wrapText="1"/>
    </xf>
    <xf numFmtId="0" fontId="15" fillId="0" borderId="0" xfId="1" applyFont="1" applyBorder="1" applyAlignment="1" applyProtection="1">
      <alignment horizontal="left" vertical="center"/>
    </xf>
    <xf numFmtId="0" fontId="15" fillId="0" borderId="0" xfId="1" applyFont="1" applyBorder="1" applyAlignment="1" applyProtection="1">
      <alignment vertical="center"/>
    </xf>
    <xf numFmtId="0" fontId="15" fillId="0" borderId="0" xfId="1" applyFont="1" applyFill="1" applyBorder="1" applyProtection="1"/>
    <xf numFmtId="0" fontId="8" fillId="0" borderId="79" xfId="0" applyFont="1" applyBorder="1" applyAlignment="1" applyProtection="1">
      <alignment horizontal="left" vertical="center" wrapText="1"/>
    </xf>
    <xf numFmtId="0" fontId="35" fillId="0" borderId="0" xfId="0" applyFont="1" applyBorder="1" applyProtection="1"/>
    <xf numFmtId="0" fontId="20" fillId="0" borderId="104" xfId="0" applyFont="1" applyBorder="1" applyAlignment="1" applyProtection="1">
      <alignment horizontal="left" vertical="center" wrapText="1"/>
    </xf>
    <xf numFmtId="0" fontId="35" fillId="0" borderId="0" xfId="0" applyFont="1" applyBorder="1" applyAlignment="1" applyProtection="1">
      <alignment vertical="center"/>
    </xf>
    <xf numFmtId="0" fontId="20" fillId="0" borderId="0" xfId="0" applyFont="1" applyBorder="1" applyAlignment="1" applyProtection="1">
      <alignment horizontal="right" vertical="center" wrapText="1"/>
    </xf>
    <xf numFmtId="164" fontId="16" fillId="0" borderId="0" xfId="1" applyNumberFormat="1" applyFont="1" applyBorder="1" applyAlignment="1" applyProtection="1">
      <alignment horizontal="center" vertical="center"/>
    </xf>
    <xf numFmtId="0" fontId="8" fillId="0" borderId="87" xfId="0" applyFont="1" applyBorder="1" applyAlignment="1" applyProtection="1">
      <alignment horizontal="left" vertical="center" wrapText="1"/>
    </xf>
    <xf numFmtId="0" fontId="15" fillId="0" borderId="82" xfId="1" applyFont="1" applyBorder="1" applyAlignment="1" applyProtection="1">
      <alignment horizontal="left" vertical="center"/>
    </xf>
    <xf numFmtId="0" fontId="15" fillId="0" borderId="84" xfId="1" applyFont="1" applyBorder="1" applyAlignment="1" applyProtection="1">
      <alignment horizontal="left" vertical="center"/>
    </xf>
    <xf numFmtId="0" fontId="15" fillId="0" borderId="55" xfId="1" applyFont="1" applyFill="1" applyBorder="1" applyAlignment="1" applyProtection="1">
      <alignment horizontal="left" vertical="center" wrapText="1"/>
    </xf>
    <xf numFmtId="0" fontId="15" fillId="0" borderId="0" xfId="1" applyFont="1" applyBorder="1" applyAlignment="1" applyProtection="1">
      <alignment horizontal="right" vertical="center"/>
    </xf>
    <xf numFmtId="0" fontId="15" fillId="0" borderId="84" xfId="1" applyFont="1" applyFill="1" applyBorder="1" applyAlignment="1" applyProtection="1">
      <alignment horizontal="left" vertical="center"/>
    </xf>
    <xf numFmtId="0" fontId="20" fillId="0" borderId="55" xfId="0" applyFont="1" applyBorder="1" applyAlignment="1" applyProtection="1">
      <alignment horizontal="left" vertical="center" wrapText="1"/>
    </xf>
    <xf numFmtId="0" fontId="35" fillId="0" borderId="55" xfId="0" applyFont="1" applyFill="1" applyBorder="1" applyAlignment="1" applyProtection="1">
      <alignment horizontal="left" vertical="center" wrapText="1"/>
    </xf>
    <xf numFmtId="0" fontId="35" fillId="0" borderId="0" xfId="0" applyFont="1" applyBorder="1" applyAlignment="1" applyProtection="1">
      <alignment vertical="center" wrapText="1"/>
    </xf>
    <xf numFmtId="0" fontId="20" fillId="0" borderId="54" xfId="0" applyFont="1" applyBorder="1" applyAlignment="1" applyProtection="1">
      <alignment horizontal="left" vertical="center" wrapText="1"/>
    </xf>
    <xf numFmtId="0" fontId="15" fillId="0" borderId="83" xfId="1" applyFont="1" applyBorder="1" applyAlignment="1" applyProtection="1">
      <alignment horizontal="left" vertical="center"/>
    </xf>
    <xf numFmtId="2" fontId="16" fillId="0" borderId="0" xfId="1" applyNumberFormat="1" applyFont="1" applyBorder="1" applyAlignment="1" applyProtection="1">
      <alignment horizontal="center" vertical="center"/>
    </xf>
    <xf numFmtId="0" fontId="16" fillId="0" borderId="55" xfId="1" applyFont="1" applyBorder="1" applyAlignment="1" applyProtection="1">
      <alignment horizontal="left" vertical="center" wrapText="1"/>
    </xf>
    <xf numFmtId="0" fontId="46" fillId="0" borderId="59" xfId="1" applyFont="1" applyBorder="1" applyAlignment="1" applyProtection="1">
      <alignment horizontal="left" vertical="center" wrapText="1"/>
    </xf>
    <xf numFmtId="0" fontId="16" fillId="0" borderId="56" xfId="1" applyFont="1" applyBorder="1" applyAlignment="1" applyProtection="1">
      <alignment horizontal="left" vertical="center" wrapText="1"/>
    </xf>
    <xf numFmtId="0" fontId="46" fillId="0" borderId="10" xfId="1" applyFont="1" applyBorder="1" applyAlignment="1" applyProtection="1">
      <alignment horizontal="left" vertical="center" wrapText="1"/>
    </xf>
    <xf numFmtId="0" fontId="15" fillId="0" borderId="59" xfId="1" applyFont="1" applyBorder="1" applyAlignment="1" applyProtection="1">
      <alignment horizontal="left" vertical="center" wrapText="1"/>
    </xf>
    <xf numFmtId="0" fontId="15" fillId="0" borderId="0" xfId="1" applyFont="1" applyBorder="1" applyAlignment="1" applyProtection="1">
      <alignment horizontal="center" vertical="center"/>
    </xf>
    <xf numFmtId="0" fontId="15" fillId="0" borderId="11" xfId="1" applyFont="1" applyBorder="1" applyAlignment="1" applyProtection="1">
      <alignment horizontal="left" vertical="center"/>
    </xf>
    <xf numFmtId="0" fontId="15" fillId="0" borderId="0" xfId="0" applyFont="1" applyBorder="1" applyAlignment="1" applyProtection="1">
      <alignment wrapText="1"/>
    </xf>
    <xf numFmtId="0" fontId="15" fillId="0" borderId="0" xfId="0" applyFont="1" applyBorder="1" applyAlignment="1" applyProtection="1">
      <alignment horizontal="center"/>
    </xf>
    <xf numFmtId="2" fontId="16" fillId="0" borderId="0" xfId="1" applyNumberFormat="1" applyFont="1" applyBorder="1" applyAlignment="1" applyProtection="1">
      <alignment horizontal="right"/>
    </xf>
    <xf numFmtId="1" fontId="16" fillId="0" borderId="0" xfId="1" applyNumberFormat="1" applyFont="1" applyBorder="1" applyAlignment="1" applyProtection="1">
      <alignment horizontal="center"/>
    </xf>
    <xf numFmtId="0" fontId="16" fillId="0" borderId="0" xfId="1" applyFont="1" applyBorder="1" applyAlignment="1" applyProtection="1">
      <alignment horizontal="left"/>
    </xf>
    <xf numFmtId="0" fontId="35" fillId="0" borderId="0" xfId="0" applyFont="1" applyBorder="1" applyAlignment="1" applyProtection="1">
      <alignment wrapText="1"/>
    </xf>
    <xf numFmtId="0" fontId="17" fillId="0" borderId="23" xfId="0" applyFont="1" applyBorder="1" applyProtection="1"/>
    <xf numFmtId="0" fontId="17" fillId="0" borderId="25" xfId="0" applyFont="1" applyBorder="1" applyAlignment="1" applyProtection="1">
      <alignment horizontal="center"/>
    </xf>
    <xf numFmtId="2" fontId="16" fillId="0" borderId="25" xfId="1" applyNumberFormat="1" applyFont="1" applyBorder="1" applyAlignment="1" applyProtection="1">
      <alignment horizontal="right"/>
    </xf>
    <xf numFmtId="1" fontId="16" fillId="0" borderId="25" xfId="1" applyNumberFormat="1" applyFont="1" applyBorder="1" applyAlignment="1" applyProtection="1">
      <alignment horizontal="center"/>
    </xf>
    <xf numFmtId="0" fontId="16" fillId="0" borderId="25" xfId="1" applyFont="1" applyBorder="1" applyAlignment="1" applyProtection="1">
      <alignment horizontal="left"/>
    </xf>
    <xf numFmtId="0" fontId="35" fillId="0" borderId="25" xfId="0" applyFont="1" applyBorder="1" applyProtection="1"/>
    <xf numFmtId="0" fontId="35" fillId="0" borderId="25" xfId="0" applyFont="1" applyBorder="1" applyAlignment="1" applyProtection="1">
      <alignment wrapText="1"/>
    </xf>
    <xf numFmtId="0" fontId="35" fillId="0" borderId="24" xfId="0" applyFont="1" applyBorder="1" applyProtection="1"/>
    <xf numFmtId="0" fontId="8" fillId="0" borderId="10" xfId="0" applyFont="1" applyBorder="1" applyAlignment="1" applyProtection="1">
      <alignment horizontal="right" wrapText="1"/>
    </xf>
    <xf numFmtId="0" fontId="29" fillId="0" borderId="14"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15" fillId="0" borderId="51" xfId="0" applyFont="1" applyFill="1" applyBorder="1" applyAlignment="1" applyProtection="1">
      <alignment horizontal="center" wrapText="1"/>
    </xf>
    <xf numFmtId="1" fontId="15" fillId="0" borderId="52" xfId="0" applyNumberFormat="1" applyFont="1" applyFill="1" applyBorder="1" applyAlignment="1" applyProtection="1">
      <alignment horizontal="center" wrapText="1"/>
    </xf>
    <xf numFmtId="1" fontId="15" fillId="0" borderId="53" xfId="0" applyNumberFormat="1" applyFont="1" applyFill="1" applyBorder="1" applyAlignment="1" applyProtection="1">
      <alignment horizontal="center" wrapText="1"/>
    </xf>
    <xf numFmtId="0" fontId="10" fillId="0" borderId="3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32" xfId="0" applyFont="1" applyBorder="1" applyAlignment="1" applyProtection="1">
      <alignment horizontal="center" wrapText="1"/>
    </xf>
    <xf numFmtId="0" fontId="15" fillId="0" borderId="37" xfId="0" applyFont="1" applyFill="1" applyBorder="1" applyAlignment="1" applyProtection="1">
      <alignment horizontal="center" wrapText="1"/>
    </xf>
    <xf numFmtId="1" fontId="15" fillId="0" borderId="41" xfId="0" applyNumberFormat="1" applyFont="1" applyFill="1" applyBorder="1" applyAlignment="1" applyProtection="1">
      <alignment horizontal="center" wrapText="1"/>
    </xf>
    <xf numFmtId="1" fontId="15" fillId="0" borderId="45" xfId="0" applyNumberFormat="1" applyFont="1" applyFill="1" applyBorder="1" applyAlignment="1" applyProtection="1">
      <alignment horizontal="center" wrapText="1"/>
    </xf>
    <xf numFmtId="14" fontId="8" fillId="13" borderId="5" xfId="0" applyNumberFormat="1" applyFont="1" applyFill="1" applyBorder="1" applyAlignment="1" applyProtection="1">
      <alignment horizontal="center"/>
      <protection locked="0"/>
    </xf>
    <xf numFmtId="164" fontId="8" fillId="10" borderId="0" xfId="0" applyNumberFormat="1" applyFont="1" applyFill="1" applyBorder="1" applyAlignment="1" applyProtection="1">
      <alignment horizontal="center" vertical="center"/>
    </xf>
    <xf numFmtId="14" fontId="15" fillId="13" borderId="30" xfId="6" applyNumberFormat="1" applyFont="1" applyFill="1" applyBorder="1" applyAlignment="1" applyProtection="1">
      <alignment horizontal="center" vertical="center"/>
      <protection locked="0"/>
    </xf>
    <xf numFmtId="0" fontId="10" fillId="0" borderId="0" xfId="0" applyFont="1" applyBorder="1" applyAlignment="1" applyProtection="1">
      <alignment horizontal="center" wrapText="1"/>
    </xf>
    <xf numFmtId="0" fontId="8" fillId="0" borderId="0" xfId="0" applyFont="1" applyBorder="1" applyAlignment="1" applyProtection="1">
      <alignment vertical="center" wrapText="1"/>
    </xf>
    <xf numFmtId="0" fontId="15" fillId="0" borderId="0" xfId="1" applyFont="1" applyBorder="1" applyAlignment="1" applyProtection="1">
      <alignment horizontal="left" vertical="center" wrapText="1"/>
    </xf>
    <xf numFmtId="0" fontId="8" fillId="0" borderId="58" xfId="0" applyFont="1" applyBorder="1"/>
    <xf numFmtId="0" fontId="8" fillId="0" borderId="109" xfId="0" applyFont="1" applyFill="1" applyBorder="1" applyAlignment="1" applyProtection="1">
      <alignment horizontal="left" vertical="center" wrapText="1"/>
    </xf>
    <xf numFmtId="0" fontId="8" fillId="0" borderId="110" xfId="0" applyFont="1" applyBorder="1" applyAlignment="1" applyProtection="1">
      <alignment vertical="center" wrapText="1"/>
    </xf>
    <xf numFmtId="0" fontId="8" fillId="0" borderId="102" xfId="0" applyFont="1" applyFill="1" applyBorder="1" applyAlignment="1" applyProtection="1">
      <alignment horizontal="left" vertical="center" wrapText="1"/>
    </xf>
    <xf numFmtId="0" fontId="8" fillId="0" borderId="111" xfId="0" applyFont="1" applyBorder="1" applyAlignment="1" applyProtection="1">
      <alignment vertical="center" wrapText="1"/>
    </xf>
    <xf numFmtId="0" fontId="15" fillId="0" borderId="102" xfId="1" applyFont="1" applyFill="1" applyBorder="1" applyAlignment="1" applyProtection="1">
      <alignment horizontal="left" vertical="center" wrapText="1"/>
    </xf>
    <xf numFmtId="2" fontId="15" fillId="0" borderId="103" xfId="1" applyNumberFormat="1" applyFont="1" applyFill="1" applyBorder="1" applyAlignment="1" applyProtection="1">
      <alignment horizontal="left" vertical="center" wrapText="1"/>
    </xf>
    <xf numFmtId="0" fontId="15" fillId="0" borderId="112" xfId="1" applyFont="1" applyBorder="1" applyAlignment="1" applyProtection="1">
      <alignment horizontal="left" vertical="center" wrapText="1"/>
    </xf>
    <xf numFmtId="0" fontId="15" fillId="0" borderId="111" xfId="1" quotePrefix="1" applyFont="1" applyBorder="1" applyAlignment="1" applyProtection="1">
      <alignment horizontal="left" vertical="center" wrapText="1"/>
    </xf>
    <xf numFmtId="0" fontId="15" fillId="13" borderId="26" xfId="6" applyFont="1" applyFill="1" applyBorder="1" applyAlignment="1" applyProtection="1">
      <alignment horizontal="left" vertical="top"/>
      <protection locked="0"/>
    </xf>
    <xf numFmtId="0" fontId="15" fillId="13" borderId="1" xfId="6" applyFont="1" applyFill="1" applyBorder="1" applyAlignment="1" applyProtection="1">
      <alignment horizontal="left" vertical="top"/>
      <protection locked="0"/>
    </xf>
    <xf numFmtId="0" fontId="15" fillId="13" borderId="28" xfId="6" applyFont="1" applyFill="1" applyBorder="1" applyAlignment="1" applyProtection="1">
      <alignment horizontal="left" vertical="top"/>
      <protection locked="0"/>
    </xf>
    <xf numFmtId="0" fontId="15" fillId="13" borderId="29" xfId="6" applyFont="1" applyFill="1" applyBorder="1" applyAlignment="1" applyProtection="1">
      <alignment horizontal="left" vertical="top"/>
      <protection locked="0"/>
    </xf>
    <xf numFmtId="0" fontId="35" fillId="0" borderId="26" xfId="18" applyFont="1" applyFill="1" applyBorder="1" applyAlignment="1" applyProtection="1">
      <alignment horizontal="left" vertical="center" wrapText="1"/>
    </xf>
    <xf numFmtId="0" fontId="25" fillId="0" borderId="90" xfId="0" applyFont="1" applyBorder="1" applyAlignment="1">
      <alignment horizontal="left" wrapText="1"/>
    </xf>
    <xf numFmtId="0" fontId="8" fillId="0" borderId="87" xfId="0" applyFont="1" applyBorder="1"/>
    <xf numFmtId="14" fontId="8" fillId="13" borderId="113" xfId="0" applyNumberFormat="1" applyFont="1" applyFill="1" applyBorder="1" applyAlignment="1" applyProtection="1">
      <alignment horizontal="center"/>
      <protection locked="0"/>
    </xf>
    <xf numFmtId="14" fontId="8" fillId="0" borderId="21" xfId="0" applyNumberFormat="1" applyFont="1" applyFill="1" applyBorder="1" applyAlignment="1" applyProtection="1"/>
    <xf numFmtId="0" fontId="8" fillId="0" borderId="21" xfId="0" applyFont="1" applyBorder="1"/>
    <xf numFmtId="0" fontId="8" fillId="0" borderId="22" xfId="0" applyFont="1" applyBorder="1"/>
    <xf numFmtId="0" fontId="8" fillId="0" borderId="76" xfId="0" applyFont="1" applyBorder="1"/>
    <xf numFmtId="0" fontId="15" fillId="0" borderId="76" xfId="0" applyFont="1" applyBorder="1"/>
    <xf numFmtId="0" fontId="0" fillId="10" borderId="0" xfId="0" applyFill="1" applyBorder="1" applyAlignment="1">
      <alignment horizontal="left"/>
    </xf>
    <xf numFmtId="0" fontId="8" fillId="0" borderId="101" xfId="0" applyFont="1" applyBorder="1"/>
    <xf numFmtId="0" fontId="8" fillId="0" borderId="101" xfId="0" applyFont="1" applyBorder="1" applyAlignment="1">
      <alignment horizontal="left"/>
    </xf>
    <xf numFmtId="0" fontId="8" fillId="0" borderId="7" xfId="0" applyFont="1" applyBorder="1"/>
    <xf numFmtId="0" fontId="8" fillId="0" borderId="117" xfId="0" applyFont="1" applyBorder="1" applyAlignment="1">
      <alignment horizontal="left"/>
    </xf>
    <xf numFmtId="0" fontId="8" fillId="0" borderId="7" xfId="0" applyFont="1" applyBorder="1" applyAlignment="1">
      <alignment horizontal="left"/>
    </xf>
    <xf numFmtId="0" fontId="8" fillId="0" borderId="0" xfId="0" applyFont="1" applyBorder="1" applyAlignment="1">
      <alignment horizontal="left"/>
    </xf>
    <xf numFmtId="0" fontId="15" fillId="13" borderId="27" xfId="6" applyFont="1" applyFill="1" applyBorder="1" applyAlignment="1" applyProtection="1">
      <alignment horizontal="left" vertical="top"/>
      <protection locked="0"/>
    </xf>
    <xf numFmtId="0" fontId="15" fillId="13" borderId="30" xfId="6" applyFont="1" applyFill="1" applyBorder="1" applyAlignment="1" applyProtection="1">
      <alignment horizontal="left" vertical="top"/>
      <protection locked="0"/>
    </xf>
    <xf numFmtId="165" fontId="8" fillId="13" borderId="11" xfId="4" applyNumberFormat="1" applyFont="1" applyFill="1" applyBorder="1" applyAlignment="1" applyProtection="1">
      <alignment horizontal="center" vertical="center"/>
    </xf>
    <xf numFmtId="0" fontId="18" fillId="14" borderId="11" xfId="5" applyFont="1" applyFill="1" applyBorder="1" applyAlignment="1" applyProtection="1">
      <alignment horizontal="center" vertical="center"/>
    </xf>
    <xf numFmtId="0" fontId="15" fillId="0" borderId="11" xfId="8" applyFont="1" applyFill="1" applyBorder="1" applyAlignment="1" applyProtection="1">
      <alignment horizontal="center" vertical="center"/>
    </xf>
    <xf numFmtId="0" fontId="30" fillId="15" borderId="13" xfId="0" applyFont="1" applyFill="1" applyBorder="1" applyAlignment="1" applyProtection="1">
      <alignment horizontal="center" vertical="center"/>
    </xf>
    <xf numFmtId="0" fontId="10" fillId="7" borderId="120" xfId="0" applyFont="1" applyFill="1" applyBorder="1" applyAlignment="1">
      <alignment horizontal="center" vertical="center"/>
    </xf>
    <xf numFmtId="0" fontId="18" fillId="12" borderId="35" xfId="8" applyFont="1" applyFill="1" applyBorder="1" applyAlignment="1" applyProtection="1">
      <alignment horizontal="center" vertical="center"/>
    </xf>
    <xf numFmtId="0" fontId="6" fillId="9" borderId="20" xfId="2" applyFill="1" applyBorder="1" applyAlignment="1" applyProtection="1">
      <alignment horizontal="left" vertical="center"/>
    </xf>
    <xf numFmtId="0" fontId="6" fillId="9" borderId="121" xfId="2" applyFill="1" applyBorder="1" applyAlignment="1" applyProtection="1">
      <alignment horizontal="left" vertical="center"/>
    </xf>
    <xf numFmtId="0" fontId="6" fillId="9" borderId="12" xfId="2" applyFill="1" applyBorder="1" applyAlignment="1" applyProtection="1">
      <alignment horizontal="left" vertical="center"/>
    </xf>
    <xf numFmtId="0" fontId="6" fillId="9" borderId="122" xfId="2" applyFill="1" applyBorder="1" applyAlignment="1" applyProtection="1">
      <alignment horizontal="left" vertical="center"/>
    </xf>
    <xf numFmtId="0" fontId="8" fillId="0" borderId="66" xfId="0" applyFont="1" applyBorder="1" applyProtection="1"/>
    <xf numFmtId="0" fontId="7" fillId="0" borderId="70" xfId="8" applyFont="1" applyBorder="1"/>
    <xf numFmtId="0" fontId="47" fillId="0" borderId="64" xfId="8" applyFont="1" applyBorder="1" applyAlignment="1">
      <alignment horizontal="left"/>
    </xf>
    <xf numFmtId="0" fontId="7" fillId="0" borderId="59" xfId="8" applyFont="1" applyBorder="1"/>
    <xf numFmtId="0" fontId="7" fillId="0" borderId="60" xfId="8" applyNumberFormat="1" applyFont="1" applyBorder="1" applyAlignment="1">
      <alignment horizontal="left"/>
    </xf>
    <xf numFmtId="14" fontId="7" fillId="0" borderId="60" xfId="8" applyNumberFormat="1" applyFont="1" applyBorder="1" applyAlignment="1">
      <alignment horizontal="left"/>
    </xf>
    <xf numFmtId="0" fontId="7" fillId="0" borderId="59" xfId="8" applyNumberFormat="1" applyFont="1" applyBorder="1"/>
    <xf numFmtId="0" fontId="47" fillId="0" borderId="60" xfId="8" applyFont="1" applyBorder="1" applyAlignment="1">
      <alignment horizontal="left"/>
    </xf>
    <xf numFmtId="0" fontId="7" fillId="0" borderId="71" xfId="8" applyFont="1" applyBorder="1" applyAlignment="1">
      <alignment horizontal="left" vertical="center"/>
    </xf>
    <xf numFmtId="0" fontId="7" fillId="0" borderId="68" xfId="8" applyNumberFormat="1" applyFont="1" applyBorder="1" applyAlignment="1">
      <alignment horizontal="left" vertical="center" wrapText="1"/>
    </xf>
    <xf numFmtId="0" fontId="7" fillId="0" borderId="61" xfId="8" applyFont="1" applyBorder="1"/>
    <xf numFmtId="14" fontId="7" fillId="0" borderId="62" xfId="8" applyNumberFormat="1" applyFont="1" applyBorder="1" applyAlignment="1">
      <alignment horizontal="left"/>
    </xf>
    <xf numFmtId="0" fontId="8" fillId="0" borderId="60" xfId="3" applyNumberFormat="1" applyFont="1" applyBorder="1" applyAlignment="1">
      <alignment horizontal="left"/>
    </xf>
    <xf numFmtId="0" fontId="8" fillId="0" borderId="71" xfId="3" applyFont="1" applyBorder="1" applyAlignment="1">
      <alignment vertical="center"/>
    </xf>
    <xf numFmtId="0" fontId="8" fillId="0" borderId="60" xfId="3" applyNumberFormat="1" applyFont="1" applyBorder="1" applyAlignment="1">
      <alignment horizontal="left" vertical="center" wrapText="1"/>
    </xf>
    <xf numFmtId="0" fontId="9" fillId="0" borderId="64" xfId="3" applyFont="1" applyBorder="1" applyAlignment="1">
      <alignment horizontal="left" vertical="center"/>
    </xf>
    <xf numFmtId="0" fontId="8" fillId="0" borderId="61" xfId="3" applyFont="1" applyBorder="1" applyAlignment="1">
      <alignment vertical="center"/>
    </xf>
    <xf numFmtId="0" fontId="8" fillId="0" borderId="62" xfId="3" applyNumberFormat="1" applyFont="1" applyBorder="1" applyAlignment="1">
      <alignment horizontal="left" vertical="center" wrapText="1"/>
    </xf>
    <xf numFmtId="0" fontId="18" fillId="14" borderId="1" xfId="0" applyNumberFormat="1" applyFont="1" applyFill="1" applyBorder="1" applyAlignment="1" applyProtection="1">
      <alignment horizontal="center" wrapText="1"/>
    </xf>
    <xf numFmtId="0" fontId="18" fillId="14" borderId="29" xfId="1" applyNumberFormat="1" applyFont="1" applyFill="1" applyBorder="1" applyAlignment="1" applyProtection="1">
      <alignment horizontal="center" wrapText="1"/>
    </xf>
    <xf numFmtId="0" fontId="18" fillId="0" borderId="0" xfId="0" applyNumberFormat="1" applyFont="1" applyFill="1" applyBorder="1" applyAlignment="1">
      <alignment horizontal="center"/>
    </xf>
    <xf numFmtId="0" fontId="15" fillId="0" borderId="0" xfId="0" applyFont="1" applyFill="1" applyBorder="1" applyAlignment="1" applyProtection="1"/>
    <xf numFmtId="0" fontId="32" fillId="14" borderId="123" xfId="0" applyNumberFormat="1" applyFont="1" applyFill="1" applyBorder="1" applyAlignment="1">
      <alignment horizontal="center"/>
    </xf>
    <xf numFmtId="0" fontId="16" fillId="0" borderId="1" xfId="0" applyNumberFormat="1" applyFont="1" applyFill="1" applyBorder="1" applyAlignment="1">
      <alignment horizontal="center" vertical="center" wrapText="1"/>
    </xf>
    <xf numFmtId="0" fontId="8" fillId="13" borderId="1" xfId="0" applyNumberFormat="1" applyFont="1" applyFill="1" applyBorder="1" applyAlignment="1" applyProtection="1">
      <alignment horizontal="center"/>
      <protection locked="0"/>
    </xf>
    <xf numFmtId="0" fontId="8" fillId="13" borderId="1" xfId="0" applyNumberFormat="1" applyFont="1" applyFill="1" applyBorder="1" applyAlignment="1" applyProtection="1">
      <alignment horizontal="center" vertical="center"/>
      <protection locked="0"/>
    </xf>
    <xf numFmtId="0" fontId="18" fillId="14" borderId="1" xfId="0" applyNumberFormat="1" applyFont="1" applyFill="1" applyBorder="1" applyAlignment="1">
      <alignment horizontal="center"/>
    </xf>
    <xf numFmtId="0" fontId="8" fillId="0" borderId="126" xfId="0" applyFont="1" applyBorder="1"/>
    <xf numFmtId="14" fontId="8" fillId="13" borderId="7" xfId="0" applyNumberFormat="1" applyFont="1" applyFill="1" applyBorder="1" applyAlignment="1" applyProtection="1">
      <alignment horizontal="center"/>
      <protection locked="0"/>
    </xf>
    <xf numFmtId="0" fontId="15" fillId="0" borderId="11" xfId="0" applyFont="1" applyFill="1" applyBorder="1" applyAlignment="1" applyProtection="1"/>
    <xf numFmtId="0" fontId="8" fillId="0" borderId="54" xfId="0" applyFont="1" applyFill="1" applyBorder="1" applyAlignment="1">
      <alignment horizontal="left"/>
    </xf>
    <xf numFmtId="49" fontId="16" fillId="13" borderId="29" xfId="0" applyNumberFormat="1" applyFont="1" applyFill="1" applyBorder="1" applyAlignment="1" applyProtection="1">
      <alignment horizontal="center"/>
      <protection locked="0"/>
    </xf>
    <xf numFmtId="0" fontId="8" fillId="0" borderId="77" xfId="0" applyFont="1" applyFill="1" applyBorder="1" applyAlignment="1">
      <alignment horizontal="left"/>
    </xf>
    <xf numFmtId="0" fontId="8" fillId="13" borderId="9" xfId="0" applyNumberFormat="1" applyFont="1" applyFill="1" applyBorder="1" applyAlignment="1" applyProtection="1">
      <alignment horizontal="center"/>
      <protection locked="0"/>
    </xf>
    <xf numFmtId="0" fontId="8" fillId="13" borderId="27" xfId="0" applyNumberFormat="1" applyFont="1" applyFill="1" applyBorder="1" applyAlignment="1" applyProtection="1">
      <alignment horizontal="center"/>
      <protection locked="0"/>
    </xf>
    <xf numFmtId="0" fontId="8" fillId="0" borderId="79" xfId="0" applyNumberFormat="1" applyFont="1" applyFill="1" applyBorder="1" applyAlignment="1">
      <alignment horizontal="left"/>
    </xf>
    <xf numFmtId="0" fontId="8" fillId="0" borderId="78" xfId="0" applyNumberFormat="1" applyFont="1" applyFill="1" applyBorder="1" applyAlignment="1">
      <alignment horizontal="left"/>
    </xf>
    <xf numFmtId="0" fontId="8" fillId="13" borderId="81" xfId="0" applyNumberFormat="1" applyFont="1" applyFill="1" applyBorder="1" applyAlignment="1" applyProtection="1">
      <alignment horizontal="center"/>
      <protection locked="0"/>
    </xf>
    <xf numFmtId="0" fontId="8" fillId="13" borderId="73" xfId="0" applyNumberFormat="1" applyFont="1" applyFill="1" applyBorder="1" applyAlignment="1" applyProtection="1">
      <alignment horizontal="center"/>
      <protection locked="0"/>
    </xf>
    <xf numFmtId="0" fontId="10" fillId="16" borderId="92" xfId="0" applyNumberFormat="1" applyFont="1" applyFill="1" applyBorder="1" applyAlignment="1"/>
    <xf numFmtId="0" fontId="10" fillId="16" borderId="93" xfId="0" applyNumberFormat="1" applyFont="1" applyFill="1" applyBorder="1" applyAlignment="1"/>
    <xf numFmtId="0" fontId="10" fillId="16" borderId="94" xfId="0" applyNumberFormat="1" applyFont="1" applyFill="1" applyBorder="1" applyAlignment="1"/>
    <xf numFmtId="0" fontId="23" fillId="17" borderId="10" xfId="0" applyNumberFormat="1" applyFont="1" applyFill="1" applyBorder="1" applyAlignment="1">
      <alignment horizontal="left" wrapText="1"/>
    </xf>
    <xf numFmtId="0" fontId="23" fillId="17" borderId="31" xfId="0" applyNumberFormat="1" applyFont="1" applyFill="1" applyBorder="1" applyAlignment="1">
      <alignment horizontal="left" wrapText="1"/>
    </xf>
    <xf numFmtId="0" fontId="10" fillId="0" borderId="1" xfId="0" applyNumberFormat="1" applyFont="1" applyBorder="1" applyAlignment="1">
      <alignment horizontal="center"/>
    </xf>
    <xf numFmtId="0" fontId="10" fillId="0" borderId="27" xfId="0" applyNumberFormat="1" applyFont="1" applyBorder="1" applyAlignment="1">
      <alignment horizontal="center" wrapText="1"/>
    </xf>
    <xf numFmtId="0" fontId="8" fillId="13" borderId="7" xfId="0" applyNumberFormat="1" applyFont="1" applyFill="1" applyBorder="1" applyAlignment="1" applyProtection="1">
      <alignment horizontal="center"/>
      <protection locked="0"/>
    </xf>
    <xf numFmtId="0" fontId="8" fillId="0" borderId="32" xfId="18" applyNumberFormat="1" applyFont="1" applyBorder="1" applyAlignment="1" applyProtection="1">
      <alignment horizontal="left"/>
    </xf>
    <xf numFmtId="0" fontId="10" fillId="0" borderId="1" xfId="18" applyNumberFormat="1" applyFont="1" applyBorder="1" applyAlignment="1" applyProtection="1">
      <alignment horizontal="center"/>
    </xf>
    <xf numFmtId="0" fontId="10" fillId="0" borderId="27" xfId="18" applyNumberFormat="1" applyFont="1" applyBorder="1" applyAlignment="1" applyProtection="1">
      <alignment horizontal="center" wrapText="1"/>
    </xf>
    <xf numFmtId="0" fontId="15" fillId="13" borderId="1" xfId="6" applyNumberFormat="1" applyFont="1" applyFill="1" applyBorder="1" applyAlignment="1" applyProtection="1">
      <alignment vertical="center"/>
      <protection locked="0"/>
    </xf>
    <xf numFmtId="0" fontId="15" fillId="13" borderId="27" xfId="6" applyNumberFormat="1" applyFont="1" applyFill="1" applyBorder="1" applyAlignment="1" applyProtection="1">
      <alignment vertical="center"/>
      <protection locked="0"/>
    </xf>
    <xf numFmtId="0" fontId="18" fillId="14" borderId="27" xfId="0" applyNumberFormat="1" applyFont="1" applyFill="1" applyBorder="1" applyAlignment="1">
      <alignment horizontal="center"/>
    </xf>
    <xf numFmtId="0" fontId="18" fillId="14" borderId="27" xfId="0" applyNumberFormat="1" applyFont="1" applyFill="1" applyBorder="1" applyAlignment="1" applyProtection="1">
      <alignment horizontal="center"/>
    </xf>
    <xf numFmtId="0" fontId="18" fillId="14" borderId="1" xfId="0" applyNumberFormat="1" applyFont="1" applyFill="1" applyBorder="1" applyAlignment="1" applyProtection="1">
      <alignment horizontal="center"/>
    </xf>
    <xf numFmtId="0" fontId="15" fillId="13" borderId="1" xfId="1" applyNumberFormat="1" applyFont="1" applyFill="1" applyBorder="1" applyAlignment="1" applyProtection="1">
      <alignment horizontal="center"/>
      <protection locked="0"/>
    </xf>
    <xf numFmtId="0" fontId="15" fillId="13" borderId="27" xfId="1" applyNumberFormat="1" applyFont="1" applyFill="1" applyBorder="1" applyAlignment="1" applyProtection="1">
      <alignment horizontal="center"/>
      <protection locked="0"/>
    </xf>
    <xf numFmtId="0" fontId="15" fillId="13" borderId="29" xfId="1" applyNumberFormat="1" applyFont="1" applyFill="1" applyBorder="1" applyAlignment="1" applyProtection="1">
      <alignment horizontal="center"/>
      <protection locked="0"/>
    </xf>
    <xf numFmtId="0" fontId="15" fillId="13" borderId="30" xfId="1" applyNumberFormat="1" applyFont="1" applyFill="1" applyBorder="1" applyAlignment="1" applyProtection="1">
      <alignment horizontal="center"/>
      <protection locked="0"/>
    </xf>
    <xf numFmtId="0" fontId="8" fillId="13" borderId="38" xfId="0" applyNumberFormat="1" applyFont="1" applyFill="1" applyBorder="1" applyAlignment="1" applyProtection="1">
      <alignment horizontal="center"/>
      <protection locked="0"/>
    </xf>
    <xf numFmtId="0" fontId="8" fillId="13" borderId="39" xfId="0" applyNumberFormat="1" applyFont="1" applyFill="1" applyBorder="1" applyAlignment="1" applyProtection="1">
      <alignment horizontal="center"/>
      <protection locked="0"/>
    </xf>
    <xf numFmtId="0" fontId="8" fillId="13" borderId="40" xfId="0" applyNumberFormat="1" applyFont="1" applyFill="1" applyBorder="1" applyAlignment="1" applyProtection="1">
      <alignment horizontal="center"/>
      <protection locked="0"/>
    </xf>
    <xf numFmtId="0" fontId="8" fillId="13" borderId="42" xfId="0" applyNumberFormat="1" applyFont="1" applyFill="1" applyBorder="1" applyAlignment="1" applyProtection="1">
      <alignment horizontal="center"/>
      <protection locked="0"/>
    </xf>
    <xf numFmtId="0" fontId="8" fillId="13" borderId="43" xfId="0" applyNumberFormat="1" applyFont="1" applyFill="1" applyBorder="1" applyAlignment="1" applyProtection="1">
      <alignment horizontal="center"/>
      <protection locked="0"/>
    </xf>
    <xf numFmtId="0" fontId="8" fillId="13" borderId="44" xfId="0" applyNumberFormat="1" applyFont="1" applyFill="1" applyBorder="1" applyAlignment="1" applyProtection="1">
      <alignment horizontal="center"/>
      <protection locked="0"/>
    </xf>
    <xf numFmtId="0" fontId="8" fillId="13" borderId="46" xfId="0" applyNumberFormat="1" applyFont="1" applyFill="1" applyBorder="1" applyAlignment="1" applyProtection="1">
      <alignment horizontal="center"/>
      <protection locked="0"/>
    </xf>
    <xf numFmtId="0" fontId="8" fillId="13" borderId="47" xfId="0" applyNumberFormat="1" applyFont="1" applyFill="1" applyBorder="1" applyAlignment="1" applyProtection="1">
      <alignment horizontal="center"/>
      <protection locked="0"/>
    </xf>
    <xf numFmtId="0" fontId="32" fillId="14" borderId="18" xfId="0" applyNumberFormat="1" applyFont="1" applyFill="1" applyBorder="1" applyAlignment="1">
      <alignment horizontal="center"/>
    </xf>
    <xf numFmtId="0" fontId="16" fillId="0" borderId="8" xfId="0" applyNumberFormat="1" applyFont="1" applyFill="1" applyBorder="1" applyAlignment="1">
      <alignment horizontal="center" vertical="center" wrapText="1"/>
    </xf>
    <xf numFmtId="0" fontId="16" fillId="0" borderId="90" xfId="0" applyFont="1" applyBorder="1"/>
    <xf numFmtId="0" fontId="15" fillId="13" borderId="1" xfId="1" applyNumberFormat="1" applyFont="1" applyFill="1" applyBorder="1" applyAlignment="1" applyProtection="1">
      <alignment horizontal="center" vertical="center"/>
      <protection locked="0"/>
    </xf>
    <xf numFmtId="0" fontId="15" fillId="13" borderId="8" xfId="1" applyNumberFormat="1" applyFont="1" applyFill="1" applyBorder="1" applyAlignment="1" applyProtection="1">
      <alignment horizontal="center" vertical="center"/>
      <protection locked="0"/>
    </xf>
    <xf numFmtId="0" fontId="18" fillId="14" borderId="1" xfId="1" applyNumberFormat="1" applyFont="1" applyFill="1" applyBorder="1" applyAlignment="1" applyProtection="1">
      <alignment horizontal="center" vertical="center"/>
    </xf>
    <xf numFmtId="0" fontId="18" fillId="14" borderId="8" xfId="1" applyNumberFormat="1" applyFont="1" applyFill="1" applyBorder="1" applyAlignment="1" applyProtection="1">
      <alignment horizontal="center" vertical="center"/>
    </xf>
    <xf numFmtId="0" fontId="18" fillId="14" borderId="1" xfId="0" applyNumberFormat="1" applyFont="1" applyFill="1" applyBorder="1" applyAlignment="1" applyProtection="1">
      <alignment horizontal="center" vertical="center"/>
    </xf>
    <xf numFmtId="0" fontId="18" fillId="14" borderId="8" xfId="0" applyNumberFormat="1" applyFont="1" applyFill="1" applyBorder="1" applyAlignment="1" applyProtection="1">
      <alignment horizontal="center" vertical="center"/>
    </xf>
    <xf numFmtId="0" fontId="18" fillId="14" borderId="1" xfId="1" applyNumberFormat="1" applyFont="1" applyFill="1" applyBorder="1" applyAlignment="1" applyProtection="1">
      <alignment horizontal="center" vertical="center" wrapText="1"/>
    </xf>
    <xf numFmtId="0" fontId="18" fillId="14" borderId="8" xfId="1" applyNumberFormat="1" applyFont="1" applyFill="1" applyBorder="1" applyAlignment="1" applyProtection="1">
      <alignment horizontal="center" vertical="center" wrapText="1"/>
    </xf>
    <xf numFmtId="0" fontId="18" fillId="14" borderId="29" xfId="1" applyNumberFormat="1" applyFont="1" applyFill="1" applyBorder="1" applyAlignment="1" applyProtection="1">
      <alignment horizontal="center" vertical="center"/>
    </xf>
    <xf numFmtId="0" fontId="15" fillId="13" borderId="1" xfId="1" applyNumberFormat="1" applyFont="1" applyFill="1" applyBorder="1" applyAlignment="1" applyProtection="1">
      <alignment horizontal="center" vertical="center" wrapText="1"/>
      <protection locked="0"/>
    </xf>
    <xf numFmtId="0" fontId="15" fillId="13" borderId="27" xfId="1" applyNumberFormat="1" applyFont="1" applyFill="1" applyBorder="1" applyAlignment="1" applyProtection="1">
      <alignment horizontal="center" vertical="center" wrapText="1"/>
      <protection locked="0"/>
    </xf>
    <xf numFmtId="0" fontId="18" fillId="14" borderId="27" xfId="1" applyNumberFormat="1" applyFont="1" applyFill="1" applyBorder="1" applyAlignment="1" applyProtection="1">
      <alignment horizontal="center" vertical="center" wrapText="1"/>
    </xf>
    <xf numFmtId="0" fontId="8" fillId="13" borderId="1" xfId="0" applyNumberFormat="1" applyFont="1" applyFill="1" applyBorder="1" applyAlignment="1" applyProtection="1">
      <alignment horizontal="center" vertical="center" wrapText="1"/>
      <protection locked="0"/>
    </xf>
    <xf numFmtId="0" fontId="8" fillId="13" borderId="27" xfId="0" applyNumberFormat="1" applyFont="1" applyFill="1" applyBorder="1" applyAlignment="1" applyProtection="1">
      <alignment horizontal="center" vertical="center" wrapText="1"/>
      <protection locked="0"/>
    </xf>
    <xf numFmtId="0" fontId="8" fillId="13" borderId="29" xfId="0" applyNumberFormat="1" applyFont="1" applyFill="1" applyBorder="1" applyAlignment="1" applyProtection="1">
      <alignment horizontal="center" vertical="center" wrapText="1"/>
      <protection locked="0"/>
    </xf>
    <xf numFmtId="0" fontId="8" fillId="13" borderId="30" xfId="0" applyNumberFormat="1" applyFont="1" applyFill="1" applyBorder="1" applyAlignment="1" applyProtection="1">
      <alignment horizontal="center" vertical="center" wrapText="1"/>
      <protection locked="0"/>
    </xf>
    <xf numFmtId="0" fontId="15" fillId="13" borderId="7" xfId="1" applyNumberFormat="1" applyFont="1" applyFill="1" applyBorder="1" applyAlignment="1" applyProtection="1">
      <alignment horizontal="center" vertical="center"/>
      <protection locked="0"/>
    </xf>
    <xf numFmtId="9" fontId="16" fillId="9" borderId="29" xfId="24" applyFont="1" applyFill="1" applyBorder="1" applyAlignment="1" applyProtection="1">
      <alignment horizontal="center" vertical="center"/>
    </xf>
    <xf numFmtId="0" fontId="15" fillId="13" borderId="88" xfId="1" applyNumberFormat="1" applyFont="1" applyFill="1" applyBorder="1" applyAlignment="1" applyProtection="1">
      <alignment horizontal="center" vertical="center"/>
      <protection locked="0"/>
    </xf>
    <xf numFmtId="0" fontId="32" fillId="14" borderId="8" xfId="1" applyNumberFormat="1" applyFont="1" applyFill="1" applyBorder="1" applyAlignment="1" applyProtection="1">
      <alignment horizontal="center" vertical="center"/>
    </xf>
    <xf numFmtId="0" fontId="32" fillId="14" borderId="89" xfId="1" applyNumberFormat="1" applyFont="1" applyFill="1" applyBorder="1" applyAlignment="1" applyProtection="1">
      <alignment horizontal="center" vertical="center"/>
    </xf>
    <xf numFmtId="0" fontId="46" fillId="0" borderId="18" xfId="1" applyNumberFormat="1" applyFont="1" applyBorder="1" applyAlignment="1" applyProtection="1">
      <alignment horizontal="center" vertical="center"/>
    </xf>
    <xf numFmtId="0" fontId="15" fillId="13" borderId="37" xfId="0" applyNumberFormat="1" applyFont="1" applyFill="1" applyBorder="1" applyAlignment="1" applyProtection="1">
      <alignment horizontal="center"/>
      <protection locked="0"/>
    </xf>
    <xf numFmtId="0" fontId="15" fillId="13" borderId="40" xfId="0" applyNumberFormat="1" applyFont="1" applyFill="1" applyBorder="1" applyAlignment="1" applyProtection="1">
      <alignment horizontal="center"/>
      <protection locked="0"/>
    </xf>
    <xf numFmtId="0" fontId="15" fillId="13" borderId="37" xfId="0" applyNumberFormat="1" applyFont="1" applyFill="1" applyBorder="1" applyAlignment="1" applyProtection="1">
      <alignment horizontal="center" wrapText="1"/>
      <protection locked="0"/>
    </xf>
    <xf numFmtId="0" fontId="15" fillId="13" borderId="41" xfId="0" applyNumberFormat="1" applyFont="1" applyFill="1" applyBorder="1" applyAlignment="1" applyProtection="1">
      <alignment horizontal="center"/>
      <protection locked="0"/>
    </xf>
    <xf numFmtId="0" fontId="15" fillId="13" borderId="44" xfId="0" applyNumberFormat="1" applyFont="1" applyFill="1" applyBorder="1" applyAlignment="1" applyProtection="1">
      <alignment horizontal="center"/>
      <protection locked="0"/>
    </xf>
    <xf numFmtId="0" fontId="15" fillId="13" borderId="41" xfId="0" applyNumberFormat="1" applyFont="1" applyFill="1" applyBorder="1" applyAlignment="1" applyProtection="1">
      <alignment horizontal="center" wrapText="1"/>
      <protection locked="0"/>
    </xf>
    <xf numFmtId="0" fontId="15" fillId="13" borderId="45" xfId="0" applyNumberFormat="1" applyFont="1" applyFill="1" applyBorder="1" applyAlignment="1" applyProtection="1">
      <alignment horizontal="center"/>
      <protection locked="0"/>
    </xf>
    <xf numFmtId="0" fontId="15" fillId="13" borderId="47" xfId="0" applyNumberFormat="1" applyFont="1" applyFill="1" applyBorder="1" applyAlignment="1" applyProtection="1">
      <alignment horizontal="center"/>
      <protection locked="0"/>
    </xf>
    <xf numFmtId="0" fontId="15" fillId="13" borderId="45" xfId="0" applyNumberFormat="1" applyFont="1" applyFill="1" applyBorder="1" applyAlignment="1" applyProtection="1">
      <alignment horizontal="center" wrapText="1"/>
      <protection locked="0"/>
    </xf>
    <xf numFmtId="0" fontId="15" fillId="13" borderId="39" xfId="0" applyNumberFormat="1" applyFont="1" applyFill="1" applyBorder="1" applyAlignment="1" applyProtection="1">
      <alignment horizontal="center"/>
      <protection locked="0"/>
    </xf>
    <xf numFmtId="0" fontId="15" fillId="13" borderId="48" xfId="0" applyNumberFormat="1" applyFont="1" applyFill="1" applyBorder="1" applyAlignment="1" applyProtection="1">
      <alignment horizontal="center"/>
      <protection locked="0"/>
    </xf>
    <xf numFmtId="0" fontId="15" fillId="13" borderId="43" xfId="0" applyNumberFormat="1" applyFont="1" applyFill="1" applyBorder="1" applyAlignment="1" applyProtection="1">
      <alignment horizontal="center"/>
      <protection locked="0"/>
    </xf>
    <xf numFmtId="0" fontId="15" fillId="13" borderId="49" xfId="0" applyNumberFormat="1" applyFont="1" applyFill="1" applyBorder="1" applyAlignment="1" applyProtection="1">
      <alignment horizontal="center"/>
      <protection locked="0"/>
    </xf>
    <xf numFmtId="0" fontId="15" fillId="13" borderId="46" xfId="0" applyNumberFormat="1" applyFont="1" applyFill="1" applyBorder="1" applyAlignment="1" applyProtection="1">
      <alignment horizontal="center"/>
      <protection locked="0"/>
    </xf>
    <xf numFmtId="0" fontId="15" fillId="13" borderId="50" xfId="0" applyNumberFormat="1" applyFont="1" applyFill="1" applyBorder="1" applyAlignment="1" applyProtection="1">
      <alignment horizontal="center"/>
      <protection locked="0"/>
    </xf>
    <xf numFmtId="0" fontId="18" fillId="0" borderId="0" xfId="1" applyNumberFormat="1" applyFont="1" applyFill="1" applyBorder="1" applyAlignment="1" applyProtection="1">
      <alignment horizontal="center" vertical="center"/>
    </xf>
    <xf numFmtId="0" fontId="15" fillId="0" borderId="0" xfId="1" applyFont="1" applyFill="1" applyBorder="1" applyAlignment="1" applyProtection="1">
      <alignment horizontal="left" vertical="center"/>
    </xf>
    <xf numFmtId="2" fontId="32" fillId="14" borderId="1" xfId="1" applyNumberFormat="1" applyFont="1" applyFill="1" applyBorder="1" applyAlignment="1" applyProtection="1">
      <alignment horizontal="center" vertical="center"/>
    </xf>
    <xf numFmtId="0" fontId="32" fillId="14" borderId="1" xfId="1" applyNumberFormat="1" applyFont="1" applyFill="1" applyBorder="1" applyAlignment="1" applyProtection="1">
      <alignment horizontal="center" vertical="center"/>
    </xf>
    <xf numFmtId="0" fontId="15" fillId="13" borderId="1" xfId="25" applyNumberFormat="1" applyFont="1" applyFill="1" applyBorder="1" applyAlignment="1" applyProtection="1">
      <alignment horizontal="center" vertical="center"/>
      <protection locked="0"/>
    </xf>
    <xf numFmtId="0" fontId="15" fillId="0" borderId="10" xfId="1" applyFont="1" applyFill="1" applyBorder="1" applyAlignment="1" applyProtection="1">
      <alignment horizontal="left" vertical="center" wrapText="1"/>
    </xf>
    <xf numFmtId="0" fontId="15" fillId="0" borderId="11" xfId="1" applyFont="1" applyFill="1" applyBorder="1" applyAlignment="1" applyProtection="1">
      <alignment horizontal="left" vertical="center"/>
    </xf>
    <xf numFmtId="0" fontId="32" fillId="14" borderId="29" xfId="1" applyNumberFormat="1" applyFont="1" applyFill="1" applyBorder="1" applyAlignment="1" applyProtection="1">
      <alignment horizontal="center" vertical="center"/>
    </xf>
    <xf numFmtId="0" fontId="16" fillId="0" borderId="1" xfId="1" applyNumberFormat="1" applyFont="1" applyFill="1" applyBorder="1" applyAlignment="1" applyProtection="1">
      <alignment horizontal="center" vertical="center" wrapText="1"/>
    </xf>
    <xf numFmtId="0" fontId="15" fillId="0" borderId="87" xfId="1" applyFont="1" applyFill="1" applyBorder="1" applyAlignment="1" applyProtection="1">
      <alignment horizontal="left" vertical="center" wrapText="1"/>
    </xf>
    <xf numFmtId="0" fontId="18" fillId="14" borderId="113" xfId="1" applyNumberFormat="1" applyFont="1" applyFill="1" applyBorder="1" applyAlignment="1" applyProtection="1">
      <alignment horizontal="center" vertical="center"/>
    </xf>
    <xf numFmtId="0" fontId="15" fillId="0" borderId="111" xfId="1" quotePrefix="1" applyFont="1" applyBorder="1" applyAlignment="1" applyProtection="1">
      <alignment horizontal="left" vertical="center"/>
    </xf>
    <xf numFmtId="0" fontId="15" fillId="0" borderId="0" xfId="25" applyNumberFormat="1" applyFont="1" applyFill="1" applyBorder="1" applyAlignment="1" applyProtection="1">
      <alignment horizontal="center" vertical="center"/>
    </xf>
    <xf numFmtId="0" fontId="16" fillId="0" borderId="54" xfId="1" applyFont="1" applyBorder="1" applyAlignment="1" applyProtection="1">
      <alignment horizontal="left" vertical="center" wrapText="1"/>
    </xf>
    <xf numFmtId="0" fontId="8" fillId="13" borderId="7" xfId="18" applyNumberFormat="1" applyFont="1" applyFill="1" applyBorder="1" applyAlignment="1" applyProtection="1">
      <alignment horizontal="center"/>
      <protection locked="0"/>
    </xf>
    <xf numFmtId="0" fontId="15" fillId="0" borderId="112" xfId="1" quotePrefix="1" applyFont="1" applyBorder="1" applyAlignment="1" applyProtection="1">
      <alignment horizontal="left" vertical="center"/>
    </xf>
    <xf numFmtId="0" fontId="15" fillId="0" borderId="133" xfId="1" quotePrefix="1" applyFont="1" applyBorder="1" applyAlignment="1" applyProtection="1">
      <alignment horizontal="left" vertical="center"/>
    </xf>
    <xf numFmtId="49" fontId="15" fillId="13" borderId="101" xfId="1" applyNumberFormat="1" applyFont="1" applyFill="1" applyBorder="1" applyAlignment="1" applyProtection="1">
      <alignment vertical="center"/>
      <protection locked="0"/>
    </xf>
    <xf numFmtId="0" fontId="32" fillId="14" borderId="101" xfId="1" applyNumberFormat="1" applyFont="1" applyFill="1" applyBorder="1" applyAlignment="1" applyProtection="1">
      <alignment horizontal="center" vertical="center"/>
    </xf>
    <xf numFmtId="0" fontId="16" fillId="0" borderId="78" xfId="1" applyFont="1" applyBorder="1" applyAlignment="1" applyProtection="1">
      <alignment horizontal="left" vertical="center" wrapText="1"/>
    </xf>
    <xf numFmtId="166" fontId="32" fillId="14" borderId="29" xfId="1" applyNumberFormat="1" applyFont="1" applyFill="1" applyBorder="1" applyAlignment="1" applyProtection="1">
      <alignment horizontal="center" vertical="center"/>
    </xf>
    <xf numFmtId="0" fontId="11" fillId="0" borderId="67" xfId="3" quotePrefix="1" applyNumberFormat="1" applyFont="1" applyBorder="1" applyAlignment="1">
      <alignment horizontal="center" wrapText="1"/>
    </xf>
    <xf numFmtId="0" fontId="15" fillId="13" borderId="27" xfId="6" applyNumberFormat="1" applyFont="1" applyFill="1" applyBorder="1" applyAlignment="1" applyProtection="1">
      <alignment horizontal="center" vertical="center"/>
      <protection locked="0"/>
    </xf>
    <xf numFmtId="2" fontId="18" fillId="14" borderId="1" xfId="1" applyNumberFormat="1" applyFont="1" applyFill="1" applyBorder="1" applyAlignment="1" applyProtection="1">
      <alignment horizontal="center" wrapText="1"/>
    </xf>
    <xf numFmtId="14" fontId="18" fillId="0" borderId="0" xfId="6" applyNumberFormat="1" applyFont="1" applyFill="1" applyBorder="1" applyProtection="1">
      <alignment horizontal="center" vertical="center"/>
    </xf>
    <xf numFmtId="0" fontId="18" fillId="0" borderId="0" xfId="6" applyFont="1" applyFill="1" applyBorder="1" applyAlignment="1" applyProtection="1">
      <alignment horizontal="left" vertical="center"/>
    </xf>
    <xf numFmtId="0" fontId="15" fillId="13" borderId="30" xfId="6" applyFont="1" applyFill="1" applyBorder="1" applyAlignment="1" applyProtection="1">
      <alignment horizontal="left" vertical="center"/>
      <protection locked="0"/>
    </xf>
    <xf numFmtId="0" fontId="15" fillId="11" borderId="20" xfId="2" applyFont="1" applyFill="1" applyBorder="1" applyAlignment="1" applyProtection="1">
      <alignment horizontal="left" vertical="center" wrapText="1"/>
    </xf>
    <xf numFmtId="0" fontId="15" fillId="11" borderId="22" xfId="2" applyFont="1" applyFill="1" applyBorder="1" applyAlignment="1" applyProtection="1">
      <alignment horizontal="left" vertical="center" wrapText="1"/>
    </xf>
    <xf numFmtId="0" fontId="15" fillId="11" borderId="10" xfId="2" applyFont="1" applyFill="1" applyBorder="1" applyAlignment="1" applyProtection="1">
      <alignment horizontal="left" vertical="center" wrapText="1"/>
    </xf>
    <xf numFmtId="0" fontId="15" fillId="11" borderId="11" xfId="2" applyFont="1" applyFill="1" applyBorder="1" applyAlignment="1" applyProtection="1">
      <alignment horizontal="left" vertical="center" wrapText="1"/>
    </xf>
    <xf numFmtId="0" fontId="15" fillId="11" borderId="12" xfId="2" applyFont="1" applyFill="1" applyBorder="1" applyAlignment="1" applyProtection="1">
      <alignment horizontal="left" vertical="center" wrapText="1"/>
    </xf>
    <xf numFmtId="0" fontId="15" fillId="11" borderId="13" xfId="2" applyFont="1" applyFill="1" applyBorder="1" applyAlignment="1" applyProtection="1">
      <alignment horizontal="left" vertical="center" wrapText="1"/>
    </xf>
    <xf numFmtId="0" fontId="6" fillId="2" borderId="23" xfId="2" applyBorder="1" applyAlignment="1">
      <alignment horizontal="left" vertical="center"/>
    </xf>
    <xf numFmtId="0" fontId="6" fillId="2" borderId="24" xfId="2" applyBorder="1" applyAlignment="1">
      <alignment horizontal="left" vertical="center"/>
    </xf>
    <xf numFmtId="0" fontId="16" fillId="2" borderId="23" xfId="2" applyFont="1" applyBorder="1" applyAlignment="1" applyProtection="1">
      <alignment horizontal="left" vertical="center"/>
    </xf>
    <xf numFmtId="0" fontId="16" fillId="2" borderId="24" xfId="2" applyFont="1" applyBorder="1" applyAlignment="1" applyProtection="1">
      <alignment horizontal="left" vertical="center"/>
    </xf>
    <xf numFmtId="0" fontId="14" fillId="0" borderId="12" xfId="7" applyBorder="1" applyAlignment="1" applyProtection="1">
      <alignment horizontal="left"/>
      <protection locked="0"/>
    </xf>
    <xf numFmtId="0" fontId="14" fillId="0" borderId="13" xfId="7" applyBorder="1" applyAlignment="1" applyProtection="1">
      <alignment horizontal="left"/>
      <protection locked="0"/>
    </xf>
    <xf numFmtId="0" fontId="16" fillId="7" borderId="23" xfId="0" applyFont="1" applyFill="1" applyBorder="1" applyAlignment="1" applyProtection="1">
      <alignment horizontal="left"/>
    </xf>
    <xf numFmtId="0" fontId="16" fillId="7" borderId="24" xfId="0" applyFont="1" applyFill="1" applyBorder="1" applyAlignment="1" applyProtection="1">
      <alignment horizontal="left"/>
    </xf>
    <xf numFmtId="0" fontId="10" fillId="7" borderId="23" xfId="0" applyFont="1" applyFill="1" applyBorder="1" applyAlignment="1">
      <alignment horizontal="center"/>
    </xf>
    <xf numFmtId="0" fontId="10" fillId="7" borderId="24" xfId="0" applyFont="1" applyFill="1" applyBorder="1" applyAlignment="1">
      <alignment horizontal="center"/>
    </xf>
    <xf numFmtId="0" fontId="10" fillId="7" borderId="118" xfId="0" applyFont="1" applyFill="1" applyBorder="1" applyAlignment="1">
      <alignment horizontal="center" vertical="center"/>
    </xf>
    <xf numFmtId="0" fontId="10" fillId="7" borderId="119" xfId="0" applyFont="1" applyFill="1" applyBorder="1" applyAlignment="1">
      <alignment horizontal="center" vertical="center"/>
    </xf>
    <xf numFmtId="0" fontId="16" fillId="2" borderId="20" xfId="2" applyFont="1" applyBorder="1" applyAlignment="1" applyProtection="1">
      <alignment horizontal="left" vertical="center"/>
    </xf>
    <xf numFmtId="0" fontId="16" fillId="2" borderId="22" xfId="2" applyFont="1" applyBorder="1" applyAlignment="1" applyProtection="1">
      <alignment horizontal="left" vertical="center"/>
    </xf>
    <xf numFmtId="0" fontId="16" fillId="16" borderId="20" xfId="2" applyFont="1" applyFill="1" applyBorder="1" applyAlignment="1" applyProtection="1">
      <alignment horizontal="left" vertical="center" wrapText="1"/>
    </xf>
    <xf numFmtId="0" fontId="16" fillId="16" borderId="21" xfId="2" applyFont="1" applyFill="1" applyBorder="1" applyAlignment="1" applyProtection="1">
      <alignment horizontal="left" vertical="center" wrapText="1"/>
    </xf>
    <xf numFmtId="0" fontId="16" fillId="16" borderId="22" xfId="2" applyFont="1" applyFill="1" applyBorder="1" applyAlignment="1" applyProtection="1">
      <alignment horizontal="left" vertical="center" wrapText="1"/>
    </xf>
    <xf numFmtId="0" fontId="16" fillId="16" borderId="10" xfId="2" applyFont="1" applyFill="1" applyBorder="1" applyAlignment="1" applyProtection="1">
      <alignment horizontal="left" vertical="center" wrapText="1"/>
    </xf>
    <xf numFmtId="0" fontId="16" fillId="16" borderId="0" xfId="2" applyFont="1" applyFill="1" applyBorder="1" applyAlignment="1" applyProtection="1">
      <alignment horizontal="left" vertical="center" wrapText="1"/>
    </xf>
    <xf numFmtId="0" fontId="16" fillId="16" borderId="11" xfId="2" applyFont="1" applyFill="1" applyBorder="1" applyAlignment="1" applyProtection="1">
      <alignment horizontal="left" vertical="center" wrapText="1"/>
    </xf>
    <xf numFmtId="0" fontId="10" fillId="9" borderId="0" xfId="0" applyFont="1" applyFill="1" applyBorder="1" applyAlignment="1" applyProtection="1">
      <alignment horizontal="left"/>
    </xf>
    <xf numFmtId="0" fontId="20" fillId="7" borderId="23" xfId="0" applyFont="1" applyFill="1" applyBorder="1" applyAlignment="1" applyProtection="1">
      <alignment horizontal="left" wrapText="1"/>
    </xf>
    <xf numFmtId="0" fontId="20" fillId="7" borderId="25" xfId="0" applyFont="1" applyFill="1" applyBorder="1" applyAlignment="1" applyProtection="1">
      <alignment horizontal="left" wrapText="1"/>
    </xf>
    <xf numFmtId="0" fontId="20" fillId="7" borderId="24" xfId="0" applyFont="1" applyFill="1" applyBorder="1" applyAlignment="1" applyProtection="1">
      <alignment horizontal="left" wrapText="1"/>
    </xf>
    <xf numFmtId="0" fontId="16" fillId="2" borderId="25" xfId="2" applyFont="1" applyBorder="1" applyAlignment="1" applyProtection="1">
      <alignment horizontal="left" vertical="center"/>
    </xf>
    <xf numFmtId="0" fontId="25" fillId="9" borderId="0" xfId="0" applyFont="1" applyFill="1" applyBorder="1" applyAlignment="1" applyProtection="1">
      <alignment horizontal="left" vertical="center"/>
    </xf>
    <xf numFmtId="0" fontId="10" fillId="0" borderId="23" xfId="3" applyFont="1" applyBorder="1" applyAlignment="1" applyProtection="1">
      <alignment horizontal="center"/>
    </xf>
    <xf numFmtId="0" fontId="10" fillId="0" borderId="98" xfId="3" applyFont="1" applyBorder="1" applyAlignment="1" applyProtection="1">
      <alignment horizontal="center"/>
    </xf>
    <xf numFmtId="0" fontId="8" fillId="0" borderId="19" xfId="3" applyFont="1" applyBorder="1" applyAlignment="1" applyProtection="1">
      <alignment horizontal="left"/>
    </xf>
    <xf numFmtId="0" fontId="8" fillId="0" borderId="5" xfId="3" applyFont="1" applyBorder="1" applyAlignment="1" applyProtection="1">
      <alignment horizontal="left"/>
    </xf>
    <xf numFmtId="0" fontId="8" fillId="0" borderId="14" xfId="3" applyFont="1" applyBorder="1" applyAlignment="1" applyProtection="1">
      <alignment horizontal="left"/>
    </xf>
    <xf numFmtId="0" fontId="8" fillId="0" borderId="9" xfId="3" applyFont="1" applyBorder="1" applyAlignment="1" applyProtection="1">
      <alignment horizontal="left"/>
    </xf>
    <xf numFmtId="0" fontId="8" fillId="0" borderId="85" xfId="3" applyFont="1" applyBorder="1" applyAlignment="1" applyProtection="1">
      <alignment horizontal="left"/>
    </xf>
    <xf numFmtId="0" fontId="8" fillId="0" borderId="80" xfId="3" applyFont="1" applyBorder="1" applyAlignment="1" applyProtection="1">
      <alignment horizontal="left"/>
    </xf>
    <xf numFmtId="0" fontId="8" fillId="0" borderId="0" xfId="3" applyFont="1" applyFill="1" applyBorder="1" applyAlignment="1" applyProtection="1">
      <alignment horizontal="left"/>
    </xf>
    <xf numFmtId="0" fontId="10" fillId="13" borderId="10" xfId="3" applyFont="1" applyFill="1" applyBorder="1" applyAlignment="1" applyProtection="1">
      <alignment horizontal="left" vertical="top" wrapText="1"/>
      <protection locked="0"/>
    </xf>
    <xf numFmtId="0" fontId="10" fillId="13" borderId="0" xfId="3" applyFont="1" applyFill="1" applyBorder="1" applyAlignment="1" applyProtection="1">
      <alignment horizontal="left" vertical="top" wrapText="1"/>
      <protection locked="0"/>
    </xf>
    <xf numFmtId="0" fontId="10" fillId="13" borderId="11" xfId="3" applyFont="1" applyFill="1" applyBorder="1" applyAlignment="1" applyProtection="1">
      <alignment horizontal="left" vertical="top" wrapText="1"/>
      <protection locked="0"/>
    </xf>
    <xf numFmtId="0" fontId="10" fillId="13" borderId="12" xfId="3" applyFont="1" applyFill="1" applyBorder="1" applyAlignment="1" applyProtection="1">
      <alignment horizontal="left" vertical="top" wrapText="1"/>
      <protection locked="0"/>
    </xf>
    <xf numFmtId="0" fontId="10" fillId="13" borderId="16" xfId="3" applyFont="1" applyFill="1" applyBorder="1" applyAlignment="1" applyProtection="1">
      <alignment horizontal="left" vertical="top" wrapText="1"/>
      <protection locked="0"/>
    </xf>
    <xf numFmtId="0" fontId="10" fillId="13" borderId="13" xfId="3" applyFont="1" applyFill="1" applyBorder="1" applyAlignment="1" applyProtection="1">
      <alignment horizontal="left" vertical="top" wrapText="1"/>
      <protection locked="0"/>
    </xf>
    <xf numFmtId="0" fontId="15" fillId="0" borderId="125" xfId="0" applyFont="1" applyBorder="1" applyAlignment="1" applyProtection="1">
      <alignment horizontal="left"/>
    </xf>
    <xf numFmtId="0" fontId="15" fillId="0" borderId="111" xfId="0" applyFont="1" applyBorder="1" applyAlignment="1" applyProtection="1">
      <alignment horizontal="left"/>
    </xf>
    <xf numFmtId="0" fontId="20" fillId="6" borderId="23" xfId="0" applyFont="1" applyFill="1" applyBorder="1" applyAlignment="1">
      <alignment horizontal="left"/>
    </xf>
    <xf numFmtId="0" fontId="20" fillId="6" borderId="25" xfId="0" applyFont="1" applyFill="1" applyBorder="1" applyAlignment="1">
      <alignment horizontal="left"/>
    </xf>
    <xf numFmtId="0" fontId="20" fillId="6" borderId="24" xfId="0" applyFont="1" applyFill="1" applyBorder="1" applyAlignment="1">
      <alignment horizontal="left"/>
    </xf>
    <xf numFmtId="0" fontId="8" fillId="0" borderId="124" xfId="0" applyFont="1" applyBorder="1" applyAlignment="1">
      <alignment horizontal="left"/>
    </xf>
    <xf numFmtId="0" fontId="8" fillId="0" borderId="127" xfId="0" applyFont="1" applyBorder="1" applyAlignment="1">
      <alignment horizontal="left"/>
    </xf>
    <xf numFmtId="0" fontId="8" fillId="0" borderId="125" xfId="0" applyFont="1" applyBorder="1" applyAlignment="1">
      <alignment horizontal="left"/>
    </xf>
    <xf numFmtId="0" fontId="8" fillId="0" borderId="111" xfId="0" applyFont="1" applyBorder="1" applyAlignment="1">
      <alignment horizontal="left"/>
    </xf>
    <xf numFmtId="0" fontId="15" fillId="0" borderId="128" xfId="0" applyFont="1" applyFill="1" applyBorder="1" applyAlignment="1" applyProtection="1">
      <alignment horizontal="left" vertical="center"/>
    </xf>
    <xf numFmtId="0" fontId="15" fillId="0" borderId="111" xfId="0" applyFont="1" applyFill="1" applyBorder="1" applyAlignment="1" applyProtection="1">
      <alignment horizontal="left" vertical="center"/>
    </xf>
    <xf numFmtId="0" fontId="32" fillId="14" borderId="107" xfId="0" applyNumberFormat="1" applyFont="1" applyFill="1" applyBorder="1" applyAlignment="1">
      <alignment horizontal="center"/>
    </xf>
    <xf numFmtId="0" fontId="32" fillId="14" borderId="72" xfId="0" applyNumberFormat="1" applyFont="1" applyFill="1" applyBorder="1" applyAlignment="1">
      <alignment horizontal="center"/>
    </xf>
    <xf numFmtId="0" fontId="25" fillId="0" borderId="26" xfId="0" applyFont="1" applyFill="1" applyBorder="1" applyAlignment="1">
      <alignment horizontal="left" wrapText="1"/>
    </xf>
    <xf numFmtId="0" fontId="25" fillId="0" borderId="1" xfId="0" applyFont="1" applyFill="1" applyBorder="1" applyAlignment="1">
      <alignment horizontal="left" wrapText="1"/>
    </xf>
    <xf numFmtId="0" fontId="25" fillId="0" borderId="27" xfId="0" applyFont="1" applyFill="1" applyBorder="1" applyAlignment="1">
      <alignment horizontal="left" wrapText="1"/>
    </xf>
    <xf numFmtId="0" fontId="10" fillId="0" borderId="7" xfId="18" applyFont="1" applyBorder="1" applyAlignment="1" applyProtection="1">
      <alignment horizontal="center"/>
    </xf>
    <xf numFmtId="0" fontId="10" fillId="0" borderId="32" xfId="18" applyFont="1" applyBorder="1" applyAlignment="1" applyProtection="1">
      <alignment horizontal="center"/>
    </xf>
    <xf numFmtId="0" fontId="23" fillId="0" borderId="95" xfId="0" applyFont="1" applyBorder="1" applyAlignment="1">
      <alignment horizontal="left" vertical="center" wrapText="1"/>
    </xf>
    <xf numFmtId="0" fontId="23" fillId="0" borderId="96" xfId="0" applyFont="1" applyBorder="1" applyAlignment="1">
      <alignment horizontal="left" vertical="center" wrapText="1"/>
    </xf>
    <xf numFmtId="0" fontId="23" fillId="0" borderId="97" xfId="0" applyFont="1" applyBorder="1" applyAlignment="1">
      <alignment horizontal="left" vertical="center" wrapText="1"/>
    </xf>
    <xf numFmtId="0" fontId="20" fillId="7" borderId="23" xfId="0" applyFont="1" applyFill="1" applyBorder="1" applyAlignment="1">
      <alignment horizontal="left"/>
    </xf>
    <xf numFmtId="0" fontId="20" fillId="7" borderId="25" xfId="0" applyFont="1" applyFill="1" applyBorder="1" applyAlignment="1">
      <alignment horizontal="left"/>
    </xf>
    <xf numFmtId="0" fontId="20" fillId="7" borderId="24" xfId="0" applyFont="1" applyFill="1" applyBorder="1" applyAlignment="1">
      <alignment horizontal="left"/>
    </xf>
    <xf numFmtId="0" fontId="10" fillId="0" borderId="3" xfId="0" applyFont="1" applyBorder="1" applyAlignment="1">
      <alignment horizontal="center"/>
    </xf>
    <xf numFmtId="0" fontId="10" fillId="0" borderId="35" xfId="0" applyFont="1" applyBorder="1" applyAlignment="1">
      <alignment horizontal="center"/>
    </xf>
    <xf numFmtId="0" fontId="10" fillId="0" borderId="8" xfId="0" applyFont="1" applyBorder="1" applyAlignment="1">
      <alignment horizontal="center"/>
    </xf>
    <xf numFmtId="0" fontId="10" fillId="0" borderId="15" xfId="0" applyFont="1" applyBorder="1" applyAlignment="1">
      <alignment horizontal="center"/>
    </xf>
    <xf numFmtId="0" fontId="10" fillId="0" borderId="3" xfId="0" applyNumberFormat="1" applyFont="1" applyBorder="1" applyAlignment="1">
      <alignment horizontal="center"/>
    </xf>
    <xf numFmtId="0" fontId="10" fillId="0" borderId="35" xfId="0" applyNumberFormat="1" applyFont="1" applyBorder="1" applyAlignment="1">
      <alignment horizontal="center"/>
    </xf>
    <xf numFmtId="0" fontId="23" fillId="0" borderId="95" xfId="0" applyFont="1" applyBorder="1" applyAlignment="1">
      <alignment horizontal="left" wrapText="1"/>
    </xf>
    <xf numFmtId="0" fontId="23" fillId="0" borderId="96" xfId="0" applyFont="1" applyBorder="1" applyAlignment="1">
      <alignment horizontal="left" wrapText="1"/>
    </xf>
    <xf numFmtId="0" fontId="23" fillId="0" borderId="97" xfId="0" applyFont="1" applyBorder="1" applyAlignment="1">
      <alignment horizontal="left" wrapText="1"/>
    </xf>
    <xf numFmtId="0" fontId="23" fillId="0" borderId="95" xfId="0" applyNumberFormat="1" applyFont="1" applyBorder="1" applyAlignment="1">
      <alignment horizontal="left" wrapText="1"/>
    </xf>
    <xf numFmtId="0" fontId="23" fillId="0" borderId="96" xfId="0" applyNumberFormat="1" applyFont="1" applyBorder="1" applyAlignment="1">
      <alignment horizontal="left" wrapText="1"/>
    </xf>
    <xf numFmtId="0" fontId="23" fillId="0" borderId="97" xfId="0" applyNumberFormat="1" applyFont="1" applyBorder="1" applyAlignment="1">
      <alignment horizontal="left" wrapText="1"/>
    </xf>
    <xf numFmtId="14" fontId="8" fillId="13" borderId="105" xfId="0" applyNumberFormat="1" applyFont="1" applyFill="1" applyBorder="1" applyAlignment="1" applyProtection="1">
      <alignment horizontal="center"/>
      <protection locked="0"/>
    </xf>
    <xf numFmtId="14" fontId="8" fillId="13" borderId="106" xfId="0" applyNumberFormat="1" applyFont="1" applyFill="1" applyBorder="1" applyAlignment="1" applyProtection="1">
      <alignment horizontal="center"/>
      <protection locked="0"/>
    </xf>
    <xf numFmtId="0" fontId="23" fillId="0" borderId="23" xfId="0" applyFont="1" applyBorder="1" applyAlignment="1">
      <alignment horizontal="left" wrapText="1"/>
    </xf>
    <xf numFmtId="0" fontId="23" fillId="0" borderId="25" xfId="0" applyFont="1" applyBorder="1" applyAlignment="1">
      <alignment horizontal="left" wrapText="1"/>
    </xf>
    <xf numFmtId="0" fontId="10" fillId="7" borderId="23" xfId="0" applyFont="1" applyFill="1" applyBorder="1" applyAlignment="1">
      <alignment horizontal="left"/>
    </xf>
    <xf numFmtId="0" fontId="10" fillId="7" borderId="25" xfId="0" applyFont="1" applyFill="1" applyBorder="1" applyAlignment="1">
      <alignment horizontal="left"/>
    </xf>
    <xf numFmtId="0" fontId="10" fillId="7" borderId="24" xfId="0" applyFont="1" applyFill="1" applyBorder="1" applyAlignment="1">
      <alignment horizontal="left"/>
    </xf>
    <xf numFmtId="0" fontId="16" fillId="0" borderId="1" xfId="0" applyFont="1" applyFill="1" applyBorder="1" applyAlignment="1">
      <alignment horizontal="center" vertical="center" wrapText="1"/>
    </xf>
    <xf numFmtId="49" fontId="15" fillId="13" borderId="8" xfId="0" applyNumberFormat="1" applyFont="1" applyFill="1" applyBorder="1" applyAlignment="1" applyProtection="1">
      <alignment horizontal="center"/>
      <protection locked="0"/>
    </xf>
    <xf numFmtId="49" fontId="15" fillId="13" borderId="9" xfId="0" applyNumberFormat="1" applyFont="1" applyFill="1" applyBorder="1" applyAlignment="1" applyProtection="1">
      <alignment horizontal="center"/>
      <protection locked="0"/>
    </xf>
    <xf numFmtId="0" fontId="23" fillId="0" borderId="19" xfId="0" applyFont="1" applyBorder="1" applyAlignment="1" applyProtection="1">
      <alignment horizontal="left" wrapText="1"/>
    </xf>
    <xf numFmtId="0" fontId="23" fillId="0" borderId="4" xfId="0" applyFont="1" applyBorder="1" applyAlignment="1" applyProtection="1">
      <alignment horizontal="left" wrapText="1"/>
    </xf>
    <xf numFmtId="0" fontId="23" fillId="0" borderId="35" xfId="0" applyFont="1" applyBorder="1" applyAlignment="1" applyProtection="1">
      <alignment horizontal="left" wrapText="1"/>
    </xf>
    <xf numFmtId="0" fontId="20" fillId="7" borderId="23" xfId="0" applyFont="1" applyFill="1" applyBorder="1" applyAlignment="1" applyProtection="1">
      <alignment horizontal="left"/>
    </xf>
    <xf numFmtId="0" fontId="20" fillId="7" borderId="25" xfId="0" applyFont="1" applyFill="1" applyBorder="1" applyAlignment="1" applyProtection="1">
      <alignment horizontal="left"/>
    </xf>
    <xf numFmtId="0" fontId="20" fillId="7" borderId="24" xfId="0" applyFont="1" applyFill="1" applyBorder="1" applyAlignment="1" applyProtection="1">
      <alignment horizontal="left"/>
    </xf>
    <xf numFmtId="0" fontId="20" fillId="7" borderId="23" xfId="0" applyFont="1" applyFill="1" applyBorder="1" applyAlignment="1" applyProtection="1">
      <alignment horizontal="left" vertical="center" wrapText="1"/>
    </xf>
    <xf numFmtId="0" fontId="20" fillId="7" borderId="25" xfId="0" applyFont="1" applyFill="1" applyBorder="1" applyAlignment="1" applyProtection="1">
      <alignment horizontal="left" vertical="center" wrapText="1"/>
    </xf>
    <xf numFmtId="0" fontId="20" fillId="7" borderId="24" xfId="0" applyFont="1" applyFill="1" applyBorder="1" applyAlignment="1" applyProtection="1">
      <alignment horizontal="left" vertical="center" wrapText="1"/>
    </xf>
    <xf numFmtId="0" fontId="10" fillId="0" borderId="26" xfId="0" applyFont="1" applyBorder="1" applyAlignment="1" applyProtection="1">
      <alignment horizontal="center" wrapText="1"/>
    </xf>
    <xf numFmtId="0" fontId="10" fillId="0" borderId="27" xfId="0" applyFont="1" applyBorder="1" applyAlignment="1" applyProtection="1">
      <alignment horizontal="center" wrapText="1"/>
    </xf>
    <xf numFmtId="0" fontId="10" fillId="7" borderId="23" xfId="0" applyFont="1" applyFill="1" applyBorder="1" applyAlignment="1" applyProtection="1">
      <alignment horizontal="left" vertical="center" wrapText="1"/>
    </xf>
    <xf numFmtId="0" fontId="10" fillId="7" borderId="25" xfId="0" applyFont="1" applyFill="1" applyBorder="1" applyAlignment="1" applyProtection="1">
      <alignment horizontal="left" vertical="center" wrapText="1"/>
    </xf>
    <xf numFmtId="0" fontId="10" fillId="7" borderId="24" xfId="0" applyFont="1" applyFill="1" applyBorder="1" applyAlignment="1" applyProtection="1">
      <alignment horizontal="left" vertical="center" wrapText="1"/>
    </xf>
    <xf numFmtId="0" fontId="10" fillId="0" borderId="14" xfId="0" applyFont="1" applyBorder="1" applyAlignment="1" applyProtection="1">
      <alignment horizontal="center" wrapText="1"/>
    </xf>
    <xf numFmtId="0" fontId="10" fillId="0" borderId="15" xfId="0" applyFont="1" applyBorder="1" applyAlignment="1" applyProtection="1">
      <alignment horizontal="center" wrapText="1"/>
    </xf>
    <xf numFmtId="0" fontId="15" fillId="0" borderId="115" xfId="1" applyFont="1" applyBorder="1" applyAlignment="1" applyProtection="1">
      <alignment horizontal="left" vertical="center" wrapText="1"/>
    </xf>
    <xf numFmtId="0" fontId="15" fillId="0" borderId="116" xfId="1" applyFont="1" applyBorder="1" applyAlignment="1" applyProtection="1">
      <alignment horizontal="left" vertical="center" wrapText="1"/>
    </xf>
    <xf numFmtId="0" fontId="15" fillId="0" borderId="124" xfId="1" applyFont="1" applyBorder="1" applyAlignment="1" applyProtection="1">
      <alignment horizontal="left" vertical="center"/>
    </xf>
    <xf numFmtId="0" fontId="15" fillId="0" borderId="127" xfId="1" applyFont="1" applyBorder="1" applyAlignment="1" applyProtection="1">
      <alignment horizontal="left" vertical="center"/>
    </xf>
    <xf numFmtId="0" fontId="16" fillId="7" borderId="23" xfId="1" applyFont="1" applyFill="1" applyBorder="1" applyAlignment="1" applyProtection="1">
      <alignment horizontal="left" vertical="center" wrapText="1"/>
    </xf>
    <xf numFmtId="0" fontId="16" fillId="7" borderId="25" xfId="1" applyFont="1" applyFill="1" applyBorder="1" applyAlignment="1" applyProtection="1">
      <alignment horizontal="left" vertical="center" wrapText="1"/>
    </xf>
    <xf numFmtId="0" fontId="16" fillId="7" borderId="24" xfId="1" applyFont="1" applyFill="1" applyBorder="1" applyAlignment="1" applyProtection="1">
      <alignment horizontal="left" vertical="center" wrapText="1"/>
    </xf>
    <xf numFmtId="0" fontId="16" fillId="8" borderId="23" xfId="0" applyFont="1" applyFill="1" applyBorder="1" applyAlignment="1" applyProtection="1">
      <alignment horizontal="left" vertical="center"/>
    </xf>
    <xf numFmtId="0" fontId="16" fillId="8" borderId="25" xfId="0" applyFont="1" applyFill="1" applyBorder="1" applyAlignment="1" applyProtection="1">
      <alignment horizontal="left" vertical="center"/>
    </xf>
    <xf numFmtId="0" fontId="16" fillId="8" borderId="24" xfId="0" applyFont="1" applyFill="1" applyBorder="1" applyAlignment="1" applyProtection="1">
      <alignment horizontal="left" vertical="center"/>
    </xf>
    <xf numFmtId="0" fontId="20" fillId="8" borderId="23" xfId="0" applyFont="1" applyFill="1" applyBorder="1" applyAlignment="1" applyProtection="1">
      <alignment horizontal="left" vertical="center"/>
    </xf>
    <xf numFmtId="0" fontId="20" fillId="8" borderId="25" xfId="0" applyFont="1" applyFill="1" applyBorder="1" applyAlignment="1" applyProtection="1">
      <alignment horizontal="left" vertical="center"/>
    </xf>
    <xf numFmtId="0" fontId="20" fillId="8" borderId="24" xfId="0" applyFont="1" applyFill="1" applyBorder="1" applyAlignment="1" applyProtection="1">
      <alignment horizontal="left" vertical="center"/>
    </xf>
    <xf numFmtId="0" fontId="15" fillId="0" borderId="108" xfId="1" applyFont="1" applyBorder="1" applyAlignment="1" applyProtection="1">
      <alignment horizontal="left" vertical="center"/>
    </xf>
    <xf numFmtId="0" fontId="15" fillId="0" borderId="114" xfId="1" applyFont="1" applyBorder="1" applyAlignment="1" applyProtection="1">
      <alignment horizontal="left" vertical="center"/>
    </xf>
    <xf numFmtId="0" fontId="15" fillId="0" borderId="131" xfId="1" applyFont="1" applyBorder="1" applyAlignment="1" applyProtection="1">
      <alignment horizontal="left" vertical="center"/>
    </xf>
    <xf numFmtId="0" fontId="15" fillId="0" borderId="132" xfId="1" applyFont="1" applyBorder="1" applyAlignment="1" applyProtection="1">
      <alignment horizontal="left" vertical="center"/>
    </xf>
    <xf numFmtId="0" fontId="15" fillId="0" borderId="129" xfId="1" applyFont="1" applyBorder="1" applyAlignment="1" applyProtection="1">
      <alignment horizontal="left" vertical="center"/>
    </xf>
    <xf numFmtId="0" fontId="15" fillId="0" borderId="130" xfId="1" applyFont="1" applyBorder="1" applyAlignment="1" applyProtection="1">
      <alignment horizontal="left" vertical="center"/>
    </xf>
    <xf numFmtId="0" fontId="8" fillId="13" borderId="20" xfId="0" applyFont="1" applyFill="1" applyBorder="1" applyAlignment="1" applyProtection="1">
      <alignment horizontal="center"/>
      <protection locked="0"/>
    </xf>
    <xf numFmtId="0" fontId="8" fillId="13" borderId="21" xfId="0" applyFont="1" applyFill="1" applyBorder="1" applyAlignment="1" applyProtection="1">
      <alignment horizontal="center"/>
      <protection locked="0"/>
    </xf>
    <xf numFmtId="0" fontId="8" fillId="13" borderId="22" xfId="0" applyFont="1" applyFill="1" applyBorder="1" applyAlignment="1" applyProtection="1">
      <alignment horizontal="center"/>
      <protection locked="0"/>
    </xf>
    <xf numFmtId="0" fontId="8" fillId="13" borderId="10" xfId="0" applyFont="1" applyFill="1" applyBorder="1" applyAlignment="1" applyProtection="1">
      <alignment horizontal="center"/>
      <protection locked="0"/>
    </xf>
    <xf numFmtId="0" fontId="8" fillId="13" borderId="0" xfId="0" applyFont="1" applyFill="1" applyBorder="1" applyAlignment="1" applyProtection="1">
      <alignment horizontal="center"/>
      <protection locked="0"/>
    </xf>
    <xf numFmtId="0" fontId="8" fillId="13" borderId="11" xfId="0" applyFont="1" applyFill="1" applyBorder="1" applyAlignment="1" applyProtection="1">
      <alignment horizontal="center"/>
      <protection locked="0"/>
    </xf>
    <xf numFmtId="0" fontId="8" fillId="13" borderId="12" xfId="0" applyFont="1" applyFill="1" applyBorder="1" applyAlignment="1" applyProtection="1">
      <alignment horizontal="center"/>
      <protection locked="0"/>
    </xf>
    <xf numFmtId="0" fontId="8" fillId="13" borderId="16" xfId="0" applyFont="1" applyFill="1" applyBorder="1" applyAlignment="1" applyProtection="1">
      <alignment horizontal="center"/>
      <protection locked="0"/>
    </xf>
    <xf numFmtId="0" fontId="8" fillId="13" borderId="13" xfId="0" applyFont="1" applyFill="1" applyBorder="1" applyAlignment="1" applyProtection="1">
      <alignment horizontal="center"/>
      <protection locked="0"/>
    </xf>
    <xf numFmtId="0" fontId="10" fillId="6" borderId="23" xfId="0" applyFont="1" applyFill="1" applyBorder="1" applyAlignment="1" applyProtection="1">
      <alignment horizontal="left"/>
    </xf>
    <xf numFmtId="0" fontId="10" fillId="6" borderId="25" xfId="0" applyFont="1" applyFill="1" applyBorder="1" applyAlignment="1" applyProtection="1">
      <alignment horizontal="left"/>
    </xf>
    <xf numFmtId="0" fontId="10" fillId="6" borderId="24" xfId="0" applyFont="1" applyFill="1" applyBorder="1" applyAlignment="1" applyProtection="1">
      <alignment horizontal="left"/>
    </xf>
    <xf numFmtId="0" fontId="8" fillId="13" borderId="33" xfId="0" applyFont="1" applyFill="1" applyBorder="1" applyAlignment="1" applyProtection="1">
      <alignment horizontal="left" vertical="top" wrapText="1"/>
      <protection locked="0"/>
    </xf>
    <xf numFmtId="0" fontId="8" fillId="13" borderId="6" xfId="0" applyFont="1" applyFill="1" applyBorder="1" applyAlignment="1" applyProtection="1">
      <alignment horizontal="left" vertical="top" wrapText="1"/>
      <protection locked="0"/>
    </xf>
    <xf numFmtId="0" fontId="8" fillId="13" borderId="34" xfId="0" applyFont="1" applyFill="1" applyBorder="1" applyAlignment="1" applyProtection="1">
      <alignment horizontal="left" vertical="top" wrapText="1"/>
      <protection locked="0"/>
    </xf>
    <xf numFmtId="0" fontId="8" fillId="13" borderId="10" xfId="0" applyFont="1" applyFill="1" applyBorder="1" applyAlignment="1" applyProtection="1">
      <alignment horizontal="left" vertical="top" wrapText="1"/>
      <protection locked="0"/>
    </xf>
    <xf numFmtId="0" fontId="8" fillId="13" borderId="0" xfId="0" applyFont="1" applyFill="1" applyBorder="1" applyAlignment="1" applyProtection="1">
      <alignment horizontal="left" vertical="top" wrapText="1"/>
      <protection locked="0"/>
    </xf>
    <xf numFmtId="0" fontId="8" fillId="13" borderId="11" xfId="0" applyFont="1" applyFill="1" applyBorder="1" applyAlignment="1" applyProtection="1">
      <alignment horizontal="left" vertical="top" wrapText="1"/>
      <protection locked="0"/>
    </xf>
    <xf numFmtId="0" fontId="8" fillId="13" borderId="19" xfId="0" applyFont="1" applyFill="1" applyBorder="1" applyAlignment="1" applyProtection="1">
      <alignment horizontal="left" vertical="top" wrapText="1"/>
      <protection locked="0"/>
    </xf>
    <xf numFmtId="0" fontId="8" fillId="13" borderId="4" xfId="0" applyFont="1" applyFill="1" applyBorder="1" applyAlignment="1" applyProtection="1">
      <alignment horizontal="left" vertical="top" wrapText="1"/>
      <protection locked="0"/>
    </xf>
    <xf numFmtId="0" fontId="8" fillId="13" borderId="35" xfId="0" applyFont="1" applyFill="1" applyBorder="1" applyAlignment="1" applyProtection="1">
      <alignment horizontal="left" vertical="top" wrapText="1"/>
      <protection locked="0"/>
    </xf>
    <xf numFmtId="0" fontId="8" fillId="13" borderId="12" xfId="0" applyFont="1" applyFill="1" applyBorder="1" applyAlignment="1" applyProtection="1">
      <alignment horizontal="left" vertical="top" wrapText="1"/>
      <protection locked="0"/>
    </xf>
    <xf numFmtId="0" fontId="8" fillId="13" borderId="16" xfId="0" applyFont="1" applyFill="1" applyBorder="1" applyAlignment="1" applyProtection="1">
      <alignment horizontal="left" vertical="top" wrapText="1"/>
      <protection locked="0"/>
    </xf>
    <xf numFmtId="0" fontId="8" fillId="13" borderId="13" xfId="0" applyFont="1" applyFill="1" applyBorder="1" applyAlignment="1" applyProtection="1">
      <alignment horizontal="left" vertical="top" wrapText="1"/>
      <protection locked="0"/>
    </xf>
    <xf numFmtId="0" fontId="16" fillId="2" borderId="23" xfId="2" applyFont="1" applyBorder="1" applyAlignment="1" applyProtection="1">
      <alignment horizontal="left" vertical="top"/>
    </xf>
    <xf numFmtId="0" fontId="16" fillId="2" borderId="25" xfId="2" applyFont="1" applyBorder="1" applyAlignment="1" applyProtection="1">
      <alignment horizontal="left" vertical="top"/>
    </xf>
    <xf numFmtId="0" fontId="16" fillId="2" borderId="24" xfId="2" applyFont="1" applyBorder="1" applyAlignment="1" applyProtection="1">
      <alignment horizontal="left" vertical="top"/>
    </xf>
    <xf numFmtId="0" fontId="15" fillId="16" borderId="31" xfId="2" applyFont="1" applyFill="1" applyBorder="1" applyAlignment="1" applyProtection="1">
      <alignment horizontal="left" vertical="center" wrapText="1"/>
    </xf>
    <xf numFmtId="0" fontId="15" fillId="16" borderId="7" xfId="2" applyFont="1" applyFill="1" applyBorder="1" applyAlignment="1" applyProtection="1">
      <alignment horizontal="left" vertical="center" wrapText="1"/>
    </xf>
    <xf numFmtId="0" fontId="15" fillId="16" borderId="32" xfId="2" applyFont="1" applyFill="1" applyBorder="1" applyAlignment="1" applyProtection="1">
      <alignment horizontal="left" vertical="center" wrapText="1"/>
    </xf>
    <xf numFmtId="0" fontId="15" fillId="16" borderId="36" xfId="2" applyFont="1" applyFill="1" applyBorder="1" applyAlignment="1" applyProtection="1">
      <alignment horizontal="left" vertical="center" wrapText="1"/>
    </xf>
    <xf numFmtId="0" fontId="15" fillId="16" borderId="101" xfId="2" applyFont="1" applyFill="1" applyBorder="1" applyAlignment="1" applyProtection="1">
      <alignment horizontal="left" vertical="center" wrapText="1"/>
    </xf>
    <xf numFmtId="0" fontId="15" fillId="16" borderId="73" xfId="2" applyFont="1" applyFill="1" applyBorder="1" applyAlignment="1" applyProtection="1">
      <alignment horizontal="left" vertical="center" wrapText="1"/>
    </xf>
    <xf numFmtId="0" fontId="6" fillId="2" borderId="23" xfId="2" applyFont="1" applyBorder="1" applyAlignment="1">
      <alignment horizontal="left" vertical="center"/>
    </xf>
    <xf numFmtId="0" fontId="6" fillId="2" borderId="24" xfId="2" applyFont="1" applyBorder="1" applyAlignment="1">
      <alignment horizontal="left" vertical="center"/>
    </xf>
  </cellXfs>
  <cellStyles count="26">
    <cellStyle name="40% - Accent1" xfId="4" builtinId="31"/>
    <cellStyle name="60% - Accent2" xfId="5" builtinId="36"/>
    <cellStyle name="Auto Populated Cells" xfId="10"/>
    <cellStyle name="Calculation 2" xfId="11"/>
    <cellStyle name="Conditional Cell" xfId="12"/>
    <cellStyle name="Currency" xfId="25" builtinId="4"/>
    <cellStyle name="Explanatory Text 2" xfId="13"/>
    <cellStyle name="Explanatory Text 3" xfId="14"/>
    <cellStyle name="Fixed Values" xfId="15"/>
    <cellStyle name="Heading 4 2" xfId="2"/>
    <cellStyle name="Hyperlink" xfId="7" builtinId="8"/>
    <cellStyle name="Hyperlink 2" xfId="9"/>
    <cellStyle name="Input 2" xfId="16"/>
    <cellStyle name="Input 3" xfId="6"/>
    <cellStyle name="Normal" xfId="0" builtinId="0"/>
    <cellStyle name="Normal 2" xfId="3"/>
    <cellStyle name="Normal 2 2" xfId="17"/>
    <cellStyle name="Normal 3" xfId="18"/>
    <cellStyle name="Normal 3 2" xfId="19"/>
    <cellStyle name="Normal 4" xfId="8"/>
    <cellStyle name="Normal_Sheet1" xfId="1"/>
    <cellStyle name="Output 2" xfId="20"/>
    <cellStyle name="Percent" xfId="24" builtinId="5"/>
    <cellStyle name="Revision Needed" xfId="21"/>
    <cellStyle name="Tab Header" xfId="22"/>
    <cellStyle name="Table Header" xfId="23"/>
  </cellStyles>
  <dxfs count="15">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9" defaultPivotStyle="PivotStyleLight16"/>
  <colors>
    <mruColors>
      <color rgb="FF99CCFF"/>
      <color rgb="FF0066FF"/>
      <color rgb="FF800000"/>
      <color rgb="FF3366FF"/>
      <color rgb="FF6666FF"/>
      <color rgb="FF0000FF"/>
      <color rgb="FF00FFFF"/>
      <color rgb="FF33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9f17ccc5aa22c71ebe832b863b30c087&amp;node=10:3.0.1.4.18&amp;rgn=div5" TargetMode="External"/><Relationship Id="rId1" Type="http://schemas.openxmlformats.org/officeDocument/2006/relationships/hyperlink" Target="http://ecfr.gpoaccess.gov/cgi/t/text/text-idx?c=ecfr&amp;sid=c744b94b1b50dff455cb40207e7ace45&amp;rgn=div9&amp;view=text&amp;node=10:3.0.1.4.17.2.9.6.9&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tabSelected="1" zoomScale="80" zoomScaleNormal="80" workbookViewId="0">
      <selection activeCell="B11" sqref="B11:C11"/>
    </sheetView>
  </sheetViews>
  <sheetFormatPr defaultRowHeight="16.5" x14ac:dyDescent="0.3"/>
  <cols>
    <col min="1" max="1" width="4" style="36" customWidth="1"/>
    <col min="2" max="2" width="40.7109375" style="36" customWidth="1"/>
    <col min="3" max="3" width="111.7109375" style="36" customWidth="1"/>
    <col min="4" max="4" width="5.5703125" style="36" customWidth="1"/>
    <col min="5" max="5" width="3.5703125" style="36" customWidth="1"/>
    <col min="6" max="7" width="9.140625" style="36"/>
    <col min="8" max="8" width="9.140625" style="36" customWidth="1"/>
    <col min="9" max="9" width="4.140625" style="36" customWidth="1"/>
    <col min="10" max="10" width="27.42578125" style="36" customWidth="1"/>
    <col min="11" max="16384" width="9.140625" style="36"/>
  </cols>
  <sheetData>
    <row r="1" spans="2:7" ht="17.25" thickBot="1" x14ac:dyDescent="0.35">
      <c r="E1" s="126"/>
    </row>
    <row r="2" spans="2:7" ht="18" thickBot="1" x14ac:dyDescent="0.35">
      <c r="B2" s="512" t="str">
        <f>'Version Control'!B2</f>
        <v>Title Block</v>
      </c>
      <c r="C2" s="513"/>
      <c r="E2" s="126"/>
    </row>
    <row r="3" spans="2:7" x14ac:dyDescent="0.3">
      <c r="B3" s="135" t="str">
        <f>'Version Control'!B3</f>
        <v>Test Report Template Name:</v>
      </c>
      <c r="C3" s="387" t="str">
        <f>'Version Control'!C3</f>
        <v xml:space="preserve">Water Heater, Storage Electric  </v>
      </c>
      <c r="E3" s="126"/>
    </row>
    <row r="4" spans="2:7" x14ac:dyDescent="0.3">
      <c r="B4" s="137" t="str">
        <f>'Version Control'!B4</f>
        <v>Version Number:</v>
      </c>
      <c r="C4" s="384" t="str">
        <f>'Version Control'!C4</f>
        <v>v2.1</v>
      </c>
      <c r="E4" s="126"/>
    </row>
    <row r="5" spans="2:7" x14ac:dyDescent="0.3">
      <c r="B5" s="133" t="str">
        <f>'Version Control'!B5</f>
        <v xml:space="preserve">Latest Template Revision: </v>
      </c>
      <c r="C5" s="131">
        <f>'Version Control'!C5</f>
        <v>42923</v>
      </c>
      <c r="E5" s="126"/>
    </row>
    <row r="6" spans="2:7" x14ac:dyDescent="0.3">
      <c r="B6" s="133" t="str">
        <f>'Version Control'!B6</f>
        <v>Tab Name:</v>
      </c>
      <c r="C6" s="384" t="str">
        <f ca="1">MID(CELL("filename",A1), FIND("]", CELL("filename", A1))+ 1, 255)</f>
        <v xml:space="preserve">Instructions </v>
      </c>
      <c r="E6" s="126"/>
    </row>
    <row r="7" spans="2:7" ht="17.25" thickBot="1" x14ac:dyDescent="0.35">
      <c r="B7" s="388" t="str">
        <f>'Version Control'!B7</f>
        <v>File Name:</v>
      </c>
      <c r="C7" s="389" t="str">
        <f ca="1">'Version Control'!C7</f>
        <v>Water Heater, Storage Electric - v2.1.xlsx</v>
      </c>
      <c r="E7" s="126"/>
    </row>
    <row r="8" spans="2:7" x14ac:dyDescent="0.3">
      <c r="B8" s="38"/>
      <c r="C8" s="38"/>
      <c r="E8" s="126"/>
    </row>
    <row r="9" spans="2:7" ht="18" thickBot="1" x14ac:dyDescent="0.4">
      <c r="B9" s="37"/>
      <c r="E9" s="126"/>
    </row>
    <row r="10" spans="2:7" ht="18" thickBot="1" x14ac:dyDescent="0.35">
      <c r="B10" s="514" t="s">
        <v>91</v>
      </c>
      <c r="C10" s="515"/>
      <c r="E10" s="126"/>
    </row>
    <row r="11" spans="2:7" ht="17.25" thickBot="1" x14ac:dyDescent="0.35">
      <c r="B11" s="516" t="s">
        <v>265</v>
      </c>
      <c r="C11" s="517"/>
      <c r="E11" s="126"/>
    </row>
    <row r="12" spans="2:7" ht="17.25" thickBot="1" x14ac:dyDescent="0.35">
      <c r="E12" s="126"/>
    </row>
    <row r="13" spans="2:7" ht="18" thickBot="1" x14ac:dyDescent="0.4">
      <c r="B13" s="518" t="s">
        <v>16</v>
      </c>
      <c r="C13" s="519"/>
      <c r="D13" s="38"/>
      <c r="E13" s="128"/>
      <c r="F13" s="38"/>
      <c r="G13" s="38"/>
    </row>
    <row r="14" spans="2:7" ht="17.25" x14ac:dyDescent="0.35">
      <c r="B14" s="219" t="s">
        <v>92</v>
      </c>
      <c r="C14" s="220" t="s">
        <v>93</v>
      </c>
      <c r="D14" s="38"/>
      <c r="E14" s="128"/>
      <c r="F14" s="38"/>
      <c r="G14" s="38"/>
    </row>
    <row r="15" spans="2:7" x14ac:dyDescent="0.3">
      <c r="B15" s="72" t="s">
        <v>94</v>
      </c>
      <c r="C15" s="73" t="s">
        <v>204</v>
      </c>
      <c r="D15" s="39"/>
      <c r="E15" s="128"/>
      <c r="F15" s="39"/>
      <c r="G15" s="39"/>
    </row>
    <row r="16" spans="2:7" x14ac:dyDescent="0.3">
      <c r="B16" s="74" t="s">
        <v>77</v>
      </c>
      <c r="C16" s="75" t="s">
        <v>205</v>
      </c>
      <c r="D16" s="39"/>
      <c r="E16" s="128"/>
      <c r="F16" s="39"/>
      <c r="G16" s="39"/>
    </row>
    <row r="17" spans="2:7" x14ac:dyDescent="0.3">
      <c r="B17" s="74" t="s">
        <v>96</v>
      </c>
      <c r="C17" s="75" t="s">
        <v>206</v>
      </c>
      <c r="D17" s="39"/>
      <c r="E17" s="128"/>
      <c r="F17" s="39"/>
      <c r="G17" s="39"/>
    </row>
    <row r="18" spans="2:7" x14ac:dyDescent="0.3">
      <c r="B18" s="74" t="s">
        <v>78</v>
      </c>
      <c r="C18" s="76" t="s">
        <v>207</v>
      </c>
      <c r="D18" s="39"/>
      <c r="E18" s="128"/>
      <c r="F18" s="39"/>
      <c r="G18" s="39"/>
    </row>
    <row r="19" spans="2:7" x14ac:dyDescent="0.3">
      <c r="B19" s="74" t="s">
        <v>2</v>
      </c>
      <c r="C19" s="71" t="s">
        <v>208</v>
      </c>
      <c r="D19" s="39"/>
      <c r="E19" s="128"/>
      <c r="F19" s="39"/>
      <c r="G19" s="39"/>
    </row>
    <row r="20" spans="2:7" x14ac:dyDescent="0.3">
      <c r="B20" s="74" t="s">
        <v>54</v>
      </c>
      <c r="C20" s="76" t="s">
        <v>207</v>
      </c>
      <c r="D20" s="39"/>
      <c r="E20" s="128"/>
      <c r="F20" s="39"/>
      <c r="G20" s="39"/>
    </row>
    <row r="21" spans="2:7" x14ac:dyDescent="0.3">
      <c r="B21" s="74" t="s">
        <v>55</v>
      </c>
      <c r="C21" s="76" t="s">
        <v>207</v>
      </c>
      <c r="D21" s="39"/>
      <c r="E21" s="128"/>
      <c r="F21" s="39"/>
      <c r="G21" s="39"/>
    </row>
    <row r="22" spans="2:7" x14ac:dyDescent="0.3">
      <c r="B22" s="74" t="s">
        <v>17</v>
      </c>
      <c r="C22" s="76" t="s">
        <v>209</v>
      </c>
      <c r="D22" s="39"/>
      <c r="E22" s="128"/>
      <c r="F22" s="39"/>
      <c r="G22" s="39"/>
    </row>
    <row r="23" spans="2:7" x14ac:dyDescent="0.3">
      <c r="B23" s="74" t="s">
        <v>196</v>
      </c>
      <c r="C23" s="76" t="s">
        <v>210</v>
      </c>
      <c r="D23" s="39"/>
      <c r="E23" s="128"/>
      <c r="F23" s="39"/>
      <c r="G23" s="39"/>
    </row>
    <row r="24" spans="2:7" x14ac:dyDescent="0.3">
      <c r="B24" s="74" t="s">
        <v>95</v>
      </c>
      <c r="C24" s="75" t="s">
        <v>211</v>
      </c>
      <c r="D24" s="39"/>
      <c r="E24" s="128"/>
      <c r="F24" s="39"/>
      <c r="G24" s="39"/>
    </row>
    <row r="25" spans="2:7" x14ac:dyDescent="0.3">
      <c r="B25" s="74" t="s">
        <v>97</v>
      </c>
      <c r="C25" s="77" t="s">
        <v>212</v>
      </c>
      <c r="D25" s="39"/>
      <c r="E25" s="128"/>
      <c r="F25" s="39"/>
      <c r="G25" s="39"/>
    </row>
    <row r="26" spans="2:7" ht="17.25" thickBot="1" x14ac:dyDescent="0.35">
      <c r="B26" s="78" t="s">
        <v>98</v>
      </c>
      <c r="C26" s="79" t="s">
        <v>213</v>
      </c>
      <c r="D26" s="39"/>
      <c r="E26" s="128"/>
      <c r="F26" s="39"/>
      <c r="G26" s="39"/>
    </row>
    <row r="27" spans="2:7" ht="17.25" thickBot="1" x14ac:dyDescent="0.35">
      <c r="B27" s="39"/>
      <c r="C27" s="70"/>
      <c r="D27" s="39"/>
      <c r="E27" s="128"/>
      <c r="F27" s="39"/>
      <c r="G27" s="39"/>
    </row>
    <row r="28" spans="2:7" ht="18" thickBot="1" x14ac:dyDescent="0.4">
      <c r="B28" s="520" t="s">
        <v>143</v>
      </c>
      <c r="C28" s="521"/>
      <c r="D28" s="39"/>
      <c r="E28" s="128"/>
      <c r="F28" s="39"/>
      <c r="G28" s="39"/>
    </row>
    <row r="29" spans="2:7" ht="16.5" customHeight="1" x14ac:dyDescent="0.3">
      <c r="B29" s="366" t="s">
        <v>247</v>
      </c>
      <c r="C29" s="367" t="s">
        <v>248</v>
      </c>
      <c r="D29" s="39"/>
      <c r="E29" s="128"/>
      <c r="F29" s="39"/>
      <c r="G29" s="39"/>
    </row>
    <row r="30" spans="2:7" x14ac:dyDescent="0.3">
      <c r="B30" s="522" t="s">
        <v>249</v>
      </c>
      <c r="C30" s="362" t="s">
        <v>100</v>
      </c>
      <c r="D30" s="39"/>
      <c r="E30" s="128"/>
      <c r="F30" s="39"/>
      <c r="G30" s="39"/>
    </row>
    <row r="31" spans="2:7" x14ac:dyDescent="0.3">
      <c r="B31" s="522"/>
      <c r="C31" s="363" t="s">
        <v>250</v>
      </c>
      <c r="D31" s="39"/>
      <c r="E31" s="128"/>
      <c r="F31" s="39"/>
      <c r="G31" s="39"/>
    </row>
    <row r="32" spans="2:7" ht="17.25" customHeight="1" x14ac:dyDescent="0.3">
      <c r="B32" s="522"/>
      <c r="C32" s="364" t="s">
        <v>214</v>
      </c>
      <c r="D32" s="39"/>
      <c r="E32" s="128"/>
      <c r="F32" s="39"/>
      <c r="G32" s="39"/>
    </row>
    <row r="33" spans="2:8" ht="21.75" thickBot="1" x14ac:dyDescent="0.35">
      <c r="B33" s="523"/>
      <c r="C33" s="365" t="s">
        <v>144</v>
      </c>
      <c r="D33" s="39"/>
      <c r="E33" s="128"/>
      <c r="F33" s="39"/>
      <c r="G33" s="39"/>
    </row>
    <row r="34" spans="2:8" ht="17.25" thickBot="1" x14ac:dyDescent="0.35">
      <c r="D34" s="39"/>
      <c r="E34" s="128"/>
      <c r="F34" s="39"/>
      <c r="G34" s="39"/>
    </row>
    <row r="35" spans="2:8" ht="18" thickBot="1" x14ac:dyDescent="0.35">
      <c r="B35" s="514" t="s">
        <v>99</v>
      </c>
      <c r="C35" s="515"/>
      <c r="D35" s="41"/>
      <c r="E35" s="129"/>
      <c r="F35" s="41"/>
      <c r="G35" s="39"/>
    </row>
    <row r="36" spans="2:8" ht="42.75" customHeight="1" x14ac:dyDescent="0.3">
      <c r="B36" s="506" t="s">
        <v>240</v>
      </c>
      <c r="C36" s="507"/>
      <c r="D36" s="41"/>
      <c r="E36" s="129"/>
      <c r="F36" s="41"/>
    </row>
    <row r="37" spans="2:8" s="40" customFormat="1" ht="42.75" customHeight="1" thickBot="1" x14ac:dyDescent="0.35">
      <c r="B37" s="508"/>
      <c r="C37" s="509"/>
      <c r="D37" s="41"/>
      <c r="E37" s="129"/>
      <c r="F37" s="41"/>
      <c r="G37" s="39"/>
    </row>
    <row r="38" spans="2:8" s="40" customFormat="1" ht="16.5" customHeight="1" x14ac:dyDescent="0.3">
      <c r="B38" s="506" t="s">
        <v>188</v>
      </c>
      <c r="C38" s="507"/>
      <c r="D38" s="41"/>
      <c r="E38" s="129"/>
      <c r="F38" s="41"/>
      <c r="G38" s="39"/>
    </row>
    <row r="39" spans="2:8" s="40" customFormat="1" ht="25.5" customHeight="1" thickBot="1" x14ac:dyDescent="0.35">
      <c r="B39" s="510"/>
      <c r="C39" s="511"/>
      <c r="D39" s="41"/>
      <c r="E39" s="129"/>
      <c r="F39" s="41"/>
      <c r="G39" s="39"/>
    </row>
    <row r="40" spans="2:8" s="40" customFormat="1" ht="17.25" x14ac:dyDescent="0.3">
      <c r="B40" s="368"/>
      <c r="C40" s="369"/>
      <c r="D40" s="41"/>
      <c r="E40" s="129"/>
      <c r="F40" s="41"/>
      <c r="G40" s="39"/>
    </row>
    <row r="41" spans="2:8" s="40" customFormat="1" ht="21" x14ac:dyDescent="0.3">
      <c r="B41" s="68" t="s">
        <v>145</v>
      </c>
      <c r="C41" s="69" t="s">
        <v>146</v>
      </c>
      <c r="D41" s="41"/>
      <c r="E41" s="129"/>
      <c r="F41" s="41"/>
    </row>
    <row r="42" spans="2:8" s="40" customFormat="1" ht="16.5" customHeight="1" thickBot="1" x14ac:dyDescent="0.35">
      <c r="B42" s="370"/>
      <c r="C42" s="371"/>
      <c r="D42" s="41"/>
      <c r="E42" s="129"/>
      <c r="F42" s="41"/>
    </row>
    <row r="43" spans="2:8" s="40" customFormat="1" ht="16.5" customHeight="1" x14ac:dyDescent="0.3">
      <c r="B43" s="80" t="s">
        <v>3</v>
      </c>
      <c r="C43" s="81" t="s">
        <v>77</v>
      </c>
      <c r="D43" s="41"/>
      <c r="E43" s="129"/>
      <c r="F43" s="41"/>
      <c r="G43" s="39"/>
    </row>
    <row r="44" spans="2:8" s="40" customFormat="1" x14ac:dyDescent="0.3">
      <c r="B44" s="82" t="s">
        <v>4</v>
      </c>
      <c r="C44" s="83" t="s">
        <v>96</v>
      </c>
      <c r="D44" s="41"/>
      <c r="E44" s="129"/>
      <c r="F44" s="41"/>
      <c r="G44" s="39"/>
    </row>
    <row r="45" spans="2:8" x14ac:dyDescent="0.3">
      <c r="B45" s="82" t="s">
        <v>5</v>
      </c>
      <c r="C45" s="83" t="s">
        <v>78</v>
      </c>
      <c r="E45" s="126"/>
    </row>
    <row r="46" spans="2:8" ht="15" customHeight="1" x14ac:dyDescent="0.3">
      <c r="B46" s="82" t="s">
        <v>6</v>
      </c>
      <c r="C46" s="83" t="s">
        <v>2</v>
      </c>
      <c r="D46" s="43"/>
      <c r="E46" s="127"/>
      <c r="F46" s="42"/>
      <c r="G46" s="42"/>
      <c r="H46" s="19"/>
    </row>
    <row r="47" spans="2:8" x14ac:dyDescent="0.3">
      <c r="B47" s="82" t="s">
        <v>7</v>
      </c>
      <c r="C47" s="83" t="s">
        <v>54</v>
      </c>
      <c r="D47" s="42"/>
      <c r="E47" s="127"/>
      <c r="F47" s="42"/>
      <c r="G47" s="42"/>
    </row>
    <row r="48" spans="2:8" x14ac:dyDescent="0.3">
      <c r="B48" s="82" t="s">
        <v>8</v>
      </c>
      <c r="C48" s="83" t="s">
        <v>55</v>
      </c>
      <c r="E48" s="126"/>
    </row>
    <row r="49" spans="1:9" x14ac:dyDescent="0.3">
      <c r="B49" s="82" t="s">
        <v>132</v>
      </c>
      <c r="C49" s="83" t="s">
        <v>17</v>
      </c>
      <c r="E49" s="126"/>
      <c r="I49" s="44"/>
    </row>
    <row r="50" spans="1:9" x14ac:dyDescent="0.3">
      <c r="B50" s="82" t="s">
        <v>133</v>
      </c>
      <c r="C50" s="83" t="s">
        <v>196</v>
      </c>
      <c r="E50" s="126"/>
      <c r="I50" s="44"/>
    </row>
    <row r="51" spans="1:9" ht="18.75" customHeight="1" thickBot="1" x14ac:dyDescent="0.45">
      <c r="A51" s="38"/>
      <c r="B51" s="372" t="s">
        <v>134</v>
      </c>
      <c r="C51" s="84" t="s">
        <v>95</v>
      </c>
      <c r="D51" s="45"/>
      <c r="E51" s="126"/>
      <c r="I51" s="44"/>
    </row>
    <row r="52" spans="1:9" x14ac:dyDescent="0.3">
      <c r="E52" s="126"/>
      <c r="I52" s="44"/>
    </row>
    <row r="53" spans="1:9" x14ac:dyDescent="0.3">
      <c r="A53" s="126"/>
      <c r="B53" s="127"/>
      <c r="C53" s="127"/>
      <c r="D53" s="126"/>
      <c r="E53" s="126"/>
    </row>
  </sheetData>
  <sheetProtection algorithmName="SHA-512" hashValue="412Thuql85T1LOzUW5mMxTQv77a+U55Zdq6RI8VWTZ/rDm59cs0Mu1k/pSENEoKV9iCHWhVvzWdoYIiN3nNX0A==" saltValue="IfWiB7stQLt2D6fDJtX/ug==" spinCount="100000" sheet="1" objects="1" scenarios="1" selectLockedCells="1"/>
  <mergeCells count="9">
    <mergeCell ref="B36:C37"/>
    <mergeCell ref="B38:C39"/>
    <mergeCell ref="B2:C2"/>
    <mergeCell ref="B10:C10"/>
    <mergeCell ref="B11:C11"/>
    <mergeCell ref="B35:C35"/>
    <mergeCell ref="B13:C13"/>
    <mergeCell ref="B28:C28"/>
    <mergeCell ref="B30:B33"/>
  </mergeCells>
  <phoneticPr fontId="1" type="noConversion"/>
  <conditionalFormatting sqref="B2 B3:C7">
    <cfRule type="expression" dxfId="14" priority="1" stopIfTrue="1">
      <formula>CELL("Protect",B2)=0</formula>
    </cfRule>
  </conditionalFormatting>
  <hyperlinks>
    <hyperlink ref="B11" r:id="rId1" display="10 CFR 430 Subpart B Appendix C:  Uniform Test Method for Measuring the Energy Consumption of Dishwashers [68 FR 51900, Aug. 29, 2003]"/>
    <hyperlink ref="B11:C11" r:id="rId2" display="10 CFR 430 Subpart B Appendix E:  Uniform Test Method for Measuring the Energy Consumption of Water Heaters [66 FR 4497, Jan. 17, 2001]"/>
    <hyperlink ref="C45" location="'Storage Tank Volume'!A1" display="Storage Tank Volume"/>
    <hyperlink ref="C46" location="'Test Conditions'!A1" display="Test Conditions"/>
    <hyperlink ref="C47" location="'1st-Hr Rating Test'!A1" display="1st-Hr Rating Test"/>
    <hyperlink ref="C48" location="'24-Hr Simulated Use Test '!A1" display="24-Hr Simulated Use Test"/>
    <hyperlink ref="C49" location="Photos!A1" display="Photos, if applicable"/>
    <hyperlink ref="C51" location="'Report Sign-Off Block'!A1" display="Report Sign-Off Block"/>
    <hyperlink ref="C44" location="'Setup &amp; Instrumentation'!A1" display="Setup &amp; Instrumentation"/>
    <hyperlink ref="C43" location="'General Info &amp; Test Results'!A1" display="General Info &amp; Test Results"/>
    <hyperlink ref="C50" location="Comments!A1" display="Comments"/>
  </hyperlinks>
  <pageMargins left="0.25" right="0.25" top="1" bottom="0.5" header="0.3" footer="0.3"/>
  <pageSetup orientation="portrait" r:id="rId3"/>
  <headerFooter>
    <oddFooter>&amp;L&amp;F&amp;R&amp;D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J32"/>
  <sheetViews>
    <sheetView showGridLines="0" zoomScale="80" zoomScaleNormal="80" zoomScalePageLayoutView="80" workbookViewId="0">
      <selection activeCell="E5" sqref="E5"/>
    </sheetView>
  </sheetViews>
  <sheetFormatPr defaultRowHeight="16.5" x14ac:dyDescent="0.3"/>
  <cols>
    <col min="1" max="1" width="4.42578125" style="46" customWidth="1"/>
    <col min="2" max="2" width="33.7109375" style="46" customWidth="1"/>
    <col min="3" max="3" width="50.5703125" style="46" bestFit="1" customWidth="1"/>
    <col min="4" max="4" width="9.7109375" style="46" customWidth="1"/>
    <col min="5" max="5" width="37.7109375" style="47" customWidth="1"/>
    <col min="6" max="6" width="23" style="47" customWidth="1"/>
    <col min="7" max="7" width="30" style="47" customWidth="1"/>
    <col min="8" max="8" width="37" style="48" customWidth="1"/>
    <col min="9" max="9" width="5.140625" style="46" customWidth="1"/>
    <col min="10" max="10" width="3.5703125" style="46" customWidth="1"/>
    <col min="11" max="16384" width="9.140625" style="46"/>
  </cols>
  <sheetData>
    <row r="1" spans="2:10" ht="17.25" thickBot="1" x14ac:dyDescent="0.35">
      <c r="J1" s="101"/>
    </row>
    <row r="2" spans="2:10" ht="18" thickBot="1" x14ac:dyDescent="0.35">
      <c r="B2" s="512" t="str">
        <f>'Version Control'!B2</f>
        <v>Title Block</v>
      </c>
      <c r="C2" s="513"/>
      <c r="J2" s="101"/>
    </row>
    <row r="3" spans="2:10" x14ac:dyDescent="0.3">
      <c r="B3" s="135" t="str">
        <f>'Version Control'!B3</f>
        <v>Test Report Template Name:</v>
      </c>
      <c r="C3" s="387" t="str">
        <f>'Version Control'!C3</f>
        <v xml:space="preserve">Water Heater, Storage Electric  </v>
      </c>
      <c r="J3" s="101"/>
    </row>
    <row r="4" spans="2:10" x14ac:dyDescent="0.3">
      <c r="B4" s="137" t="str">
        <f>'Version Control'!B4</f>
        <v>Version Number:</v>
      </c>
      <c r="C4" s="384" t="str">
        <f>'Version Control'!C4</f>
        <v>v2.1</v>
      </c>
      <c r="J4" s="101"/>
    </row>
    <row r="5" spans="2:10" ht="18" x14ac:dyDescent="0.35">
      <c r="B5" s="133" t="str">
        <f>'Version Control'!B5</f>
        <v xml:space="preserve">Latest Template Revision: </v>
      </c>
      <c r="C5" s="131">
        <f>'Version Control'!C5</f>
        <v>42923</v>
      </c>
      <c r="E5" s="188" t="s">
        <v>137</v>
      </c>
      <c r="J5" s="101"/>
    </row>
    <row r="6" spans="2:10" x14ac:dyDescent="0.3">
      <c r="B6" s="133" t="str">
        <f>'Version Control'!B6</f>
        <v>Tab Name:</v>
      </c>
      <c r="C6" s="384" t="str">
        <f ca="1">MID(CELL("filename",A1), FIND("]", CELL("filename", A1))+ 1, 255)</f>
        <v>General Info &amp; Test Results</v>
      </c>
      <c r="J6" s="101"/>
    </row>
    <row r="7" spans="2:10" ht="38.25" customHeight="1" x14ac:dyDescent="0.3">
      <c r="B7" s="385" t="str">
        <f>'Version Control'!B7</f>
        <v>File Name:</v>
      </c>
      <c r="C7" s="386" t="str">
        <f ca="1">'Version Control'!C7</f>
        <v>Water Heater, Storage Electric - v2.1.xlsx</v>
      </c>
      <c r="J7" s="101"/>
    </row>
    <row r="8" spans="2:10" ht="17.25" thickBot="1" x14ac:dyDescent="0.35">
      <c r="B8" s="134" t="str">
        <f>'Version Control'!B8</f>
        <v xml:space="preserve">Test Completion Date: </v>
      </c>
      <c r="C8" s="132" t="str">
        <f>'Version Control'!C8</f>
        <v>[MM/DD/YYYY]</v>
      </c>
      <c r="J8" s="101"/>
    </row>
    <row r="9" spans="2:10" x14ac:dyDescent="0.3">
      <c r="G9" s="46"/>
      <c r="H9" s="46"/>
      <c r="J9" s="101"/>
    </row>
    <row r="10" spans="2:10" ht="17.25" thickBot="1" x14ac:dyDescent="0.35">
      <c r="H10" s="46"/>
      <c r="J10" s="101"/>
    </row>
    <row r="11" spans="2:10" ht="18" thickBot="1" x14ac:dyDescent="0.4">
      <c r="B11" s="524" t="s">
        <v>101</v>
      </c>
      <c r="C11" s="525"/>
      <c r="E11" s="533" t="s">
        <v>244</v>
      </c>
      <c r="F11" s="534"/>
      <c r="G11" s="535"/>
      <c r="H11" s="46"/>
      <c r="J11" s="101"/>
    </row>
    <row r="12" spans="2:10" ht="17.25" x14ac:dyDescent="0.35">
      <c r="B12" s="88" t="s">
        <v>0</v>
      </c>
      <c r="C12" s="194"/>
      <c r="E12" s="319" t="s">
        <v>113</v>
      </c>
      <c r="F12" s="320" t="s">
        <v>129</v>
      </c>
      <c r="G12" s="321" t="s">
        <v>114</v>
      </c>
      <c r="H12" s="328"/>
      <c r="J12" s="101"/>
    </row>
    <row r="13" spans="2:10" ht="18.75" thickBot="1" x14ac:dyDescent="0.35">
      <c r="B13" s="89" t="s">
        <v>102</v>
      </c>
      <c r="C13" s="196"/>
      <c r="E13" s="332" t="s">
        <v>115</v>
      </c>
      <c r="F13" s="390" t="str">
        <f>IF(StorageCapacity_rounded&lt;&gt;0,StorageCapacity_rounded,"")</f>
        <v/>
      </c>
      <c r="G13" s="333" t="s">
        <v>39</v>
      </c>
      <c r="H13" s="329"/>
      <c r="J13" s="101"/>
    </row>
    <row r="14" spans="2:10" ht="18.75" thickBot="1" x14ac:dyDescent="0.4">
      <c r="B14" s="50"/>
      <c r="E14" s="334" t="s">
        <v>141</v>
      </c>
      <c r="F14" s="390" t="str">
        <f>IF(FirstHourRating_rounded&lt;&gt;0,FirstHourRating_rounded,"")</f>
        <v/>
      </c>
      <c r="G14" s="335" t="s">
        <v>39</v>
      </c>
      <c r="H14" s="329"/>
      <c r="J14" s="101"/>
    </row>
    <row r="15" spans="2:10" ht="18.75" thickBot="1" x14ac:dyDescent="0.35">
      <c r="B15" s="514" t="s">
        <v>112</v>
      </c>
      <c r="C15" s="515"/>
      <c r="E15" s="336" t="s">
        <v>116</v>
      </c>
      <c r="F15" s="502" t="str">
        <f>IF(ISERROR(EF_rounded),"",EF_rounded)</f>
        <v/>
      </c>
      <c r="G15" s="339" t="s">
        <v>245</v>
      </c>
      <c r="H15" s="330"/>
      <c r="J15" s="101"/>
    </row>
    <row r="16" spans="2:10" ht="18.75" thickBot="1" x14ac:dyDescent="0.35">
      <c r="B16" s="85" t="s">
        <v>109</v>
      </c>
      <c r="C16" s="211" t="s">
        <v>110</v>
      </c>
      <c r="E16" s="337" t="s">
        <v>117</v>
      </c>
      <c r="F16" s="391" t="str">
        <f>IF(E_annual_rounded&lt;&gt;0,E_annual_rounded,"")</f>
        <v/>
      </c>
      <c r="G16" s="338" t="s">
        <v>233</v>
      </c>
      <c r="H16" s="330"/>
      <c r="J16" s="101"/>
    </row>
    <row r="17" spans="1:10" ht="19.5" customHeight="1" thickBot="1" x14ac:dyDescent="0.35">
      <c r="B17" s="221" t="s">
        <v>111</v>
      </c>
      <c r="C17" s="327" t="s">
        <v>110</v>
      </c>
      <c r="J17" s="101"/>
    </row>
    <row r="18" spans="1:10" ht="18" thickBot="1" x14ac:dyDescent="0.4">
      <c r="B18" s="50"/>
      <c r="E18" s="64" t="s">
        <v>136</v>
      </c>
      <c r="J18" s="101"/>
    </row>
    <row r="19" spans="1:10" ht="21" customHeight="1" thickBot="1" x14ac:dyDescent="0.35">
      <c r="B19" s="524" t="s">
        <v>1</v>
      </c>
      <c r="C19" s="525"/>
      <c r="E19" s="514" t="s">
        <v>87</v>
      </c>
      <c r="F19" s="536"/>
      <c r="G19" s="536"/>
      <c r="H19" s="515"/>
      <c r="J19" s="101"/>
    </row>
    <row r="20" spans="1:10" ht="16.5" customHeight="1" x14ac:dyDescent="0.3">
      <c r="B20" s="86" t="s">
        <v>103</v>
      </c>
      <c r="C20" s="194"/>
      <c r="E20" s="526" t="s">
        <v>189</v>
      </c>
      <c r="F20" s="527"/>
      <c r="G20" s="527"/>
      <c r="H20" s="528"/>
      <c r="J20" s="101"/>
    </row>
    <row r="21" spans="1:10" ht="16.5" customHeight="1" x14ac:dyDescent="0.3">
      <c r="B21" s="87" t="s">
        <v>15</v>
      </c>
      <c r="C21" s="195"/>
      <c r="E21" s="529"/>
      <c r="F21" s="530"/>
      <c r="G21" s="530"/>
      <c r="H21" s="531"/>
      <c r="J21" s="101"/>
    </row>
    <row r="22" spans="1:10" ht="16.5" customHeight="1" thickBot="1" x14ac:dyDescent="0.35">
      <c r="B22" s="87" t="s">
        <v>104</v>
      </c>
      <c r="C22" s="195"/>
      <c r="E22" s="529"/>
      <c r="F22" s="530"/>
      <c r="G22" s="530"/>
      <c r="H22" s="531"/>
      <c r="J22" s="101"/>
    </row>
    <row r="23" spans="1:10" ht="18" thickBot="1" x14ac:dyDescent="0.4">
      <c r="B23" s="87" t="s">
        <v>105</v>
      </c>
      <c r="C23" s="195"/>
      <c r="E23" s="538" t="s">
        <v>88</v>
      </c>
      <c r="F23" s="539"/>
      <c r="G23" s="201" t="s">
        <v>86</v>
      </c>
      <c r="H23" s="202" t="s">
        <v>89</v>
      </c>
      <c r="J23" s="101"/>
    </row>
    <row r="24" spans="1:10" x14ac:dyDescent="0.3">
      <c r="B24" s="87" t="s">
        <v>106</v>
      </c>
      <c r="C24" s="501"/>
      <c r="E24" s="540" t="str">
        <f>'Report Sign-Off Block'!B15</f>
        <v>Test Completion</v>
      </c>
      <c r="F24" s="541"/>
      <c r="G24" s="199" t="str">
        <f>'Report Sign-Off Block'!D15</f>
        <v>[MM/DD/YYYY]</v>
      </c>
      <c r="H24" s="200" t="str">
        <f>IF('Report Sign-Off Block'!E15&lt;&gt;0,'Report Sign-Off Block'!E15,"")</f>
        <v>[Test Lab Name]</v>
      </c>
      <c r="J24" s="101"/>
    </row>
    <row r="25" spans="1:10" x14ac:dyDescent="0.3">
      <c r="B25" s="87" t="s">
        <v>107</v>
      </c>
      <c r="C25" s="211" t="s">
        <v>110</v>
      </c>
      <c r="E25" s="542" t="str">
        <f>'Report Sign-Off Block'!B16</f>
        <v>Template Completion</v>
      </c>
      <c r="F25" s="543"/>
      <c r="G25" s="96" t="str">
        <f>'Report Sign-Off Block'!D16</f>
        <v>[MM/DD/YYYY]</v>
      </c>
      <c r="H25" s="189" t="str">
        <f>IF('Report Sign-Off Block'!E16&lt;&gt;0,'Report Sign-Off Block'!E16,"")</f>
        <v>[Test Lab Name]</v>
      </c>
      <c r="J25" s="101"/>
    </row>
    <row r="26" spans="1:10" x14ac:dyDescent="0.3">
      <c r="B26" s="87" t="s">
        <v>108</v>
      </c>
      <c r="C26" s="195"/>
      <c r="E26" s="542" t="str">
        <f>'Report Sign-Off Block'!B17</f>
        <v>Report Reviewed by Test Lab</v>
      </c>
      <c r="F26" s="543"/>
      <c r="G26" s="96" t="str">
        <f>'Report Sign-Off Block'!D17</f>
        <v>[MM/DD/YYYY]</v>
      </c>
      <c r="H26" s="189" t="str">
        <f>IF('Report Sign-Off Block'!E17&lt;&gt;0,'Report Sign-Off Block'!E17,"")</f>
        <v>[Test Lab Name]</v>
      </c>
      <c r="J26" s="101"/>
    </row>
    <row r="27" spans="1:10" ht="18" thickBot="1" x14ac:dyDescent="0.35">
      <c r="B27" s="222" t="s">
        <v>215</v>
      </c>
      <c r="C27" s="223"/>
      <c r="E27" s="544" t="str">
        <f>'Report Sign-Off Block'!B18</f>
        <v>Report Reviewed by Test Lab</v>
      </c>
      <c r="F27" s="545"/>
      <c r="G27" s="97" t="str">
        <f>'Report Sign-Off Block'!D18</f>
        <v>[MM/DD/YYYY]</v>
      </c>
      <c r="H27" s="190" t="str">
        <f>IF('Report Sign-Off Block'!E18&lt;&gt;0,'Report Sign-Off Block'!E18,"")</f>
        <v>[Test Lab Name]</v>
      </c>
      <c r="J27" s="101"/>
    </row>
    <row r="28" spans="1:10" x14ac:dyDescent="0.3">
      <c r="B28" s="224" t="s">
        <v>216</v>
      </c>
      <c r="C28" s="195"/>
      <c r="E28" s="546"/>
      <c r="F28" s="546"/>
      <c r="G28" s="503"/>
      <c r="H28" s="504"/>
      <c r="J28" s="101"/>
    </row>
    <row r="29" spans="1:10" x14ac:dyDescent="0.3">
      <c r="B29" s="225" t="s">
        <v>217</v>
      </c>
      <c r="C29" s="195"/>
      <c r="F29" s="48"/>
      <c r="G29" s="48"/>
      <c r="H29" s="46"/>
      <c r="J29" s="101"/>
    </row>
    <row r="30" spans="1:10" ht="18" thickBot="1" x14ac:dyDescent="0.4">
      <c r="B30" s="226" t="s">
        <v>218</v>
      </c>
      <c r="C30" s="196"/>
      <c r="E30" s="532"/>
      <c r="F30" s="532"/>
      <c r="G30" s="532"/>
      <c r="H30" s="532"/>
      <c r="J30" s="101"/>
    </row>
    <row r="31" spans="1:10" ht="17.25" x14ac:dyDescent="0.3">
      <c r="E31" s="537"/>
      <c r="F31" s="537"/>
      <c r="G31" s="537"/>
      <c r="H31" s="537"/>
      <c r="J31" s="101"/>
    </row>
    <row r="32" spans="1:10" x14ac:dyDescent="0.3">
      <c r="A32" s="101"/>
      <c r="B32" s="101"/>
      <c r="C32" s="101"/>
      <c r="D32" s="101"/>
      <c r="E32" s="101"/>
      <c r="F32" s="101"/>
      <c r="G32" s="101"/>
      <c r="H32" s="101"/>
      <c r="I32" s="101"/>
      <c r="J32" s="101"/>
    </row>
  </sheetData>
  <sheetProtection password="CC4F" sheet="1" objects="1" scenarios="1" selectLockedCells="1"/>
  <mergeCells count="15">
    <mergeCell ref="E31:H31"/>
    <mergeCell ref="E23:F23"/>
    <mergeCell ref="E24:F24"/>
    <mergeCell ref="E25:F25"/>
    <mergeCell ref="E26:F26"/>
    <mergeCell ref="E27:F27"/>
    <mergeCell ref="E28:F28"/>
    <mergeCell ref="B19:C19"/>
    <mergeCell ref="B11:C11"/>
    <mergeCell ref="B2:C2"/>
    <mergeCell ref="E20:H22"/>
    <mergeCell ref="E30:H30"/>
    <mergeCell ref="B15:C15"/>
    <mergeCell ref="E11:G11"/>
    <mergeCell ref="E19:H19"/>
  </mergeCells>
  <phoneticPr fontId="1" type="noConversion"/>
  <conditionalFormatting sqref="B2 B3:C8">
    <cfRule type="expression" dxfId="13" priority="1" stopIfTrue="1">
      <formula>CELL("Protect",B2)=0</formula>
    </cfRule>
  </conditionalFormatting>
  <hyperlinks>
    <hyperlink ref="E5" location="'Instructions '!A1" display="Back to Instructions tab"/>
  </hyperlinks>
  <pageMargins left="0.25" right="0.25" top="1" bottom="0.5" header="0.3" footer="0.3"/>
  <pageSetup orientation="portrait" r:id="rId1"/>
  <headerFooter>
    <oddFooter>&amp;L&amp;F&amp;R&amp;D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J40"/>
  <sheetViews>
    <sheetView showGridLines="0" zoomScale="80" zoomScaleNormal="80" workbookViewId="0">
      <selection activeCell="E4" sqref="E4"/>
    </sheetView>
  </sheetViews>
  <sheetFormatPr defaultRowHeight="16.5" x14ac:dyDescent="0.3"/>
  <cols>
    <col min="1" max="1" width="3.42578125" style="46" customWidth="1"/>
    <col min="2" max="2" width="41.42578125" style="46" customWidth="1"/>
    <col min="3" max="3" width="45" style="46" customWidth="1"/>
    <col min="4" max="4" width="32.42578125" style="46" customWidth="1"/>
    <col min="5" max="5" width="23.5703125" style="46" customWidth="1"/>
    <col min="6" max="6" width="24.28515625" style="46" customWidth="1"/>
    <col min="7" max="7" width="27.42578125" style="46" bestFit="1" customWidth="1"/>
    <col min="8" max="8" width="31.7109375" style="46" customWidth="1"/>
    <col min="9" max="10" width="2.7109375" style="46" customWidth="1"/>
    <col min="11" max="16384" width="9.140625" style="46"/>
  </cols>
  <sheetData>
    <row r="1" spans="2:10" ht="17.25" thickBot="1" x14ac:dyDescent="0.35">
      <c r="J1" s="101"/>
    </row>
    <row r="2" spans="2:10" ht="18" thickBot="1" x14ac:dyDescent="0.35">
      <c r="B2" s="512" t="str">
        <f>'Version Control'!B2</f>
        <v>Title Block</v>
      </c>
      <c r="C2" s="513"/>
      <c r="J2" s="101"/>
    </row>
    <row r="3" spans="2:10" x14ac:dyDescent="0.3">
      <c r="B3" s="135" t="str">
        <f>'Version Control'!B3</f>
        <v>Test Report Template Name:</v>
      </c>
      <c r="C3" s="387" t="str">
        <f>'Version Control'!C3</f>
        <v xml:space="preserve">Water Heater, Storage Electric  </v>
      </c>
      <c r="J3" s="101"/>
    </row>
    <row r="4" spans="2:10" ht="18" x14ac:dyDescent="0.35">
      <c r="B4" s="137" t="str">
        <f>'Version Control'!B4</f>
        <v>Version Number:</v>
      </c>
      <c r="C4" s="384" t="str">
        <f>'Version Control'!C4</f>
        <v>v2.1</v>
      </c>
      <c r="E4" s="187" t="s">
        <v>137</v>
      </c>
      <c r="J4" s="101"/>
    </row>
    <row r="5" spans="2:10" x14ac:dyDescent="0.3">
      <c r="B5" s="133" t="str">
        <f>'Version Control'!B5</f>
        <v xml:space="preserve">Latest Template Revision: </v>
      </c>
      <c r="C5" s="131">
        <f>'Version Control'!C5</f>
        <v>42923</v>
      </c>
      <c r="J5" s="101"/>
    </row>
    <row r="6" spans="2:10" x14ac:dyDescent="0.3">
      <c r="B6" s="133" t="str">
        <f>'Version Control'!B6</f>
        <v>Tab Name:</v>
      </c>
      <c r="C6" s="384" t="str">
        <f ca="1">MID(CELL("filename",A1), FIND("]", CELL("filename", A1))+ 1, 255)</f>
        <v>Setup &amp; Instrumentation</v>
      </c>
      <c r="J6" s="101"/>
    </row>
    <row r="7" spans="2:10" x14ac:dyDescent="0.3">
      <c r="B7" s="385" t="str">
        <f>'Version Control'!B7</f>
        <v>File Name:</v>
      </c>
      <c r="C7" s="386" t="str">
        <f ca="1">'Version Control'!C7</f>
        <v>Water Heater, Storage Electric - v2.1.xlsx</v>
      </c>
      <c r="J7" s="101"/>
    </row>
    <row r="8" spans="2:10" ht="21" customHeight="1" thickBot="1" x14ac:dyDescent="0.35">
      <c r="B8" s="134" t="str">
        <f>'Version Control'!B8</f>
        <v xml:space="preserve">Test Completion Date: </v>
      </c>
      <c r="C8" s="132" t="str">
        <f>'Version Control'!C8</f>
        <v>[MM/DD/YYYY]</v>
      </c>
      <c r="J8" s="101"/>
    </row>
    <row r="9" spans="2:10" x14ac:dyDescent="0.3">
      <c r="J9" s="101"/>
    </row>
    <row r="10" spans="2:10" ht="17.25" thickBot="1" x14ac:dyDescent="0.35">
      <c r="J10" s="101"/>
    </row>
    <row r="11" spans="2:10" ht="18" thickBot="1" x14ac:dyDescent="0.35">
      <c r="B11" s="514" t="s">
        <v>149</v>
      </c>
      <c r="C11" s="536"/>
      <c r="D11" s="536"/>
      <c r="E11" s="536"/>
      <c r="F11" s="536"/>
      <c r="G11" s="536"/>
      <c r="H11" s="515"/>
      <c r="J11" s="101"/>
    </row>
    <row r="12" spans="2:10" s="90" customFormat="1" ht="17.25" x14ac:dyDescent="0.35">
      <c r="B12" s="227" t="s">
        <v>130</v>
      </c>
      <c r="C12" s="228" t="s">
        <v>147</v>
      </c>
      <c r="D12" s="228" t="s">
        <v>148</v>
      </c>
      <c r="E12" s="228" t="s">
        <v>131</v>
      </c>
      <c r="F12" s="229" t="s">
        <v>73</v>
      </c>
      <c r="G12" s="228" t="s">
        <v>71</v>
      </c>
      <c r="H12" s="230" t="s">
        <v>72</v>
      </c>
      <c r="J12" s="125"/>
    </row>
    <row r="13" spans="2:10" x14ac:dyDescent="0.3">
      <c r="B13" s="340"/>
      <c r="C13" s="341"/>
      <c r="D13" s="341"/>
      <c r="E13" s="341"/>
      <c r="F13" s="341"/>
      <c r="G13" s="341"/>
      <c r="H13" s="360"/>
      <c r="J13" s="101"/>
    </row>
    <row r="14" spans="2:10" x14ac:dyDescent="0.3">
      <c r="B14" s="340"/>
      <c r="C14" s="341"/>
      <c r="D14" s="341"/>
      <c r="E14" s="341"/>
      <c r="F14" s="341"/>
      <c r="G14" s="341"/>
      <c r="H14" s="360"/>
      <c r="J14" s="101"/>
    </row>
    <row r="15" spans="2:10" x14ac:dyDescent="0.3">
      <c r="B15" s="340"/>
      <c r="C15" s="341"/>
      <c r="D15" s="341"/>
      <c r="E15" s="341"/>
      <c r="F15" s="341"/>
      <c r="G15" s="341"/>
      <c r="H15" s="360"/>
      <c r="J15" s="101"/>
    </row>
    <row r="16" spans="2:10" x14ac:dyDescent="0.3">
      <c r="B16" s="340"/>
      <c r="C16" s="341"/>
      <c r="D16" s="341"/>
      <c r="E16" s="341"/>
      <c r="F16" s="341"/>
      <c r="G16" s="341"/>
      <c r="H16" s="360"/>
      <c r="J16" s="101"/>
    </row>
    <row r="17" spans="2:10" x14ac:dyDescent="0.3">
      <c r="B17" s="340"/>
      <c r="C17" s="341"/>
      <c r="D17" s="341"/>
      <c r="E17" s="341"/>
      <c r="F17" s="341"/>
      <c r="G17" s="341"/>
      <c r="H17" s="360"/>
      <c r="J17" s="101"/>
    </row>
    <row r="18" spans="2:10" x14ac:dyDescent="0.3">
      <c r="B18" s="340"/>
      <c r="C18" s="341"/>
      <c r="D18" s="341"/>
      <c r="E18" s="341"/>
      <c r="F18" s="341"/>
      <c r="G18" s="341"/>
      <c r="H18" s="360"/>
      <c r="J18" s="101"/>
    </row>
    <row r="19" spans="2:10" x14ac:dyDescent="0.3">
      <c r="B19" s="340"/>
      <c r="C19" s="341"/>
      <c r="D19" s="341"/>
      <c r="E19" s="341"/>
      <c r="F19" s="341"/>
      <c r="G19" s="341"/>
      <c r="H19" s="360"/>
      <c r="J19" s="101"/>
    </row>
    <row r="20" spans="2:10" x14ac:dyDescent="0.3">
      <c r="B20" s="340"/>
      <c r="C20" s="341"/>
      <c r="D20" s="341"/>
      <c r="E20" s="341"/>
      <c r="F20" s="341"/>
      <c r="G20" s="341"/>
      <c r="H20" s="360"/>
      <c r="J20" s="101"/>
    </row>
    <row r="21" spans="2:10" x14ac:dyDescent="0.3">
      <c r="B21" s="340"/>
      <c r="C21" s="341"/>
      <c r="D21" s="341"/>
      <c r="E21" s="341"/>
      <c r="F21" s="341"/>
      <c r="G21" s="341"/>
      <c r="H21" s="360"/>
      <c r="J21" s="101"/>
    </row>
    <row r="22" spans="2:10" x14ac:dyDescent="0.3">
      <c r="B22" s="340"/>
      <c r="C22" s="341"/>
      <c r="D22" s="341"/>
      <c r="E22" s="341"/>
      <c r="F22" s="341"/>
      <c r="G22" s="341"/>
      <c r="H22" s="360"/>
      <c r="J22" s="101"/>
    </row>
    <row r="23" spans="2:10" x14ac:dyDescent="0.3">
      <c r="B23" s="340"/>
      <c r="C23" s="341"/>
      <c r="D23" s="341"/>
      <c r="E23" s="341"/>
      <c r="F23" s="341"/>
      <c r="G23" s="341"/>
      <c r="H23" s="360"/>
      <c r="J23" s="101"/>
    </row>
    <row r="24" spans="2:10" x14ac:dyDescent="0.3">
      <c r="B24" s="340"/>
      <c r="C24" s="341"/>
      <c r="D24" s="341"/>
      <c r="E24" s="341"/>
      <c r="F24" s="341"/>
      <c r="G24" s="341"/>
      <c r="H24" s="360"/>
      <c r="J24" s="101"/>
    </row>
    <row r="25" spans="2:10" x14ac:dyDescent="0.3">
      <c r="B25" s="340"/>
      <c r="C25" s="341"/>
      <c r="D25" s="341"/>
      <c r="E25" s="341"/>
      <c r="F25" s="341"/>
      <c r="G25" s="341"/>
      <c r="H25" s="360"/>
      <c r="J25" s="101"/>
    </row>
    <row r="26" spans="2:10" x14ac:dyDescent="0.3">
      <c r="B26" s="340"/>
      <c r="C26" s="341"/>
      <c r="D26" s="341"/>
      <c r="E26" s="341"/>
      <c r="F26" s="341"/>
      <c r="G26" s="341"/>
      <c r="H26" s="360"/>
      <c r="J26" s="101"/>
    </row>
    <row r="27" spans="2:10" x14ac:dyDescent="0.3">
      <c r="B27" s="340"/>
      <c r="C27" s="341"/>
      <c r="D27" s="341"/>
      <c r="E27" s="341"/>
      <c r="F27" s="341"/>
      <c r="G27" s="341"/>
      <c r="H27" s="360"/>
      <c r="J27" s="101"/>
    </row>
    <row r="28" spans="2:10" x14ac:dyDescent="0.3">
      <c r="B28" s="340"/>
      <c r="C28" s="341"/>
      <c r="D28" s="341"/>
      <c r="E28" s="341"/>
      <c r="F28" s="341"/>
      <c r="G28" s="341"/>
      <c r="H28" s="360"/>
      <c r="J28" s="101"/>
    </row>
    <row r="29" spans="2:10" x14ac:dyDescent="0.3">
      <c r="B29" s="340"/>
      <c r="C29" s="341"/>
      <c r="D29" s="341"/>
      <c r="E29" s="341"/>
      <c r="F29" s="341"/>
      <c r="G29" s="341"/>
      <c r="H29" s="360"/>
      <c r="J29" s="101"/>
    </row>
    <row r="30" spans="2:10" ht="14.25" customHeight="1" thickBot="1" x14ac:dyDescent="0.35">
      <c r="B30" s="342"/>
      <c r="C30" s="343"/>
      <c r="D30" s="343"/>
      <c r="E30" s="343"/>
      <c r="F30" s="343"/>
      <c r="G30" s="343"/>
      <c r="H30" s="361"/>
      <c r="J30" s="101"/>
    </row>
    <row r="31" spans="2:10" ht="17.25" thickBot="1" x14ac:dyDescent="0.35">
      <c r="J31" s="101"/>
    </row>
    <row r="32" spans="2:10" ht="18" thickBot="1" x14ac:dyDescent="0.35">
      <c r="B32" s="514" t="s">
        <v>118</v>
      </c>
      <c r="C32" s="536"/>
      <c r="D32" s="536"/>
      <c r="E32" s="536"/>
      <c r="F32" s="536"/>
      <c r="G32" s="536"/>
      <c r="H32" s="515"/>
      <c r="J32" s="101"/>
    </row>
    <row r="33" spans="1:10" x14ac:dyDescent="0.3">
      <c r="B33" s="547"/>
      <c r="C33" s="548"/>
      <c r="D33" s="548"/>
      <c r="E33" s="548"/>
      <c r="F33" s="548"/>
      <c r="G33" s="548"/>
      <c r="H33" s="549"/>
      <c r="J33" s="101"/>
    </row>
    <row r="34" spans="1:10" x14ac:dyDescent="0.3">
      <c r="B34" s="547"/>
      <c r="C34" s="548"/>
      <c r="D34" s="548"/>
      <c r="E34" s="548"/>
      <c r="F34" s="548"/>
      <c r="G34" s="548"/>
      <c r="H34" s="549"/>
      <c r="J34" s="101"/>
    </row>
    <row r="35" spans="1:10" x14ac:dyDescent="0.3">
      <c r="B35" s="547"/>
      <c r="C35" s="548"/>
      <c r="D35" s="548"/>
      <c r="E35" s="548"/>
      <c r="F35" s="548"/>
      <c r="G35" s="548"/>
      <c r="H35" s="549"/>
      <c r="J35" s="101"/>
    </row>
    <row r="36" spans="1:10" x14ac:dyDescent="0.3">
      <c r="B36" s="547"/>
      <c r="C36" s="548"/>
      <c r="D36" s="548"/>
      <c r="E36" s="548"/>
      <c r="F36" s="548"/>
      <c r="G36" s="548"/>
      <c r="H36" s="549"/>
      <c r="J36" s="101"/>
    </row>
    <row r="37" spans="1:10" x14ac:dyDescent="0.3">
      <c r="B37" s="547"/>
      <c r="C37" s="548"/>
      <c r="D37" s="548"/>
      <c r="E37" s="548"/>
      <c r="F37" s="548"/>
      <c r="G37" s="548"/>
      <c r="H37" s="549"/>
      <c r="J37" s="101"/>
    </row>
    <row r="38" spans="1:10" ht="17.25" thickBot="1" x14ac:dyDescent="0.35">
      <c r="B38" s="550"/>
      <c r="C38" s="551"/>
      <c r="D38" s="551"/>
      <c r="E38" s="551"/>
      <c r="F38" s="551"/>
      <c r="G38" s="551"/>
      <c r="H38" s="552"/>
      <c r="J38" s="101"/>
    </row>
    <row r="39" spans="1:10" x14ac:dyDescent="0.3">
      <c r="E39" s="51"/>
      <c r="J39" s="101"/>
    </row>
    <row r="40" spans="1:10" x14ac:dyDescent="0.3">
      <c r="A40" s="101"/>
      <c r="B40" s="101"/>
      <c r="C40" s="101"/>
      <c r="D40" s="101"/>
      <c r="E40" s="101"/>
      <c r="F40" s="101"/>
      <c r="G40" s="101"/>
      <c r="H40" s="101"/>
      <c r="I40" s="101"/>
      <c r="J40" s="101"/>
    </row>
  </sheetData>
  <sheetProtection password="CC4F" sheet="1" objects="1" scenarios="1" selectLockedCells="1"/>
  <protectedRanges>
    <protectedRange sqref="B13:H30" name="Range1_1"/>
    <protectedRange sqref="B34:H38" name="Range1_2"/>
  </protectedRanges>
  <mergeCells count="4">
    <mergeCell ref="B32:H32"/>
    <mergeCell ref="B33:H38"/>
    <mergeCell ref="B2:C2"/>
    <mergeCell ref="B11:H11"/>
  </mergeCells>
  <phoneticPr fontId="1" type="noConversion"/>
  <conditionalFormatting sqref="B2 B3:C8">
    <cfRule type="expression" dxfId="12" priority="1" stopIfTrue="1">
      <formula>CELL("Protect",B2)=0</formula>
    </cfRule>
  </conditionalFormatting>
  <hyperlinks>
    <hyperlink ref="E4" location="'Instructions '!A1" display="Back to Instructions tab"/>
  </hyperlinks>
  <pageMargins left="0.25" right="0.25" top="1" bottom="0.5" header="0.3" footer="0.3"/>
  <pageSetup orientation="portrait" r:id="rId1"/>
  <headerFooter>
    <oddFooter>&amp;L&amp;F&amp;R&amp;D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24"/>
  <sheetViews>
    <sheetView showGridLines="0" zoomScale="80" zoomScaleNormal="80" workbookViewId="0">
      <selection activeCell="E5" sqref="E5"/>
    </sheetView>
  </sheetViews>
  <sheetFormatPr defaultRowHeight="16.5" x14ac:dyDescent="0.3"/>
  <cols>
    <col min="1" max="1" width="6.7109375" style="12" customWidth="1"/>
    <col min="2" max="2" width="37.7109375" style="4" customWidth="1"/>
    <col min="3" max="3" width="50.5703125" style="4" bestFit="1" customWidth="1"/>
    <col min="4" max="4" width="39.140625" style="4" customWidth="1"/>
    <col min="5" max="5" width="27.140625" style="12" bestFit="1" customWidth="1"/>
    <col min="6" max="6" width="9.140625" style="12"/>
    <col min="7" max="7" width="4" style="12" customWidth="1"/>
    <col min="8" max="16384" width="9.140625" style="12"/>
  </cols>
  <sheetData>
    <row r="1" spans="2:7" ht="17.25" thickBot="1" x14ac:dyDescent="0.35">
      <c r="G1" s="113"/>
    </row>
    <row r="2" spans="2:7" ht="18" thickBot="1" x14ac:dyDescent="0.35">
      <c r="B2" s="512" t="str">
        <f>'Version Control'!B2</f>
        <v>Title Block</v>
      </c>
      <c r="C2" s="513"/>
      <c r="G2" s="113"/>
    </row>
    <row r="3" spans="2:7" x14ac:dyDescent="0.3">
      <c r="B3" s="135" t="str">
        <f>'Version Control'!B3</f>
        <v>Test Report Template Name:</v>
      </c>
      <c r="C3" s="136" t="str">
        <f>'Version Control'!C3</f>
        <v xml:space="preserve">Water Heater, Storage Electric  </v>
      </c>
      <c r="G3" s="113"/>
    </row>
    <row r="4" spans="2:7" x14ac:dyDescent="0.3">
      <c r="B4" s="137" t="str">
        <f>'Version Control'!B4</f>
        <v>Version Number:</v>
      </c>
      <c r="C4" s="384" t="str">
        <f>'Version Control'!C4</f>
        <v>v2.1</v>
      </c>
      <c r="G4" s="113"/>
    </row>
    <row r="5" spans="2:7" ht="18" x14ac:dyDescent="0.35">
      <c r="B5" s="133" t="str">
        <f>'Version Control'!B5</f>
        <v xml:space="preserve">Latest Template Revision: </v>
      </c>
      <c r="C5" s="131">
        <f>'Version Control'!C5</f>
        <v>42923</v>
      </c>
      <c r="E5" s="148" t="s">
        <v>137</v>
      </c>
      <c r="G5" s="113"/>
    </row>
    <row r="6" spans="2:7" x14ac:dyDescent="0.3">
      <c r="B6" s="133" t="str">
        <f>'Version Control'!B6</f>
        <v>Tab Name:</v>
      </c>
      <c r="C6" s="384" t="str">
        <f ca="1">MID(CELL("filename",A1), FIND("]", CELL("filename", A1))+ 1, 255)</f>
        <v>Storage Tank Volume</v>
      </c>
      <c r="G6" s="113"/>
    </row>
    <row r="7" spans="2:7" ht="35.25" customHeight="1" x14ac:dyDescent="0.3">
      <c r="B7" s="385" t="str">
        <f>'Version Control'!B7</f>
        <v>File Name:</v>
      </c>
      <c r="C7" s="386" t="str">
        <f ca="1">'Version Control'!C7</f>
        <v>Water Heater, Storage Electric - v2.1.xlsx</v>
      </c>
      <c r="G7" s="113"/>
    </row>
    <row r="8" spans="2:7" ht="17.25" thickBot="1" x14ac:dyDescent="0.35">
      <c r="B8" s="134" t="str">
        <f>'Version Control'!B8</f>
        <v xml:space="preserve">Test Completion Date: </v>
      </c>
      <c r="C8" s="132" t="str">
        <f>'Version Control'!C8</f>
        <v>[MM/DD/YYYY]</v>
      </c>
      <c r="G8" s="113"/>
    </row>
    <row r="9" spans="2:7" x14ac:dyDescent="0.3">
      <c r="G9" s="113"/>
    </row>
    <row r="10" spans="2:7" ht="17.25" thickBot="1" x14ac:dyDescent="0.35">
      <c r="G10" s="113"/>
    </row>
    <row r="11" spans="2:7" ht="18" thickBot="1" x14ac:dyDescent="0.4">
      <c r="B11" s="555" t="s">
        <v>37</v>
      </c>
      <c r="C11" s="556"/>
      <c r="D11" s="556"/>
      <c r="E11" s="557"/>
      <c r="G11" s="113"/>
    </row>
    <row r="12" spans="2:7" x14ac:dyDescent="0.3">
      <c r="B12" s="399" t="s">
        <v>18</v>
      </c>
      <c r="C12" s="400" t="s">
        <v>110</v>
      </c>
      <c r="D12" s="11"/>
      <c r="E12" s="8"/>
      <c r="G12" s="113"/>
    </row>
    <row r="13" spans="2:7" ht="17.25" x14ac:dyDescent="0.35">
      <c r="B13" s="14"/>
      <c r="C13" s="186" t="s">
        <v>129</v>
      </c>
      <c r="D13" s="11"/>
      <c r="E13" s="8"/>
      <c r="G13" s="113"/>
    </row>
    <row r="14" spans="2:7" ht="18" x14ac:dyDescent="0.35">
      <c r="B14" s="166" t="s">
        <v>121</v>
      </c>
      <c r="C14" s="396"/>
      <c r="D14" s="558" t="s">
        <v>38</v>
      </c>
      <c r="E14" s="559"/>
      <c r="G14" s="113"/>
    </row>
    <row r="15" spans="2:7" ht="18" x14ac:dyDescent="0.35">
      <c r="B15" s="91" t="s">
        <v>122</v>
      </c>
      <c r="C15" s="396"/>
      <c r="D15" s="560" t="s">
        <v>38</v>
      </c>
      <c r="E15" s="561"/>
      <c r="G15" s="113"/>
    </row>
    <row r="16" spans="2:7" ht="33" customHeight="1" x14ac:dyDescent="0.35">
      <c r="B16" s="92" t="s">
        <v>178</v>
      </c>
      <c r="C16" s="397"/>
      <c r="D16" s="562" t="s">
        <v>24</v>
      </c>
      <c r="E16" s="563"/>
      <c r="G16" s="113"/>
    </row>
    <row r="17" spans="1:7" x14ac:dyDescent="0.3">
      <c r="B17" s="166" t="s">
        <v>120</v>
      </c>
      <c r="C17" s="398">
        <f>8.32484494324108 + 0.00121002794975781*C16 - 0.0000182546439626873*C16^2 + 2.48753009971683E-08*C16^3</f>
        <v>8.3248449432410805</v>
      </c>
      <c r="D17" s="553" t="s">
        <v>25</v>
      </c>
      <c r="E17" s="554"/>
      <c r="G17" s="113"/>
    </row>
    <row r="18" spans="1:7" x14ac:dyDescent="0.3">
      <c r="B18" s="16"/>
      <c r="C18" s="392"/>
      <c r="D18" s="393"/>
      <c r="E18" s="8"/>
      <c r="G18" s="113"/>
    </row>
    <row r="19" spans="1:7" ht="73.5" customHeight="1" x14ac:dyDescent="0.3">
      <c r="B19" s="16"/>
      <c r="C19" s="395" t="s">
        <v>255</v>
      </c>
      <c r="D19" s="395" t="s">
        <v>254</v>
      </c>
      <c r="E19" s="401"/>
      <c r="G19" s="113"/>
    </row>
    <row r="20" spans="1:7" ht="19.5" thickBot="1" x14ac:dyDescent="0.45">
      <c r="B20" s="402" t="s">
        <v>123</v>
      </c>
      <c r="C20" s="394">
        <f>(C15-C14)/C17</f>
        <v>0</v>
      </c>
      <c r="D20" s="403"/>
      <c r="E20" s="404" t="s">
        <v>39</v>
      </c>
      <c r="F20" s="19"/>
      <c r="G20" s="113"/>
    </row>
    <row r="21" spans="1:7" s="20" customFormat="1" ht="17.25" x14ac:dyDescent="0.35">
      <c r="B21" s="18"/>
      <c r="C21" s="18"/>
      <c r="D21" s="12"/>
      <c r="E21" s="12"/>
      <c r="G21" s="124"/>
    </row>
    <row r="22" spans="1:7" x14ac:dyDescent="0.3">
      <c r="A22" s="113"/>
      <c r="B22" s="114"/>
      <c r="C22" s="114"/>
      <c r="D22" s="114"/>
      <c r="E22" s="113"/>
      <c r="F22" s="113"/>
      <c r="G22" s="113"/>
    </row>
    <row r="23" spans="1:7" x14ac:dyDescent="0.3">
      <c r="A23" s="13"/>
    </row>
    <row r="24" spans="1:7" x14ac:dyDescent="0.3">
      <c r="A24" s="13"/>
    </row>
  </sheetData>
  <sheetProtection password="CC4F" sheet="1" objects="1" scenarios="1" selectLockedCells="1"/>
  <protectedRanges>
    <protectedRange sqref="C14:C16 C12" name="Range1"/>
  </protectedRanges>
  <mergeCells count="6">
    <mergeCell ref="D17:E17"/>
    <mergeCell ref="B11:E11"/>
    <mergeCell ref="B2:C2"/>
    <mergeCell ref="D14:E14"/>
    <mergeCell ref="D15:E15"/>
    <mergeCell ref="D16:E16"/>
  </mergeCells>
  <phoneticPr fontId="1" type="noConversion"/>
  <conditionalFormatting sqref="B2 B3:C8">
    <cfRule type="expression" dxfId="11" priority="1" stopIfTrue="1">
      <formula>CELL("Protect",B2)=0</formula>
    </cfRule>
  </conditionalFormatting>
  <dataValidations count="1">
    <dataValidation type="decimal" showInputMessage="1" showErrorMessage="1" sqref="C16">
      <formula1>56</formula1>
      <formula2>60</formula2>
    </dataValidation>
  </dataValidations>
  <hyperlinks>
    <hyperlink ref="E5" location="'Instructions '!A1" display="Back to Instructions tab"/>
  </hyperlinks>
  <pageMargins left="0.25" right="0.25" top="1" bottom="0.5" header="0.3" footer="0.3"/>
  <pageSetup orientation="portrait" r:id="rId1"/>
  <headerFooter alignWithMargins="0">
    <oddFooter>&amp;L&amp;F&amp;R&amp;D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H42"/>
  <sheetViews>
    <sheetView showGridLines="0" zoomScale="80" zoomScaleNormal="80" workbookViewId="0">
      <selection activeCell="E4" sqref="E4"/>
    </sheetView>
  </sheetViews>
  <sheetFormatPr defaultRowHeight="16.5" x14ac:dyDescent="0.3"/>
  <cols>
    <col min="1" max="1" width="4.85546875" style="13" customWidth="1"/>
    <col min="2" max="2" width="53.42578125" style="12" customWidth="1"/>
    <col min="3" max="3" width="50.5703125" style="12" bestFit="1" customWidth="1"/>
    <col min="4" max="4" width="28.5703125" style="12" customWidth="1"/>
    <col min="5" max="5" width="25.140625" style="12" bestFit="1" customWidth="1"/>
    <col min="6" max="6" width="9.140625" style="12"/>
    <col min="7" max="7" width="4" style="12" customWidth="1"/>
    <col min="8" max="16384" width="9.140625" style="12"/>
  </cols>
  <sheetData>
    <row r="1" spans="2:8" ht="17.25" thickBot="1" x14ac:dyDescent="0.35">
      <c r="G1" s="113"/>
    </row>
    <row r="2" spans="2:8" ht="18" thickBot="1" x14ac:dyDescent="0.35">
      <c r="B2" s="512" t="str">
        <f>'Version Control'!B2</f>
        <v>Title Block</v>
      </c>
      <c r="C2" s="513"/>
      <c r="G2" s="113"/>
    </row>
    <row r="3" spans="2:8" x14ac:dyDescent="0.3">
      <c r="B3" s="135" t="str">
        <f>'Version Control'!B3</f>
        <v>Test Report Template Name:</v>
      </c>
      <c r="C3" s="136" t="str">
        <f>'Version Control'!C3</f>
        <v xml:space="preserve">Water Heater, Storage Electric  </v>
      </c>
      <c r="G3" s="113"/>
    </row>
    <row r="4" spans="2:8" x14ac:dyDescent="0.3">
      <c r="B4" s="137" t="str">
        <f>'Version Control'!B4</f>
        <v>Version Number:</v>
      </c>
      <c r="C4" s="384" t="str">
        <f>'Version Control'!C4</f>
        <v>v2.1</v>
      </c>
      <c r="E4" s="231" t="s">
        <v>137</v>
      </c>
      <c r="F4" s="130"/>
      <c r="G4" s="113"/>
    </row>
    <row r="5" spans="2:8" x14ac:dyDescent="0.3">
      <c r="B5" s="133" t="str">
        <f>'Version Control'!B5</f>
        <v xml:space="preserve">Latest Template Revision: </v>
      </c>
      <c r="C5" s="131">
        <f>'Version Control'!C5</f>
        <v>42923</v>
      </c>
      <c r="G5" s="113"/>
    </row>
    <row r="6" spans="2:8" x14ac:dyDescent="0.3">
      <c r="B6" s="133" t="str">
        <f>'Version Control'!B6</f>
        <v>Tab Name:</v>
      </c>
      <c r="C6" s="384" t="str">
        <f ca="1">MID(CELL("filename",A1), FIND("]", CELL("filename", A1))+ 1, 255)</f>
        <v>Test Conditions</v>
      </c>
      <c r="G6" s="113"/>
    </row>
    <row r="7" spans="2:8" ht="37.5" customHeight="1" x14ac:dyDescent="0.3">
      <c r="B7" s="385" t="str">
        <f>'Version Control'!B7</f>
        <v>File Name:</v>
      </c>
      <c r="C7" s="386" t="str">
        <f ca="1">'Version Control'!C7</f>
        <v>Water Heater, Storage Electric - v2.1.xlsx</v>
      </c>
      <c r="G7" s="113"/>
    </row>
    <row r="8" spans="2:8" ht="17.25" thickBot="1" x14ac:dyDescent="0.35">
      <c r="B8" s="134" t="str">
        <f>'Version Control'!B8</f>
        <v xml:space="preserve">Test Completion Date: </v>
      </c>
      <c r="C8" s="132" t="str">
        <f>'Version Control'!C8</f>
        <v>[MM/DD/YYYY]</v>
      </c>
      <c r="G8" s="113"/>
    </row>
    <row r="9" spans="2:8" x14ac:dyDescent="0.3">
      <c r="G9" s="113"/>
    </row>
    <row r="10" spans="2:8" ht="17.25" thickBot="1" x14ac:dyDescent="0.35">
      <c r="G10" s="113"/>
    </row>
    <row r="11" spans="2:8" ht="18" thickBot="1" x14ac:dyDescent="0.4">
      <c r="B11" s="574" t="s">
        <v>2</v>
      </c>
      <c r="C11" s="575"/>
      <c r="D11" s="576"/>
      <c r="G11" s="113"/>
    </row>
    <row r="12" spans="2:8" ht="17.25" thickBot="1" x14ac:dyDescent="0.35">
      <c r="B12" s="331" t="s">
        <v>18</v>
      </c>
      <c r="C12" s="589" t="s">
        <v>110</v>
      </c>
      <c r="D12" s="590"/>
      <c r="G12" s="113"/>
    </row>
    <row r="13" spans="2:8" ht="18.75" thickTop="1" thickBot="1" x14ac:dyDescent="0.4">
      <c r="B13" s="172" t="s">
        <v>9</v>
      </c>
      <c r="C13" s="173"/>
      <c r="D13" s="174"/>
      <c r="G13" s="113"/>
    </row>
    <row r="14" spans="2:8" ht="18" thickTop="1" x14ac:dyDescent="0.35">
      <c r="B14" s="583" t="s">
        <v>75</v>
      </c>
      <c r="C14" s="584"/>
      <c r="D14" s="585"/>
      <c r="E14" s="15"/>
      <c r="F14" s="15"/>
      <c r="G14" s="122"/>
      <c r="H14" s="15"/>
    </row>
    <row r="15" spans="2:8" ht="17.25" x14ac:dyDescent="0.35">
      <c r="B15" s="184"/>
      <c r="C15" s="577" t="s">
        <v>234</v>
      </c>
      <c r="D15" s="578"/>
      <c r="G15" s="113"/>
    </row>
    <row r="16" spans="2:8" ht="17.25" x14ac:dyDescent="0.35">
      <c r="B16" s="185"/>
      <c r="C16" s="30" t="s">
        <v>12</v>
      </c>
      <c r="D16" s="175" t="s">
        <v>13</v>
      </c>
      <c r="G16" s="113"/>
    </row>
    <row r="17" spans="2:8" x14ac:dyDescent="0.3">
      <c r="B17" s="177" t="s">
        <v>54</v>
      </c>
      <c r="C17" s="405"/>
      <c r="D17" s="406"/>
      <c r="G17" s="113"/>
    </row>
    <row r="18" spans="2:8" ht="17.25" thickBot="1" x14ac:dyDescent="0.35">
      <c r="B18" s="16" t="s">
        <v>55</v>
      </c>
      <c r="C18" s="396"/>
      <c r="D18" s="406"/>
      <c r="G18" s="113"/>
    </row>
    <row r="19" spans="2:8" ht="18.75" thickTop="1" thickBot="1" x14ac:dyDescent="0.4">
      <c r="B19" s="172" t="s">
        <v>10</v>
      </c>
      <c r="C19" s="173"/>
      <c r="D19" s="174"/>
      <c r="G19" s="113"/>
    </row>
    <row r="20" spans="2:8" ht="18" thickTop="1" x14ac:dyDescent="0.35">
      <c r="B20" s="583" t="s">
        <v>238</v>
      </c>
      <c r="C20" s="584"/>
      <c r="D20" s="585"/>
      <c r="E20" s="15"/>
      <c r="F20" s="15"/>
      <c r="G20" s="122"/>
      <c r="H20" s="15"/>
    </row>
    <row r="21" spans="2:8" ht="17.25" x14ac:dyDescent="0.35">
      <c r="B21" s="184"/>
      <c r="C21" s="579" t="s">
        <v>235</v>
      </c>
      <c r="D21" s="580"/>
      <c r="E21" s="17"/>
      <c r="F21" s="17"/>
      <c r="G21" s="113"/>
    </row>
    <row r="22" spans="2:8" ht="17.25" x14ac:dyDescent="0.35">
      <c r="B22" s="185"/>
      <c r="C22" s="30" t="s">
        <v>12</v>
      </c>
      <c r="D22" s="175" t="s">
        <v>13</v>
      </c>
      <c r="E22" s="17"/>
      <c r="F22" s="17"/>
      <c r="G22" s="113"/>
    </row>
    <row r="23" spans="2:8" ht="17.25" x14ac:dyDescent="0.35">
      <c r="B23" s="407" t="s">
        <v>54</v>
      </c>
      <c r="C23" s="405"/>
      <c r="D23" s="406"/>
      <c r="E23" s="17"/>
      <c r="F23" s="17"/>
      <c r="G23" s="113"/>
    </row>
    <row r="24" spans="2:8" ht="18" thickBot="1" x14ac:dyDescent="0.4">
      <c r="B24" s="408" t="s">
        <v>55</v>
      </c>
      <c r="C24" s="409"/>
      <c r="D24" s="410"/>
      <c r="E24" s="17"/>
      <c r="F24" s="17"/>
      <c r="G24" s="113"/>
    </row>
    <row r="25" spans="2:8" ht="18.75" thickTop="1" thickBot="1" x14ac:dyDescent="0.4">
      <c r="B25" s="411" t="s">
        <v>74</v>
      </c>
      <c r="C25" s="412"/>
      <c r="D25" s="413"/>
      <c r="E25" s="17"/>
      <c r="F25" s="17"/>
      <c r="G25" s="123"/>
      <c r="H25" s="17"/>
    </row>
    <row r="26" spans="2:8" ht="35.25" customHeight="1" thickTop="1" x14ac:dyDescent="0.35">
      <c r="B26" s="586" t="s">
        <v>11</v>
      </c>
      <c r="C26" s="587"/>
      <c r="D26" s="588"/>
      <c r="E26" s="15"/>
      <c r="F26" s="15"/>
      <c r="G26" s="122"/>
      <c r="H26" s="15"/>
    </row>
    <row r="27" spans="2:8" ht="17.25" x14ac:dyDescent="0.35">
      <c r="B27" s="414"/>
      <c r="C27" s="581" t="s">
        <v>14</v>
      </c>
      <c r="D27" s="582"/>
      <c r="E27" s="17"/>
      <c r="F27" s="17"/>
      <c r="G27" s="113"/>
    </row>
    <row r="28" spans="2:8" ht="17.25" x14ac:dyDescent="0.35">
      <c r="B28" s="415"/>
      <c r="C28" s="416" t="s">
        <v>12</v>
      </c>
      <c r="D28" s="417" t="s">
        <v>13</v>
      </c>
      <c r="E28" s="17"/>
      <c r="F28" s="17"/>
      <c r="G28" s="113"/>
    </row>
    <row r="29" spans="2:8" ht="17.25" x14ac:dyDescent="0.35">
      <c r="B29" s="407" t="s">
        <v>54</v>
      </c>
      <c r="C29" s="405"/>
      <c r="D29" s="406"/>
      <c r="E29" s="17"/>
      <c r="F29" s="17"/>
      <c r="G29" s="113"/>
    </row>
    <row r="30" spans="2:8" ht="18" thickBot="1" x14ac:dyDescent="0.4">
      <c r="B30" s="408" t="s">
        <v>55</v>
      </c>
      <c r="C30" s="409"/>
      <c r="D30" s="410"/>
      <c r="E30" s="17"/>
      <c r="F30" s="17"/>
      <c r="G30" s="113"/>
    </row>
    <row r="31" spans="2:8" ht="18.75" thickTop="1" thickBot="1" x14ac:dyDescent="0.4">
      <c r="B31" s="169" t="s">
        <v>236</v>
      </c>
      <c r="C31" s="170"/>
      <c r="D31" s="171"/>
      <c r="G31" s="113"/>
    </row>
    <row r="32" spans="2:8" ht="104.25" customHeight="1" thickTop="1" x14ac:dyDescent="0.3">
      <c r="B32" s="571" t="s">
        <v>239</v>
      </c>
      <c r="C32" s="572"/>
      <c r="D32" s="573"/>
      <c r="G32" s="113"/>
    </row>
    <row r="33" spans="1:7" ht="17.25" thickBot="1" x14ac:dyDescent="0.35">
      <c r="B33" s="168" t="s">
        <v>161</v>
      </c>
      <c r="C33" s="418"/>
      <c r="D33" s="176" t="s">
        <v>162</v>
      </c>
      <c r="G33" s="113"/>
    </row>
    <row r="34" spans="1:7" ht="18.75" thickTop="1" thickBot="1" x14ac:dyDescent="0.4">
      <c r="B34" s="169" t="s">
        <v>200</v>
      </c>
      <c r="C34" s="170"/>
      <c r="D34" s="171"/>
      <c r="G34" s="113"/>
    </row>
    <row r="35" spans="1:7" ht="36.75" customHeight="1" thickTop="1" x14ac:dyDescent="0.35">
      <c r="B35" s="566" t="s">
        <v>197</v>
      </c>
      <c r="C35" s="567"/>
      <c r="D35" s="568"/>
      <c r="G35" s="113"/>
    </row>
    <row r="36" spans="1:7" ht="17.25" x14ac:dyDescent="0.35">
      <c r="B36" s="213"/>
      <c r="C36" s="569" t="s">
        <v>198</v>
      </c>
      <c r="D36" s="570"/>
      <c r="G36" s="113"/>
    </row>
    <row r="37" spans="1:7" x14ac:dyDescent="0.3">
      <c r="B37" s="344" t="s">
        <v>199</v>
      </c>
      <c r="C37" s="493"/>
      <c r="D37" s="419" t="s">
        <v>142</v>
      </c>
      <c r="G37" s="113"/>
    </row>
    <row r="38" spans="1:7" ht="17.25" x14ac:dyDescent="0.35">
      <c r="B38" s="213"/>
      <c r="C38" s="420" t="s">
        <v>12</v>
      </c>
      <c r="D38" s="421" t="s">
        <v>13</v>
      </c>
      <c r="G38" s="113"/>
    </row>
    <row r="39" spans="1:7" x14ac:dyDescent="0.3">
      <c r="B39" s="214"/>
      <c r="C39" s="422"/>
      <c r="D39" s="423"/>
      <c r="G39" s="113"/>
    </row>
    <row r="40" spans="1:7" ht="18" thickBot="1" x14ac:dyDescent="0.4">
      <c r="B40" s="215" t="s">
        <v>237</v>
      </c>
      <c r="C40" s="564" t="str">
        <f>IF(AND(C39&gt;=0.99*C37,D39&lt;=1.01*C37),"Yes","No")</f>
        <v>Yes</v>
      </c>
      <c r="D40" s="565"/>
      <c r="G40" s="113"/>
    </row>
    <row r="41" spans="1:7" ht="17.25" x14ac:dyDescent="0.35">
      <c r="B41" s="216"/>
      <c r="C41" s="216"/>
      <c r="D41" s="216"/>
      <c r="G41" s="113"/>
    </row>
    <row r="42" spans="1:7" x14ac:dyDescent="0.3">
      <c r="A42" s="113"/>
      <c r="B42" s="217"/>
      <c r="C42" s="326"/>
      <c r="D42" s="218"/>
      <c r="E42" s="113"/>
      <c r="F42" s="113"/>
      <c r="G42" s="113"/>
    </row>
  </sheetData>
  <sheetProtection password="CC4F" sheet="1" objects="1" scenarios="1" selectLockedCells="1"/>
  <protectedRanges>
    <protectedRange sqref="C33 C12" name="Range1_1"/>
    <protectedRange sqref="C35" name="Range1_1_1"/>
    <protectedRange sqref="C39:D40" name="Range1"/>
  </protectedRanges>
  <mergeCells count="13">
    <mergeCell ref="B2:C2"/>
    <mergeCell ref="C40:D40"/>
    <mergeCell ref="B35:D35"/>
    <mergeCell ref="C36:D36"/>
    <mergeCell ref="B32:D32"/>
    <mergeCell ref="B11:D11"/>
    <mergeCell ref="C15:D15"/>
    <mergeCell ref="C21:D21"/>
    <mergeCell ref="C27:D27"/>
    <mergeCell ref="B14:D14"/>
    <mergeCell ref="B20:D20"/>
    <mergeCell ref="B26:D26"/>
    <mergeCell ref="C12:D12"/>
  </mergeCells>
  <phoneticPr fontId="1" type="noConversion"/>
  <conditionalFormatting sqref="B2 B3:C8">
    <cfRule type="expression" dxfId="10" priority="1" stopIfTrue="1">
      <formula>CELL("Protect",B2)=0</formula>
    </cfRule>
  </conditionalFormatting>
  <hyperlinks>
    <hyperlink ref="E4" location="'Instructions '!A1" display="Back to Instructions tab"/>
  </hyperlinks>
  <pageMargins left="0.25" right="0.25" top="1" bottom="0.5" header="0.3" footer="0.3"/>
  <pageSetup orientation="portrait" r:id="rId1"/>
  <headerFooter>
    <oddFooter>&amp;L&amp;F&amp;R&amp;D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I396"/>
  <sheetViews>
    <sheetView showGridLines="0" zoomScale="80" zoomScaleNormal="80" workbookViewId="0">
      <selection activeCell="E5" sqref="E5"/>
    </sheetView>
  </sheetViews>
  <sheetFormatPr defaultRowHeight="16.5" x14ac:dyDescent="0.3"/>
  <cols>
    <col min="1" max="1" width="5.140625" style="12" customWidth="1"/>
    <col min="2" max="2" width="44.28515625" style="21" customWidth="1"/>
    <col min="3" max="3" width="38.5703125" style="21" customWidth="1"/>
    <col min="4" max="4" width="27.42578125" style="21" customWidth="1"/>
    <col min="5" max="5" width="28" style="22" customWidth="1"/>
    <col min="6" max="6" width="24.85546875" style="22" customWidth="1"/>
    <col min="7" max="7" width="23.7109375" style="23" customWidth="1"/>
    <col min="8" max="8" width="37.140625" style="22" customWidth="1"/>
    <col min="9" max="9" width="4" style="22" customWidth="1"/>
    <col min="10" max="16384" width="9.140625" style="22"/>
  </cols>
  <sheetData>
    <row r="1" spans="2:9" ht="17.25" thickBot="1" x14ac:dyDescent="0.35">
      <c r="I1" s="112"/>
    </row>
    <row r="2" spans="2:9" ht="18" thickBot="1" x14ac:dyDescent="0.35">
      <c r="B2" s="512" t="str">
        <f>'Version Control'!B2</f>
        <v>Title Block</v>
      </c>
      <c r="C2" s="513"/>
      <c r="I2" s="112"/>
    </row>
    <row r="3" spans="2:9" x14ac:dyDescent="0.3">
      <c r="B3" s="135" t="str">
        <f>'Version Control'!B3</f>
        <v>Test Report Template Name:</v>
      </c>
      <c r="C3" s="136" t="str">
        <f>'Version Control'!C3</f>
        <v xml:space="preserve">Water Heater, Storage Electric  </v>
      </c>
      <c r="I3" s="112"/>
    </row>
    <row r="4" spans="2:9" x14ac:dyDescent="0.3">
      <c r="B4" s="137" t="str">
        <f>'Version Control'!B4</f>
        <v>Version Number:</v>
      </c>
      <c r="C4" s="384" t="str">
        <f>'Version Control'!C4</f>
        <v>v2.1</v>
      </c>
      <c r="I4" s="112"/>
    </row>
    <row r="5" spans="2:9" ht="18" x14ac:dyDescent="0.35">
      <c r="B5" s="133" t="str">
        <f>'Version Control'!B5</f>
        <v xml:space="preserve">Latest Template Revision: </v>
      </c>
      <c r="C5" s="131">
        <f>'Version Control'!C5</f>
        <v>42923</v>
      </c>
      <c r="E5" s="148" t="s">
        <v>137</v>
      </c>
      <c r="I5" s="112"/>
    </row>
    <row r="6" spans="2:9" x14ac:dyDescent="0.3">
      <c r="B6" s="133" t="str">
        <f>'Version Control'!B6</f>
        <v>Tab Name:</v>
      </c>
      <c r="C6" s="384" t="str">
        <f ca="1">MID(CELL("filename",A1), FIND("]", CELL("filename", A1))+ 1, 255)</f>
        <v>1st-Hr Rating Test</v>
      </c>
      <c r="I6" s="112"/>
    </row>
    <row r="7" spans="2:9" ht="33" x14ac:dyDescent="0.3">
      <c r="B7" s="385" t="str">
        <f>'Version Control'!B7</f>
        <v>File Name:</v>
      </c>
      <c r="C7" s="386" t="str">
        <f ca="1">'Version Control'!C7</f>
        <v>Water Heater, Storage Electric - v2.1.xlsx</v>
      </c>
      <c r="I7" s="112"/>
    </row>
    <row r="8" spans="2:9" ht="17.25" thickBot="1" x14ac:dyDescent="0.35">
      <c r="B8" s="134" t="str">
        <f>'Version Control'!B8</f>
        <v xml:space="preserve">Test Completion Date: </v>
      </c>
      <c r="C8" s="132" t="str">
        <f>'Version Control'!C8</f>
        <v>[MM/DD/YYYY]</v>
      </c>
      <c r="I8" s="112"/>
    </row>
    <row r="9" spans="2:9" x14ac:dyDescent="0.3">
      <c r="I9" s="112"/>
    </row>
    <row r="10" spans="2:9" ht="17.25" thickBot="1" x14ac:dyDescent="0.35">
      <c r="I10" s="112"/>
    </row>
    <row r="11" spans="2:9" s="12" customFormat="1" ht="18" thickBot="1" x14ac:dyDescent="0.4">
      <c r="B11" s="574" t="s">
        <v>42</v>
      </c>
      <c r="C11" s="575"/>
      <c r="D11" s="575"/>
      <c r="E11" s="575"/>
      <c r="F11" s="575"/>
      <c r="G11" s="576"/>
      <c r="H11" s="24"/>
      <c r="I11" s="113"/>
    </row>
    <row r="12" spans="2:9" s="12" customFormat="1" ht="18" thickBot="1" x14ac:dyDescent="0.4">
      <c r="B12" s="591" t="s">
        <v>124</v>
      </c>
      <c r="C12" s="592"/>
      <c r="D12" s="592"/>
      <c r="E12" s="592"/>
      <c r="F12" s="153"/>
      <c r="G12" s="154"/>
      <c r="H12" s="24"/>
      <c r="I12" s="113"/>
    </row>
    <row r="13" spans="2:9" s="12" customFormat="1" x14ac:dyDescent="0.3">
      <c r="B13" s="346" t="s">
        <v>18</v>
      </c>
      <c r="C13" s="347" t="s">
        <v>110</v>
      </c>
      <c r="D13" s="348"/>
      <c r="E13" s="349"/>
      <c r="F13" s="349"/>
      <c r="G13" s="350"/>
      <c r="H13" s="24"/>
      <c r="I13" s="113"/>
    </row>
    <row r="14" spans="2:9" s="12" customFormat="1" x14ac:dyDescent="0.3">
      <c r="B14" s="14"/>
      <c r="C14" s="18"/>
      <c r="D14" s="18"/>
      <c r="E14" s="11"/>
      <c r="F14" s="49"/>
      <c r="G14" s="8"/>
      <c r="H14" s="24"/>
      <c r="I14" s="113"/>
    </row>
    <row r="15" spans="2:9" s="12" customFormat="1" ht="34.5" x14ac:dyDescent="0.35">
      <c r="B15" s="155" t="s">
        <v>40</v>
      </c>
      <c r="C15" s="198"/>
      <c r="D15" s="179" t="s">
        <v>41</v>
      </c>
      <c r="E15" s="180"/>
      <c r="F15" s="180"/>
      <c r="G15" s="351"/>
      <c r="H15" s="24"/>
      <c r="I15" s="113"/>
    </row>
    <row r="16" spans="2:9" s="12" customFormat="1" ht="17.25" x14ac:dyDescent="0.35">
      <c r="B16" s="156" t="s">
        <v>47</v>
      </c>
      <c r="C16" s="198"/>
      <c r="D16" s="167"/>
      <c r="E16" s="180"/>
      <c r="F16" s="180"/>
      <c r="G16" s="351"/>
      <c r="H16" s="24"/>
      <c r="I16" s="113"/>
    </row>
    <row r="17" spans="2:9" s="4" customFormat="1" ht="17.25" x14ac:dyDescent="0.35">
      <c r="B17" s="156" t="s">
        <v>48</v>
      </c>
      <c r="C17" s="178"/>
      <c r="D17" s="181" t="s">
        <v>66</v>
      </c>
      <c r="E17" s="182"/>
      <c r="F17" s="182"/>
      <c r="G17" s="352"/>
      <c r="H17" s="26"/>
      <c r="I17" s="114"/>
    </row>
    <row r="18" spans="2:9" s="6" customFormat="1" ht="17.25" x14ac:dyDescent="0.35">
      <c r="B18" s="10"/>
      <c r="D18" s="27"/>
      <c r="E18" s="28"/>
      <c r="G18" s="29"/>
      <c r="H18" s="28"/>
      <c r="I18" s="115"/>
    </row>
    <row r="19" spans="2:9" s="6" customFormat="1" ht="57" customHeight="1" x14ac:dyDescent="0.3">
      <c r="B19" s="10"/>
      <c r="C19" s="440" t="s">
        <v>255</v>
      </c>
      <c r="D19" s="596" t="s">
        <v>254</v>
      </c>
      <c r="E19" s="596"/>
      <c r="G19" s="29"/>
      <c r="H19" s="28"/>
      <c r="I19" s="115"/>
    </row>
    <row r="20" spans="2:9" s="4" customFormat="1" ht="18.75" x14ac:dyDescent="0.4">
      <c r="B20" s="183" t="s">
        <v>140</v>
      </c>
      <c r="C20" s="439" t="str">
        <f ca="1">IF(C16="Yes",SUM(C29:G29),IF(C16="No",SUM(C29:G29)-OFFSET(B27,0,C17)+OFFSET(B27,0,C17)*(OFFSET(B25,0,C17)-OFFSET(B24,0,C17-1))/(OFFSET(B25,0,C17-1)-OFFSET(B24,0,C17-1)),""))</f>
        <v/>
      </c>
      <c r="D20" s="597"/>
      <c r="E20" s="598"/>
      <c r="F20" s="441" t="s">
        <v>39</v>
      </c>
      <c r="G20" s="352"/>
      <c r="H20" s="26"/>
      <c r="I20" s="114"/>
    </row>
    <row r="21" spans="2:9" s="4" customFormat="1" x14ac:dyDescent="0.3">
      <c r="B21" s="9"/>
      <c r="C21" s="5"/>
      <c r="D21" s="5"/>
      <c r="E21" s="5"/>
      <c r="F21" s="5"/>
      <c r="G21" s="7"/>
      <c r="H21" s="26"/>
      <c r="I21" s="114"/>
    </row>
    <row r="22" spans="2:9" s="12" customFormat="1" ht="17.25" x14ac:dyDescent="0.35">
      <c r="B22" s="157" t="s">
        <v>43</v>
      </c>
      <c r="C22" s="30">
        <v>1</v>
      </c>
      <c r="D22" s="30">
        <v>2</v>
      </c>
      <c r="E22" s="30">
        <v>3</v>
      </c>
      <c r="F22" s="30">
        <v>4</v>
      </c>
      <c r="G22" s="31">
        <v>5</v>
      </c>
      <c r="H22" s="24"/>
      <c r="I22" s="113"/>
    </row>
    <row r="23" spans="2:9" s="12" customFormat="1" x14ac:dyDescent="0.3">
      <c r="B23" s="95" t="s">
        <v>153</v>
      </c>
      <c r="C23" s="398" t="str">
        <f>IF(AND(C27&gt;0,C36&gt;0),MAX(C36:C393),"")</f>
        <v/>
      </c>
      <c r="D23" s="398" t="str">
        <f>IF(AND(D27&gt;0,D36&gt;0),MAX(D36:D393),"")</f>
        <v/>
      </c>
      <c r="E23" s="398" t="str">
        <f>IF(AND(E27&gt;0,E36&gt;0),MAX(E36:E393),"")</f>
        <v/>
      </c>
      <c r="F23" s="398" t="str">
        <f>IF(AND(F27&gt;0,F36&gt;0),MAX(F36:F393),"")</f>
        <v/>
      </c>
      <c r="G23" s="424" t="str">
        <f>IF(AND(G27&gt;0,G36&gt;0),MAX(G36:G393),"")</f>
        <v/>
      </c>
      <c r="H23" s="24"/>
      <c r="I23" s="113"/>
    </row>
    <row r="24" spans="2:9" s="12" customFormat="1" x14ac:dyDescent="0.3">
      <c r="B24" s="95" t="s">
        <v>154</v>
      </c>
      <c r="C24" s="396"/>
      <c r="D24" s="396"/>
      <c r="E24" s="396"/>
      <c r="F24" s="396"/>
      <c r="G24" s="406"/>
      <c r="H24" s="24"/>
      <c r="I24" s="113"/>
    </row>
    <row r="25" spans="2:9" s="12" customFormat="1" x14ac:dyDescent="0.3">
      <c r="B25" s="95" t="s">
        <v>155</v>
      </c>
      <c r="C25" s="398" t="str">
        <f>IF(C36&gt;0,SUM(C36:C393)/COUNTIF(C36:C393,"&gt;0"),"")</f>
        <v/>
      </c>
      <c r="D25" s="398" t="str">
        <f>IF(D36&gt;0,SUM(D36:D393)/COUNTIF(D36:D393,"&gt;0"),"")</f>
        <v/>
      </c>
      <c r="E25" s="398" t="str">
        <f>IF(E36&gt;0,SUM(E36:E393)/COUNTIF(E36:E393,"&gt;0"),"")</f>
        <v/>
      </c>
      <c r="F25" s="398" t="str">
        <f>IF(F36&gt;0,SUM(F36:F393)/COUNTIF(F36:F393,"&gt;0"),"")</f>
        <v/>
      </c>
      <c r="G25" s="425" t="str">
        <f>IF(G36&gt;0,SUM(G36:G393)/COUNTIF(G36:G393,"&gt;0"),"")</f>
        <v/>
      </c>
      <c r="H25" s="24"/>
      <c r="I25" s="113"/>
    </row>
    <row r="26" spans="2:9" s="12" customFormat="1" x14ac:dyDescent="0.3">
      <c r="B26" s="95" t="s">
        <v>156</v>
      </c>
      <c r="C26" s="426" t="str">
        <f>IF(C25&lt;&gt;"",8.32484494324108 + 0.00121002794975781*C25 - 0.0000182546439626873*C25^2 + 2.48753009971683E-08*C25^3,"")</f>
        <v/>
      </c>
      <c r="D26" s="426" t="str">
        <f>IF(D25&lt;&gt;"",8.32484494324108 + 0.00121002794975781*D25 - 0.0000182546439626873*D25^2 + 2.48753009971683E-08*D25^3,"")</f>
        <v/>
      </c>
      <c r="E26" s="426" t="str">
        <f>IF(E25&lt;&gt;"",8.32484494324108 + 0.00121002794975781*E25 - 0.0000182546439626873*E25^2 + 2.48753009971683E-08*E25^3,"")</f>
        <v/>
      </c>
      <c r="F26" s="426" t="str">
        <f>IF(F25&lt;&gt;"",8.32484494324108 + 0.00121002794975781*F25 - 0.0000182546439626873*F25^2 + 2.48753009971683E-08*F25^3,"")</f>
        <v/>
      </c>
      <c r="G26" s="425" t="str">
        <f>IF(G25&lt;&gt;"",8.32484494324108 + 0.00121002794975781*G25 - 0.0000182546439626873*G25^2 + 2.48753009971683E-08*G25^3,"")</f>
        <v/>
      </c>
      <c r="H26" s="24"/>
      <c r="I26" s="113"/>
    </row>
    <row r="27" spans="2:9" s="12" customFormat="1" ht="69" x14ac:dyDescent="0.35">
      <c r="B27" s="95" t="str">
        <f>IF($C$15="Mass","Total Mass Drawn (lbs)",IF($C$15="Volume","Total Volume Drawn (gallons)","Basis Unselected"))</f>
        <v>Basis Unselected</v>
      </c>
      <c r="C27" s="396"/>
      <c r="D27" s="396"/>
      <c r="E27" s="396"/>
      <c r="F27" s="396"/>
      <c r="G27" s="406"/>
      <c r="H27" s="345" t="s">
        <v>152</v>
      </c>
      <c r="I27" s="113"/>
    </row>
    <row r="28" spans="2:9" s="12" customFormat="1" x14ac:dyDescent="0.3">
      <c r="B28" s="95" t="s">
        <v>157</v>
      </c>
      <c r="C28" s="398" t="str">
        <f>IF(C27&gt;0,IF($C$15="Mass",C27,IF($C$15="Volume",C27*C26,"Basis Unselected")),"")</f>
        <v/>
      </c>
      <c r="D28" s="398" t="str">
        <f>IF(D27&gt;0,IF($C$15="Mass",D27,IF($C$15="Volume",D27*D26,"Basis Unselected")),"")</f>
        <v/>
      </c>
      <c r="E28" s="398" t="str">
        <f>IF(E27&gt;0,IF($C$15="Mass",E27,IF($C$15="Volume",E27*E26,"Basis Unselected")),"")</f>
        <v/>
      </c>
      <c r="F28" s="398" t="str">
        <f>IF(F27&gt;0,IF($C$15="Mass",F27,IF($C$15="Volume",F27*F26,"Basis Unselected")),"")</f>
        <v/>
      </c>
      <c r="G28" s="424" t="str">
        <f>IF(G27&gt;0,IF($C$15="Mass",G27,IF($C$15="Volume",G27*G26,"Basis Unselected")),"")</f>
        <v/>
      </c>
      <c r="H28" s="24"/>
      <c r="I28" s="113"/>
    </row>
    <row r="29" spans="2:9" s="12" customFormat="1" x14ac:dyDescent="0.3">
      <c r="B29" s="95" t="s">
        <v>158</v>
      </c>
      <c r="C29" s="398" t="str">
        <f>IF(C27&gt;0,IF($C$15="Mass",C27/C26,IF($C$15="Volume",C27,"Basis Unselected")),"")</f>
        <v/>
      </c>
      <c r="D29" s="398" t="str">
        <f>IF(D27&gt;0,IF($C$15="Mass",D27/D26,IF($C$15="Volume",D27,"Basis Unselected")),"")</f>
        <v/>
      </c>
      <c r="E29" s="398" t="str">
        <f>IF(E27&gt;0,IF($C$15="Mass",E27/E26,IF($C$15="Volume",E27,"Basis Unselected")),"")</f>
        <v/>
      </c>
      <c r="F29" s="398" t="str">
        <f>IF(F27&gt;0,IF($C$15="Mass",F27/F26,IF($C$15="Volume",F27,"Basis Unselected")),"")</f>
        <v/>
      </c>
      <c r="G29" s="424" t="str">
        <f>IF(G27&gt;0,IF($C$15="Mass",G27/G26,IF($C$15="Volume",G27,"Basis Unselected")),"")</f>
        <v/>
      </c>
      <c r="H29" s="24"/>
      <c r="I29" s="113"/>
    </row>
    <row r="30" spans="2:9" s="11" customFormat="1" x14ac:dyDescent="0.3">
      <c r="B30" s="93" t="s">
        <v>159</v>
      </c>
      <c r="C30" s="427"/>
      <c r="D30" s="427"/>
      <c r="E30" s="427"/>
      <c r="F30" s="427"/>
      <c r="G30" s="428"/>
      <c r="I30" s="116"/>
    </row>
    <row r="31" spans="2:9" s="11" customFormat="1" ht="17.25" thickBot="1" x14ac:dyDescent="0.35">
      <c r="B31" s="94" t="s">
        <v>160</v>
      </c>
      <c r="C31" s="429"/>
      <c r="D31" s="429"/>
      <c r="E31" s="429"/>
      <c r="F31" s="429"/>
      <c r="G31" s="430"/>
      <c r="I31" s="116"/>
    </row>
    <row r="32" spans="2:9" s="11" customFormat="1" ht="17.25" thickBot="1" x14ac:dyDescent="0.35">
      <c r="C32" s="32"/>
      <c r="D32" s="32"/>
      <c r="E32" s="32"/>
      <c r="F32" s="32"/>
      <c r="G32" s="32"/>
      <c r="H32" s="25"/>
      <c r="I32" s="116"/>
    </row>
    <row r="33" spans="2:9" s="11" customFormat="1" ht="18" thickBot="1" x14ac:dyDescent="0.4">
      <c r="B33" s="593" t="s">
        <v>128</v>
      </c>
      <c r="C33" s="594"/>
      <c r="D33" s="594"/>
      <c r="E33" s="594"/>
      <c r="F33" s="594"/>
      <c r="G33" s="595"/>
      <c r="H33" s="25"/>
      <c r="I33" s="116"/>
    </row>
    <row r="34" spans="2:9" s="12" customFormat="1" ht="21" x14ac:dyDescent="0.4">
      <c r="B34" s="158" t="s">
        <v>125</v>
      </c>
      <c r="C34" s="159" t="s">
        <v>151</v>
      </c>
      <c r="D34" s="160" t="s">
        <v>151</v>
      </c>
      <c r="E34" s="160" t="s">
        <v>151</v>
      </c>
      <c r="F34" s="160" t="s">
        <v>151</v>
      </c>
      <c r="G34" s="161" t="s">
        <v>151</v>
      </c>
      <c r="I34" s="113"/>
    </row>
    <row r="35" spans="2:9" s="12" customFormat="1" ht="21" x14ac:dyDescent="0.4">
      <c r="B35" s="162" t="s">
        <v>44</v>
      </c>
      <c r="C35" s="163" t="s">
        <v>24</v>
      </c>
      <c r="D35" s="164" t="s">
        <v>24</v>
      </c>
      <c r="E35" s="164" t="s">
        <v>24</v>
      </c>
      <c r="F35" s="164" t="s">
        <v>24</v>
      </c>
      <c r="G35" s="165" t="s">
        <v>24</v>
      </c>
      <c r="I35" s="113"/>
    </row>
    <row r="36" spans="2:9" x14ac:dyDescent="0.3">
      <c r="B36" s="65">
        <v>15</v>
      </c>
      <c r="C36" s="431"/>
      <c r="D36" s="432"/>
      <c r="E36" s="432"/>
      <c r="F36" s="432"/>
      <c r="G36" s="433"/>
      <c r="I36" s="112"/>
    </row>
    <row r="37" spans="2:9" x14ac:dyDescent="0.3">
      <c r="B37" s="66">
        <v>20</v>
      </c>
      <c r="C37" s="434"/>
      <c r="D37" s="435"/>
      <c r="E37" s="435"/>
      <c r="F37" s="435"/>
      <c r="G37" s="436"/>
      <c r="I37" s="112"/>
    </row>
    <row r="38" spans="2:9" x14ac:dyDescent="0.3">
      <c r="B38" s="66">
        <v>25</v>
      </c>
      <c r="C38" s="434"/>
      <c r="D38" s="435"/>
      <c r="E38" s="435"/>
      <c r="F38" s="435"/>
      <c r="G38" s="436"/>
      <c r="I38" s="112"/>
    </row>
    <row r="39" spans="2:9" x14ac:dyDescent="0.3">
      <c r="B39" s="66">
        <v>30</v>
      </c>
      <c r="C39" s="434"/>
      <c r="D39" s="435"/>
      <c r="E39" s="435"/>
      <c r="F39" s="435"/>
      <c r="G39" s="436"/>
      <c r="I39" s="112"/>
    </row>
    <row r="40" spans="2:9" x14ac:dyDescent="0.3">
      <c r="B40" s="66">
        <v>35</v>
      </c>
      <c r="C40" s="434"/>
      <c r="D40" s="435"/>
      <c r="E40" s="435"/>
      <c r="F40" s="435"/>
      <c r="G40" s="436"/>
      <c r="I40" s="112"/>
    </row>
    <row r="41" spans="2:9" x14ac:dyDescent="0.3">
      <c r="B41" s="66">
        <v>40</v>
      </c>
      <c r="C41" s="434"/>
      <c r="D41" s="435"/>
      <c r="E41" s="435"/>
      <c r="F41" s="435"/>
      <c r="G41" s="436"/>
      <c r="I41" s="112"/>
    </row>
    <row r="42" spans="2:9" x14ac:dyDescent="0.3">
      <c r="B42" s="66">
        <v>45</v>
      </c>
      <c r="C42" s="434"/>
      <c r="D42" s="435"/>
      <c r="E42" s="435"/>
      <c r="F42" s="435"/>
      <c r="G42" s="436"/>
      <c r="I42" s="112"/>
    </row>
    <row r="43" spans="2:9" x14ac:dyDescent="0.3">
      <c r="B43" s="66">
        <v>50</v>
      </c>
      <c r="C43" s="434"/>
      <c r="D43" s="435"/>
      <c r="E43" s="435"/>
      <c r="F43" s="435"/>
      <c r="G43" s="436"/>
      <c r="I43" s="112"/>
    </row>
    <row r="44" spans="2:9" x14ac:dyDescent="0.3">
      <c r="B44" s="66">
        <v>55</v>
      </c>
      <c r="C44" s="434"/>
      <c r="D44" s="435"/>
      <c r="E44" s="435"/>
      <c r="F44" s="435"/>
      <c r="G44" s="436"/>
      <c r="I44" s="112"/>
    </row>
    <row r="45" spans="2:9" x14ac:dyDescent="0.3">
      <c r="B45" s="66">
        <v>60</v>
      </c>
      <c r="C45" s="434"/>
      <c r="D45" s="435"/>
      <c r="E45" s="435"/>
      <c r="F45" s="435"/>
      <c r="G45" s="436"/>
      <c r="I45" s="112"/>
    </row>
    <row r="46" spans="2:9" x14ac:dyDescent="0.3">
      <c r="B46" s="66">
        <v>65</v>
      </c>
      <c r="C46" s="434"/>
      <c r="D46" s="435"/>
      <c r="E46" s="435"/>
      <c r="F46" s="435"/>
      <c r="G46" s="436"/>
      <c r="I46" s="112"/>
    </row>
    <row r="47" spans="2:9" x14ac:dyDescent="0.3">
      <c r="B47" s="66">
        <v>70</v>
      </c>
      <c r="C47" s="434"/>
      <c r="D47" s="435"/>
      <c r="E47" s="435"/>
      <c r="F47" s="435"/>
      <c r="G47" s="436"/>
      <c r="I47" s="112"/>
    </row>
    <row r="48" spans="2:9" x14ac:dyDescent="0.3">
      <c r="B48" s="66">
        <v>75</v>
      </c>
      <c r="C48" s="434"/>
      <c r="D48" s="435"/>
      <c r="E48" s="435"/>
      <c r="F48" s="435"/>
      <c r="G48" s="436"/>
      <c r="I48" s="112"/>
    </row>
    <row r="49" spans="2:9" x14ac:dyDescent="0.3">
      <c r="B49" s="66">
        <v>80</v>
      </c>
      <c r="C49" s="434"/>
      <c r="D49" s="435"/>
      <c r="E49" s="435"/>
      <c r="F49" s="435"/>
      <c r="G49" s="436"/>
      <c r="I49" s="112"/>
    </row>
    <row r="50" spans="2:9" x14ac:dyDescent="0.3">
      <c r="B50" s="66">
        <v>85</v>
      </c>
      <c r="C50" s="434"/>
      <c r="D50" s="435"/>
      <c r="E50" s="435"/>
      <c r="F50" s="435"/>
      <c r="G50" s="436"/>
      <c r="I50" s="112"/>
    </row>
    <row r="51" spans="2:9" x14ac:dyDescent="0.3">
      <c r="B51" s="66">
        <v>90</v>
      </c>
      <c r="C51" s="434"/>
      <c r="D51" s="435"/>
      <c r="E51" s="435"/>
      <c r="F51" s="435"/>
      <c r="G51" s="436"/>
      <c r="I51" s="112"/>
    </row>
    <row r="52" spans="2:9" x14ac:dyDescent="0.3">
      <c r="B52" s="66">
        <v>95</v>
      </c>
      <c r="C52" s="434"/>
      <c r="D52" s="435"/>
      <c r="E52" s="435"/>
      <c r="F52" s="435"/>
      <c r="G52" s="436"/>
      <c r="I52" s="112"/>
    </row>
    <row r="53" spans="2:9" x14ac:dyDescent="0.3">
      <c r="B53" s="66">
        <v>100</v>
      </c>
      <c r="C53" s="434"/>
      <c r="D53" s="435"/>
      <c r="E53" s="435"/>
      <c r="F53" s="435"/>
      <c r="G53" s="436"/>
      <c r="I53" s="112"/>
    </row>
    <row r="54" spans="2:9" x14ac:dyDescent="0.3">
      <c r="B54" s="66">
        <v>105</v>
      </c>
      <c r="C54" s="434"/>
      <c r="D54" s="435"/>
      <c r="E54" s="435"/>
      <c r="F54" s="435"/>
      <c r="G54" s="436"/>
      <c r="I54" s="112"/>
    </row>
    <row r="55" spans="2:9" x14ac:dyDescent="0.3">
      <c r="B55" s="66">
        <v>110</v>
      </c>
      <c r="C55" s="434"/>
      <c r="D55" s="435"/>
      <c r="E55" s="435"/>
      <c r="F55" s="435"/>
      <c r="G55" s="436"/>
      <c r="I55" s="112"/>
    </row>
    <row r="56" spans="2:9" x14ac:dyDescent="0.3">
      <c r="B56" s="66">
        <v>115</v>
      </c>
      <c r="C56" s="434"/>
      <c r="D56" s="435"/>
      <c r="E56" s="435"/>
      <c r="F56" s="435"/>
      <c r="G56" s="436"/>
      <c r="I56" s="112"/>
    </row>
    <row r="57" spans="2:9" x14ac:dyDescent="0.3">
      <c r="B57" s="66">
        <v>120</v>
      </c>
      <c r="C57" s="434"/>
      <c r="D57" s="435"/>
      <c r="E57" s="435"/>
      <c r="F57" s="435"/>
      <c r="G57" s="436"/>
      <c r="I57" s="112"/>
    </row>
    <row r="58" spans="2:9" x14ac:dyDescent="0.3">
      <c r="B58" s="66">
        <v>125</v>
      </c>
      <c r="C58" s="434"/>
      <c r="D58" s="435"/>
      <c r="E58" s="435"/>
      <c r="F58" s="435"/>
      <c r="G58" s="436"/>
      <c r="I58" s="112"/>
    </row>
    <row r="59" spans="2:9" s="33" customFormat="1" x14ac:dyDescent="0.3">
      <c r="B59" s="66">
        <v>130</v>
      </c>
      <c r="C59" s="434"/>
      <c r="D59" s="435"/>
      <c r="E59" s="435"/>
      <c r="F59" s="435"/>
      <c r="G59" s="436"/>
      <c r="I59" s="117"/>
    </row>
    <row r="60" spans="2:9" x14ac:dyDescent="0.3">
      <c r="B60" s="66">
        <v>135</v>
      </c>
      <c r="C60" s="434"/>
      <c r="D60" s="435"/>
      <c r="E60" s="435"/>
      <c r="F60" s="435"/>
      <c r="G60" s="436"/>
      <c r="I60" s="112"/>
    </row>
    <row r="61" spans="2:9" x14ac:dyDescent="0.3">
      <c r="B61" s="66">
        <v>140</v>
      </c>
      <c r="C61" s="434"/>
      <c r="D61" s="435"/>
      <c r="E61" s="435"/>
      <c r="F61" s="435"/>
      <c r="G61" s="436"/>
      <c r="I61" s="112"/>
    </row>
    <row r="62" spans="2:9" x14ac:dyDescent="0.3">
      <c r="B62" s="66">
        <v>145</v>
      </c>
      <c r="C62" s="434"/>
      <c r="D62" s="435"/>
      <c r="E62" s="435"/>
      <c r="F62" s="435"/>
      <c r="G62" s="436"/>
      <c r="I62" s="112"/>
    </row>
    <row r="63" spans="2:9" x14ac:dyDescent="0.3">
      <c r="B63" s="66">
        <v>150</v>
      </c>
      <c r="C63" s="434"/>
      <c r="D63" s="435"/>
      <c r="E63" s="435"/>
      <c r="F63" s="435"/>
      <c r="G63" s="436"/>
      <c r="H63" s="34"/>
      <c r="I63" s="112"/>
    </row>
    <row r="64" spans="2:9" x14ac:dyDescent="0.3">
      <c r="B64" s="66">
        <v>155</v>
      </c>
      <c r="C64" s="434"/>
      <c r="D64" s="435"/>
      <c r="E64" s="435"/>
      <c r="F64" s="435"/>
      <c r="G64" s="436"/>
      <c r="H64" s="34"/>
      <c r="I64" s="112"/>
    </row>
    <row r="65" spans="2:9" x14ac:dyDescent="0.3">
      <c r="B65" s="66">
        <v>160</v>
      </c>
      <c r="C65" s="434"/>
      <c r="D65" s="435"/>
      <c r="E65" s="435"/>
      <c r="F65" s="435"/>
      <c r="G65" s="436"/>
      <c r="H65" s="34"/>
      <c r="I65" s="112"/>
    </row>
    <row r="66" spans="2:9" x14ac:dyDescent="0.3">
      <c r="B66" s="66">
        <v>165</v>
      </c>
      <c r="C66" s="434"/>
      <c r="D66" s="435"/>
      <c r="E66" s="435"/>
      <c r="F66" s="435"/>
      <c r="G66" s="436"/>
      <c r="H66" s="34"/>
      <c r="I66" s="112"/>
    </row>
    <row r="67" spans="2:9" x14ac:dyDescent="0.3">
      <c r="B67" s="66">
        <v>170</v>
      </c>
      <c r="C67" s="434"/>
      <c r="D67" s="435"/>
      <c r="E67" s="435"/>
      <c r="F67" s="435"/>
      <c r="G67" s="436"/>
      <c r="H67" s="34"/>
      <c r="I67" s="112"/>
    </row>
    <row r="68" spans="2:9" x14ac:dyDescent="0.3">
      <c r="B68" s="66">
        <v>175</v>
      </c>
      <c r="C68" s="434"/>
      <c r="D68" s="435"/>
      <c r="E68" s="435"/>
      <c r="F68" s="435"/>
      <c r="G68" s="436"/>
      <c r="H68" s="34"/>
      <c r="I68" s="112"/>
    </row>
    <row r="69" spans="2:9" x14ac:dyDescent="0.3">
      <c r="B69" s="66">
        <v>180</v>
      </c>
      <c r="C69" s="434"/>
      <c r="D69" s="435"/>
      <c r="E69" s="435"/>
      <c r="F69" s="435"/>
      <c r="G69" s="436"/>
      <c r="H69" s="34"/>
      <c r="I69" s="112"/>
    </row>
    <row r="70" spans="2:9" x14ac:dyDescent="0.3">
      <c r="B70" s="66">
        <v>185</v>
      </c>
      <c r="C70" s="434"/>
      <c r="D70" s="435"/>
      <c r="E70" s="435"/>
      <c r="F70" s="435"/>
      <c r="G70" s="436"/>
      <c r="H70" s="34"/>
      <c r="I70" s="112"/>
    </row>
    <row r="71" spans="2:9" x14ac:dyDescent="0.3">
      <c r="B71" s="66">
        <v>190</v>
      </c>
      <c r="C71" s="434"/>
      <c r="D71" s="435"/>
      <c r="E71" s="435"/>
      <c r="F71" s="435"/>
      <c r="G71" s="436"/>
      <c r="H71" s="34"/>
      <c r="I71" s="112"/>
    </row>
    <row r="72" spans="2:9" x14ac:dyDescent="0.3">
      <c r="B72" s="66">
        <v>195</v>
      </c>
      <c r="C72" s="434"/>
      <c r="D72" s="435"/>
      <c r="E72" s="435"/>
      <c r="F72" s="435"/>
      <c r="G72" s="436"/>
      <c r="H72" s="34"/>
      <c r="I72" s="112"/>
    </row>
    <row r="73" spans="2:9" x14ac:dyDescent="0.3">
      <c r="B73" s="66">
        <v>200</v>
      </c>
      <c r="C73" s="434"/>
      <c r="D73" s="435"/>
      <c r="E73" s="435"/>
      <c r="F73" s="435"/>
      <c r="G73" s="436"/>
      <c r="H73" s="34"/>
      <c r="I73" s="112"/>
    </row>
    <row r="74" spans="2:9" x14ac:dyDescent="0.3">
      <c r="B74" s="66">
        <v>205</v>
      </c>
      <c r="C74" s="434"/>
      <c r="D74" s="435"/>
      <c r="E74" s="435"/>
      <c r="F74" s="435"/>
      <c r="G74" s="436"/>
      <c r="H74" s="34"/>
      <c r="I74" s="112"/>
    </row>
    <row r="75" spans="2:9" x14ac:dyDescent="0.3">
      <c r="B75" s="66">
        <v>210</v>
      </c>
      <c r="C75" s="434"/>
      <c r="D75" s="435"/>
      <c r="E75" s="435"/>
      <c r="F75" s="435"/>
      <c r="G75" s="436"/>
      <c r="H75" s="34"/>
      <c r="I75" s="112"/>
    </row>
    <row r="76" spans="2:9" x14ac:dyDescent="0.3">
      <c r="B76" s="66">
        <v>215</v>
      </c>
      <c r="C76" s="434"/>
      <c r="D76" s="435"/>
      <c r="E76" s="435"/>
      <c r="F76" s="435"/>
      <c r="G76" s="436"/>
      <c r="H76" s="34"/>
      <c r="I76" s="112"/>
    </row>
    <row r="77" spans="2:9" x14ac:dyDescent="0.3">
      <c r="B77" s="66">
        <v>220</v>
      </c>
      <c r="C77" s="434"/>
      <c r="D77" s="435"/>
      <c r="E77" s="435"/>
      <c r="F77" s="435"/>
      <c r="G77" s="436"/>
      <c r="H77" s="34"/>
      <c r="I77" s="112"/>
    </row>
    <row r="78" spans="2:9" x14ac:dyDescent="0.3">
      <c r="B78" s="66">
        <v>225</v>
      </c>
      <c r="C78" s="434"/>
      <c r="D78" s="435"/>
      <c r="E78" s="435"/>
      <c r="F78" s="435"/>
      <c r="G78" s="436"/>
      <c r="H78" s="34"/>
      <c r="I78" s="112"/>
    </row>
    <row r="79" spans="2:9" x14ac:dyDescent="0.3">
      <c r="B79" s="66">
        <v>230</v>
      </c>
      <c r="C79" s="434"/>
      <c r="D79" s="435"/>
      <c r="E79" s="435"/>
      <c r="F79" s="435"/>
      <c r="G79" s="436"/>
      <c r="H79" s="34"/>
      <c r="I79" s="112"/>
    </row>
    <row r="80" spans="2:9" x14ac:dyDescent="0.3">
      <c r="B80" s="66">
        <v>235</v>
      </c>
      <c r="C80" s="434"/>
      <c r="D80" s="435"/>
      <c r="E80" s="435"/>
      <c r="F80" s="435"/>
      <c r="G80" s="436"/>
      <c r="H80" s="34"/>
      <c r="I80" s="112"/>
    </row>
    <row r="81" spans="2:9" x14ac:dyDescent="0.3">
      <c r="B81" s="66">
        <v>240</v>
      </c>
      <c r="C81" s="434"/>
      <c r="D81" s="435"/>
      <c r="E81" s="435"/>
      <c r="F81" s="435"/>
      <c r="G81" s="436"/>
      <c r="H81" s="34"/>
      <c r="I81" s="112"/>
    </row>
    <row r="82" spans="2:9" x14ac:dyDescent="0.3">
      <c r="B82" s="66">
        <v>245</v>
      </c>
      <c r="C82" s="434"/>
      <c r="D82" s="435"/>
      <c r="E82" s="435"/>
      <c r="F82" s="435"/>
      <c r="G82" s="436"/>
      <c r="H82" s="34"/>
      <c r="I82" s="112"/>
    </row>
    <row r="83" spans="2:9" x14ac:dyDescent="0.3">
      <c r="B83" s="66">
        <v>250</v>
      </c>
      <c r="C83" s="434"/>
      <c r="D83" s="435"/>
      <c r="E83" s="435"/>
      <c r="F83" s="435"/>
      <c r="G83" s="436"/>
      <c r="H83" s="34"/>
      <c r="I83" s="112"/>
    </row>
    <row r="84" spans="2:9" x14ac:dyDescent="0.3">
      <c r="B84" s="66">
        <v>255</v>
      </c>
      <c r="C84" s="434"/>
      <c r="D84" s="435"/>
      <c r="E84" s="435"/>
      <c r="F84" s="435"/>
      <c r="G84" s="436"/>
      <c r="H84" s="34"/>
      <c r="I84" s="112"/>
    </row>
    <row r="85" spans="2:9" x14ac:dyDescent="0.3">
      <c r="B85" s="66">
        <v>260</v>
      </c>
      <c r="C85" s="434"/>
      <c r="D85" s="435"/>
      <c r="E85" s="435"/>
      <c r="F85" s="435"/>
      <c r="G85" s="436"/>
      <c r="H85" s="34"/>
      <c r="I85" s="112"/>
    </row>
    <row r="86" spans="2:9" x14ac:dyDescent="0.3">
      <c r="B86" s="66">
        <v>265</v>
      </c>
      <c r="C86" s="434"/>
      <c r="D86" s="435"/>
      <c r="E86" s="435"/>
      <c r="F86" s="435"/>
      <c r="G86" s="436"/>
      <c r="H86" s="34"/>
      <c r="I86" s="112"/>
    </row>
    <row r="87" spans="2:9" x14ac:dyDescent="0.3">
      <c r="B87" s="66">
        <v>270</v>
      </c>
      <c r="C87" s="434"/>
      <c r="D87" s="435"/>
      <c r="E87" s="435"/>
      <c r="F87" s="435"/>
      <c r="G87" s="436"/>
      <c r="H87" s="34"/>
      <c r="I87" s="112"/>
    </row>
    <row r="88" spans="2:9" x14ac:dyDescent="0.3">
      <c r="B88" s="66">
        <v>275</v>
      </c>
      <c r="C88" s="434"/>
      <c r="D88" s="435"/>
      <c r="E88" s="435"/>
      <c r="F88" s="435"/>
      <c r="G88" s="436"/>
      <c r="H88" s="34"/>
      <c r="I88" s="112"/>
    </row>
    <row r="89" spans="2:9" x14ac:dyDescent="0.3">
      <c r="B89" s="66">
        <v>280</v>
      </c>
      <c r="C89" s="434"/>
      <c r="D89" s="435"/>
      <c r="E89" s="435"/>
      <c r="F89" s="435"/>
      <c r="G89" s="436"/>
      <c r="H89" s="34"/>
      <c r="I89" s="112"/>
    </row>
    <row r="90" spans="2:9" x14ac:dyDescent="0.3">
      <c r="B90" s="66">
        <v>285</v>
      </c>
      <c r="C90" s="434"/>
      <c r="D90" s="435"/>
      <c r="E90" s="435"/>
      <c r="F90" s="435"/>
      <c r="G90" s="436"/>
      <c r="H90" s="34"/>
      <c r="I90" s="112"/>
    </row>
    <row r="91" spans="2:9" x14ac:dyDescent="0.3">
      <c r="B91" s="66">
        <v>290</v>
      </c>
      <c r="C91" s="434"/>
      <c r="D91" s="435"/>
      <c r="E91" s="435"/>
      <c r="F91" s="435"/>
      <c r="G91" s="436"/>
      <c r="H91" s="34"/>
      <c r="I91" s="112"/>
    </row>
    <row r="92" spans="2:9" x14ac:dyDescent="0.3">
      <c r="B92" s="66">
        <v>295</v>
      </c>
      <c r="C92" s="434"/>
      <c r="D92" s="435"/>
      <c r="E92" s="435"/>
      <c r="F92" s="435"/>
      <c r="G92" s="436"/>
      <c r="H92" s="34"/>
      <c r="I92" s="112"/>
    </row>
    <row r="93" spans="2:9" x14ac:dyDescent="0.3">
      <c r="B93" s="66">
        <v>300</v>
      </c>
      <c r="C93" s="434"/>
      <c r="D93" s="435"/>
      <c r="E93" s="435"/>
      <c r="F93" s="435"/>
      <c r="G93" s="436"/>
      <c r="H93" s="34"/>
      <c r="I93" s="112"/>
    </row>
    <row r="94" spans="2:9" x14ac:dyDescent="0.3">
      <c r="B94" s="66">
        <v>305</v>
      </c>
      <c r="C94" s="434"/>
      <c r="D94" s="435"/>
      <c r="E94" s="435"/>
      <c r="F94" s="435"/>
      <c r="G94" s="436"/>
      <c r="H94" s="34"/>
      <c r="I94" s="112"/>
    </row>
    <row r="95" spans="2:9" x14ac:dyDescent="0.3">
      <c r="B95" s="66">
        <v>310</v>
      </c>
      <c r="C95" s="434"/>
      <c r="D95" s="435"/>
      <c r="E95" s="435"/>
      <c r="F95" s="435"/>
      <c r="G95" s="436"/>
      <c r="H95" s="34"/>
      <c r="I95" s="112"/>
    </row>
    <row r="96" spans="2:9" x14ac:dyDescent="0.3">
      <c r="B96" s="66">
        <v>315</v>
      </c>
      <c r="C96" s="434"/>
      <c r="D96" s="435"/>
      <c r="E96" s="435"/>
      <c r="F96" s="435"/>
      <c r="G96" s="436"/>
      <c r="H96" s="34"/>
      <c r="I96" s="112"/>
    </row>
    <row r="97" spans="2:9" x14ac:dyDescent="0.3">
      <c r="B97" s="66">
        <v>320</v>
      </c>
      <c r="C97" s="434"/>
      <c r="D97" s="435"/>
      <c r="E97" s="435"/>
      <c r="F97" s="435"/>
      <c r="G97" s="436"/>
      <c r="H97" s="34"/>
      <c r="I97" s="112"/>
    </row>
    <row r="98" spans="2:9" x14ac:dyDescent="0.3">
      <c r="B98" s="66">
        <v>325</v>
      </c>
      <c r="C98" s="434"/>
      <c r="D98" s="435"/>
      <c r="E98" s="435"/>
      <c r="F98" s="435"/>
      <c r="G98" s="436"/>
      <c r="H98" s="34"/>
      <c r="I98" s="112"/>
    </row>
    <row r="99" spans="2:9" x14ac:dyDescent="0.3">
      <c r="B99" s="66">
        <v>330</v>
      </c>
      <c r="C99" s="434"/>
      <c r="D99" s="435"/>
      <c r="E99" s="435"/>
      <c r="F99" s="435"/>
      <c r="G99" s="436"/>
      <c r="H99" s="34"/>
      <c r="I99" s="112"/>
    </row>
    <row r="100" spans="2:9" x14ac:dyDescent="0.3">
      <c r="B100" s="66">
        <v>335</v>
      </c>
      <c r="C100" s="434"/>
      <c r="D100" s="435"/>
      <c r="E100" s="435"/>
      <c r="F100" s="435"/>
      <c r="G100" s="436"/>
      <c r="H100" s="34"/>
      <c r="I100" s="112"/>
    </row>
    <row r="101" spans="2:9" x14ac:dyDescent="0.3">
      <c r="B101" s="66">
        <v>340</v>
      </c>
      <c r="C101" s="434"/>
      <c r="D101" s="435"/>
      <c r="E101" s="435"/>
      <c r="F101" s="435"/>
      <c r="G101" s="436"/>
      <c r="H101" s="34"/>
      <c r="I101" s="112"/>
    </row>
    <row r="102" spans="2:9" x14ac:dyDescent="0.3">
      <c r="B102" s="66">
        <v>345</v>
      </c>
      <c r="C102" s="434"/>
      <c r="D102" s="435"/>
      <c r="E102" s="435"/>
      <c r="F102" s="435"/>
      <c r="G102" s="436"/>
      <c r="H102" s="34"/>
      <c r="I102" s="112"/>
    </row>
    <row r="103" spans="2:9" x14ac:dyDescent="0.3">
      <c r="B103" s="66">
        <v>350</v>
      </c>
      <c r="C103" s="434"/>
      <c r="D103" s="435"/>
      <c r="E103" s="435"/>
      <c r="F103" s="435"/>
      <c r="G103" s="436"/>
      <c r="H103" s="34"/>
      <c r="I103" s="112"/>
    </row>
    <row r="104" spans="2:9" x14ac:dyDescent="0.3">
      <c r="B104" s="66">
        <v>355</v>
      </c>
      <c r="C104" s="434"/>
      <c r="D104" s="435"/>
      <c r="E104" s="435"/>
      <c r="F104" s="435"/>
      <c r="G104" s="436"/>
      <c r="H104" s="34"/>
      <c r="I104" s="112"/>
    </row>
    <row r="105" spans="2:9" x14ac:dyDescent="0.3">
      <c r="B105" s="66">
        <v>360</v>
      </c>
      <c r="C105" s="434"/>
      <c r="D105" s="435"/>
      <c r="E105" s="435"/>
      <c r="F105" s="435"/>
      <c r="G105" s="436"/>
      <c r="H105" s="34"/>
      <c r="I105" s="112"/>
    </row>
    <row r="106" spans="2:9" x14ac:dyDescent="0.3">
      <c r="B106" s="66">
        <v>365</v>
      </c>
      <c r="C106" s="434"/>
      <c r="D106" s="435"/>
      <c r="E106" s="435"/>
      <c r="F106" s="435"/>
      <c r="G106" s="436"/>
      <c r="H106" s="34"/>
      <c r="I106" s="112"/>
    </row>
    <row r="107" spans="2:9" x14ac:dyDescent="0.3">
      <c r="B107" s="66">
        <v>370</v>
      </c>
      <c r="C107" s="434"/>
      <c r="D107" s="435"/>
      <c r="E107" s="435"/>
      <c r="F107" s="435"/>
      <c r="G107" s="436"/>
      <c r="H107" s="34"/>
      <c r="I107" s="112"/>
    </row>
    <row r="108" spans="2:9" x14ac:dyDescent="0.3">
      <c r="B108" s="66">
        <v>375</v>
      </c>
      <c r="C108" s="434"/>
      <c r="D108" s="435"/>
      <c r="E108" s="435"/>
      <c r="F108" s="435"/>
      <c r="G108" s="436"/>
      <c r="H108" s="34"/>
      <c r="I108" s="112"/>
    </row>
    <row r="109" spans="2:9" x14ac:dyDescent="0.3">
      <c r="B109" s="66">
        <v>380</v>
      </c>
      <c r="C109" s="434"/>
      <c r="D109" s="435"/>
      <c r="E109" s="435"/>
      <c r="F109" s="435"/>
      <c r="G109" s="436"/>
      <c r="H109" s="34"/>
      <c r="I109" s="112"/>
    </row>
    <row r="110" spans="2:9" x14ac:dyDescent="0.3">
      <c r="B110" s="66">
        <v>385</v>
      </c>
      <c r="C110" s="434"/>
      <c r="D110" s="435"/>
      <c r="E110" s="435"/>
      <c r="F110" s="435"/>
      <c r="G110" s="436"/>
      <c r="H110" s="34"/>
      <c r="I110" s="112"/>
    </row>
    <row r="111" spans="2:9" x14ac:dyDescent="0.3">
      <c r="B111" s="66">
        <v>390</v>
      </c>
      <c r="C111" s="434"/>
      <c r="D111" s="435"/>
      <c r="E111" s="435"/>
      <c r="F111" s="435"/>
      <c r="G111" s="436"/>
      <c r="H111" s="34"/>
      <c r="I111" s="112"/>
    </row>
    <row r="112" spans="2:9" x14ac:dyDescent="0.3">
      <c r="B112" s="66">
        <v>395</v>
      </c>
      <c r="C112" s="434"/>
      <c r="D112" s="435"/>
      <c r="E112" s="435"/>
      <c r="F112" s="435"/>
      <c r="G112" s="436"/>
      <c r="H112" s="34"/>
      <c r="I112" s="112"/>
    </row>
    <row r="113" spans="2:9" x14ac:dyDescent="0.3">
      <c r="B113" s="66">
        <v>400</v>
      </c>
      <c r="C113" s="434"/>
      <c r="D113" s="435"/>
      <c r="E113" s="435"/>
      <c r="F113" s="435"/>
      <c r="G113" s="436"/>
      <c r="H113" s="34"/>
      <c r="I113" s="112"/>
    </row>
    <row r="114" spans="2:9" x14ac:dyDescent="0.3">
      <c r="B114" s="66">
        <v>405</v>
      </c>
      <c r="C114" s="434"/>
      <c r="D114" s="435"/>
      <c r="E114" s="435"/>
      <c r="F114" s="435"/>
      <c r="G114" s="436"/>
      <c r="H114" s="34"/>
      <c r="I114" s="112"/>
    </row>
    <row r="115" spans="2:9" x14ac:dyDescent="0.3">
      <c r="B115" s="66">
        <v>410</v>
      </c>
      <c r="C115" s="434"/>
      <c r="D115" s="435"/>
      <c r="E115" s="435"/>
      <c r="F115" s="435"/>
      <c r="G115" s="436"/>
      <c r="H115" s="34"/>
      <c r="I115" s="112"/>
    </row>
    <row r="116" spans="2:9" x14ac:dyDescent="0.3">
      <c r="B116" s="66">
        <v>415</v>
      </c>
      <c r="C116" s="434"/>
      <c r="D116" s="435"/>
      <c r="E116" s="435"/>
      <c r="F116" s="435"/>
      <c r="G116" s="436"/>
      <c r="H116" s="34"/>
      <c r="I116" s="112"/>
    </row>
    <row r="117" spans="2:9" x14ac:dyDescent="0.3">
      <c r="B117" s="66">
        <v>420</v>
      </c>
      <c r="C117" s="434"/>
      <c r="D117" s="435"/>
      <c r="E117" s="435"/>
      <c r="F117" s="435"/>
      <c r="G117" s="436"/>
      <c r="H117" s="34"/>
      <c r="I117" s="112"/>
    </row>
    <row r="118" spans="2:9" x14ac:dyDescent="0.3">
      <c r="B118" s="66">
        <v>425</v>
      </c>
      <c r="C118" s="434"/>
      <c r="D118" s="435"/>
      <c r="E118" s="435"/>
      <c r="F118" s="435"/>
      <c r="G118" s="436"/>
      <c r="H118" s="34"/>
      <c r="I118" s="112"/>
    </row>
    <row r="119" spans="2:9" x14ac:dyDescent="0.3">
      <c r="B119" s="66">
        <v>430</v>
      </c>
      <c r="C119" s="434"/>
      <c r="D119" s="435"/>
      <c r="E119" s="435"/>
      <c r="F119" s="435"/>
      <c r="G119" s="436"/>
      <c r="H119" s="34"/>
      <c r="I119" s="112"/>
    </row>
    <row r="120" spans="2:9" x14ac:dyDescent="0.3">
      <c r="B120" s="66">
        <v>435</v>
      </c>
      <c r="C120" s="434"/>
      <c r="D120" s="435"/>
      <c r="E120" s="435"/>
      <c r="F120" s="435"/>
      <c r="G120" s="436"/>
      <c r="H120" s="34"/>
      <c r="I120" s="112"/>
    </row>
    <row r="121" spans="2:9" x14ac:dyDescent="0.3">
      <c r="B121" s="66">
        <v>440</v>
      </c>
      <c r="C121" s="434"/>
      <c r="D121" s="435"/>
      <c r="E121" s="435"/>
      <c r="F121" s="435"/>
      <c r="G121" s="436"/>
      <c r="H121" s="34"/>
      <c r="I121" s="112"/>
    </row>
    <row r="122" spans="2:9" x14ac:dyDescent="0.3">
      <c r="B122" s="66">
        <v>445</v>
      </c>
      <c r="C122" s="434"/>
      <c r="D122" s="435"/>
      <c r="E122" s="435"/>
      <c r="F122" s="435"/>
      <c r="G122" s="436"/>
      <c r="H122" s="34"/>
      <c r="I122" s="112"/>
    </row>
    <row r="123" spans="2:9" x14ac:dyDescent="0.3">
      <c r="B123" s="66">
        <v>450</v>
      </c>
      <c r="C123" s="434"/>
      <c r="D123" s="435"/>
      <c r="E123" s="435"/>
      <c r="F123" s="435"/>
      <c r="G123" s="436"/>
      <c r="H123" s="34"/>
      <c r="I123" s="112"/>
    </row>
    <row r="124" spans="2:9" x14ac:dyDescent="0.3">
      <c r="B124" s="66">
        <v>455</v>
      </c>
      <c r="C124" s="434"/>
      <c r="D124" s="435"/>
      <c r="E124" s="435"/>
      <c r="F124" s="435"/>
      <c r="G124" s="436"/>
      <c r="H124" s="34"/>
      <c r="I124" s="112"/>
    </row>
    <row r="125" spans="2:9" x14ac:dyDescent="0.3">
      <c r="B125" s="66">
        <v>460</v>
      </c>
      <c r="C125" s="434"/>
      <c r="D125" s="435"/>
      <c r="E125" s="435"/>
      <c r="F125" s="435"/>
      <c r="G125" s="436"/>
      <c r="H125" s="34"/>
      <c r="I125" s="112"/>
    </row>
    <row r="126" spans="2:9" x14ac:dyDescent="0.3">
      <c r="B126" s="66">
        <v>465</v>
      </c>
      <c r="C126" s="434"/>
      <c r="D126" s="435"/>
      <c r="E126" s="435"/>
      <c r="F126" s="435"/>
      <c r="G126" s="436"/>
      <c r="H126" s="34"/>
      <c r="I126" s="112"/>
    </row>
    <row r="127" spans="2:9" x14ac:dyDescent="0.3">
      <c r="B127" s="66">
        <v>470</v>
      </c>
      <c r="C127" s="434"/>
      <c r="D127" s="435"/>
      <c r="E127" s="435"/>
      <c r="F127" s="435"/>
      <c r="G127" s="436"/>
      <c r="H127" s="34"/>
      <c r="I127" s="112"/>
    </row>
    <row r="128" spans="2:9" x14ac:dyDescent="0.3">
      <c r="B128" s="66">
        <v>475</v>
      </c>
      <c r="C128" s="434"/>
      <c r="D128" s="435"/>
      <c r="E128" s="435"/>
      <c r="F128" s="435"/>
      <c r="G128" s="436"/>
      <c r="H128" s="34"/>
      <c r="I128" s="112"/>
    </row>
    <row r="129" spans="2:9" x14ac:dyDescent="0.3">
      <c r="B129" s="66">
        <v>480</v>
      </c>
      <c r="C129" s="434"/>
      <c r="D129" s="435"/>
      <c r="E129" s="435"/>
      <c r="F129" s="435"/>
      <c r="G129" s="436"/>
      <c r="H129" s="34"/>
      <c r="I129" s="112"/>
    </row>
    <row r="130" spans="2:9" x14ac:dyDescent="0.3">
      <c r="B130" s="66">
        <v>485</v>
      </c>
      <c r="C130" s="434"/>
      <c r="D130" s="435"/>
      <c r="E130" s="435"/>
      <c r="F130" s="435"/>
      <c r="G130" s="436"/>
      <c r="H130" s="34"/>
      <c r="I130" s="112"/>
    </row>
    <row r="131" spans="2:9" x14ac:dyDescent="0.3">
      <c r="B131" s="66">
        <v>490</v>
      </c>
      <c r="C131" s="434"/>
      <c r="D131" s="435"/>
      <c r="E131" s="435"/>
      <c r="F131" s="435"/>
      <c r="G131" s="436"/>
      <c r="H131" s="34"/>
      <c r="I131" s="112"/>
    </row>
    <row r="132" spans="2:9" x14ac:dyDescent="0.3">
      <c r="B132" s="66">
        <v>495</v>
      </c>
      <c r="C132" s="434"/>
      <c r="D132" s="435"/>
      <c r="E132" s="435"/>
      <c r="F132" s="435"/>
      <c r="G132" s="436"/>
      <c r="H132" s="34"/>
      <c r="I132" s="112"/>
    </row>
    <row r="133" spans="2:9" x14ac:dyDescent="0.3">
      <c r="B133" s="66">
        <v>500</v>
      </c>
      <c r="C133" s="434"/>
      <c r="D133" s="435"/>
      <c r="E133" s="435"/>
      <c r="F133" s="435"/>
      <c r="G133" s="436"/>
      <c r="H133" s="34"/>
      <c r="I133" s="112"/>
    </row>
    <row r="134" spans="2:9" x14ac:dyDescent="0.3">
      <c r="B134" s="66">
        <v>505</v>
      </c>
      <c r="C134" s="434"/>
      <c r="D134" s="435"/>
      <c r="E134" s="435"/>
      <c r="F134" s="435"/>
      <c r="G134" s="436"/>
      <c r="H134" s="34"/>
      <c r="I134" s="112"/>
    </row>
    <row r="135" spans="2:9" x14ac:dyDescent="0.3">
      <c r="B135" s="66">
        <v>510</v>
      </c>
      <c r="C135" s="434"/>
      <c r="D135" s="435"/>
      <c r="E135" s="435"/>
      <c r="F135" s="435"/>
      <c r="G135" s="436"/>
      <c r="H135" s="34"/>
      <c r="I135" s="112"/>
    </row>
    <row r="136" spans="2:9" x14ac:dyDescent="0.3">
      <c r="B136" s="66">
        <v>515</v>
      </c>
      <c r="C136" s="434"/>
      <c r="D136" s="435"/>
      <c r="E136" s="435"/>
      <c r="F136" s="435"/>
      <c r="G136" s="436"/>
      <c r="H136" s="34"/>
      <c r="I136" s="112"/>
    </row>
    <row r="137" spans="2:9" x14ac:dyDescent="0.3">
      <c r="B137" s="66">
        <v>520</v>
      </c>
      <c r="C137" s="434"/>
      <c r="D137" s="435"/>
      <c r="E137" s="435"/>
      <c r="F137" s="435"/>
      <c r="G137" s="436"/>
      <c r="H137" s="34"/>
      <c r="I137" s="112"/>
    </row>
    <row r="138" spans="2:9" x14ac:dyDescent="0.3">
      <c r="B138" s="66">
        <v>525</v>
      </c>
      <c r="C138" s="434"/>
      <c r="D138" s="435"/>
      <c r="E138" s="435"/>
      <c r="F138" s="435"/>
      <c r="G138" s="436"/>
      <c r="H138" s="34"/>
      <c r="I138" s="112"/>
    </row>
    <row r="139" spans="2:9" x14ac:dyDescent="0.3">
      <c r="B139" s="66">
        <v>530</v>
      </c>
      <c r="C139" s="434"/>
      <c r="D139" s="435"/>
      <c r="E139" s="435"/>
      <c r="F139" s="435"/>
      <c r="G139" s="436"/>
      <c r="H139" s="34"/>
      <c r="I139" s="112"/>
    </row>
    <row r="140" spans="2:9" x14ac:dyDescent="0.3">
      <c r="B140" s="66">
        <v>535</v>
      </c>
      <c r="C140" s="434"/>
      <c r="D140" s="435"/>
      <c r="E140" s="435"/>
      <c r="F140" s="435"/>
      <c r="G140" s="436"/>
      <c r="H140" s="34"/>
      <c r="I140" s="112"/>
    </row>
    <row r="141" spans="2:9" x14ac:dyDescent="0.3">
      <c r="B141" s="66">
        <v>540</v>
      </c>
      <c r="C141" s="434"/>
      <c r="D141" s="435"/>
      <c r="E141" s="435"/>
      <c r="F141" s="435"/>
      <c r="G141" s="436"/>
      <c r="H141" s="34"/>
      <c r="I141" s="112"/>
    </row>
    <row r="142" spans="2:9" x14ac:dyDescent="0.3">
      <c r="B142" s="66">
        <v>545</v>
      </c>
      <c r="C142" s="434"/>
      <c r="D142" s="435"/>
      <c r="E142" s="435"/>
      <c r="F142" s="435"/>
      <c r="G142" s="436"/>
      <c r="H142" s="34"/>
      <c r="I142" s="112"/>
    </row>
    <row r="143" spans="2:9" x14ac:dyDescent="0.3">
      <c r="B143" s="66">
        <v>550</v>
      </c>
      <c r="C143" s="434"/>
      <c r="D143" s="435"/>
      <c r="E143" s="435"/>
      <c r="F143" s="435"/>
      <c r="G143" s="436"/>
      <c r="H143" s="34"/>
      <c r="I143" s="112"/>
    </row>
    <row r="144" spans="2:9" x14ac:dyDescent="0.3">
      <c r="B144" s="66">
        <v>555</v>
      </c>
      <c r="C144" s="434"/>
      <c r="D144" s="435"/>
      <c r="E144" s="435"/>
      <c r="F144" s="435"/>
      <c r="G144" s="436"/>
      <c r="H144" s="34"/>
      <c r="I144" s="112"/>
    </row>
    <row r="145" spans="2:9" x14ac:dyDescent="0.3">
      <c r="B145" s="66">
        <v>560</v>
      </c>
      <c r="C145" s="434"/>
      <c r="D145" s="435"/>
      <c r="E145" s="435"/>
      <c r="F145" s="435"/>
      <c r="G145" s="436"/>
      <c r="H145" s="34"/>
      <c r="I145" s="112"/>
    </row>
    <row r="146" spans="2:9" x14ac:dyDescent="0.3">
      <c r="B146" s="66">
        <v>565</v>
      </c>
      <c r="C146" s="434"/>
      <c r="D146" s="435"/>
      <c r="E146" s="435"/>
      <c r="F146" s="435"/>
      <c r="G146" s="436"/>
      <c r="H146" s="34"/>
      <c r="I146" s="112"/>
    </row>
    <row r="147" spans="2:9" x14ac:dyDescent="0.3">
      <c r="B147" s="66">
        <v>570</v>
      </c>
      <c r="C147" s="434"/>
      <c r="D147" s="435"/>
      <c r="E147" s="435"/>
      <c r="F147" s="435"/>
      <c r="G147" s="436"/>
      <c r="H147" s="34"/>
      <c r="I147" s="112"/>
    </row>
    <row r="148" spans="2:9" x14ac:dyDescent="0.3">
      <c r="B148" s="66">
        <v>575</v>
      </c>
      <c r="C148" s="434"/>
      <c r="D148" s="435"/>
      <c r="E148" s="435"/>
      <c r="F148" s="435"/>
      <c r="G148" s="436"/>
      <c r="H148" s="34"/>
      <c r="I148" s="112"/>
    </row>
    <row r="149" spans="2:9" x14ac:dyDescent="0.3">
      <c r="B149" s="66">
        <v>580</v>
      </c>
      <c r="C149" s="434"/>
      <c r="D149" s="435"/>
      <c r="E149" s="435"/>
      <c r="F149" s="435"/>
      <c r="G149" s="436"/>
      <c r="H149" s="34"/>
      <c r="I149" s="112"/>
    </row>
    <row r="150" spans="2:9" x14ac:dyDescent="0.3">
      <c r="B150" s="66">
        <v>585</v>
      </c>
      <c r="C150" s="434"/>
      <c r="D150" s="435"/>
      <c r="E150" s="435"/>
      <c r="F150" s="435"/>
      <c r="G150" s="436"/>
      <c r="H150" s="34"/>
      <c r="I150" s="112"/>
    </row>
    <row r="151" spans="2:9" x14ac:dyDescent="0.3">
      <c r="B151" s="66">
        <v>590</v>
      </c>
      <c r="C151" s="434"/>
      <c r="D151" s="435"/>
      <c r="E151" s="435"/>
      <c r="F151" s="435"/>
      <c r="G151" s="436"/>
      <c r="H151" s="34"/>
      <c r="I151" s="112"/>
    </row>
    <row r="152" spans="2:9" x14ac:dyDescent="0.3">
      <c r="B152" s="66">
        <v>595</v>
      </c>
      <c r="C152" s="434"/>
      <c r="D152" s="435"/>
      <c r="E152" s="435"/>
      <c r="F152" s="435"/>
      <c r="G152" s="436"/>
      <c r="H152" s="34"/>
      <c r="I152" s="112"/>
    </row>
    <row r="153" spans="2:9" x14ac:dyDescent="0.3">
      <c r="B153" s="66">
        <v>600</v>
      </c>
      <c r="C153" s="434"/>
      <c r="D153" s="435"/>
      <c r="E153" s="435"/>
      <c r="F153" s="435"/>
      <c r="G153" s="436"/>
      <c r="H153" s="34"/>
      <c r="I153" s="112"/>
    </row>
    <row r="154" spans="2:9" x14ac:dyDescent="0.3">
      <c r="B154" s="66">
        <v>605</v>
      </c>
      <c r="C154" s="434"/>
      <c r="D154" s="435"/>
      <c r="E154" s="435"/>
      <c r="F154" s="435"/>
      <c r="G154" s="436"/>
      <c r="H154" s="34"/>
      <c r="I154" s="112"/>
    </row>
    <row r="155" spans="2:9" x14ac:dyDescent="0.3">
      <c r="B155" s="66">
        <v>610</v>
      </c>
      <c r="C155" s="434"/>
      <c r="D155" s="435"/>
      <c r="E155" s="435"/>
      <c r="F155" s="435"/>
      <c r="G155" s="436"/>
      <c r="H155" s="34"/>
      <c r="I155" s="112"/>
    </row>
    <row r="156" spans="2:9" x14ac:dyDescent="0.3">
      <c r="B156" s="66">
        <v>615</v>
      </c>
      <c r="C156" s="434"/>
      <c r="D156" s="435"/>
      <c r="E156" s="435"/>
      <c r="F156" s="435"/>
      <c r="G156" s="436"/>
      <c r="H156" s="34"/>
      <c r="I156" s="112"/>
    </row>
    <row r="157" spans="2:9" x14ac:dyDescent="0.3">
      <c r="B157" s="66">
        <v>620</v>
      </c>
      <c r="C157" s="434"/>
      <c r="D157" s="435"/>
      <c r="E157" s="435"/>
      <c r="F157" s="435"/>
      <c r="G157" s="436"/>
      <c r="H157" s="34"/>
      <c r="I157" s="112"/>
    </row>
    <row r="158" spans="2:9" x14ac:dyDescent="0.3">
      <c r="B158" s="66">
        <v>625</v>
      </c>
      <c r="C158" s="434"/>
      <c r="D158" s="435"/>
      <c r="E158" s="435"/>
      <c r="F158" s="435"/>
      <c r="G158" s="436"/>
      <c r="H158" s="34"/>
      <c r="I158" s="112"/>
    </row>
    <row r="159" spans="2:9" x14ac:dyDescent="0.3">
      <c r="B159" s="66">
        <v>630</v>
      </c>
      <c r="C159" s="434"/>
      <c r="D159" s="435"/>
      <c r="E159" s="435"/>
      <c r="F159" s="435"/>
      <c r="G159" s="436"/>
      <c r="H159" s="23"/>
      <c r="I159" s="112"/>
    </row>
    <row r="160" spans="2:9" x14ac:dyDescent="0.3">
      <c r="B160" s="66">
        <v>635</v>
      </c>
      <c r="C160" s="434"/>
      <c r="D160" s="435"/>
      <c r="E160" s="435"/>
      <c r="F160" s="435"/>
      <c r="G160" s="436"/>
      <c r="H160" s="23"/>
      <c r="I160" s="112"/>
    </row>
    <row r="161" spans="2:9" x14ac:dyDescent="0.3">
      <c r="B161" s="66">
        <v>640</v>
      </c>
      <c r="C161" s="434"/>
      <c r="D161" s="435"/>
      <c r="E161" s="435"/>
      <c r="F161" s="435"/>
      <c r="G161" s="436"/>
      <c r="H161" s="23"/>
      <c r="I161" s="112"/>
    </row>
    <row r="162" spans="2:9" x14ac:dyDescent="0.3">
      <c r="B162" s="66">
        <v>645</v>
      </c>
      <c r="C162" s="434"/>
      <c r="D162" s="435"/>
      <c r="E162" s="435"/>
      <c r="F162" s="435"/>
      <c r="G162" s="436"/>
      <c r="H162" s="23"/>
      <c r="I162" s="112"/>
    </row>
    <row r="163" spans="2:9" x14ac:dyDescent="0.3">
      <c r="B163" s="66">
        <v>650</v>
      </c>
      <c r="C163" s="434"/>
      <c r="D163" s="435"/>
      <c r="E163" s="435"/>
      <c r="F163" s="435"/>
      <c r="G163" s="436"/>
      <c r="H163" s="23"/>
      <c r="I163" s="112"/>
    </row>
    <row r="164" spans="2:9" x14ac:dyDescent="0.3">
      <c r="B164" s="66">
        <v>655</v>
      </c>
      <c r="C164" s="434"/>
      <c r="D164" s="435"/>
      <c r="E164" s="435"/>
      <c r="F164" s="435"/>
      <c r="G164" s="436"/>
      <c r="H164" s="23"/>
      <c r="I164" s="112"/>
    </row>
    <row r="165" spans="2:9" x14ac:dyDescent="0.3">
      <c r="B165" s="66">
        <v>660</v>
      </c>
      <c r="C165" s="434"/>
      <c r="D165" s="435"/>
      <c r="E165" s="435"/>
      <c r="F165" s="435"/>
      <c r="G165" s="436"/>
      <c r="H165" s="23"/>
      <c r="I165" s="112"/>
    </row>
    <row r="166" spans="2:9" x14ac:dyDescent="0.3">
      <c r="B166" s="66">
        <v>665</v>
      </c>
      <c r="C166" s="434"/>
      <c r="D166" s="435"/>
      <c r="E166" s="435"/>
      <c r="F166" s="435"/>
      <c r="G166" s="436"/>
      <c r="H166" s="23"/>
      <c r="I166" s="112"/>
    </row>
    <row r="167" spans="2:9" x14ac:dyDescent="0.3">
      <c r="B167" s="66">
        <v>670</v>
      </c>
      <c r="C167" s="434"/>
      <c r="D167" s="435"/>
      <c r="E167" s="435"/>
      <c r="F167" s="435"/>
      <c r="G167" s="436"/>
      <c r="H167" s="23"/>
      <c r="I167" s="112"/>
    </row>
    <row r="168" spans="2:9" x14ac:dyDescent="0.3">
      <c r="B168" s="66">
        <v>675</v>
      </c>
      <c r="C168" s="434"/>
      <c r="D168" s="435"/>
      <c r="E168" s="435"/>
      <c r="F168" s="435"/>
      <c r="G168" s="436"/>
      <c r="H168" s="23"/>
      <c r="I168" s="112"/>
    </row>
    <row r="169" spans="2:9" x14ac:dyDescent="0.3">
      <c r="B169" s="66">
        <v>680</v>
      </c>
      <c r="C169" s="434"/>
      <c r="D169" s="435"/>
      <c r="E169" s="435"/>
      <c r="F169" s="435"/>
      <c r="G169" s="436"/>
      <c r="H169" s="23"/>
      <c r="I169" s="112"/>
    </row>
    <row r="170" spans="2:9" x14ac:dyDescent="0.3">
      <c r="B170" s="66">
        <v>685</v>
      </c>
      <c r="C170" s="434"/>
      <c r="D170" s="435"/>
      <c r="E170" s="435"/>
      <c r="F170" s="435"/>
      <c r="G170" s="436"/>
      <c r="H170" s="23"/>
      <c r="I170" s="112"/>
    </row>
    <row r="171" spans="2:9" x14ac:dyDescent="0.3">
      <c r="B171" s="66">
        <v>690</v>
      </c>
      <c r="C171" s="434"/>
      <c r="D171" s="435"/>
      <c r="E171" s="435"/>
      <c r="F171" s="435"/>
      <c r="G171" s="436"/>
      <c r="H171" s="23"/>
      <c r="I171" s="112"/>
    </row>
    <row r="172" spans="2:9" x14ac:dyDescent="0.3">
      <c r="B172" s="66">
        <v>695</v>
      </c>
      <c r="C172" s="434"/>
      <c r="D172" s="435"/>
      <c r="E172" s="435"/>
      <c r="F172" s="435"/>
      <c r="G172" s="436"/>
      <c r="H172" s="23"/>
      <c r="I172" s="112"/>
    </row>
    <row r="173" spans="2:9" x14ac:dyDescent="0.3">
      <c r="B173" s="66">
        <v>700</v>
      </c>
      <c r="C173" s="434"/>
      <c r="D173" s="435"/>
      <c r="E173" s="435"/>
      <c r="F173" s="435"/>
      <c r="G173" s="436"/>
      <c r="H173" s="23"/>
      <c r="I173" s="112"/>
    </row>
    <row r="174" spans="2:9" x14ac:dyDescent="0.3">
      <c r="B174" s="66">
        <v>705</v>
      </c>
      <c r="C174" s="434"/>
      <c r="D174" s="435"/>
      <c r="E174" s="435"/>
      <c r="F174" s="435"/>
      <c r="G174" s="436"/>
      <c r="H174" s="23"/>
      <c r="I174" s="112"/>
    </row>
    <row r="175" spans="2:9" x14ac:dyDescent="0.3">
      <c r="B175" s="66">
        <v>710</v>
      </c>
      <c r="C175" s="434"/>
      <c r="D175" s="435"/>
      <c r="E175" s="435"/>
      <c r="F175" s="435"/>
      <c r="G175" s="436"/>
      <c r="H175" s="23"/>
      <c r="I175" s="112"/>
    </row>
    <row r="176" spans="2:9" x14ac:dyDescent="0.3">
      <c r="B176" s="66">
        <v>715</v>
      </c>
      <c r="C176" s="434"/>
      <c r="D176" s="435"/>
      <c r="E176" s="435"/>
      <c r="F176" s="435"/>
      <c r="G176" s="436"/>
      <c r="H176" s="23"/>
      <c r="I176" s="112"/>
    </row>
    <row r="177" spans="2:9" x14ac:dyDescent="0.3">
      <c r="B177" s="66">
        <v>720</v>
      </c>
      <c r="C177" s="434"/>
      <c r="D177" s="435"/>
      <c r="E177" s="435"/>
      <c r="F177" s="435"/>
      <c r="G177" s="436"/>
      <c r="H177" s="23"/>
      <c r="I177" s="112"/>
    </row>
    <row r="178" spans="2:9" x14ac:dyDescent="0.3">
      <c r="B178" s="66">
        <v>725</v>
      </c>
      <c r="C178" s="434"/>
      <c r="D178" s="435"/>
      <c r="E178" s="435"/>
      <c r="F178" s="435"/>
      <c r="G178" s="436"/>
      <c r="H178" s="23"/>
      <c r="I178" s="112"/>
    </row>
    <row r="179" spans="2:9" x14ac:dyDescent="0.3">
      <c r="B179" s="66">
        <v>730</v>
      </c>
      <c r="C179" s="434"/>
      <c r="D179" s="435"/>
      <c r="E179" s="435"/>
      <c r="F179" s="435"/>
      <c r="G179" s="436"/>
      <c r="H179" s="23"/>
      <c r="I179" s="112"/>
    </row>
    <row r="180" spans="2:9" x14ac:dyDescent="0.3">
      <c r="B180" s="66">
        <v>735</v>
      </c>
      <c r="C180" s="434"/>
      <c r="D180" s="435"/>
      <c r="E180" s="435"/>
      <c r="F180" s="435"/>
      <c r="G180" s="436"/>
      <c r="H180" s="23"/>
      <c r="I180" s="112"/>
    </row>
    <row r="181" spans="2:9" x14ac:dyDescent="0.3">
      <c r="B181" s="66">
        <v>740</v>
      </c>
      <c r="C181" s="434"/>
      <c r="D181" s="435"/>
      <c r="E181" s="435"/>
      <c r="F181" s="435"/>
      <c r="G181" s="436"/>
      <c r="H181" s="23"/>
      <c r="I181" s="112"/>
    </row>
    <row r="182" spans="2:9" x14ac:dyDescent="0.3">
      <c r="B182" s="66">
        <v>745</v>
      </c>
      <c r="C182" s="434"/>
      <c r="D182" s="435"/>
      <c r="E182" s="435"/>
      <c r="F182" s="435"/>
      <c r="G182" s="436"/>
      <c r="H182" s="23"/>
      <c r="I182" s="112"/>
    </row>
    <row r="183" spans="2:9" x14ac:dyDescent="0.3">
      <c r="B183" s="66">
        <v>750</v>
      </c>
      <c r="C183" s="434"/>
      <c r="D183" s="435"/>
      <c r="E183" s="435"/>
      <c r="F183" s="435"/>
      <c r="G183" s="436"/>
      <c r="H183" s="23"/>
      <c r="I183" s="112"/>
    </row>
    <row r="184" spans="2:9" x14ac:dyDescent="0.3">
      <c r="B184" s="66">
        <v>755</v>
      </c>
      <c r="C184" s="434"/>
      <c r="D184" s="435"/>
      <c r="E184" s="435"/>
      <c r="F184" s="435"/>
      <c r="G184" s="436"/>
      <c r="H184" s="23"/>
      <c r="I184" s="112"/>
    </row>
    <row r="185" spans="2:9" x14ac:dyDescent="0.3">
      <c r="B185" s="66">
        <v>760</v>
      </c>
      <c r="C185" s="434"/>
      <c r="D185" s="435"/>
      <c r="E185" s="435"/>
      <c r="F185" s="435"/>
      <c r="G185" s="436"/>
      <c r="H185" s="23"/>
      <c r="I185" s="112"/>
    </row>
    <row r="186" spans="2:9" x14ac:dyDescent="0.3">
      <c r="B186" s="66">
        <v>765</v>
      </c>
      <c r="C186" s="434"/>
      <c r="D186" s="435"/>
      <c r="E186" s="435"/>
      <c r="F186" s="435"/>
      <c r="G186" s="436"/>
      <c r="H186" s="23"/>
      <c r="I186" s="112"/>
    </row>
    <row r="187" spans="2:9" x14ac:dyDescent="0.3">
      <c r="B187" s="66">
        <v>770</v>
      </c>
      <c r="C187" s="434"/>
      <c r="D187" s="435"/>
      <c r="E187" s="435"/>
      <c r="F187" s="435"/>
      <c r="G187" s="436"/>
      <c r="H187" s="23"/>
      <c r="I187" s="112"/>
    </row>
    <row r="188" spans="2:9" x14ac:dyDescent="0.3">
      <c r="B188" s="66">
        <v>775</v>
      </c>
      <c r="C188" s="434"/>
      <c r="D188" s="435"/>
      <c r="E188" s="435"/>
      <c r="F188" s="435"/>
      <c r="G188" s="436"/>
      <c r="H188" s="23"/>
      <c r="I188" s="112"/>
    </row>
    <row r="189" spans="2:9" x14ac:dyDescent="0.3">
      <c r="B189" s="66">
        <v>780</v>
      </c>
      <c r="C189" s="434"/>
      <c r="D189" s="435"/>
      <c r="E189" s="435"/>
      <c r="F189" s="435"/>
      <c r="G189" s="436"/>
      <c r="H189" s="23"/>
      <c r="I189" s="112"/>
    </row>
    <row r="190" spans="2:9" x14ac:dyDescent="0.3">
      <c r="B190" s="66">
        <v>785</v>
      </c>
      <c r="C190" s="434"/>
      <c r="D190" s="435"/>
      <c r="E190" s="435"/>
      <c r="F190" s="435"/>
      <c r="G190" s="436"/>
      <c r="H190" s="23"/>
      <c r="I190" s="112"/>
    </row>
    <row r="191" spans="2:9" x14ac:dyDescent="0.3">
      <c r="B191" s="66">
        <v>790</v>
      </c>
      <c r="C191" s="434"/>
      <c r="D191" s="435"/>
      <c r="E191" s="435"/>
      <c r="F191" s="435"/>
      <c r="G191" s="436"/>
      <c r="H191" s="23"/>
      <c r="I191" s="112"/>
    </row>
    <row r="192" spans="2:9" x14ac:dyDescent="0.3">
      <c r="B192" s="66">
        <v>795</v>
      </c>
      <c r="C192" s="434"/>
      <c r="D192" s="435"/>
      <c r="E192" s="435"/>
      <c r="F192" s="435"/>
      <c r="G192" s="436"/>
      <c r="H192" s="23"/>
      <c r="I192" s="112"/>
    </row>
    <row r="193" spans="2:9" x14ac:dyDescent="0.3">
      <c r="B193" s="66">
        <v>800</v>
      </c>
      <c r="C193" s="434"/>
      <c r="D193" s="435"/>
      <c r="E193" s="435"/>
      <c r="F193" s="435"/>
      <c r="G193" s="436"/>
      <c r="H193" s="23"/>
      <c r="I193" s="112"/>
    </row>
    <row r="194" spans="2:9" x14ac:dyDescent="0.3">
      <c r="B194" s="66">
        <v>805</v>
      </c>
      <c r="C194" s="434"/>
      <c r="D194" s="435"/>
      <c r="E194" s="435"/>
      <c r="F194" s="435"/>
      <c r="G194" s="436"/>
      <c r="H194" s="23"/>
      <c r="I194" s="112"/>
    </row>
    <row r="195" spans="2:9" x14ac:dyDescent="0.3">
      <c r="B195" s="66">
        <v>810</v>
      </c>
      <c r="C195" s="434"/>
      <c r="D195" s="435"/>
      <c r="E195" s="435"/>
      <c r="F195" s="435"/>
      <c r="G195" s="436"/>
      <c r="H195" s="23"/>
      <c r="I195" s="112"/>
    </row>
    <row r="196" spans="2:9" x14ac:dyDescent="0.3">
      <c r="B196" s="66">
        <v>815</v>
      </c>
      <c r="C196" s="434"/>
      <c r="D196" s="435"/>
      <c r="E196" s="435"/>
      <c r="F196" s="435"/>
      <c r="G196" s="436"/>
      <c r="H196" s="23"/>
      <c r="I196" s="112"/>
    </row>
    <row r="197" spans="2:9" x14ac:dyDescent="0.3">
      <c r="B197" s="66">
        <v>820</v>
      </c>
      <c r="C197" s="434"/>
      <c r="D197" s="435"/>
      <c r="E197" s="435"/>
      <c r="F197" s="435"/>
      <c r="G197" s="436"/>
      <c r="H197" s="23"/>
      <c r="I197" s="112"/>
    </row>
    <row r="198" spans="2:9" x14ac:dyDescent="0.3">
      <c r="B198" s="66">
        <v>825</v>
      </c>
      <c r="C198" s="434"/>
      <c r="D198" s="435"/>
      <c r="E198" s="435"/>
      <c r="F198" s="435"/>
      <c r="G198" s="436"/>
      <c r="H198" s="23"/>
      <c r="I198" s="112"/>
    </row>
    <row r="199" spans="2:9" x14ac:dyDescent="0.3">
      <c r="B199" s="66">
        <v>830</v>
      </c>
      <c r="C199" s="434"/>
      <c r="D199" s="435"/>
      <c r="E199" s="435"/>
      <c r="F199" s="435"/>
      <c r="G199" s="436"/>
      <c r="H199" s="23"/>
      <c r="I199" s="112"/>
    </row>
    <row r="200" spans="2:9" x14ac:dyDescent="0.3">
      <c r="B200" s="66">
        <v>835</v>
      </c>
      <c r="C200" s="434"/>
      <c r="D200" s="435"/>
      <c r="E200" s="435"/>
      <c r="F200" s="435"/>
      <c r="G200" s="436"/>
      <c r="H200" s="23"/>
      <c r="I200" s="112"/>
    </row>
    <row r="201" spans="2:9" x14ac:dyDescent="0.3">
      <c r="B201" s="66">
        <v>840</v>
      </c>
      <c r="C201" s="434"/>
      <c r="D201" s="435"/>
      <c r="E201" s="435"/>
      <c r="F201" s="435"/>
      <c r="G201" s="436"/>
      <c r="H201" s="23"/>
      <c r="I201" s="112"/>
    </row>
    <row r="202" spans="2:9" x14ac:dyDescent="0.3">
      <c r="B202" s="66">
        <v>845</v>
      </c>
      <c r="C202" s="434"/>
      <c r="D202" s="435"/>
      <c r="E202" s="435"/>
      <c r="F202" s="435"/>
      <c r="G202" s="436"/>
      <c r="H202" s="23"/>
      <c r="I202" s="112"/>
    </row>
    <row r="203" spans="2:9" x14ac:dyDescent="0.3">
      <c r="B203" s="66">
        <v>850</v>
      </c>
      <c r="C203" s="434"/>
      <c r="D203" s="435"/>
      <c r="E203" s="435"/>
      <c r="F203" s="435"/>
      <c r="G203" s="436"/>
      <c r="H203" s="23"/>
      <c r="I203" s="112"/>
    </row>
    <row r="204" spans="2:9" x14ac:dyDescent="0.3">
      <c r="B204" s="66">
        <v>855</v>
      </c>
      <c r="C204" s="434"/>
      <c r="D204" s="435"/>
      <c r="E204" s="435"/>
      <c r="F204" s="435"/>
      <c r="G204" s="436"/>
      <c r="H204" s="23"/>
      <c r="I204" s="112"/>
    </row>
    <row r="205" spans="2:9" x14ac:dyDescent="0.3">
      <c r="B205" s="66">
        <v>860</v>
      </c>
      <c r="C205" s="434"/>
      <c r="D205" s="435"/>
      <c r="E205" s="435"/>
      <c r="F205" s="435"/>
      <c r="G205" s="436"/>
      <c r="H205" s="23"/>
      <c r="I205" s="112"/>
    </row>
    <row r="206" spans="2:9" x14ac:dyDescent="0.3">
      <c r="B206" s="66">
        <v>865</v>
      </c>
      <c r="C206" s="434"/>
      <c r="D206" s="435"/>
      <c r="E206" s="435"/>
      <c r="F206" s="435"/>
      <c r="G206" s="436"/>
      <c r="H206" s="23"/>
      <c r="I206" s="112"/>
    </row>
    <row r="207" spans="2:9" x14ac:dyDescent="0.3">
      <c r="B207" s="66">
        <v>870</v>
      </c>
      <c r="C207" s="434"/>
      <c r="D207" s="435"/>
      <c r="E207" s="435"/>
      <c r="F207" s="435"/>
      <c r="G207" s="436"/>
      <c r="H207" s="23"/>
      <c r="I207" s="112"/>
    </row>
    <row r="208" spans="2:9" x14ac:dyDescent="0.3">
      <c r="B208" s="66">
        <v>875</v>
      </c>
      <c r="C208" s="434"/>
      <c r="D208" s="435"/>
      <c r="E208" s="435"/>
      <c r="F208" s="435"/>
      <c r="G208" s="436"/>
      <c r="H208" s="23"/>
      <c r="I208" s="112"/>
    </row>
    <row r="209" spans="2:9" x14ac:dyDescent="0.3">
      <c r="B209" s="66">
        <v>880</v>
      </c>
      <c r="C209" s="434"/>
      <c r="D209" s="435"/>
      <c r="E209" s="435"/>
      <c r="F209" s="435"/>
      <c r="G209" s="436"/>
      <c r="H209" s="23"/>
      <c r="I209" s="112"/>
    </row>
    <row r="210" spans="2:9" x14ac:dyDescent="0.3">
      <c r="B210" s="66">
        <v>885</v>
      </c>
      <c r="C210" s="434"/>
      <c r="D210" s="435"/>
      <c r="E210" s="435"/>
      <c r="F210" s="435"/>
      <c r="G210" s="436"/>
      <c r="H210" s="23"/>
      <c r="I210" s="112"/>
    </row>
    <row r="211" spans="2:9" x14ac:dyDescent="0.3">
      <c r="B211" s="66">
        <v>890</v>
      </c>
      <c r="C211" s="434"/>
      <c r="D211" s="435"/>
      <c r="E211" s="435"/>
      <c r="F211" s="435"/>
      <c r="G211" s="436"/>
      <c r="H211" s="23"/>
      <c r="I211" s="112"/>
    </row>
    <row r="212" spans="2:9" x14ac:dyDescent="0.3">
      <c r="B212" s="66">
        <v>895</v>
      </c>
      <c r="C212" s="434"/>
      <c r="D212" s="435"/>
      <c r="E212" s="435"/>
      <c r="F212" s="435"/>
      <c r="G212" s="436"/>
      <c r="H212" s="23"/>
      <c r="I212" s="112"/>
    </row>
    <row r="213" spans="2:9" x14ac:dyDescent="0.3">
      <c r="B213" s="66">
        <v>900</v>
      </c>
      <c r="C213" s="434"/>
      <c r="D213" s="435"/>
      <c r="E213" s="435"/>
      <c r="F213" s="435"/>
      <c r="G213" s="436"/>
      <c r="H213" s="23"/>
      <c r="I213" s="112"/>
    </row>
    <row r="214" spans="2:9" x14ac:dyDescent="0.3">
      <c r="B214" s="66">
        <v>905</v>
      </c>
      <c r="C214" s="434"/>
      <c r="D214" s="435"/>
      <c r="E214" s="435"/>
      <c r="F214" s="435"/>
      <c r="G214" s="436"/>
      <c r="H214" s="23"/>
      <c r="I214" s="112"/>
    </row>
    <row r="215" spans="2:9" x14ac:dyDescent="0.3">
      <c r="B215" s="66">
        <v>910</v>
      </c>
      <c r="C215" s="434"/>
      <c r="D215" s="435"/>
      <c r="E215" s="435"/>
      <c r="F215" s="435"/>
      <c r="G215" s="436"/>
      <c r="H215" s="23"/>
      <c r="I215" s="112"/>
    </row>
    <row r="216" spans="2:9" x14ac:dyDescent="0.3">
      <c r="B216" s="66">
        <v>915</v>
      </c>
      <c r="C216" s="434"/>
      <c r="D216" s="435"/>
      <c r="E216" s="435"/>
      <c r="F216" s="435"/>
      <c r="G216" s="436"/>
      <c r="H216" s="23"/>
      <c r="I216" s="112"/>
    </row>
    <row r="217" spans="2:9" x14ac:dyDescent="0.3">
      <c r="B217" s="66">
        <v>920</v>
      </c>
      <c r="C217" s="434"/>
      <c r="D217" s="435"/>
      <c r="E217" s="435"/>
      <c r="F217" s="435"/>
      <c r="G217" s="436"/>
      <c r="H217" s="23"/>
      <c r="I217" s="112"/>
    </row>
    <row r="218" spans="2:9" x14ac:dyDescent="0.3">
      <c r="B218" s="66">
        <v>925</v>
      </c>
      <c r="C218" s="434"/>
      <c r="D218" s="435"/>
      <c r="E218" s="435"/>
      <c r="F218" s="435"/>
      <c r="G218" s="436"/>
      <c r="H218" s="23"/>
      <c r="I218" s="112"/>
    </row>
    <row r="219" spans="2:9" x14ac:dyDescent="0.3">
      <c r="B219" s="66">
        <v>930</v>
      </c>
      <c r="C219" s="434"/>
      <c r="D219" s="435"/>
      <c r="E219" s="435"/>
      <c r="F219" s="435"/>
      <c r="G219" s="436"/>
      <c r="H219" s="23"/>
      <c r="I219" s="112"/>
    </row>
    <row r="220" spans="2:9" x14ac:dyDescent="0.3">
      <c r="B220" s="66">
        <v>935</v>
      </c>
      <c r="C220" s="434"/>
      <c r="D220" s="435"/>
      <c r="E220" s="435"/>
      <c r="F220" s="435"/>
      <c r="G220" s="436"/>
      <c r="H220" s="23"/>
      <c r="I220" s="112"/>
    </row>
    <row r="221" spans="2:9" x14ac:dyDescent="0.3">
      <c r="B221" s="66">
        <v>940</v>
      </c>
      <c r="C221" s="434"/>
      <c r="D221" s="435"/>
      <c r="E221" s="435"/>
      <c r="F221" s="435"/>
      <c r="G221" s="436"/>
      <c r="H221" s="23"/>
      <c r="I221" s="112"/>
    </row>
    <row r="222" spans="2:9" x14ac:dyDescent="0.3">
      <c r="B222" s="66">
        <v>945</v>
      </c>
      <c r="C222" s="434"/>
      <c r="D222" s="435"/>
      <c r="E222" s="435"/>
      <c r="F222" s="435"/>
      <c r="G222" s="436"/>
      <c r="H222" s="23"/>
      <c r="I222" s="112"/>
    </row>
    <row r="223" spans="2:9" x14ac:dyDescent="0.3">
      <c r="B223" s="66">
        <v>950</v>
      </c>
      <c r="C223" s="434"/>
      <c r="D223" s="435"/>
      <c r="E223" s="435"/>
      <c r="F223" s="435"/>
      <c r="G223" s="436"/>
      <c r="H223" s="23"/>
      <c r="I223" s="112"/>
    </row>
    <row r="224" spans="2:9" x14ac:dyDescent="0.3">
      <c r="B224" s="66">
        <v>955</v>
      </c>
      <c r="C224" s="434"/>
      <c r="D224" s="435"/>
      <c r="E224" s="435"/>
      <c r="F224" s="435"/>
      <c r="G224" s="436"/>
      <c r="H224" s="23"/>
      <c r="I224" s="112"/>
    </row>
    <row r="225" spans="2:9" x14ac:dyDescent="0.3">
      <c r="B225" s="66">
        <v>960</v>
      </c>
      <c r="C225" s="434"/>
      <c r="D225" s="435"/>
      <c r="E225" s="435"/>
      <c r="F225" s="435"/>
      <c r="G225" s="436"/>
      <c r="H225" s="23"/>
      <c r="I225" s="112"/>
    </row>
    <row r="226" spans="2:9" x14ac:dyDescent="0.3">
      <c r="B226" s="66">
        <v>965</v>
      </c>
      <c r="C226" s="434"/>
      <c r="D226" s="435"/>
      <c r="E226" s="435"/>
      <c r="F226" s="435"/>
      <c r="G226" s="436"/>
      <c r="H226" s="23"/>
      <c r="I226" s="112"/>
    </row>
    <row r="227" spans="2:9" x14ac:dyDescent="0.3">
      <c r="B227" s="66">
        <v>970</v>
      </c>
      <c r="C227" s="434"/>
      <c r="D227" s="435"/>
      <c r="E227" s="435"/>
      <c r="F227" s="435"/>
      <c r="G227" s="436"/>
      <c r="H227" s="23"/>
      <c r="I227" s="112"/>
    </row>
    <row r="228" spans="2:9" x14ac:dyDescent="0.3">
      <c r="B228" s="66">
        <v>975</v>
      </c>
      <c r="C228" s="434"/>
      <c r="D228" s="435"/>
      <c r="E228" s="435"/>
      <c r="F228" s="435"/>
      <c r="G228" s="436"/>
      <c r="H228" s="23"/>
      <c r="I228" s="112"/>
    </row>
    <row r="229" spans="2:9" x14ac:dyDescent="0.3">
      <c r="B229" s="66">
        <v>980</v>
      </c>
      <c r="C229" s="434"/>
      <c r="D229" s="435"/>
      <c r="E229" s="435"/>
      <c r="F229" s="435"/>
      <c r="G229" s="436"/>
      <c r="H229" s="23"/>
      <c r="I229" s="112"/>
    </row>
    <row r="230" spans="2:9" x14ac:dyDescent="0.3">
      <c r="B230" s="66">
        <v>985</v>
      </c>
      <c r="C230" s="434"/>
      <c r="D230" s="435"/>
      <c r="E230" s="435"/>
      <c r="F230" s="435"/>
      <c r="G230" s="436"/>
      <c r="H230" s="23"/>
      <c r="I230" s="112"/>
    </row>
    <row r="231" spans="2:9" x14ac:dyDescent="0.3">
      <c r="B231" s="66">
        <v>990</v>
      </c>
      <c r="C231" s="434"/>
      <c r="D231" s="435"/>
      <c r="E231" s="435"/>
      <c r="F231" s="435"/>
      <c r="G231" s="436"/>
      <c r="H231" s="23"/>
      <c r="I231" s="112"/>
    </row>
    <row r="232" spans="2:9" x14ac:dyDescent="0.3">
      <c r="B232" s="66">
        <v>995</v>
      </c>
      <c r="C232" s="434"/>
      <c r="D232" s="435"/>
      <c r="E232" s="435"/>
      <c r="F232" s="435"/>
      <c r="G232" s="436"/>
      <c r="H232" s="23"/>
      <c r="I232" s="112"/>
    </row>
    <row r="233" spans="2:9" x14ac:dyDescent="0.3">
      <c r="B233" s="66">
        <v>1000</v>
      </c>
      <c r="C233" s="434"/>
      <c r="D233" s="435"/>
      <c r="E233" s="435"/>
      <c r="F233" s="435"/>
      <c r="G233" s="436"/>
      <c r="H233" s="23"/>
      <c r="I233" s="112"/>
    </row>
    <row r="234" spans="2:9" x14ac:dyDescent="0.3">
      <c r="B234" s="66">
        <v>1005</v>
      </c>
      <c r="C234" s="434"/>
      <c r="D234" s="435"/>
      <c r="E234" s="435"/>
      <c r="F234" s="435"/>
      <c r="G234" s="436"/>
      <c r="H234" s="23"/>
      <c r="I234" s="112"/>
    </row>
    <row r="235" spans="2:9" x14ac:dyDescent="0.3">
      <c r="B235" s="66">
        <v>1010</v>
      </c>
      <c r="C235" s="434"/>
      <c r="D235" s="435"/>
      <c r="E235" s="435"/>
      <c r="F235" s="435"/>
      <c r="G235" s="436"/>
      <c r="H235" s="23"/>
      <c r="I235" s="112"/>
    </row>
    <row r="236" spans="2:9" x14ac:dyDescent="0.3">
      <c r="B236" s="66">
        <v>1015</v>
      </c>
      <c r="C236" s="434"/>
      <c r="D236" s="435"/>
      <c r="E236" s="435"/>
      <c r="F236" s="435"/>
      <c r="G236" s="436"/>
      <c r="H236" s="23"/>
      <c r="I236" s="112"/>
    </row>
    <row r="237" spans="2:9" x14ac:dyDescent="0.3">
      <c r="B237" s="66">
        <v>1020</v>
      </c>
      <c r="C237" s="434"/>
      <c r="D237" s="435"/>
      <c r="E237" s="435"/>
      <c r="F237" s="435"/>
      <c r="G237" s="436"/>
      <c r="H237" s="23"/>
      <c r="I237" s="112"/>
    </row>
    <row r="238" spans="2:9" x14ac:dyDescent="0.3">
      <c r="B238" s="66">
        <v>1025</v>
      </c>
      <c r="C238" s="434"/>
      <c r="D238" s="435"/>
      <c r="E238" s="435"/>
      <c r="F238" s="435"/>
      <c r="G238" s="436"/>
      <c r="H238" s="23"/>
      <c r="I238" s="112"/>
    </row>
    <row r="239" spans="2:9" x14ac:dyDescent="0.3">
      <c r="B239" s="66">
        <v>1030</v>
      </c>
      <c r="C239" s="434"/>
      <c r="D239" s="435"/>
      <c r="E239" s="435"/>
      <c r="F239" s="435"/>
      <c r="G239" s="436"/>
      <c r="H239" s="23"/>
      <c r="I239" s="112"/>
    </row>
    <row r="240" spans="2:9" x14ac:dyDescent="0.3">
      <c r="B240" s="66">
        <v>1035</v>
      </c>
      <c r="C240" s="434"/>
      <c r="D240" s="435"/>
      <c r="E240" s="435"/>
      <c r="F240" s="435"/>
      <c r="G240" s="436"/>
      <c r="H240" s="23"/>
      <c r="I240" s="112"/>
    </row>
    <row r="241" spans="2:9" x14ac:dyDescent="0.3">
      <c r="B241" s="66">
        <v>1040</v>
      </c>
      <c r="C241" s="434"/>
      <c r="D241" s="435"/>
      <c r="E241" s="435"/>
      <c r="F241" s="435"/>
      <c r="G241" s="436"/>
      <c r="H241" s="23"/>
      <c r="I241" s="112"/>
    </row>
    <row r="242" spans="2:9" x14ac:dyDescent="0.3">
      <c r="B242" s="66">
        <v>1045</v>
      </c>
      <c r="C242" s="434"/>
      <c r="D242" s="435"/>
      <c r="E242" s="435"/>
      <c r="F242" s="435"/>
      <c r="G242" s="436"/>
      <c r="H242" s="23"/>
      <c r="I242" s="112"/>
    </row>
    <row r="243" spans="2:9" x14ac:dyDescent="0.3">
      <c r="B243" s="66">
        <v>1050</v>
      </c>
      <c r="C243" s="434"/>
      <c r="D243" s="435"/>
      <c r="E243" s="435"/>
      <c r="F243" s="435"/>
      <c r="G243" s="436"/>
      <c r="H243" s="23"/>
      <c r="I243" s="112"/>
    </row>
    <row r="244" spans="2:9" x14ac:dyDescent="0.3">
      <c r="B244" s="66">
        <v>1055</v>
      </c>
      <c r="C244" s="434"/>
      <c r="D244" s="435"/>
      <c r="E244" s="435"/>
      <c r="F244" s="435"/>
      <c r="G244" s="436"/>
      <c r="H244" s="23"/>
      <c r="I244" s="112"/>
    </row>
    <row r="245" spans="2:9" x14ac:dyDescent="0.3">
      <c r="B245" s="66">
        <v>1060</v>
      </c>
      <c r="C245" s="434"/>
      <c r="D245" s="435"/>
      <c r="E245" s="435"/>
      <c r="F245" s="435"/>
      <c r="G245" s="436"/>
      <c r="H245" s="23"/>
      <c r="I245" s="112"/>
    </row>
    <row r="246" spans="2:9" x14ac:dyDescent="0.3">
      <c r="B246" s="66">
        <v>1065</v>
      </c>
      <c r="C246" s="434"/>
      <c r="D246" s="435"/>
      <c r="E246" s="435"/>
      <c r="F246" s="435"/>
      <c r="G246" s="436"/>
      <c r="H246" s="23"/>
      <c r="I246" s="112"/>
    </row>
    <row r="247" spans="2:9" x14ac:dyDescent="0.3">
      <c r="B247" s="66">
        <v>1070</v>
      </c>
      <c r="C247" s="434"/>
      <c r="D247" s="435"/>
      <c r="E247" s="435"/>
      <c r="F247" s="435"/>
      <c r="G247" s="436"/>
      <c r="H247" s="23"/>
      <c r="I247" s="112"/>
    </row>
    <row r="248" spans="2:9" x14ac:dyDescent="0.3">
      <c r="B248" s="66">
        <v>1075</v>
      </c>
      <c r="C248" s="434"/>
      <c r="D248" s="435"/>
      <c r="E248" s="435"/>
      <c r="F248" s="435"/>
      <c r="G248" s="436"/>
      <c r="H248" s="23"/>
      <c r="I248" s="112"/>
    </row>
    <row r="249" spans="2:9" x14ac:dyDescent="0.3">
      <c r="B249" s="66">
        <v>1080</v>
      </c>
      <c r="C249" s="434"/>
      <c r="D249" s="435"/>
      <c r="E249" s="435"/>
      <c r="F249" s="435"/>
      <c r="G249" s="436"/>
      <c r="H249" s="23"/>
      <c r="I249" s="112"/>
    </row>
    <row r="250" spans="2:9" x14ac:dyDescent="0.3">
      <c r="B250" s="66">
        <v>1085</v>
      </c>
      <c r="C250" s="434"/>
      <c r="D250" s="435"/>
      <c r="E250" s="435"/>
      <c r="F250" s="435"/>
      <c r="G250" s="436"/>
      <c r="H250" s="23"/>
      <c r="I250" s="112"/>
    </row>
    <row r="251" spans="2:9" x14ac:dyDescent="0.3">
      <c r="B251" s="66">
        <v>1090</v>
      </c>
      <c r="C251" s="434"/>
      <c r="D251" s="435"/>
      <c r="E251" s="435"/>
      <c r="F251" s="435"/>
      <c r="G251" s="436"/>
      <c r="H251" s="23"/>
      <c r="I251" s="112"/>
    </row>
    <row r="252" spans="2:9" x14ac:dyDescent="0.3">
      <c r="B252" s="66">
        <v>1095</v>
      </c>
      <c r="C252" s="434"/>
      <c r="D252" s="435"/>
      <c r="E252" s="435"/>
      <c r="F252" s="435"/>
      <c r="G252" s="436"/>
      <c r="H252" s="23"/>
      <c r="I252" s="112"/>
    </row>
    <row r="253" spans="2:9" x14ac:dyDescent="0.3">
      <c r="B253" s="66">
        <v>1100</v>
      </c>
      <c r="C253" s="434"/>
      <c r="D253" s="435"/>
      <c r="E253" s="435"/>
      <c r="F253" s="435"/>
      <c r="G253" s="436"/>
      <c r="H253" s="23"/>
      <c r="I253" s="112"/>
    </row>
    <row r="254" spans="2:9" x14ac:dyDescent="0.3">
      <c r="B254" s="66">
        <v>1105</v>
      </c>
      <c r="C254" s="434"/>
      <c r="D254" s="435"/>
      <c r="E254" s="435"/>
      <c r="F254" s="435"/>
      <c r="G254" s="436"/>
      <c r="H254" s="23"/>
      <c r="I254" s="112"/>
    </row>
    <row r="255" spans="2:9" x14ac:dyDescent="0.3">
      <c r="B255" s="66">
        <v>1110</v>
      </c>
      <c r="C255" s="434"/>
      <c r="D255" s="435"/>
      <c r="E255" s="435"/>
      <c r="F255" s="435"/>
      <c r="G255" s="436"/>
      <c r="H255" s="23"/>
      <c r="I255" s="112"/>
    </row>
    <row r="256" spans="2:9" x14ac:dyDescent="0.3">
      <c r="B256" s="66">
        <v>1115</v>
      </c>
      <c r="C256" s="434"/>
      <c r="D256" s="435"/>
      <c r="E256" s="435"/>
      <c r="F256" s="435"/>
      <c r="G256" s="436"/>
      <c r="H256" s="23"/>
      <c r="I256" s="112"/>
    </row>
    <row r="257" spans="2:9" x14ac:dyDescent="0.3">
      <c r="B257" s="66">
        <v>1120</v>
      </c>
      <c r="C257" s="434"/>
      <c r="D257" s="435"/>
      <c r="E257" s="435"/>
      <c r="F257" s="435"/>
      <c r="G257" s="436"/>
      <c r="H257" s="23"/>
      <c r="I257" s="112"/>
    </row>
    <row r="258" spans="2:9" x14ac:dyDescent="0.3">
      <c r="B258" s="66">
        <v>1125</v>
      </c>
      <c r="C258" s="434"/>
      <c r="D258" s="435"/>
      <c r="E258" s="435"/>
      <c r="F258" s="435"/>
      <c r="G258" s="436"/>
      <c r="H258" s="23"/>
      <c r="I258" s="112"/>
    </row>
    <row r="259" spans="2:9" x14ac:dyDescent="0.3">
      <c r="B259" s="66">
        <v>1130</v>
      </c>
      <c r="C259" s="434"/>
      <c r="D259" s="435"/>
      <c r="E259" s="435"/>
      <c r="F259" s="435"/>
      <c r="G259" s="436"/>
      <c r="H259" s="23"/>
      <c r="I259" s="112"/>
    </row>
    <row r="260" spans="2:9" x14ac:dyDescent="0.3">
      <c r="B260" s="66">
        <v>1135</v>
      </c>
      <c r="C260" s="434"/>
      <c r="D260" s="435"/>
      <c r="E260" s="435"/>
      <c r="F260" s="435"/>
      <c r="G260" s="436"/>
      <c r="H260" s="23"/>
      <c r="I260" s="112"/>
    </row>
    <row r="261" spans="2:9" x14ac:dyDescent="0.3">
      <c r="B261" s="66">
        <v>1140</v>
      </c>
      <c r="C261" s="434"/>
      <c r="D261" s="435"/>
      <c r="E261" s="435"/>
      <c r="F261" s="435"/>
      <c r="G261" s="436"/>
      <c r="H261" s="23"/>
      <c r="I261" s="112"/>
    </row>
    <row r="262" spans="2:9" x14ac:dyDescent="0.3">
      <c r="B262" s="66">
        <v>1145</v>
      </c>
      <c r="C262" s="434"/>
      <c r="D262" s="435"/>
      <c r="E262" s="435"/>
      <c r="F262" s="435"/>
      <c r="G262" s="436"/>
      <c r="H262" s="23"/>
      <c r="I262" s="112"/>
    </row>
    <row r="263" spans="2:9" x14ac:dyDescent="0.3">
      <c r="B263" s="66">
        <v>1150</v>
      </c>
      <c r="C263" s="434"/>
      <c r="D263" s="435"/>
      <c r="E263" s="435"/>
      <c r="F263" s="435"/>
      <c r="G263" s="436"/>
      <c r="H263" s="23"/>
      <c r="I263" s="112"/>
    </row>
    <row r="264" spans="2:9" x14ac:dyDescent="0.3">
      <c r="B264" s="66">
        <v>1155</v>
      </c>
      <c r="C264" s="434"/>
      <c r="D264" s="435"/>
      <c r="E264" s="435"/>
      <c r="F264" s="435"/>
      <c r="G264" s="436"/>
      <c r="H264" s="23"/>
      <c r="I264" s="112"/>
    </row>
    <row r="265" spans="2:9" x14ac:dyDescent="0.3">
      <c r="B265" s="66">
        <v>1160</v>
      </c>
      <c r="C265" s="434"/>
      <c r="D265" s="435"/>
      <c r="E265" s="435"/>
      <c r="F265" s="435"/>
      <c r="G265" s="436"/>
      <c r="H265" s="23"/>
      <c r="I265" s="112"/>
    </row>
    <row r="266" spans="2:9" x14ac:dyDescent="0.3">
      <c r="B266" s="66">
        <v>1165</v>
      </c>
      <c r="C266" s="434"/>
      <c r="D266" s="435"/>
      <c r="E266" s="435"/>
      <c r="F266" s="435"/>
      <c r="G266" s="436"/>
      <c r="H266" s="23"/>
      <c r="I266" s="112"/>
    </row>
    <row r="267" spans="2:9" x14ac:dyDescent="0.3">
      <c r="B267" s="66">
        <v>1170</v>
      </c>
      <c r="C267" s="434"/>
      <c r="D267" s="435"/>
      <c r="E267" s="435"/>
      <c r="F267" s="435"/>
      <c r="G267" s="436"/>
      <c r="H267" s="23"/>
      <c r="I267" s="112"/>
    </row>
    <row r="268" spans="2:9" x14ac:dyDescent="0.3">
      <c r="B268" s="66">
        <v>1175</v>
      </c>
      <c r="C268" s="434"/>
      <c r="D268" s="435"/>
      <c r="E268" s="435"/>
      <c r="F268" s="435"/>
      <c r="G268" s="436"/>
      <c r="H268" s="23"/>
      <c r="I268" s="112"/>
    </row>
    <row r="269" spans="2:9" x14ac:dyDescent="0.3">
      <c r="B269" s="66">
        <v>1180</v>
      </c>
      <c r="C269" s="434"/>
      <c r="D269" s="435"/>
      <c r="E269" s="435"/>
      <c r="F269" s="435"/>
      <c r="G269" s="436"/>
      <c r="H269" s="23"/>
      <c r="I269" s="112"/>
    </row>
    <row r="270" spans="2:9" x14ac:dyDescent="0.3">
      <c r="B270" s="66">
        <v>1185</v>
      </c>
      <c r="C270" s="434"/>
      <c r="D270" s="435"/>
      <c r="E270" s="435"/>
      <c r="F270" s="435"/>
      <c r="G270" s="436"/>
      <c r="H270" s="23"/>
      <c r="I270" s="112"/>
    </row>
    <row r="271" spans="2:9" x14ac:dyDescent="0.3">
      <c r="B271" s="66">
        <v>1190</v>
      </c>
      <c r="C271" s="434"/>
      <c r="D271" s="435"/>
      <c r="E271" s="435"/>
      <c r="F271" s="435"/>
      <c r="G271" s="436"/>
      <c r="H271" s="23"/>
      <c r="I271" s="112"/>
    </row>
    <row r="272" spans="2:9" x14ac:dyDescent="0.3">
      <c r="B272" s="66">
        <v>1195</v>
      </c>
      <c r="C272" s="434"/>
      <c r="D272" s="435"/>
      <c r="E272" s="435"/>
      <c r="F272" s="435"/>
      <c r="G272" s="436"/>
      <c r="H272" s="23"/>
      <c r="I272" s="112"/>
    </row>
    <row r="273" spans="2:9" x14ac:dyDescent="0.3">
      <c r="B273" s="66">
        <v>1200</v>
      </c>
      <c r="C273" s="434"/>
      <c r="D273" s="435"/>
      <c r="E273" s="435"/>
      <c r="F273" s="435"/>
      <c r="G273" s="436"/>
      <c r="H273" s="23"/>
      <c r="I273" s="112"/>
    </row>
    <row r="274" spans="2:9" x14ac:dyDescent="0.3">
      <c r="B274" s="66">
        <v>1205</v>
      </c>
      <c r="C274" s="434"/>
      <c r="D274" s="435"/>
      <c r="E274" s="435"/>
      <c r="F274" s="435"/>
      <c r="G274" s="436"/>
      <c r="H274" s="23"/>
      <c r="I274" s="112"/>
    </row>
    <row r="275" spans="2:9" x14ac:dyDescent="0.3">
      <c r="B275" s="66">
        <v>1210</v>
      </c>
      <c r="C275" s="434"/>
      <c r="D275" s="435"/>
      <c r="E275" s="435"/>
      <c r="F275" s="435"/>
      <c r="G275" s="436"/>
      <c r="H275" s="23"/>
      <c r="I275" s="112"/>
    </row>
    <row r="276" spans="2:9" x14ac:dyDescent="0.3">
      <c r="B276" s="66">
        <v>1215</v>
      </c>
      <c r="C276" s="434"/>
      <c r="D276" s="435"/>
      <c r="E276" s="435"/>
      <c r="F276" s="435"/>
      <c r="G276" s="436"/>
      <c r="H276" s="23"/>
      <c r="I276" s="112"/>
    </row>
    <row r="277" spans="2:9" x14ac:dyDescent="0.3">
      <c r="B277" s="66">
        <v>1220</v>
      </c>
      <c r="C277" s="434"/>
      <c r="D277" s="435"/>
      <c r="E277" s="435"/>
      <c r="F277" s="435"/>
      <c r="G277" s="436"/>
      <c r="H277" s="23"/>
      <c r="I277" s="112"/>
    </row>
    <row r="278" spans="2:9" x14ac:dyDescent="0.3">
      <c r="B278" s="66">
        <v>1225</v>
      </c>
      <c r="C278" s="434"/>
      <c r="D278" s="435"/>
      <c r="E278" s="435"/>
      <c r="F278" s="435"/>
      <c r="G278" s="436"/>
      <c r="H278" s="23"/>
      <c r="I278" s="112"/>
    </row>
    <row r="279" spans="2:9" x14ac:dyDescent="0.3">
      <c r="B279" s="66">
        <v>1230</v>
      </c>
      <c r="C279" s="434"/>
      <c r="D279" s="435"/>
      <c r="E279" s="435"/>
      <c r="F279" s="435"/>
      <c r="G279" s="436"/>
      <c r="H279" s="23"/>
      <c r="I279" s="112"/>
    </row>
    <row r="280" spans="2:9" x14ac:dyDescent="0.3">
      <c r="B280" s="66">
        <v>1235</v>
      </c>
      <c r="C280" s="434"/>
      <c r="D280" s="435"/>
      <c r="E280" s="435"/>
      <c r="F280" s="435"/>
      <c r="G280" s="436"/>
      <c r="H280" s="23"/>
      <c r="I280" s="112"/>
    </row>
    <row r="281" spans="2:9" x14ac:dyDescent="0.3">
      <c r="B281" s="66">
        <v>1240</v>
      </c>
      <c r="C281" s="434"/>
      <c r="D281" s="435"/>
      <c r="E281" s="435"/>
      <c r="F281" s="435"/>
      <c r="G281" s="436"/>
      <c r="H281" s="23"/>
      <c r="I281" s="112"/>
    </row>
    <row r="282" spans="2:9" x14ac:dyDescent="0.3">
      <c r="B282" s="66">
        <v>1245</v>
      </c>
      <c r="C282" s="434"/>
      <c r="D282" s="435"/>
      <c r="E282" s="435"/>
      <c r="F282" s="435"/>
      <c r="G282" s="436"/>
      <c r="H282" s="23"/>
      <c r="I282" s="112"/>
    </row>
    <row r="283" spans="2:9" x14ac:dyDescent="0.3">
      <c r="B283" s="66">
        <v>1250</v>
      </c>
      <c r="C283" s="434"/>
      <c r="D283" s="435"/>
      <c r="E283" s="435"/>
      <c r="F283" s="435"/>
      <c r="G283" s="436"/>
      <c r="H283" s="23"/>
      <c r="I283" s="112"/>
    </row>
    <row r="284" spans="2:9" x14ac:dyDescent="0.3">
      <c r="B284" s="66">
        <v>1255</v>
      </c>
      <c r="C284" s="434"/>
      <c r="D284" s="435"/>
      <c r="E284" s="435"/>
      <c r="F284" s="435"/>
      <c r="G284" s="436"/>
      <c r="H284" s="23"/>
      <c r="I284" s="112"/>
    </row>
    <row r="285" spans="2:9" x14ac:dyDescent="0.3">
      <c r="B285" s="66">
        <v>1260</v>
      </c>
      <c r="C285" s="434"/>
      <c r="D285" s="435"/>
      <c r="E285" s="435"/>
      <c r="F285" s="435"/>
      <c r="G285" s="436"/>
      <c r="H285" s="23"/>
      <c r="I285" s="112"/>
    </row>
    <row r="286" spans="2:9" x14ac:dyDescent="0.3">
      <c r="B286" s="66">
        <v>1265</v>
      </c>
      <c r="C286" s="434"/>
      <c r="D286" s="435"/>
      <c r="E286" s="435"/>
      <c r="F286" s="435"/>
      <c r="G286" s="436"/>
      <c r="H286" s="23"/>
      <c r="I286" s="112"/>
    </row>
    <row r="287" spans="2:9" x14ac:dyDescent="0.3">
      <c r="B287" s="66">
        <v>1270</v>
      </c>
      <c r="C287" s="434"/>
      <c r="D287" s="435"/>
      <c r="E287" s="435"/>
      <c r="F287" s="435"/>
      <c r="G287" s="436"/>
      <c r="H287" s="23"/>
      <c r="I287" s="112"/>
    </row>
    <row r="288" spans="2:9" x14ac:dyDescent="0.3">
      <c r="B288" s="66">
        <v>1275</v>
      </c>
      <c r="C288" s="434"/>
      <c r="D288" s="435"/>
      <c r="E288" s="435"/>
      <c r="F288" s="435"/>
      <c r="G288" s="436"/>
      <c r="H288" s="23"/>
      <c r="I288" s="112"/>
    </row>
    <row r="289" spans="2:9" x14ac:dyDescent="0.3">
      <c r="B289" s="66">
        <v>1280</v>
      </c>
      <c r="C289" s="434"/>
      <c r="D289" s="435"/>
      <c r="E289" s="435"/>
      <c r="F289" s="435"/>
      <c r="G289" s="436"/>
      <c r="H289" s="23"/>
      <c r="I289" s="112"/>
    </row>
    <row r="290" spans="2:9" x14ac:dyDescent="0.3">
      <c r="B290" s="66">
        <v>1285</v>
      </c>
      <c r="C290" s="434"/>
      <c r="D290" s="435"/>
      <c r="E290" s="435"/>
      <c r="F290" s="435"/>
      <c r="G290" s="436"/>
      <c r="H290" s="23"/>
      <c r="I290" s="112"/>
    </row>
    <row r="291" spans="2:9" x14ac:dyDescent="0.3">
      <c r="B291" s="66">
        <v>1290</v>
      </c>
      <c r="C291" s="434"/>
      <c r="D291" s="435"/>
      <c r="E291" s="435"/>
      <c r="F291" s="435"/>
      <c r="G291" s="436"/>
      <c r="H291" s="23"/>
      <c r="I291" s="112"/>
    </row>
    <row r="292" spans="2:9" x14ac:dyDescent="0.3">
      <c r="B292" s="66">
        <v>1295</v>
      </c>
      <c r="C292" s="434"/>
      <c r="D292" s="435"/>
      <c r="E292" s="435"/>
      <c r="F292" s="435"/>
      <c r="G292" s="436"/>
      <c r="H292" s="23"/>
      <c r="I292" s="112"/>
    </row>
    <row r="293" spans="2:9" x14ac:dyDescent="0.3">
      <c r="B293" s="66">
        <v>1300</v>
      </c>
      <c r="C293" s="434"/>
      <c r="D293" s="435"/>
      <c r="E293" s="435"/>
      <c r="F293" s="435"/>
      <c r="G293" s="436"/>
      <c r="H293" s="23"/>
      <c r="I293" s="112"/>
    </row>
    <row r="294" spans="2:9" x14ac:dyDescent="0.3">
      <c r="B294" s="66">
        <v>1305</v>
      </c>
      <c r="C294" s="434"/>
      <c r="D294" s="435"/>
      <c r="E294" s="435"/>
      <c r="F294" s="435"/>
      <c r="G294" s="436"/>
      <c r="H294" s="23"/>
      <c r="I294" s="112"/>
    </row>
    <row r="295" spans="2:9" x14ac:dyDescent="0.3">
      <c r="B295" s="66">
        <v>1310</v>
      </c>
      <c r="C295" s="434"/>
      <c r="D295" s="435"/>
      <c r="E295" s="435"/>
      <c r="F295" s="435"/>
      <c r="G295" s="436"/>
      <c r="H295" s="23"/>
      <c r="I295" s="112"/>
    </row>
    <row r="296" spans="2:9" x14ac:dyDescent="0.3">
      <c r="B296" s="66">
        <v>1315</v>
      </c>
      <c r="C296" s="434"/>
      <c r="D296" s="435"/>
      <c r="E296" s="435"/>
      <c r="F296" s="435"/>
      <c r="G296" s="436"/>
      <c r="H296" s="23"/>
      <c r="I296" s="112"/>
    </row>
    <row r="297" spans="2:9" x14ac:dyDescent="0.3">
      <c r="B297" s="66">
        <v>1320</v>
      </c>
      <c r="C297" s="434"/>
      <c r="D297" s="435"/>
      <c r="E297" s="435"/>
      <c r="F297" s="435"/>
      <c r="G297" s="436"/>
      <c r="H297" s="23"/>
      <c r="I297" s="112"/>
    </row>
    <row r="298" spans="2:9" x14ac:dyDescent="0.3">
      <c r="B298" s="66">
        <v>1325</v>
      </c>
      <c r="C298" s="434"/>
      <c r="D298" s="435"/>
      <c r="E298" s="435"/>
      <c r="F298" s="435"/>
      <c r="G298" s="436"/>
      <c r="H298" s="23"/>
      <c r="I298" s="112"/>
    </row>
    <row r="299" spans="2:9" x14ac:dyDescent="0.3">
      <c r="B299" s="66">
        <v>1330</v>
      </c>
      <c r="C299" s="434"/>
      <c r="D299" s="435"/>
      <c r="E299" s="435"/>
      <c r="F299" s="435"/>
      <c r="G299" s="436"/>
      <c r="H299" s="23"/>
      <c r="I299" s="112"/>
    </row>
    <row r="300" spans="2:9" x14ac:dyDescent="0.3">
      <c r="B300" s="66">
        <v>1335</v>
      </c>
      <c r="C300" s="434"/>
      <c r="D300" s="435"/>
      <c r="E300" s="435"/>
      <c r="F300" s="435"/>
      <c r="G300" s="436"/>
      <c r="H300" s="23"/>
      <c r="I300" s="112"/>
    </row>
    <row r="301" spans="2:9" x14ac:dyDescent="0.3">
      <c r="B301" s="66">
        <v>1340</v>
      </c>
      <c r="C301" s="434"/>
      <c r="D301" s="435"/>
      <c r="E301" s="435"/>
      <c r="F301" s="435"/>
      <c r="G301" s="436"/>
      <c r="H301" s="23"/>
      <c r="I301" s="112"/>
    </row>
    <row r="302" spans="2:9" x14ac:dyDescent="0.3">
      <c r="B302" s="66">
        <v>1345</v>
      </c>
      <c r="C302" s="434"/>
      <c r="D302" s="435"/>
      <c r="E302" s="435"/>
      <c r="F302" s="435"/>
      <c r="G302" s="436"/>
      <c r="H302" s="23"/>
      <c r="I302" s="112"/>
    </row>
    <row r="303" spans="2:9" x14ac:dyDescent="0.3">
      <c r="B303" s="66">
        <v>1350</v>
      </c>
      <c r="C303" s="434"/>
      <c r="D303" s="435"/>
      <c r="E303" s="435"/>
      <c r="F303" s="435"/>
      <c r="G303" s="436"/>
      <c r="H303" s="23"/>
      <c r="I303" s="112"/>
    </row>
    <row r="304" spans="2:9" x14ac:dyDescent="0.3">
      <c r="B304" s="66">
        <v>1355</v>
      </c>
      <c r="C304" s="434"/>
      <c r="D304" s="435"/>
      <c r="E304" s="435"/>
      <c r="F304" s="435"/>
      <c r="G304" s="436"/>
      <c r="H304" s="23"/>
      <c r="I304" s="112"/>
    </row>
    <row r="305" spans="2:9" x14ac:dyDescent="0.3">
      <c r="B305" s="66">
        <v>1360</v>
      </c>
      <c r="C305" s="434"/>
      <c r="D305" s="435"/>
      <c r="E305" s="435"/>
      <c r="F305" s="435"/>
      <c r="G305" s="436"/>
      <c r="H305" s="23"/>
      <c r="I305" s="112"/>
    </row>
    <row r="306" spans="2:9" x14ac:dyDescent="0.3">
      <c r="B306" s="66">
        <v>1365</v>
      </c>
      <c r="C306" s="434"/>
      <c r="D306" s="435"/>
      <c r="E306" s="435"/>
      <c r="F306" s="435"/>
      <c r="G306" s="436"/>
      <c r="H306" s="23"/>
      <c r="I306" s="112"/>
    </row>
    <row r="307" spans="2:9" x14ac:dyDescent="0.3">
      <c r="B307" s="66">
        <v>1370</v>
      </c>
      <c r="C307" s="434"/>
      <c r="D307" s="435"/>
      <c r="E307" s="435"/>
      <c r="F307" s="435"/>
      <c r="G307" s="436"/>
      <c r="H307" s="23"/>
      <c r="I307" s="112"/>
    </row>
    <row r="308" spans="2:9" x14ac:dyDescent="0.3">
      <c r="B308" s="66">
        <v>1375</v>
      </c>
      <c r="C308" s="434"/>
      <c r="D308" s="435"/>
      <c r="E308" s="435"/>
      <c r="F308" s="435"/>
      <c r="G308" s="436"/>
      <c r="H308" s="23"/>
      <c r="I308" s="112"/>
    </row>
    <row r="309" spans="2:9" x14ac:dyDescent="0.3">
      <c r="B309" s="66">
        <v>1380</v>
      </c>
      <c r="C309" s="434"/>
      <c r="D309" s="435"/>
      <c r="E309" s="435"/>
      <c r="F309" s="435"/>
      <c r="G309" s="436"/>
      <c r="H309" s="23"/>
      <c r="I309" s="112"/>
    </row>
    <row r="310" spans="2:9" x14ac:dyDescent="0.3">
      <c r="B310" s="66">
        <v>1385</v>
      </c>
      <c r="C310" s="434"/>
      <c r="D310" s="435"/>
      <c r="E310" s="435"/>
      <c r="F310" s="435"/>
      <c r="G310" s="436"/>
      <c r="H310" s="23"/>
      <c r="I310" s="112"/>
    </row>
    <row r="311" spans="2:9" x14ac:dyDescent="0.3">
      <c r="B311" s="66">
        <v>1390</v>
      </c>
      <c r="C311" s="434"/>
      <c r="D311" s="435"/>
      <c r="E311" s="435"/>
      <c r="F311" s="435"/>
      <c r="G311" s="436"/>
      <c r="H311" s="23"/>
      <c r="I311" s="112"/>
    </row>
    <row r="312" spans="2:9" x14ac:dyDescent="0.3">
      <c r="B312" s="66">
        <v>1395</v>
      </c>
      <c r="C312" s="434"/>
      <c r="D312" s="435"/>
      <c r="E312" s="435"/>
      <c r="F312" s="435"/>
      <c r="G312" s="436"/>
      <c r="H312" s="23"/>
      <c r="I312" s="112"/>
    </row>
    <row r="313" spans="2:9" x14ac:dyDescent="0.3">
      <c r="B313" s="66">
        <v>1400</v>
      </c>
      <c r="C313" s="434"/>
      <c r="D313" s="435"/>
      <c r="E313" s="435"/>
      <c r="F313" s="435"/>
      <c r="G313" s="436"/>
      <c r="H313" s="23"/>
      <c r="I313" s="112"/>
    </row>
    <row r="314" spans="2:9" x14ac:dyDescent="0.3">
      <c r="B314" s="66">
        <v>1405</v>
      </c>
      <c r="C314" s="434"/>
      <c r="D314" s="435"/>
      <c r="E314" s="435"/>
      <c r="F314" s="435"/>
      <c r="G314" s="436"/>
      <c r="H314" s="23"/>
      <c r="I314" s="112"/>
    </row>
    <row r="315" spans="2:9" x14ac:dyDescent="0.3">
      <c r="B315" s="66">
        <v>1410</v>
      </c>
      <c r="C315" s="434"/>
      <c r="D315" s="435"/>
      <c r="E315" s="435"/>
      <c r="F315" s="435"/>
      <c r="G315" s="436"/>
      <c r="H315" s="23"/>
      <c r="I315" s="112"/>
    </row>
    <row r="316" spans="2:9" x14ac:dyDescent="0.3">
      <c r="B316" s="66">
        <v>1415</v>
      </c>
      <c r="C316" s="434"/>
      <c r="D316" s="435"/>
      <c r="E316" s="435"/>
      <c r="F316" s="435"/>
      <c r="G316" s="436"/>
      <c r="H316" s="23"/>
      <c r="I316" s="112"/>
    </row>
    <row r="317" spans="2:9" x14ac:dyDescent="0.3">
      <c r="B317" s="66">
        <v>1420</v>
      </c>
      <c r="C317" s="434"/>
      <c r="D317" s="435"/>
      <c r="E317" s="435"/>
      <c r="F317" s="435"/>
      <c r="G317" s="436"/>
      <c r="H317" s="23"/>
      <c r="I317" s="112"/>
    </row>
    <row r="318" spans="2:9" x14ac:dyDescent="0.3">
      <c r="B318" s="66">
        <v>1425</v>
      </c>
      <c r="C318" s="434"/>
      <c r="D318" s="435"/>
      <c r="E318" s="435"/>
      <c r="F318" s="435"/>
      <c r="G318" s="436"/>
      <c r="H318" s="23"/>
      <c r="I318" s="112"/>
    </row>
    <row r="319" spans="2:9" x14ac:dyDescent="0.3">
      <c r="B319" s="66">
        <v>1430</v>
      </c>
      <c r="C319" s="434"/>
      <c r="D319" s="435"/>
      <c r="E319" s="435"/>
      <c r="F319" s="435"/>
      <c r="G319" s="436"/>
      <c r="H319" s="23"/>
      <c r="I319" s="112"/>
    </row>
    <row r="320" spans="2:9" x14ac:dyDescent="0.3">
      <c r="B320" s="66">
        <v>1435</v>
      </c>
      <c r="C320" s="434"/>
      <c r="D320" s="435"/>
      <c r="E320" s="435"/>
      <c r="F320" s="435"/>
      <c r="G320" s="436"/>
      <c r="H320" s="23"/>
      <c r="I320" s="112"/>
    </row>
    <row r="321" spans="2:9" x14ac:dyDescent="0.3">
      <c r="B321" s="66">
        <v>1440</v>
      </c>
      <c r="C321" s="434"/>
      <c r="D321" s="435"/>
      <c r="E321" s="435"/>
      <c r="F321" s="435"/>
      <c r="G321" s="436"/>
      <c r="H321" s="23"/>
      <c r="I321" s="112"/>
    </row>
    <row r="322" spans="2:9" x14ac:dyDescent="0.3">
      <c r="B322" s="66">
        <v>1445</v>
      </c>
      <c r="C322" s="434"/>
      <c r="D322" s="435"/>
      <c r="E322" s="435"/>
      <c r="F322" s="435"/>
      <c r="G322" s="436"/>
      <c r="H322" s="23"/>
      <c r="I322" s="112"/>
    </row>
    <row r="323" spans="2:9" x14ac:dyDescent="0.3">
      <c r="B323" s="66">
        <v>1450</v>
      </c>
      <c r="C323" s="434"/>
      <c r="D323" s="435"/>
      <c r="E323" s="435"/>
      <c r="F323" s="435"/>
      <c r="G323" s="436"/>
      <c r="H323" s="23"/>
      <c r="I323" s="112"/>
    </row>
    <row r="324" spans="2:9" x14ac:dyDescent="0.3">
      <c r="B324" s="66">
        <v>1455</v>
      </c>
      <c r="C324" s="434"/>
      <c r="D324" s="435"/>
      <c r="E324" s="435"/>
      <c r="F324" s="435"/>
      <c r="G324" s="436"/>
      <c r="H324" s="23"/>
      <c r="I324" s="112"/>
    </row>
    <row r="325" spans="2:9" x14ac:dyDescent="0.3">
      <c r="B325" s="66">
        <v>1460</v>
      </c>
      <c r="C325" s="434"/>
      <c r="D325" s="435"/>
      <c r="E325" s="435"/>
      <c r="F325" s="435"/>
      <c r="G325" s="436"/>
      <c r="H325" s="23"/>
      <c r="I325" s="112"/>
    </row>
    <row r="326" spans="2:9" x14ac:dyDescent="0.3">
      <c r="B326" s="66">
        <v>1465</v>
      </c>
      <c r="C326" s="434"/>
      <c r="D326" s="435"/>
      <c r="E326" s="435"/>
      <c r="F326" s="435"/>
      <c r="G326" s="436"/>
      <c r="H326" s="23"/>
      <c r="I326" s="112"/>
    </row>
    <row r="327" spans="2:9" x14ac:dyDescent="0.3">
      <c r="B327" s="66">
        <v>1470</v>
      </c>
      <c r="C327" s="434"/>
      <c r="D327" s="435"/>
      <c r="E327" s="435"/>
      <c r="F327" s="435"/>
      <c r="G327" s="436"/>
      <c r="H327" s="23"/>
      <c r="I327" s="112"/>
    </row>
    <row r="328" spans="2:9" x14ac:dyDescent="0.3">
      <c r="B328" s="66">
        <v>1475</v>
      </c>
      <c r="C328" s="434"/>
      <c r="D328" s="435"/>
      <c r="E328" s="435"/>
      <c r="F328" s="435"/>
      <c r="G328" s="436"/>
      <c r="H328" s="23"/>
      <c r="I328" s="112"/>
    </row>
    <row r="329" spans="2:9" x14ac:dyDescent="0.3">
      <c r="B329" s="66">
        <v>1480</v>
      </c>
      <c r="C329" s="434"/>
      <c r="D329" s="435"/>
      <c r="E329" s="435"/>
      <c r="F329" s="435"/>
      <c r="G329" s="436"/>
      <c r="H329" s="23"/>
      <c r="I329" s="112"/>
    </row>
    <row r="330" spans="2:9" x14ac:dyDescent="0.3">
      <c r="B330" s="66">
        <v>1485</v>
      </c>
      <c r="C330" s="434"/>
      <c r="D330" s="435"/>
      <c r="E330" s="435"/>
      <c r="F330" s="435"/>
      <c r="G330" s="436"/>
      <c r="H330" s="23"/>
      <c r="I330" s="112"/>
    </row>
    <row r="331" spans="2:9" x14ac:dyDescent="0.3">
      <c r="B331" s="66">
        <v>1490</v>
      </c>
      <c r="C331" s="434"/>
      <c r="D331" s="435"/>
      <c r="E331" s="435"/>
      <c r="F331" s="435"/>
      <c r="G331" s="436"/>
      <c r="H331" s="23"/>
      <c r="I331" s="112"/>
    </row>
    <row r="332" spans="2:9" x14ac:dyDescent="0.3">
      <c r="B332" s="66">
        <v>1495</v>
      </c>
      <c r="C332" s="434"/>
      <c r="D332" s="435"/>
      <c r="E332" s="435"/>
      <c r="F332" s="435"/>
      <c r="G332" s="436"/>
      <c r="H332" s="23"/>
      <c r="I332" s="112"/>
    </row>
    <row r="333" spans="2:9" x14ac:dyDescent="0.3">
      <c r="B333" s="66">
        <v>1500</v>
      </c>
      <c r="C333" s="434"/>
      <c r="D333" s="435"/>
      <c r="E333" s="435"/>
      <c r="F333" s="435"/>
      <c r="G333" s="436"/>
      <c r="H333" s="23"/>
      <c r="I333" s="112"/>
    </row>
    <row r="334" spans="2:9" x14ac:dyDescent="0.3">
      <c r="B334" s="66">
        <v>1505</v>
      </c>
      <c r="C334" s="434"/>
      <c r="D334" s="435"/>
      <c r="E334" s="435"/>
      <c r="F334" s="435"/>
      <c r="G334" s="436"/>
      <c r="H334" s="23"/>
      <c r="I334" s="112"/>
    </row>
    <row r="335" spans="2:9" x14ac:dyDescent="0.3">
      <c r="B335" s="66">
        <v>1510</v>
      </c>
      <c r="C335" s="434"/>
      <c r="D335" s="435"/>
      <c r="E335" s="435"/>
      <c r="F335" s="435"/>
      <c r="G335" s="436"/>
      <c r="H335" s="23"/>
      <c r="I335" s="112"/>
    </row>
    <row r="336" spans="2:9" x14ac:dyDescent="0.3">
      <c r="B336" s="66">
        <v>1515</v>
      </c>
      <c r="C336" s="434"/>
      <c r="D336" s="435"/>
      <c r="E336" s="435"/>
      <c r="F336" s="435"/>
      <c r="G336" s="436"/>
      <c r="H336" s="23"/>
      <c r="I336" s="112"/>
    </row>
    <row r="337" spans="2:9" x14ac:dyDescent="0.3">
      <c r="B337" s="66">
        <v>1520</v>
      </c>
      <c r="C337" s="434"/>
      <c r="D337" s="435"/>
      <c r="E337" s="435"/>
      <c r="F337" s="435"/>
      <c r="G337" s="436"/>
      <c r="H337" s="23"/>
      <c r="I337" s="112"/>
    </row>
    <row r="338" spans="2:9" x14ac:dyDescent="0.3">
      <c r="B338" s="66">
        <v>1525</v>
      </c>
      <c r="C338" s="434"/>
      <c r="D338" s="435"/>
      <c r="E338" s="435"/>
      <c r="F338" s="435"/>
      <c r="G338" s="436"/>
      <c r="H338" s="23"/>
      <c r="I338" s="112"/>
    </row>
    <row r="339" spans="2:9" x14ac:dyDescent="0.3">
      <c r="B339" s="66">
        <v>1530</v>
      </c>
      <c r="C339" s="434"/>
      <c r="D339" s="435"/>
      <c r="E339" s="435"/>
      <c r="F339" s="435"/>
      <c r="G339" s="436"/>
      <c r="H339" s="23"/>
      <c r="I339" s="112"/>
    </row>
    <row r="340" spans="2:9" x14ac:dyDescent="0.3">
      <c r="B340" s="66">
        <v>1535</v>
      </c>
      <c r="C340" s="434"/>
      <c r="D340" s="435"/>
      <c r="E340" s="435"/>
      <c r="F340" s="435"/>
      <c r="G340" s="436"/>
      <c r="H340" s="23"/>
      <c r="I340" s="112"/>
    </row>
    <row r="341" spans="2:9" x14ac:dyDescent="0.3">
      <c r="B341" s="66">
        <v>1540</v>
      </c>
      <c r="C341" s="434"/>
      <c r="D341" s="435"/>
      <c r="E341" s="435"/>
      <c r="F341" s="435"/>
      <c r="G341" s="436"/>
      <c r="H341" s="23"/>
      <c r="I341" s="112"/>
    </row>
    <row r="342" spans="2:9" x14ac:dyDescent="0.3">
      <c r="B342" s="66">
        <v>1545</v>
      </c>
      <c r="C342" s="434"/>
      <c r="D342" s="435"/>
      <c r="E342" s="435"/>
      <c r="F342" s="435"/>
      <c r="G342" s="436"/>
      <c r="H342" s="23"/>
      <c r="I342" s="112"/>
    </row>
    <row r="343" spans="2:9" x14ac:dyDescent="0.3">
      <c r="B343" s="66">
        <v>1550</v>
      </c>
      <c r="C343" s="434"/>
      <c r="D343" s="435"/>
      <c r="E343" s="435"/>
      <c r="F343" s="435"/>
      <c r="G343" s="436"/>
      <c r="H343" s="23"/>
      <c r="I343" s="112"/>
    </row>
    <row r="344" spans="2:9" x14ac:dyDescent="0.3">
      <c r="B344" s="66">
        <v>1555</v>
      </c>
      <c r="C344" s="434"/>
      <c r="D344" s="435"/>
      <c r="E344" s="435"/>
      <c r="F344" s="435"/>
      <c r="G344" s="436"/>
      <c r="H344" s="23"/>
      <c r="I344" s="112"/>
    </row>
    <row r="345" spans="2:9" x14ac:dyDescent="0.3">
      <c r="B345" s="66">
        <v>1560</v>
      </c>
      <c r="C345" s="434"/>
      <c r="D345" s="435"/>
      <c r="E345" s="435"/>
      <c r="F345" s="435"/>
      <c r="G345" s="436"/>
      <c r="H345" s="23"/>
      <c r="I345" s="112"/>
    </row>
    <row r="346" spans="2:9" x14ac:dyDescent="0.3">
      <c r="B346" s="66">
        <v>1565</v>
      </c>
      <c r="C346" s="434"/>
      <c r="D346" s="435"/>
      <c r="E346" s="435"/>
      <c r="F346" s="435"/>
      <c r="G346" s="436"/>
      <c r="H346" s="23"/>
      <c r="I346" s="112"/>
    </row>
    <row r="347" spans="2:9" x14ac:dyDescent="0.3">
      <c r="B347" s="66">
        <v>1570</v>
      </c>
      <c r="C347" s="434"/>
      <c r="D347" s="435"/>
      <c r="E347" s="435"/>
      <c r="F347" s="435"/>
      <c r="G347" s="436"/>
      <c r="H347" s="23"/>
      <c r="I347" s="112"/>
    </row>
    <row r="348" spans="2:9" x14ac:dyDescent="0.3">
      <c r="B348" s="66">
        <v>1575</v>
      </c>
      <c r="C348" s="434"/>
      <c r="D348" s="435"/>
      <c r="E348" s="435"/>
      <c r="F348" s="435"/>
      <c r="G348" s="436"/>
      <c r="H348" s="23"/>
      <c r="I348" s="112"/>
    </row>
    <row r="349" spans="2:9" x14ac:dyDescent="0.3">
      <c r="B349" s="66">
        <v>1580</v>
      </c>
      <c r="C349" s="434"/>
      <c r="D349" s="435"/>
      <c r="E349" s="435"/>
      <c r="F349" s="435"/>
      <c r="G349" s="436"/>
      <c r="H349" s="23"/>
      <c r="I349" s="112"/>
    </row>
    <row r="350" spans="2:9" x14ac:dyDescent="0.3">
      <c r="B350" s="66">
        <v>1585</v>
      </c>
      <c r="C350" s="434"/>
      <c r="D350" s="435"/>
      <c r="E350" s="435"/>
      <c r="F350" s="435"/>
      <c r="G350" s="436"/>
      <c r="H350" s="23"/>
      <c r="I350" s="112"/>
    </row>
    <row r="351" spans="2:9" x14ac:dyDescent="0.3">
      <c r="B351" s="66">
        <v>1590</v>
      </c>
      <c r="C351" s="434"/>
      <c r="D351" s="435"/>
      <c r="E351" s="435"/>
      <c r="F351" s="435"/>
      <c r="G351" s="436"/>
      <c r="H351" s="23"/>
      <c r="I351" s="112"/>
    </row>
    <row r="352" spans="2:9" x14ac:dyDescent="0.3">
      <c r="B352" s="66">
        <v>1595</v>
      </c>
      <c r="C352" s="434"/>
      <c r="D352" s="435"/>
      <c r="E352" s="435"/>
      <c r="F352" s="435"/>
      <c r="G352" s="436"/>
      <c r="H352" s="23"/>
      <c r="I352" s="112"/>
    </row>
    <row r="353" spans="2:9" x14ac:dyDescent="0.3">
      <c r="B353" s="66">
        <v>1600</v>
      </c>
      <c r="C353" s="434"/>
      <c r="D353" s="435"/>
      <c r="E353" s="435"/>
      <c r="F353" s="435"/>
      <c r="G353" s="436"/>
      <c r="H353" s="23"/>
      <c r="I353" s="112"/>
    </row>
    <row r="354" spans="2:9" x14ac:dyDescent="0.3">
      <c r="B354" s="66">
        <v>1605</v>
      </c>
      <c r="C354" s="434"/>
      <c r="D354" s="435"/>
      <c r="E354" s="435"/>
      <c r="F354" s="435"/>
      <c r="G354" s="436"/>
      <c r="H354" s="23"/>
      <c r="I354" s="112"/>
    </row>
    <row r="355" spans="2:9" x14ac:dyDescent="0.3">
      <c r="B355" s="66">
        <v>1610</v>
      </c>
      <c r="C355" s="434"/>
      <c r="D355" s="435"/>
      <c r="E355" s="435"/>
      <c r="F355" s="435"/>
      <c r="G355" s="436"/>
      <c r="H355" s="23"/>
      <c r="I355" s="112"/>
    </row>
    <row r="356" spans="2:9" x14ac:dyDescent="0.3">
      <c r="B356" s="66">
        <v>1615</v>
      </c>
      <c r="C356" s="434"/>
      <c r="D356" s="435"/>
      <c r="E356" s="435"/>
      <c r="F356" s="435"/>
      <c r="G356" s="436"/>
      <c r="H356" s="23"/>
      <c r="I356" s="112"/>
    </row>
    <row r="357" spans="2:9" x14ac:dyDescent="0.3">
      <c r="B357" s="66">
        <v>1620</v>
      </c>
      <c r="C357" s="434"/>
      <c r="D357" s="435"/>
      <c r="E357" s="435"/>
      <c r="F357" s="435"/>
      <c r="G357" s="436"/>
      <c r="H357" s="23"/>
      <c r="I357" s="112"/>
    </row>
    <row r="358" spans="2:9" x14ac:dyDescent="0.3">
      <c r="B358" s="66">
        <v>1625</v>
      </c>
      <c r="C358" s="434"/>
      <c r="D358" s="435"/>
      <c r="E358" s="435"/>
      <c r="F358" s="435"/>
      <c r="G358" s="436"/>
      <c r="H358" s="23"/>
      <c r="I358" s="112"/>
    </row>
    <row r="359" spans="2:9" x14ac:dyDescent="0.3">
      <c r="B359" s="66">
        <v>1630</v>
      </c>
      <c r="C359" s="434"/>
      <c r="D359" s="435"/>
      <c r="E359" s="435"/>
      <c r="F359" s="435"/>
      <c r="G359" s="436"/>
      <c r="H359" s="23"/>
      <c r="I359" s="112"/>
    </row>
    <row r="360" spans="2:9" x14ac:dyDescent="0.3">
      <c r="B360" s="66">
        <v>1635</v>
      </c>
      <c r="C360" s="434"/>
      <c r="D360" s="435"/>
      <c r="E360" s="435"/>
      <c r="F360" s="435"/>
      <c r="G360" s="436"/>
      <c r="H360" s="23"/>
      <c r="I360" s="112"/>
    </row>
    <row r="361" spans="2:9" x14ac:dyDescent="0.3">
      <c r="B361" s="66">
        <v>1640</v>
      </c>
      <c r="C361" s="434"/>
      <c r="D361" s="435"/>
      <c r="E361" s="435"/>
      <c r="F361" s="435"/>
      <c r="G361" s="436"/>
      <c r="H361" s="23"/>
      <c r="I361" s="112"/>
    </row>
    <row r="362" spans="2:9" x14ac:dyDescent="0.3">
      <c r="B362" s="66">
        <v>1645</v>
      </c>
      <c r="C362" s="434"/>
      <c r="D362" s="435"/>
      <c r="E362" s="435"/>
      <c r="F362" s="435"/>
      <c r="G362" s="436"/>
      <c r="H362" s="23"/>
      <c r="I362" s="112"/>
    </row>
    <row r="363" spans="2:9" x14ac:dyDescent="0.3">
      <c r="B363" s="66">
        <v>1650</v>
      </c>
      <c r="C363" s="434"/>
      <c r="D363" s="435"/>
      <c r="E363" s="435"/>
      <c r="F363" s="435"/>
      <c r="G363" s="436"/>
      <c r="H363" s="23"/>
      <c r="I363" s="112"/>
    </row>
    <row r="364" spans="2:9" x14ac:dyDescent="0.3">
      <c r="B364" s="66">
        <v>1655</v>
      </c>
      <c r="C364" s="434"/>
      <c r="D364" s="435"/>
      <c r="E364" s="435"/>
      <c r="F364" s="435"/>
      <c r="G364" s="436"/>
      <c r="H364" s="23"/>
      <c r="I364" s="112"/>
    </row>
    <row r="365" spans="2:9" x14ac:dyDescent="0.3">
      <c r="B365" s="66">
        <v>1660</v>
      </c>
      <c r="C365" s="434"/>
      <c r="D365" s="435"/>
      <c r="E365" s="435"/>
      <c r="F365" s="435"/>
      <c r="G365" s="436"/>
      <c r="H365" s="23"/>
      <c r="I365" s="112"/>
    </row>
    <row r="366" spans="2:9" x14ac:dyDescent="0.3">
      <c r="B366" s="66">
        <v>1665</v>
      </c>
      <c r="C366" s="434"/>
      <c r="D366" s="435"/>
      <c r="E366" s="435"/>
      <c r="F366" s="435"/>
      <c r="G366" s="436"/>
      <c r="H366" s="23"/>
      <c r="I366" s="112"/>
    </row>
    <row r="367" spans="2:9" x14ac:dyDescent="0.3">
      <c r="B367" s="66">
        <v>1670</v>
      </c>
      <c r="C367" s="434"/>
      <c r="D367" s="435"/>
      <c r="E367" s="435"/>
      <c r="F367" s="435"/>
      <c r="G367" s="436"/>
      <c r="H367" s="23"/>
      <c r="I367" s="112"/>
    </row>
    <row r="368" spans="2:9" x14ac:dyDescent="0.3">
      <c r="B368" s="66">
        <v>1675</v>
      </c>
      <c r="C368" s="434"/>
      <c r="D368" s="435"/>
      <c r="E368" s="435"/>
      <c r="F368" s="435"/>
      <c r="G368" s="436"/>
      <c r="H368" s="23"/>
      <c r="I368" s="112"/>
    </row>
    <row r="369" spans="2:9" x14ac:dyDescent="0.3">
      <c r="B369" s="66">
        <v>1680</v>
      </c>
      <c r="C369" s="434"/>
      <c r="D369" s="435"/>
      <c r="E369" s="435"/>
      <c r="F369" s="435"/>
      <c r="G369" s="436"/>
      <c r="H369" s="23"/>
      <c r="I369" s="112"/>
    </row>
    <row r="370" spans="2:9" x14ac:dyDescent="0.3">
      <c r="B370" s="66">
        <v>1685</v>
      </c>
      <c r="C370" s="434"/>
      <c r="D370" s="435"/>
      <c r="E370" s="435"/>
      <c r="F370" s="435"/>
      <c r="G370" s="436"/>
      <c r="H370" s="23"/>
      <c r="I370" s="112"/>
    </row>
    <row r="371" spans="2:9" x14ac:dyDescent="0.3">
      <c r="B371" s="66">
        <v>1690</v>
      </c>
      <c r="C371" s="434"/>
      <c r="D371" s="435"/>
      <c r="E371" s="435"/>
      <c r="F371" s="435"/>
      <c r="G371" s="436"/>
      <c r="H371" s="23"/>
      <c r="I371" s="112"/>
    </row>
    <row r="372" spans="2:9" x14ac:dyDescent="0.3">
      <c r="B372" s="66">
        <v>1695</v>
      </c>
      <c r="C372" s="434"/>
      <c r="D372" s="435"/>
      <c r="E372" s="435"/>
      <c r="F372" s="435"/>
      <c r="G372" s="436"/>
      <c r="H372" s="23"/>
      <c r="I372" s="112"/>
    </row>
    <row r="373" spans="2:9" x14ac:dyDescent="0.3">
      <c r="B373" s="66">
        <v>1700</v>
      </c>
      <c r="C373" s="434"/>
      <c r="D373" s="435"/>
      <c r="E373" s="435"/>
      <c r="F373" s="435"/>
      <c r="G373" s="436"/>
      <c r="H373" s="23"/>
      <c r="I373" s="112"/>
    </row>
    <row r="374" spans="2:9" x14ac:dyDescent="0.3">
      <c r="B374" s="66">
        <v>1705</v>
      </c>
      <c r="C374" s="434"/>
      <c r="D374" s="435"/>
      <c r="E374" s="435"/>
      <c r="F374" s="435"/>
      <c r="G374" s="436"/>
      <c r="H374" s="23"/>
      <c r="I374" s="112"/>
    </row>
    <row r="375" spans="2:9" x14ac:dyDescent="0.3">
      <c r="B375" s="66">
        <v>1710</v>
      </c>
      <c r="C375" s="434"/>
      <c r="D375" s="435"/>
      <c r="E375" s="435"/>
      <c r="F375" s="435"/>
      <c r="G375" s="436"/>
      <c r="H375" s="23"/>
      <c r="I375" s="112"/>
    </row>
    <row r="376" spans="2:9" x14ac:dyDescent="0.3">
      <c r="B376" s="66">
        <v>1715</v>
      </c>
      <c r="C376" s="434"/>
      <c r="D376" s="435"/>
      <c r="E376" s="435"/>
      <c r="F376" s="435"/>
      <c r="G376" s="436"/>
      <c r="H376" s="23"/>
      <c r="I376" s="112"/>
    </row>
    <row r="377" spans="2:9" x14ac:dyDescent="0.3">
      <c r="B377" s="66">
        <v>1720</v>
      </c>
      <c r="C377" s="434"/>
      <c r="D377" s="435"/>
      <c r="E377" s="435"/>
      <c r="F377" s="435"/>
      <c r="G377" s="436"/>
      <c r="H377" s="23"/>
      <c r="I377" s="112"/>
    </row>
    <row r="378" spans="2:9" x14ac:dyDescent="0.3">
      <c r="B378" s="66">
        <v>1725</v>
      </c>
      <c r="C378" s="434"/>
      <c r="D378" s="435"/>
      <c r="E378" s="435"/>
      <c r="F378" s="435"/>
      <c r="G378" s="436"/>
      <c r="H378" s="23"/>
      <c r="I378" s="112"/>
    </row>
    <row r="379" spans="2:9" x14ac:dyDescent="0.3">
      <c r="B379" s="66">
        <v>1730</v>
      </c>
      <c r="C379" s="434"/>
      <c r="D379" s="435"/>
      <c r="E379" s="435"/>
      <c r="F379" s="435"/>
      <c r="G379" s="436"/>
      <c r="H379" s="23"/>
      <c r="I379" s="112"/>
    </row>
    <row r="380" spans="2:9" x14ac:dyDescent="0.3">
      <c r="B380" s="66">
        <v>1735</v>
      </c>
      <c r="C380" s="434"/>
      <c r="D380" s="435"/>
      <c r="E380" s="435"/>
      <c r="F380" s="435"/>
      <c r="G380" s="436"/>
      <c r="H380" s="23"/>
      <c r="I380" s="112"/>
    </row>
    <row r="381" spans="2:9" x14ac:dyDescent="0.3">
      <c r="B381" s="66">
        <v>1740</v>
      </c>
      <c r="C381" s="434"/>
      <c r="D381" s="435"/>
      <c r="E381" s="435"/>
      <c r="F381" s="435"/>
      <c r="G381" s="436"/>
      <c r="H381" s="23"/>
      <c r="I381" s="112"/>
    </row>
    <row r="382" spans="2:9" x14ac:dyDescent="0.3">
      <c r="B382" s="66">
        <v>1745</v>
      </c>
      <c r="C382" s="434"/>
      <c r="D382" s="435"/>
      <c r="E382" s="435"/>
      <c r="F382" s="435"/>
      <c r="G382" s="436"/>
      <c r="H382" s="23"/>
      <c r="I382" s="112"/>
    </row>
    <row r="383" spans="2:9" x14ac:dyDescent="0.3">
      <c r="B383" s="66">
        <v>1750</v>
      </c>
      <c r="C383" s="434"/>
      <c r="D383" s="435"/>
      <c r="E383" s="435"/>
      <c r="F383" s="435"/>
      <c r="G383" s="436"/>
      <c r="H383" s="23"/>
      <c r="I383" s="112"/>
    </row>
    <row r="384" spans="2:9" x14ac:dyDescent="0.3">
      <c r="B384" s="66">
        <v>1755</v>
      </c>
      <c r="C384" s="434"/>
      <c r="D384" s="435"/>
      <c r="E384" s="435"/>
      <c r="F384" s="435"/>
      <c r="G384" s="436"/>
      <c r="H384" s="23"/>
      <c r="I384" s="112"/>
    </row>
    <row r="385" spans="1:9" x14ac:dyDescent="0.3">
      <c r="B385" s="66">
        <v>1760</v>
      </c>
      <c r="C385" s="434"/>
      <c r="D385" s="435"/>
      <c r="E385" s="435"/>
      <c r="F385" s="435"/>
      <c r="G385" s="436"/>
      <c r="H385" s="23"/>
      <c r="I385" s="112"/>
    </row>
    <row r="386" spans="1:9" x14ac:dyDescent="0.3">
      <c r="B386" s="66">
        <v>1765</v>
      </c>
      <c r="C386" s="434"/>
      <c r="D386" s="435"/>
      <c r="E386" s="435"/>
      <c r="F386" s="435"/>
      <c r="G386" s="436"/>
      <c r="H386" s="23"/>
      <c r="I386" s="112"/>
    </row>
    <row r="387" spans="1:9" x14ac:dyDescent="0.3">
      <c r="B387" s="66">
        <v>1770</v>
      </c>
      <c r="C387" s="434"/>
      <c r="D387" s="435"/>
      <c r="E387" s="435"/>
      <c r="F387" s="435"/>
      <c r="G387" s="436"/>
      <c r="H387" s="23"/>
      <c r="I387" s="112"/>
    </row>
    <row r="388" spans="1:9" x14ac:dyDescent="0.3">
      <c r="B388" s="66">
        <v>1775</v>
      </c>
      <c r="C388" s="434"/>
      <c r="D388" s="435"/>
      <c r="E388" s="435"/>
      <c r="F388" s="435"/>
      <c r="G388" s="436"/>
      <c r="H388" s="23"/>
      <c r="I388" s="112"/>
    </row>
    <row r="389" spans="1:9" x14ac:dyDescent="0.3">
      <c r="B389" s="66">
        <v>1780</v>
      </c>
      <c r="C389" s="434"/>
      <c r="D389" s="435"/>
      <c r="E389" s="435"/>
      <c r="F389" s="435"/>
      <c r="G389" s="436"/>
      <c r="H389" s="23"/>
      <c r="I389" s="112"/>
    </row>
    <row r="390" spans="1:9" x14ac:dyDescent="0.3">
      <c r="B390" s="66">
        <v>1785</v>
      </c>
      <c r="C390" s="434"/>
      <c r="D390" s="435"/>
      <c r="E390" s="435"/>
      <c r="F390" s="435"/>
      <c r="G390" s="436"/>
      <c r="H390" s="23"/>
      <c r="I390" s="112"/>
    </row>
    <row r="391" spans="1:9" x14ac:dyDescent="0.3">
      <c r="B391" s="66">
        <v>1790</v>
      </c>
      <c r="C391" s="434"/>
      <c r="D391" s="435"/>
      <c r="E391" s="435"/>
      <c r="F391" s="435"/>
      <c r="G391" s="436"/>
      <c r="H391" s="23"/>
      <c r="I391" s="112"/>
    </row>
    <row r="392" spans="1:9" x14ac:dyDescent="0.3">
      <c r="B392" s="66">
        <v>1795</v>
      </c>
      <c r="C392" s="434"/>
      <c r="D392" s="435"/>
      <c r="E392" s="435"/>
      <c r="F392" s="435"/>
      <c r="G392" s="436"/>
      <c r="H392" s="23"/>
      <c r="I392" s="112"/>
    </row>
    <row r="393" spans="1:9" ht="17.25" thickBot="1" x14ac:dyDescent="0.35">
      <c r="B393" s="67">
        <v>1800</v>
      </c>
      <c r="C393" s="437"/>
      <c r="D393" s="437"/>
      <c r="E393" s="437"/>
      <c r="F393" s="437"/>
      <c r="G393" s="438"/>
      <c r="H393" s="23"/>
      <c r="I393" s="112"/>
    </row>
    <row r="394" spans="1:9" x14ac:dyDescent="0.3">
      <c r="B394" s="120"/>
      <c r="E394" s="21"/>
      <c r="G394" s="22"/>
      <c r="H394" s="23"/>
      <c r="I394" s="112"/>
    </row>
    <row r="395" spans="1:9" x14ac:dyDescent="0.3">
      <c r="A395" s="113"/>
      <c r="B395" s="121"/>
      <c r="C395" s="118"/>
      <c r="D395" s="118"/>
      <c r="E395" s="118"/>
      <c r="F395" s="112"/>
      <c r="G395" s="112"/>
      <c r="H395" s="119"/>
      <c r="I395" s="112"/>
    </row>
    <row r="396" spans="1:9" x14ac:dyDescent="0.3">
      <c r="A396" s="35"/>
    </row>
  </sheetData>
  <sheetProtection password="CC4F" sheet="1" objects="1" scenarios="1" selectLockedCells="1"/>
  <protectedRanges>
    <protectedRange sqref="F36:G158 C15:C17 D159:G393 C13:D13" name="Range1"/>
  </protectedRanges>
  <mergeCells count="6">
    <mergeCell ref="B12:E12"/>
    <mergeCell ref="B11:G11"/>
    <mergeCell ref="B33:G33"/>
    <mergeCell ref="B2:C2"/>
    <mergeCell ref="D19:E19"/>
    <mergeCell ref="D20:E20"/>
  </mergeCells>
  <conditionalFormatting sqref="D23:D31 D36:D393">
    <cfRule type="expression" dxfId="9" priority="7" stopIfTrue="1">
      <formula>AND($C$17&lt;2)</formula>
    </cfRule>
  </conditionalFormatting>
  <conditionalFormatting sqref="E23:E31 E36:E393">
    <cfRule type="expression" dxfId="8" priority="9" stopIfTrue="1">
      <formula>AND($C$17&lt;3)</formula>
    </cfRule>
  </conditionalFormatting>
  <conditionalFormatting sqref="F23:F31 F36:F393">
    <cfRule type="expression" dxfId="7" priority="11" stopIfTrue="1">
      <formula>AND($C$17&lt;4)</formula>
    </cfRule>
  </conditionalFormatting>
  <conditionalFormatting sqref="G23:G31 G36:G393">
    <cfRule type="expression" dxfId="6" priority="13" stopIfTrue="1">
      <formula>AND($C$17&lt;5)</formula>
    </cfRule>
  </conditionalFormatting>
  <conditionalFormatting sqref="B2 B3:C8">
    <cfRule type="expression" dxfId="5" priority="1" stopIfTrue="1">
      <formula>CELL("Protect",B2)=0</formula>
    </cfRule>
  </conditionalFormatting>
  <dataValidations count="3">
    <dataValidation type="list" showInputMessage="1" showErrorMessage="1" sqref="C16">
      <formula1>Yes_No</formula1>
    </dataValidation>
    <dataValidation type="list" showInputMessage="1" showErrorMessage="1" sqref="C17">
      <formula1>n</formula1>
    </dataValidation>
    <dataValidation type="list" showInputMessage="1" showErrorMessage="1" sqref="C15">
      <formula1>Basis</formula1>
    </dataValidation>
  </dataValidations>
  <hyperlinks>
    <hyperlink ref="E5" location="'Instructions '!A1" display="Back to Instructions tab"/>
  </hyperlinks>
  <pageMargins left="0.25" right="0.25" top="1" bottom="0.5" header="0.3" footer="0.3"/>
  <pageSetup orientation="portrait" r:id="rId1"/>
  <headerFooter alignWithMargins="0">
    <oddFooter>&amp;L&amp;F&amp;R&amp;D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R243"/>
  <sheetViews>
    <sheetView showGridLines="0" zoomScale="80" zoomScaleNormal="80" workbookViewId="0">
      <selection activeCell="E4" sqref="E4"/>
    </sheetView>
  </sheetViews>
  <sheetFormatPr defaultRowHeight="15" x14ac:dyDescent="0.25"/>
  <cols>
    <col min="1" max="1" width="5.140625" style="52" customWidth="1"/>
    <col min="2" max="2" width="45" style="53" customWidth="1"/>
    <col min="3" max="3" width="34.42578125" style="53" customWidth="1"/>
    <col min="4" max="4" width="25.7109375" style="53" customWidth="1"/>
    <col min="5" max="5" width="25.140625" style="53" customWidth="1"/>
    <col min="6" max="6" width="22.140625" style="53" customWidth="1"/>
    <col min="7" max="7" width="23.140625" style="53" customWidth="1"/>
    <col min="8" max="8" width="25" style="53" customWidth="1"/>
    <col min="9" max="9" width="33.28515625" style="54" customWidth="1"/>
    <col min="10" max="10" width="19.28515625" style="53" customWidth="1"/>
    <col min="11" max="11" width="24.28515625" style="55" customWidth="1"/>
    <col min="12" max="12" width="28.85546875" style="53" customWidth="1"/>
    <col min="13" max="13" width="19.42578125" style="53" customWidth="1"/>
    <col min="14" max="14" width="17.28515625" style="53" customWidth="1"/>
    <col min="15" max="15" width="5.85546875" style="56" customWidth="1"/>
    <col min="16" max="16" width="4" style="56" customWidth="1"/>
    <col min="17" max="17" width="13.5703125" style="57" customWidth="1"/>
    <col min="18" max="18" width="13.7109375" style="57" customWidth="1"/>
    <col min="19" max="19" width="10" style="56" customWidth="1"/>
    <col min="20" max="16384" width="9.140625" style="56"/>
  </cols>
  <sheetData>
    <row r="1" spans="1:18" ht="15.75" thickBot="1" x14ac:dyDescent="0.3">
      <c r="P1" s="102"/>
    </row>
    <row r="2" spans="1:18" ht="18" thickBot="1" x14ac:dyDescent="0.3">
      <c r="B2" s="512" t="str">
        <f>'Version Control'!B2</f>
        <v>Title Block</v>
      </c>
      <c r="C2" s="513"/>
      <c r="P2" s="102"/>
    </row>
    <row r="3" spans="1:18" ht="16.5" x14ac:dyDescent="0.3">
      <c r="B3" s="135" t="str">
        <f>'Version Control'!B3</f>
        <v>Test Report Template Name:</v>
      </c>
      <c r="C3" s="136" t="str">
        <f>'Version Control'!C3</f>
        <v xml:space="preserve">Water Heater, Storage Electric  </v>
      </c>
      <c r="K3" s="53"/>
      <c r="L3" s="56"/>
      <c r="M3" s="56"/>
      <c r="N3" s="57"/>
      <c r="O3" s="57"/>
      <c r="P3" s="103"/>
      <c r="R3" s="56"/>
    </row>
    <row r="4" spans="1:18" ht="18" x14ac:dyDescent="0.35">
      <c r="B4" s="137" t="str">
        <f>'Version Control'!B4</f>
        <v>Version Number:</v>
      </c>
      <c r="C4" s="384" t="str">
        <f>'Version Control'!C4</f>
        <v>v2.1</v>
      </c>
      <c r="E4" s="148" t="s">
        <v>137</v>
      </c>
      <c r="K4" s="53"/>
      <c r="L4" s="56"/>
      <c r="M4" s="56"/>
      <c r="N4" s="57"/>
      <c r="O4" s="57"/>
      <c r="P4" s="103"/>
      <c r="R4" s="56"/>
    </row>
    <row r="5" spans="1:18" ht="16.5" x14ac:dyDescent="0.3">
      <c r="B5" s="133" t="str">
        <f>'Version Control'!B5</f>
        <v xml:space="preserve">Latest Template Revision: </v>
      </c>
      <c r="C5" s="131">
        <f>'Version Control'!C5</f>
        <v>42923</v>
      </c>
      <c r="K5" s="53"/>
      <c r="L5" s="56"/>
      <c r="M5" s="56"/>
      <c r="N5" s="57"/>
      <c r="O5" s="57"/>
      <c r="P5" s="103"/>
      <c r="R5" s="56"/>
    </row>
    <row r="6" spans="1:18" ht="16.5" x14ac:dyDescent="0.3">
      <c r="B6" s="133" t="str">
        <f>'Version Control'!B6</f>
        <v>Tab Name:</v>
      </c>
      <c r="C6" s="384" t="str">
        <f ca="1">MID(CELL("filename",A1), FIND("]", CELL("filename", A1))+ 1, 255)</f>
        <v xml:space="preserve">24-Hr Simulated Use Test </v>
      </c>
      <c r="K6" s="53"/>
      <c r="L6" s="56"/>
      <c r="M6" s="56"/>
      <c r="N6" s="57"/>
      <c r="O6" s="57"/>
      <c r="P6" s="103"/>
      <c r="R6" s="56"/>
    </row>
    <row r="7" spans="1:18" ht="33" x14ac:dyDescent="0.25">
      <c r="B7" s="385" t="str">
        <f>'Version Control'!B7</f>
        <v>File Name:</v>
      </c>
      <c r="C7" s="386" t="str">
        <f ca="1">'Version Control'!C7</f>
        <v>Water Heater, Storage Electric - v2.1.xlsx</v>
      </c>
      <c r="K7" s="53"/>
      <c r="L7" s="56"/>
      <c r="M7" s="56"/>
      <c r="N7" s="57"/>
      <c r="O7" s="57"/>
      <c r="P7" s="103"/>
      <c r="R7" s="56"/>
    </row>
    <row r="8" spans="1:18" ht="17.25" thickBot="1" x14ac:dyDescent="0.35">
      <c r="B8" s="134" t="str">
        <f>'Version Control'!B8</f>
        <v xml:space="preserve">Test Completion Date: </v>
      </c>
      <c r="C8" s="132" t="str">
        <f>'Version Control'!C8</f>
        <v>[MM/DD/YYYY]</v>
      </c>
      <c r="K8" s="53"/>
      <c r="L8" s="56"/>
      <c r="M8" s="56"/>
      <c r="N8" s="57"/>
      <c r="O8" s="57"/>
      <c r="P8" s="103"/>
      <c r="R8" s="56"/>
    </row>
    <row r="9" spans="1:18" x14ac:dyDescent="0.25">
      <c r="P9" s="102"/>
    </row>
    <row r="10" spans="1:18" ht="17.25" thickBot="1" x14ac:dyDescent="0.35">
      <c r="A10" s="48"/>
      <c r="B10" s="232"/>
      <c r="C10" s="232"/>
      <c r="D10" s="232"/>
      <c r="E10" s="232"/>
      <c r="F10" s="232"/>
      <c r="G10" s="232"/>
      <c r="H10" s="232"/>
      <c r="I10" s="233"/>
      <c r="J10" s="232"/>
      <c r="K10" s="234"/>
      <c r="L10" s="232"/>
      <c r="M10" s="232"/>
      <c r="N10" s="232"/>
      <c r="O10" s="36"/>
      <c r="P10" s="102"/>
    </row>
    <row r="11" spans="1:18" s="58" customFormat="1" ht="18" thickBot="1" x14ac:dyDescent="0.4">
      <c r="A11" s="46"/>
      <c r="B11" s="602" t="s">
        <v>65</v>
      </c>
      <c r="C11" s="603"/>
      <c r="D11" s="603"/>
      <c r="E11" s="603"/>
      <c r="F11" s="603"/>
      <c r="G11" s="603"/>
      <c r="H11" s="603"/>
      <c r="I11" s="604"/>
      <c r="J11" s="46"/>
      <c r="K11" s="46"/>
      <c r="L11" s="46"/>
      <c r="M11" s="46"/>
      <c r="N11" s="46"/>
      <c r="O11" s="46"/>
      <c r="P11" s="104"/>
    </row>
    <row r="12" spans="1:18" s="59" customFormat="1" ht="16.5" x14ac:dyDescent="0.3">
      <c r="A12" s="49"/>
      <c r="B12" s="235" t="s">
        <v>18</v>
      </c>
      <c r="C12" s="325" t="s">
        <v>110</v>
      </c>
      <c r="D12" s="236"/>
      <c r="E12" s="49"/>
      <c r="F12" s="49"/>
      <c r="G12" s="47"/>
      <c r="H12" s="49"/>
      <c r="I12" s="237"/>
      <c r="J12" s="49"/>
      <c r="K12" s="49"/>
      <c r="L12" s="49"/>
      <c r="M12" s="49"/>
      <c r="N12" s="49"/>
      <c r="O12" s="49"/>
      <c r="P12" s="105"/>
    </row>
    <row r="13" spans="1:18" s="59" customFormat="1" ht="16.5" x14ac:dyDescent="0.3">
      <c r="A13" s="49"/>
      <c r="B13" s="238"/>
      <c r="C13" s="239"/>
      <c r="D13" s="239"/>
      <c r="E13" s="49"/>
      <c r="F13" s="49"/>
      <c r="G13" s="49"/>
      <c r="H13" s="49"/>
      <c r="I13" s="237"/>
      <c r="J13" s="49"/>
      <c r="K13" s="47"/>
      <c r="L13" s="49"/>
      <c r="M13" s="49"/>
      <c r="N13" s="49"/>
      <c r="O13" s="49"/>
      <c r="P13" s="105"/>
    </row>
    <row r="14" spans="1:18" s="59" customFormat="1" ht="34.5" x14ac:dyDescent="0.35">
      <c r="A14" s="49"/>
      <c r="B14" s="240" t="s">
        <v>40</v>
      </c>
      <c r="C14" s="241"/>
      <c r="D14" s="242" t="s">
        <v>41</v>
      </c>
      <c r="E14" s="49"/>
      <c r="F14" s="49"/>
      <c r="G14" s="49"/>
      <c r="H14" s="49"/>
      <c r="I14" s="237"/>
      <c r="J14" s="49"/>
      <c r="K14" s="47"/>
      <c r="L14" s="49"/>
      <c r="M14" s="49"/>
      <c r="N14" s="49"/>
      <c r="O14" s="49"/>
      <c r="P14" s="105"/>
    </row>
    <row r="15" spans="1:18" s="59" customFormat="1" ht="16.5" x14ac:dyDescent="0.3">
      <c r="A15" s="49"/>
      <c r="B15" s="243"/>
      <c r="C15" s="244"/>
      <c r="D15" s="245"/>
      <c r="E15" s="245"/>
      <c r="F15" s="245"/>
      <c r="G15" s="245"/>
      <c r="H15" s="245"/>
      <c r="I15" s="246"/>
      <c r="J15" s="49"/>
      <c r="K15" s="49"/>
      <c r="L15" s="49"/>
      <c r="M15" s="49"/>
      <c r="N15" s="49"/>
      <c r="O15" s="49"/>
      <c r="P15" s="105"/>
    </row>
    <row r="16" spans="1:18" s="59" customFormat="1" ht="17.25" x14ac:dyDescent="0.35">
      <c r="A16" s="49"/>
      <c r="B16" s="247" t="s">
        <v>43</v>
      </c>
      <c r="C16" s="248">
        <v>1</v>
      </c>
      <c r="D16" s="248">
        <v>2</v>
      </c>
      <c r="E16" s="248">
        <v>3</v>
      </c>
      <c r="F16" s="248">
        <v>4</v>
      </c>
      <c r="G16" s="248">
        <v>5</v>
      </c>
      <c r="H16" s="249">
        <v>6</v>
      </c>
      <c r="I16" s="250"/>
      <c r="J16" s="49"/>
      <c r="K16" s="49"/>
      <c r="L16" s="49"/>
      <c r="M16" s="49"/>
      <c r="N16" s="49"/>
      <c r="O16" s="49"/>
      <c r="P16" s="105"/>
    </row>
    <row r="17" spans="1:16" s="59" customFormat="1" ht="34.5" x14ac:dyDescent="0.35">
      <c r="A17" s="49"/>
      <c r="B17" s="251" t="s">
        <v>51</v>
      </c>
      <c r="C17" s="442"/>
      <c r="D17" s="442"/>
      <c r="E17" s="442"/>
      <c r="F17" s="442"/>
      <c r="G17" s="442"/>
      <c r="H17" s="443"/>
      <c r="I17" s="252" t="s">
        <v>50</v>
      </c>
      <c r="J17" s="49"/>
      <c r="K17" s="49"/>
      <c r="L17" s="49"/>
      <c r="M17" s="49"/>
      <c r="N17" s="49"/>
      <c r="O17" s="49"/>
      <c r="P17" s="105"/>
    </row>
    <row r="18" spans="1:16" s="59" customFormat="1" ht="16.5" x14ac:dyDescent="0.3">
      <c r="A18" s="49"/>
      <c r="B18" s="251" t="s">
        <v>159</v>
      </c>
      <c r="C18" s="442"/>
      <c r="D18" s="442"/>
      <c r="E18" s="442"/>
      <c r="F18" s="442"/>
      <c r="G18" s="442"/>
      <c r="H18" s="443"/>
      <c r="I18" s="253"/>
      <c r="J18" s="49"/>
      <c r="K18" s="49"/>
      <c r="L18" s="49"/>
      <c r="M18" s="49"/>
      <c r="N18" s="49"/>
      <c r="O18" s="49"/>
      <c r="P18" s="105"/>
    </row>
    <row r="19" spans="1:16" s="59" customFormat="1" ht="16.5" x14ac:dyDescent="0.3">
      <c r="A19" s="49"/>
      <c r="B19" s="251" t="s">
        <v>160</v>
      </c>
      <c r="C19" s="442"/>
      <c r="D19" s="442"/>
      <c r="E19" s="442"/>
      <c r="F19" s="442"/>
      <c r="G19" s="442"/>
      <c r="H19" s="443"/>
      <c r="I19" s="253"/>
      <c r="J19" s="49"/>
      <c r="K19" s="49"/>
      <c r="L19" s="49"/>
      <c r="M19" s="49"/>
      <c r="N19" s="49"/>
      <c r="O19" s="49"/>
      <c r="P19" s="105"/>
    </row>
    <row r="20" spans="1:16" s="59" customFormat="1" ht="17.25" x14ac:dyDescent="0.35">
      <c r="A20" s="49"/>
      <c r="B20" s="251" t="s">
        <v>163</v>
      </c>
      <c r="C20" s="444" t="e">
        <f t="array" ref="C20">AVERAGE(IF(C83:C140,C83:C140))</f>
        <v>#DIV/0!</v>
      </c>
      <c r="D20" s="444" t="e">
        <f t="array" ref="D20">AVERAGE(IF(E83:E140,E83:E140))</f>
        <v>#DIV/0!</v>
      </c>
      <c r="E20" s="444" t="e">
        <f t="array" ref="E20">AVERAGE(IF(G83:G140,G83:G140))</f>
        <v>#DIV/0!</v>
      </c>
      <c r="F20" s="444" t="e">
        <f t="array" ref="F20">AVERAGE(IF(I83:I140,I83:I140))</f>
        <v>#DIV/0!</v>
      </c>
      <c r="G20" s="444" t="e">
        <f t="array" ref="G20">AVERAGE(IF(K83:K140,K83:K140))</f>
        <v>#DIV/0!</v>
      </c>
      <c r="H20" s="445" t="e">
        <f t="array" ref="H20">AVERAGE(IF(M83:M140,M83:M140))</f>
        <v>#DIV/0!</v>
      </c>
      <c r="I20" s="252" t="s">
        <v>35</v>
      </c>
      <c r="J20" s="49"/>
      <c r="K20" s="49"/>
      <c r="L20" s="49"/>
      <c r="M20" s="49"/>
      <c r="N20" s="49"/>
      <c r="O20" s="49"/>
      <c r="P20" s="105"/>
    </row>
    <row r="21" spans="1:16" s="59" customFormat="1" ht="17.25" x14ac:dyDescent="0.35">
      <c r="A21" s="49"/>
      <c r="B21" s="251" t="s">
        <v>164</v>
      </c>
      <c r="C21" s="444" t="e">
        <f t="array" ref="C21">AVERAGE(IF(D83:D140,D83:D140))</f>
        <v>#DIV/0!</v>
      </c>
      <c r="D21" s="444" t="e">
        <f t="array" ref="D21">AVERAGE(IF(F83:F140,F83:F140))</f>
        <v>#DIV/0!</v>
      </c>
      <c r="E21" s="444" t="e">
        <f t="array" ref="E21">AVERAGE(IF(H83:H140,H83:H140))</f>
        <v>#DIV/0!</v>
      </c>
      <c r="F21" s="444" t="e">
        <f t="array" ref="F21">AVERAGE(IF(J83:J140,J83:J140))</f>
        <v>#DIV/0!</v>
      </c>
      <c r="G21" s="444" t="e">
        <f t="array" ref="G21">AVERAGE(IF(L83:L140,L83:L140))</f>
        <v>#DIV/0!</v>
      </c>
      <c r="H21" s="445" t="e">
        <f t="array" ref="H21">AVERAGE(IF(N83:N140,N83:N140))</f>
        <v>#DIV/0!</v>
      </c>
      <c r="I21" s="252" t="s">
        <v>35</v>
      </c>
      <c r="J21" s="254"/>
      <c r="K21" s="254"/>
      <c r="L21" s="49"/>
      <c r="M21" s="49"/>
      <c r="N21" s="49"/>
      <c r="O21" s="49"/>
      <c r="P21" s="105"/>
    </row>
    <row r="22" spans="1:16" s="59" customFormat="1" ht="33" x14ac:dyDescent="0.35">
      <c r="A22" s="49"/>
      <c r="B22" s="255" t="s">
        <v>165</v>
      </c>
      <c r="C22" s="446" t="e">
        <f t="shared" ref="C22:H22" si="0" xml:space="preserve"> 8.32484494324108 + 0.00121002794975781*C20 - 0.0000182546439626873*C20^2 + 2.48753009971683E-08*C20^3</f>
        <v>#DIV/0!</v>
      </c>
      <c r="D22" s="446" t="e">
        <f t="shared" si="0"/>
        <v>#DIV/0!</v>
      </c>
      <c r="E22" s="446" t="e">
        <f t="shared" si="0"/>
        <v>#DIV/0!</v>
      </c>
      <c r="F22" s="446" t="e">
        <f t="shared" si="0"/>
        <v>#DIV/0!</v>
      </c>
      <c r="G22" s="446" t="e">
        <f t="shared" si="0"/>
        <v>#DIV/0!</v>
      </c>
      <c r="H22" s="447" t="e">
        <f t="shared" si="0"/>
        <v>#DIV/0!</v>
      </c>
      <c r="I22" s="256" t="s">
        <v>52</v>
      </c>
      <c r="J22" s="254"/>
      <c r="K22" s="254"/>
      <c r="L22" s="49"/>
      <c r="M22" s="49"/>
      <c r="N22" s="49"/>
      <c r="O22" s="49"/>
      <c r="P22" s="105"/>
    </row>
    <row r="23" spans="1:16" s="60" customFormat="1" ht="17.25" x14ac:dyDescent="0.35">
      <c r="A23" s="47"/>
      <c r="B23" s="257" t="s">
        <v>166</v>
      </c>
      <c r="C23" s="448" t="str">
        <f t="shared" ref="C23:H23" si="1">IF($C$14="Mass",C17,IF($C$14="Volume",C17*C22,"Basis Unselected"))</f>
        <v>Basis Unselected</v>
      </c>
      <c r="D23" s="448" t="str">
        <f t="shared" si="1"/>
        <v>Basis Unselected</v>
      </c>
      <c r="E23" s="448" t="str">
        <f t="shared" si="1"/>
        <v>Basis Unselected</v>
      </c>
      <c r="F23" s="448" t="str">
        <f t="shared" si="1"/>
        <v>Basis Unselected</v>
      </c>
      <c r="G23" s="448" t="str">
        <f t="shared" si="1"/>
        <v>Basis Unselected</v>
      </c>
      <c r="H23" s="449" t="str">
        <f t="shared" si="1"/>
        <v>Basis Unselected</v>
      </c>
      <c r="I23" s="256"/>
      <c r="J23" s="258"/>
      <c r="K23" s="258"/>
      <c r="L23" s="47"/>
      <c r="M23" s="47"/>
      <c r="N23" s="47"/>
      <c r="O23" s="47"/>
      <c r="P23" s="106"/>
    </row>
    <row r="24" spans="1:16" s="60" customFormat="1" ht="17.25" x14ac:dyDescent="0.35">
      <c r="A24" s="47"/>
      <c r="B24" s="257" t="s">
        <v>167</v>
      </c>
      <c r="C24" s="448" t="str">
        <f t="shared" ref="C24:H24" si="2">IF($C$14="Mass",C17/C22,IF($C$14="Volume",C17,"Basis Unselected"))</f>
        <v>Basis Unselected</v>
      </c>
      <c r="D24" s="448" t="str">
        <f t="shared" si="2"/>
        <v>Basis Unselected</v>
      </c>
      <c r="E24" s="448" t="str">
        <f t="shared" si="2"/>
        <v>Basis Unselected</v>
      </c>
      <c r="F24" s="448" t="str">
        <f t="shared" si="2"/>
        <v>Basis Unselected</v>
      </c>
      <c r="G24" s="448" t="str">
        <f t="shared" si="2"/>
        <v>Basis Unselected</v>
      </c>
      <c r="H24" s="449" t="str">
        <f t="shared" si="2"/>
        <v>Basis Unselected</v>
      </c>
      <c r="I24" s="256"/>
      <c r="J24" s="258"/>
      <c r="K24" s="258"/>
      <c r="L24" s="47"/>
      <c r="M24" s="47"/>
      <c r="N24" s="47"/>
      <c r="O24" s="47"/>
      <c r="P24" s="106"/>
    </row>
    <row r="25" spans="1:16" s="59" customFormat="1" ht="34.5" x14ac:dyDescent="0.35">
      <c r="A25" s="49"/>
      <c r="B25" s="255" t="s">
        <v>168</v>
      </c>
      <c r="C25" s="446" t="e">
        <f t="shared" ref="C25:H25" si="3" xml:space="preserve"> 1.01596491228089 - 0.000412065703480271*AVERAGE(C20,C21) + 2.85732714143607E-06*AVERAGE(C20,C21)^2 - 5.37495700048881E-09*AVERAGE(C20,C21)^3</f>
        <v>#DIV/0!</v>
      </c>
      <c r="D25" s="446" t="e">
        <f t="shared" si="3"/>
        <v>#DIV/0!</v>
      </c>
      <c r="E25" s="446" t="e">
        <f t="shared" si="3"/>
        <v>#DIV/0!</v>
      </c>
      <c r="F25" s="446" t="e">
        <f t="shared" si="3"/>
        <v>#DIV/0!</v>
      </c>
      <c r="G25" s="446" t="e">
        <f t="shared" si="3"/>
        <v>#DIV/0!</v>
      </c>
      <c r="H25" s="447" t="e">
        <f t="shared" si="3"/>
        <v>#DIV/0!</v>
      </c>
      <c r="I25" s="256" t="s">
        <v>28</v>
      </c>
      <c r="J25" s="254"/>
      <c r="K25" s="254"/>
      <c r="L25" s="49"/>
      <c r="M25" s="49"/>
      <c r="N25" s="49"/>
      <c r="O25" s="49"/>
      <c r="P25" s="105"/>
    </row>
    <row r="26" spans="1:16" s="59" customFormat="1" ht="16.5" x14ac:dyDescent="0.3">
      <c r="A26" s="49"/>
      <c r="B26" s="251" t="s">
        <v>21</v>
      </c>
      <c r="C26" s="444" t="e">
        <f t="shared" ref="C26:H26" si="4">C21-C20</f>
        <v>#DIV/0!</v>
      </c>
      <c r="D26" s="444" t="e">
        <f t="shared" si="4"/>
        <v>#DIV/0!</v>
      </c>
      <c r="E26" s="444" t="e">
        <f t="shared" si="4"/>
        <v>#DIV/0!</v>
      </c>
      <c r="F26" s="444" t="e">
        <f t="shared" si="4"/>
        <v>#DIV/0!</v>
      </c>
      <c r="G26" s="444" t="e">
        <f t="shared" si="4"/>
        <v>#DIV/0!</v>
      </c>
      <c r="H26" s="445" t="e">
        <f t="shared" si="4"/>
        <v>#DIV/0!</v>
      </c>
      <c r="I26" s="253"/>
      <c r="J26" s="49"/>
      <c r="K26" s="49"/>
      <c r="L26" s="49"/>
      <c r="M26" s="49"/>
      <c r="N26" s="49"/>
      <c r="O26" s="49"/>
      <c r="P26" s="105"/>
    </row>
    <row r="27" spans="1:16" s="59" customFormat="1" ht="17.25" x14ac:dyDescent="0.35">
      <c r="A27" s="49"/>
      <c r="B27" s="251" t="s">
        <v>20</v>
      </c>
      <c r="C27" s="442"/>
      <c r="D27" s="442"/>
      <c r="E27" s="442"/>
      <c r="F27" s="442"/>
      <c r="G27" s="442"/>
      <c r="H27" s="443"/>
      <c r="I27" s="259" t="s">
        <v>53</v>
      </c>
      <c r="J27" s="49"/>
      <c r="K27" s="49"/>
      <c r="L27" s="49"/>
      <c r="M27" s="49"/>
      <c r="N27" s="49"/>
      <c r="O27" s="49"/>
      <c r="P27" s="105"/>
    </row>
    <row r="28" spans="1:16" s="59" customFormat="1" ht="17.25" thickBot="1" x14ac:dyDescent="0.35">
      <c r="A28" s="49"/>
      <c r="B28" s="260" t="s">
        <v>201</v>
      </c>
      <c r="C28" s="450">
        <f t="shared" ref="C28:H28" si="5">C$27*3.412</f>
        <v>0</v>
      </c>
      <c r="D28" s="450">
        <f t="shared" si="5"/>
        <v>0</v>
      </c>
      <c r="E28" s="450">
        <f t="shared" si="5"/>
        <v>0</v>
      </c>
      <c r="F28" s="450">
        <f t="shared" si="5"/>
        <v>0</v>
      </c>
      <c r="G28" s="450">
        <f t="shared" si="5"/>
        <v>0</v>
      </c>
      <c r="H28" s="450">
        <f t="shared" si="5"/>
        <v>0</v>
      </c>
      <c r="I28" s="261"/>
      <c r="J28" s="49"/>
      <c r="K28" s="49"/>
      <c r="L28" s="49"/>
      <c r="M28" s="49"/>
      <c r="N28" s="49"/>
      <c r="O28" s="49"/>
      <c r="P28" s="105"/>
    </row>
    <row r="29" spans="1:16" s="59" customFormat="1" ht="17.25" thickBot="1" x14ac:dyDescent="0.35">
      <c r="A29" s="49"/>
      <c r="B29" s="262"/>
      <c r="C29" s="263"/>
      <c r="D29" s="263"/>
      <c r="E29" s="263"/>
      <c r="F29" s="263"/>
      <c r="G29" s="263"/>
      <c r="H29" s="263"/>
      <c r="I29" s="264"/>
      <c r="J29" s="49"/>
      <c r="K29" s="49"/>
      <c r="L29" s="49"/>
      <c r="M29" s="49"/>
      <c r="N29" s="49"/>
      <c r="O29" s="49"/>
      <c r="P29" s="105"/>
    </row>
    <row r="30" spans="1:16" s="59" customFormat="1" ht="18" thickBot="1" x14ac:dyDescent="0.35">
      <c r="A30" s="49"/>
      <c r="B30" s="610" t="s">
        <v>76</v>
      </c>
      <c r="C30" s="611"/>
      <c r="D30" s="612"/>
      <c r="E30" s="263"/>
      <c r="F30" s="263"/>
      <c r="G30" s="263"/>
      <c r="H30" s="263"/>
      <c r="I30" s="264"/>
      <c r="J30" s="49"/>
      <c r="K30" s="49"/>
      <c r="L30" s="49"/>
      <c r="M30" s="49"/>
      <c r="N30" s="49"/>
      <c r="O30" s="49"/>
      <c r="P30" s="105"/>
    </row>
    <row r="31" spans="1:16" s="59" customFormat="1" ht="37.5" x14ac:dyDescent="0.3">
      <c r="A31" s="49"/>
      <c r="B31" s="265"/>
      <c r="C31" s="266" t="s">
        <v>219</v>
      </c>
      <c r="D31" s="267" t="s">
        <v>220</v>
      </c>
      <c r="E31" s="263"/>
      <c r="F31" s="263"/>
      <c r="G31" s="263"/>
      <c r="H31" s="263"/>
      <c r="I31" s="264"/>
      <c r="J31" s="49"/>
      <c r="K31" s="49"/>
      <c r="L31" s="49"/>
      <c r="M31" s="49"/>
      <c r="N31" s="49"/>
      <c r="O31" s="49"/>
      <c r="P31" s="105"/>
    </row>
    <row r="32" spans="1:16" s="59" customFormat="1" ht="16.5" x14ac:dyDescent="0.3">
      <c r="A32" s="49"/>
      <c r="B32" s="251" t="s">
        <v>20</v>
      </c>
      <c r="C32" s="451"/>
      <c r="D32" s="452"/>
      <c r="E32" s="268"/>
      <c r="F32" s="268"/>
      <c r="G32" s="263"/>
      <c r="H32" s="263"/>
      <c r="I32" s="264"/>
      <c r="J32" s="49"/>
      <c r="K32" s="49"/>
      <c r="L32" s="49"/>
      <c r="M32" s="49"/>
      <c r="N32" s="49"/>
      <c r="O32" s="49"/>
      <c r="P32" s="105"/>
    </row>
    <row r="33" spans="1:16" s="59" customFormat="1" ht="16.5" x14ac:dyDescent="0.3">
      <c r="A33" s="49"/>
      <c r="B33" s="269" t="s">
        <v>201</v>
      </c>
      <c r="C33" s="448">
        <f>C$32*3.412</f>
        <v>0</v>
      </c>
      <c r="D33" s="453">
        <f>D$32*3.412</f>
        <v>0</v>
      </c>
      <c r="E33" s="263"/>
      <c r="F33" s="263"/>
      <c r="G33" s="263"/>
      <c r="H33" s="263"/>
      <c r="I33" s="264"/>
      <c r="J33" s="49"/>
      <c r="K33" s="49"/>
      <c r="L33" s="49"/>
      <c r="M33" s="49"/>
      <c r="N33" s="49"/>
      <c r="O33" s="49"/>
      <c r="P33" s="105"/>
    </row>
    <row r="34" spans="1:16" s="59" customFormat="1" ht="16.5" x14ac:dyDescent="0.3">
      <c r="A34" s="49"/>
      <c r="B34" s="269" t="s">
        <v>169</v>
      </c>
      <c r="C34" s="454"/>
      <c r="D34" s="455"/>
      <c r="E34" s="263"/>
      <c r="F34" s="263"/>
      <c r="G34" s="263"/>
      <c r="H34" s="263"/>
      <c r="I34" s="264"/>
      <c r="J34" s="49"/>
      <c r="K34" s="49"/>
      <c r="L34" s="49"/>
      <c r="M34" s="49"/>
      <c r="N34" s="49"/>
      <c r="O34" s="49"/>
      <c r="P34" s="105"/>
    </row>
    <row r="35" spans="1:16" s="59" customFormat="1" ht="17.25" thickBot="1" x14ac:dyDescent="0.35">
      <c r="A35" s="49"/>
      <c r="B35" s="260" t="s">
        <v>170</v>
      </c>
      <c r="C35" s="456"/>
      <c r="D35" s="457"/>
      <c r="E35" s="263"/>
      <c r="F35" s="263"/>
      <c r="G35" s="263"/>
      <c r="H35" s="263"/>
      <c r="I35" s="264"/>
      <c r="J35" s="49"/>
      <c r="K35" s="49"/>
      <c r="L35" s="49"/>
      <c r="M35" s="49"/>
      <c r="N35" s="49"/>
      <c r="O35" s="49"/>
      <c r="P35" s="105"/>
    </row>
    <row r="36" spans="1:16" s="59" customFormat="1" ht="17.25" thickBot="1" x14ac:dyDescent="0.35">
      <c r="A36" s="49"/>
      <c r="B36" s="262"/>
      <c r="C36" s="263"/>
      <c r="D36" s="263"/>
      <c r="E36" s="263"/>
      <c r="F36" s="263"/>
      <c r="G36" s="263"/>
      <c r="H36" s="263"/>
      <c r="I36" s="264"/>
      <c r="J36" s="49"/>
      <c r="K36" s="49"/>
      <c r="L36" s="49"/>
      <c r="M36" s="49"/>
      <c r="N36" s="49"/>
      <c r="O36" s="49"/>
      <c r="P36" s="105"/>
    </row>
    <row r="37" spans="1:16" s="59" customFormat="1" ht="18" thickBot="1" x14ac:dyDescent="0.35">
      <c r="A37" s="49"/>
      <c r="B37" s="605" t="s">
        <v>221</v>
      </c>
      <c r="C37" s="606"/>
      <c r="D37" s="606"/>
      <c r="E37" s="607"/>
      <c r="F37" s="270"/>
      <c r="G37" s="271"/>
      <c r="H37" s="271"/>
      <c r="I37" s="272"/>
      <c r="J37" s="49"/>
      <c r="K37" s="49"/>
      <c r="L37" s="49"/>
      <c r="M37" s="49"/>
      <c r="N37" s="49"/>
      <c r="O37" s="49"/>
      <c r="P37" s="105"/>
    </row>
    <row r="38" spans="1:16" s="59" customFormat="1" ht="18" x14ac:dyDescent="0.3">
      <c r="A38" s="49"/>
      <c r="B38" s="273" t="s">
        <v>179</v>
      </c>
      <c r="C38" s="458"/>
      <c r="D38" s="628" t="s">
        <v>24</v>
      </c>
      <c r="E38" s="629"/>
      <c r="F38" s="270"/>
      <c r="G38" s="271"/>
      <c r="H38" s="271"/>
      <c r="I38" s="272"/>
      <c r="J38" s="49"/>
      <c r="K38" s="49"/>
      <c r="L38" s="49"/>
      <c r="M38" s="49"/>
      <c r="N38" s="49"/>
      <c r="O38" s="49"/>
      <c r="P38" s="105"/>
    </row>
    <row r="39" spans="1:16" s="61" customFormat="1" ht="50.25" customHeight="1" thickBot="1" x14ac:dyDescent="0.35">
      <c r="A39" s="274"/>
      <c r="B39" s="275" t="s">
        <v>221</v>
      </c>
      <c r="C39" s="459">
        <v>0.98</v>
      </c>
      <c r="D39" s="615" t="s">
        <v>202</v>
      </c>
      <c r="E39" s="616"/>
      <c r="F39" s="276"/>
      <c r="G39" s="276"/>
      <c r="H39" s="276"/>
      <c r="I39" s="274"/>
      <c r="J39" s="274"/>
      <c r="K39" s="274"/>
      <c r="L39" s="274"/>
      <c r="M39" s="274"/>
      <c r="N39" s="274"/>
      <c r="O39" s="274"/>
      <c r="P39" s="107"/>
    </row>
    <row r="40" spans="1:16" s="61" customFormat="1" ht="18" thickBot="1" x14ac:dyDescent="0.35">
      <c r="A40" s="274"/>
      <c r="B40" s="277"/>
      <c r="C40" s="278"/>
      <c r="D40" s="270"/>
      <c r="E40" s="271"/>
      <c r="F40" s="276"/>
      <c r="G40" s="276"/>
      <c r="H40" s="276"/>
      <c r="I40" s="274"/>
      <c r="J40" s="274"/>
      <c r="K40" s="274"/>
      <c r="L40" s="274"/>
      <c r="M40" s="274"/>
      <c r="N40" s="274"/>
      <c r="O40" s="274"/>
      <c r="P40" s="107"/>
    </row>
    <row r="41" spans="1:16" s="59" customFormat="1" ht="18" thickBot="1" x14ac:dyDescent="0.35">
      <c r="A41" s="49"/>
      <c r="B41" s="605" t="s">
        <v>126</v>
      </c>
      <c r="C41" s="606"/>
      <c r="D41" s="607"/>
      <c r="E41" s="271"/>
      <c r="F41" s="268"/>
      <c r="G41" s="268"/>
      <c r="H41" s="268"/>
      <c r="I41" s="49"/>
      <c r="J41" s="49"/>
      <c r="K41" s="49"/>
      <c r="L41" s="49"/>
      <c r="M41" s="49"/>
      <c r="N41" s="49"/>
      <c r="O41" s="49"/>
      <c r="P41" s="105"/>
    </row>
    <row r="42" spans="1:16" s="59" customFormat="1" ht="18" x14ac:dyDescent="0.3">
      <c r="A42" s="49"/>
      <c r="B42" s="279" t="s">
        <v>180</v>
      </c>
      <c r="C42" s="460"/>
      <c r="D42" s="280" t="s">
        <v>24</v>
      </c>
      <c r="E42" s="268"/>
      <c r="F42" s="268"/>
      <c r="G42" s="268"/>
      <c r="H42" s="268"/>
      <c r="I42" s="49"/>
      <c r="J42" s="49"/>
      <c r="K42" s="49"/>
      <c r="L42" s="49"/>
      <c r="M42" s="49"/>
      <c r="N42" s="49"/>
      <c r="O42" s="49"/>
      <c r="P42" s="105"/>
    </row>
    <row r="43" spans="1:16" s="59" customFormat="1" ht="18" x14ac:dyDescent="0.3">
      <c r="A43" s="49"/>
      <c r="B43" s="269" t="s">
        <v>181</v>
      </c>
      <c r="C43" s="443"/>
      <c r="D43" s="281" t="s">
        <v>24</v>
      </c>
      <c r="E43" s="268"/>
      <c r="F43" s="268"/>
      <c r="G43" s="268"/>
      <c r="H43" s="268"/>
      <c r="I43" s="49"/>
      <c r="J43" s="49"/>
      <c r="K43" s="49"/>
      <c r="L43" s="49"/>
      <c r="M43" s="49"/>
      <c r="N43" s="49"/>
      <c r="O43" s="49"/>
      <c r="P43" s="105"/>
    </row>
    <row r="44" spans="1:16" s="59" customFormat="1" ht="16.5" x14ac:dyDescent="0.3">
      <c r="A44" s="49"/>
      <c r="B44" s="282" t="s">
        <v>58</v>
      </c>
      <c r="C44" s="445" t="e">
        <f xml:space="preserve"> 8.32484494324108 + 0.00121002794975781*AVERAGE(C42,C43) - 0.0000182546439626873*AVERAGE(C42,C43)^2 + 2.48753009971683E-08*AVERAGE(C42,C43)^3</f>
        <v>#DIV/0!</v>
      </c>
      <c r="D44" s="281" t="s">
        <v>25</v>
      </c>
      <c r="E44" s="283"/>
      <c r="F44" s="268"/>
      <c r="G44" s="268"/>
      <c r="H44" s="268"/>
      <c r="I44" s="49"/>
      <c r="J44" s="49"/>
      <c r="K44" s="49"/>
      <c r="L44" s="49"/>
      <c r="M44" s="49"/>
      <c r="N44" s="49"/>
      <c r="O44" s="49"/>
      <c r="P44" s="105"/>
    </row>
    <row r="45" spans="1:16" s="59" customFormat="1" ht="18" x14ac:dyDescent="0.3">
      <c r="A45" s="49"/>
      <c r="B45" s="251" t="s">
        <v>222</v>
      </c>
      <c r="C45" s="445" t="e">
        <f xml:space="preserve"> 1.01596491228089 - 0.000412065703480271*AVERAGE(C42,C43) + 2.85732714143607E-06*AVERAGE(C42,C43) ^2 - 5.37495700048881E-09*AVERAGE(C42,C43) ^3</f>
        <v>#DIV/0!</v>
      </c>
      <c r="D45" s="284" t="s">
        <v>57</v>
      </c>
      <c r="E45" s="283"/>
      <c r="F45" s="268"/>
      <c r="G45" s="268"/>
      <c r="H45" s="268"/>
      <c r="I45" s="49"/>
      <c r="J45" s="49"/>
      <c r="K45" s="49"/>
      <c r="L45" s="49"/>
      <c r="M45" s="49"/>
      <c r="N45" s="49"/>
      <c r="O45" s="49"/>
      <c r="P45" s="105"/>
    </row>
    <row r="46" spans="1:16" s="59" customFormat="1" ht="36" x14ac:dyDescent="0.3">
      <c r="A46" s="49"/>
      <c r="B46" s="282" t="s">
        <v>223</v>
      </c>
      <c r="C46" s="445">
        <f>D33</f>
        <v>0</v>
      </c>
      <c r="D46" s="284" t="s">
        <v>23</v>
      </c>
      <c r="E46" s="271"/>
      <c r="F46" s="268"/>
      <c r="G46" s="268"/>
      <c r="H46" s="268"/>
      <c r="I46" s="49"/>
      <c r="J46" s="49"/>
      <c r="K46" s="49"/>
      <c r="L46" s="49"/>
      <c r="M46" s="49"/>
      <c r="N46" s="49"/>
      <c r="O46" s="49"/>
      <c r="P46" s="105"/>
    </row>
    <row r="47" spans="1:16" s="61" customFormat="1" ht="36" x14ac:dyDescent="0.3">
      <c r="A47" s="274"/>
      <c r="B47" s="251" t="s">
        <v>182</v>
      </c>
      <c r="C47" s="443"/>
      <c r="D47" s="281" t="s">
        <v>62</v>
      </c>
      <c r="E47" s="276"/>
      <c r="F47" s="268"/>
      <c r="G47" s="276"/>
      <c r="H47" s="276"/>
      <c r="I47" s="274"/>
      <c r="J47" s="49"/>
      <c r="K47" s="49"/>
      <c r="L47" s="49"/>
      <c r="M47" s="49"/>
      <c r="N47" s="49"/>
      <c r="O47" s="49"/>
      <c r="P47" s="107"/>
    </row>
    <row r="48" spans="1:16" s="61" customFormat="1" ht="18.75" x14ac:dyDescent="0.3">
      <c r="A48" s="274"/>
      <c r="B48" s="285" t="s">
        <v>224</v>
      </c>
      <c r="C48" s="461" t="e">
        <f>(C46-'Storage Tank Volume'!C20*C44*C45*(C42-C43)/C39)/C47</f>
        <v>#DIV/0!</v>
      </c>
      <c r="D48" s="281" t="s">
        <v>59</v>
      </c>
      <c r="E48" s="271"/>
      <c r="F48" s="276"/>
      <c r="G48" s="276"/>
      <c r="H48" s="276"/>
      <c r="I48" s="274"/>
      <c r="J48" s="274"/>
      <c r="K48" s="274"/>
      <c r="L48" s="274"/>
      <c r="M48" s="274"/>
      <c r="N48" s="274"/>
      <c r="O48" s="274"/>
      <c r="P48" s="107"/>
    </row>
    <row r="49" spans="1:16" s="61" customFormat="1" ht="36" x14ac:dyDescent="0.3">
      <c r="A49" s="274"/>
      <c r="B49" s="255" t="s">
        <v>183</v>
      </c>
      <c r="C49" s="443"/>
      <c r="D49" s="281" t="s">
        <v>24</v>
      </c>
      <c r="E49" s="276"/>
      <c r="F49" s="276"/>
      <c r="G49" s="276"/>
      <c r="H49" s="276"/>
      <c r="I49" s="274"/>
      <c r="J49" s="274"/>
      <c r="K49" s="274"/>
      <c r="L49" s="274"/>
      <c r="M49" s="274"/>
      <c r="N49" s="274"/>
      <c r="O49" s="274"/>
      <c r="P49" s="107"/>
    </row>
    <row r="50" spans="1:16" s="61" customFormat="1" ht="36" x14ac:dyDescent="0.3">
      <c r="A50" s="274"/>
      <c r="B50" s="286" t="s">
        <v>184</v>
      </c>
      <c r="C50" s="443"/>
      <c r="D50" s="281" t="s">
        <v>24</v>
      </c>
      <c r="E50" s="276"/>
      <c r="F50" s="276"/>
      <c r="G50" s="276"/>
      <c r="H50" s="287"/>
      <c r="I50" s="274"/>
      <c r="J50" s="274"/>
      <c r="K50" s="274"/>
      <c r="L50" s="274"/>
      <c r="M50" s="274"/>
      <c r="N50" s="274"/>
      <c r="O50" s="274"/>
      <c r="P50" s="107"/>
    </row>
    <row r="51" spans="1:16" s="61" customFormat="1" ht="18" thickBot="1" x14ac:dyDescent="0.35">
      <c r="A51" s="274"/>
      <c r="B51" s="288" t="s">
        <v>60</v>
      </c>
      <c r="C51" s="462" t="e">
        <f>C48/(C49-C50)</f>
        <v>#DIV/0!</v>
      </c>
      <c r="D51" s="289" t="s">
        <v>61</v>
      </c>
      <c r="E51" s="271"/>
      <c r="F51" s="276"/>
      <c r="G51" s="276"/>
      <c r="H51" s="287"/>
      <c r="I51" s="274"/>
      <c r="J51" s="274"/>
      <c r="K51" s="274"/>
      <c r="L51" s="274"/>
      <c r="M51" s="274"/>
      <c r="N51" s="274"/>
      <c r="O51" s="274"/>
      <c r="P51" s="107"/>
    </row>
    <row r="52" spans="1:16" s="61" customFormat="1" ht="18" thickBot="1" x14ac:dyDescent="0.35">
      <c r="A52" s="274"/>
      <c r="B52" s="277"/>
      <c r="C52" s="290"/>
      <c r="D52" s="270"/>
      <c r="E52" s="271"/>
      <c r="F52" s="276"/>
      <c r="G52" s="276"/>
      <c r="H52" s="287"/>
      <c r="I52" s="274"/>
      <c r="J52" s="274"/>
      <c r="K52" s="274"/>
      <c r="L52" s="274"/>
      <c r="M52" s="274"/>
      <c r="N52" s="274"/>
      <c r="O52" s="274"/>
      <c r="P52" s="107"/>
    </row>
    <row r="53" spans="1:16" s="61" customFormat="1" ht="18" thickBot="1" x14ac:dyDescent="0.35">
      <c r="A53" s="274"/>
      <c r="B53" s="619" t="s">
        <v>127</v>
      </c>
      <c r="C53" s="620"/>
      <c r="D53" s="620"/>
      <c r="E53" s="621"/>
      <c r="F53" s="276"/>
      <c r="G53" s="276"/>
      <c r="H53" s="287"/>
      <c r="I53" s="274"/>
      <c r="J53" s="274"/>
      <c r="K53" s="274"/>
      <c r="L53" s="274"/>
      <c r="M53" s="274"/>
      <c r="N53" s="274"/>
      <c r="O53" s="274"/>
      <c r="P53" s="107"/>
    </row>
    <row r="54" spans="1:16" s="61" customFormat="1" ht="33" x14ac:dyDescent="0.3">
      <c r="A54" s="274"/>
      <c r="B54" s="488" t="s">
        <v>63</v>
      </c>
      <c r="C54" s="489">
        <f>SUM(C28:H28,C33:D33)</f>
        <v>0</v>
      </c>
      <c r="D54" s="630" t="s">
        <v>23</v>
      </c>
      <c r="E54" s="631"/>
      <c r="F54" s="276"/>
      <c r="G54" s="276"/>
      <c r="H54" s="287"/>
      <c r="I54" s="274"/>
      <c r="J54" s="274"/>
      <c r="K54" s="274"/>
      <c r="L54" s="274"/>
      <c r="M54" s="274"/>
      <c r="N54" s="274"/>
      <c r="O54" s="274"/>
      <c r="P54" s="107"/>
    </row>
    <row r="55" spans="1:16" s="61" customFormat="1" ht="16.5" x14ac:dyDescent="0.3">
      <c r="A55" s="274"/>
      <c r="B55" s="282" t="s">
        <v>171</v>
      </c>
      <c r="C55" s="444" t="e">
        <f xml:space="preserve"> 8.32484494324108 + 0.00121002794975781*AVERAGE(C38,C42) - 0.0000182546439626873*AVERAGE(C38,C42)^2 + 2.48753009971683E-08*AVERAGE(C38,C42)^3</f>
        <v>#DIV/0!</v>
      </c>
      <c r="D55" s="617" t="s">
        <v>25</v>
      </c>
      <c r="E55" s="618"/>
      <c r="F55" s="276"/>
      <c r="G55" s="276"/>
      <c r="H55" s="287"/>
      <c r="I55" s="274"/>
      <c r="J55" s="274"/>
      <c r="K55" s="274"/>
      <c r="L55" s="274"/>
      <c r="M55" s="274"/>
      <c r="N55" s="274"/>
      <c r="O55" s="274"/>
      <c r="P55" s="107"/>
    </row>
    <row r="56" spans="1:16" s="61" customFormat="1" ht="16.5" x14ac:dyDescent="0.3">
      <c r="A56" s="274"/>
      <c r="B56" s="251" t="s">
        <v>172</v>
      </c>
      <c r="C56" s="444" t="e">
        <f xml:space="preserve"> 1.01596491228089 - 0.000412065703480271*AVERAGE(C38,C42) + 2.85732714143607E-06*AVERAGE(C38,C42) ^2 - 5.37495700048881E-09*AVERAGE(C38,C42) ^3</f>
        <v>#DIV/0!</v>
      </c>
      <c r="D56" s="617" t="s">
        <v>57</v>
      </c>
      <c r="E56" s="618"/>
      <c r="F56" s="276"/>
      <c r="G56" s="276"/>
      <c r="H56" s="287"/>
      <c r="I56" s="274"/>
      <c r="J56" s="274"/>
      <c r="K56" s="274"/>
      <c r="L56" s="274"/>
      <c r="M56" s="274"/>
      <c r="N56" s="274"/>
      <c r="O56" s="274"/>
      <c r="P56" s="107"/>
    </row>
    <row r="57" spans="1:16" s="61" customFormat="1" ht="36" x14ac:dyDescent="0.3">
      <c r="A57" s="274"/>
      <c r="B57" s="291" t="s">
        <v>225</v>
      </c>
      <c r="C57" s="482" t="e">
        <f>C54-'Storage Tank Volume'!C20*C55*C56*(C42-C38)/C39</f>
        <v>#DIV/0!</v>
      </c>
      <c r="D57" s="617" t="s">
        <v>64</v>
      </c>
      <c r="E57" s="618"/>
      <c r="F57" s="276"/>
      <c r="G57" s="276"/>
      <c r="H57" s="287"/>
      <c r="I57" s="274"/>
      <c r="J57" s="274"/>
      <c r="K57" s="274"/>
      <c r="L57" s="274"/>
      <c r="M57" s="274"/>
      <c r="N57" s="274"/>
      <c r="O57" s="274"/>
      <c r="P57" s="107"/>
    </row>
    <row r="58" spans="1:16" s="61" customFormat="1" ht="17.25" x14ac:dyDescent="0.3">
      <c r="A58" s="274"/>
      <c r="B58" s="292"/>
      <c r="C58" s="463"/>
      <c r="D58" s="617"/>
      <c r="E58" s="618"/>
      <c r="F58" s="276"/>
      <c r="G58" s="276"/>
      <c r="H58" s="287"/>
      <c r="I58" s="274"/>
      <c r="J58" s="274"/>
      <c r="K58" s="274"/>
      <c r="L58" s="274"/>
      <c r="M58" s="274"/>
      <c r="N58" s="274"/>
      <c r="O58" s="274"/>
      <c r="P58" s="107"/>
    </row>
    <row r="59" spans="1:16" s="61" customFormat="1" ht="18.75" x14ac:dyDescent="0.3">
      <c r="A59" s="274"/>
      <c r="B59" s="291" t="s">
        <v>226</v>
      </c>
      <c r="C59" s="482" t="e">
        <f>(C23*C25*C26+D23*D25*D26+E23*E25*E26+F23*F25*F26+G23*G25*G26+H23*H25*H26)/C39</f>
        <v>#VALUE!</v>
      </c>
      <c r="D59" s="617" t="s">
        <v>64</v>
      </c>
      <c r="E59" s="618"/>
      <c r="F59" s="276"/>
      <c r="G59" s="276"/>
      <c r="H59" s="287"/>
      <c r="I59" s="274"/>
      <c r="J59" s="274"/>
      <c r="K59" s="274"/>
      <c r="L59" s="274"/>
      <c r="M59" s="274"/>
      <c r="N59" s="274"/>
      <c r="O59" s="274"/>
      <c r="P59" s="107"/>
    </row>
    <row r="60" spans="1:16" s="61" customFormat="1" ht="17.25" x14ac:dyDescent="0.3">
      <c r="A60" s="274"/>
      <c r="B60" s="292"/>
      <c r="C60" s="463"/>
      <c r="D60" s="617"/>
      <c r="E60" s="618"/>
      <c r="F60" s="276"/>
      <c r="G60" s="276"/>
      <c r="H60" s="287"/>
      <c r="I60" s="274"/>
      <c r="J60" s="274"/>
      <c r="K60" s="274"/>
      <c r="L60" s="274"/>
      <c r="M60" s="274"/>
      <c r="N60" s="274"/>
      <c r="O60" s="274"/>
      <c r="P60" s="107"/>
    </row>
    <row r="61" spans="1:16" s="61" customFormat="1" ht="36" x14ac:dyDescent="0.3">
      <c r="A61" s="274"/>
      <c r="B61" s="293" t="s">
        <v>227</v>
      </c>
      <c r="C61" s="482" t="e">
        <f>((C23*C25+D23*D25+E23*E25+F23*F25+G23*G25+H23*H25)*77)/C39</f>
        <v>#VALUE!</v>
      </c>
      <c r="D61" s="617" t="s">
        <v>64</v>
      </c>
      <c r="E61" s="618"/>
      <c r="F61" s="276"/>
      <c r="G61" s="276"/>
      <c r="H61" s="287"/>
      <c r="I61" s="274"/>
      <c r="J61" s="274"/>
      <c r="K61" s="274"/>
      <c r="L61" s="274"/>
      <c r="M61" s="274"/>
      <c r="N61" s="274"/>
      <c r="O61" s="274"/>
      <c r="P61" s="107"/>
    </row>
    <row r="62" spans="1:16" s="61" customFormat="1" ht="17.25" x14ac:dyDescent="0.3">
      <c r="A62" s="274"/>
      <c r="B62" s="294"/>
      <c r="C62" s="463"/>
      <c r="D62" s="632"/>
      <c r="E62" s="633"/>
      <c r="F62" s="276"/>
      <c r="G62" s="276"/>
      <c r="H62" s="287"/>
      <c r="I62" s="274"/>
      <c r="J62" s="274"/>
      <c r="K62" s="274"/>
      <c r="L62" s="274"/>
      <c r="M62" s="274"/>
      <c r="N62" s="274"/>
      <c r="O62" s="274"/>
      <c r="P62" s="107"/>
    </row>
    <row r="63" spans="1:16" s="61" customFormat="1" ht="34.5" x14ac:dyDescent="0.3">
      <c r="A63" s="274"/>
      <c r="B63" s="286" t="s">
        <v>185</v>
      </c>
      <c r="C63" s="442"/>
      <c r="D63" s="617" t="s">
        <v>24</v>
      </c>
      <c r="E63" s="618"/>
      <c r="F63" s="276"/>
      <c r="G63" s="276"/>
      <c r="H63" s="287"/>
      <c r="I63" s="274"/>
      <c r="J63" s="274"/>
      <c r="K63" s="274"/>
      <c r="L63" s="274"/>
      <c r="M63" s="274"/>
      <c r="N63" s="274"/>
      <c r="O63" s="274"/>
      <c r="P63" s="107"/>
    </row>
    <row r="64" spans="1:16" s="61" customFormat="1" ht="34.5" x14ac:dyDescent="0.3">
      <c r="A64" s="274"/>
      <c r="B64" s="286" t="s">
        <v>186</v>
      </c>
      <c r="C64" s="442"/>
      <c r="D64" s="617" t="s">
        <v>24</v>
      </c>
      <c r="E64" s="618"/>
      <c r="F64" s="276"/>
      <c r="G64" s="276"/>
      <c r="H64" s="287"/>
      <c r="I64" s="274"/>
      <c r="J64" s="274"/>
      <c r="K64" s="274"/>
      <c r="L64" s="274"/>
      <c r="M64" s="274"/>
      <c r="N64" s="274"/>
      <c r="O64" s="274"/>
      <c r="P64" s="107"/>
    </row>
    <row r="65" spans="1:16" s="61" customFormat="1" ht="34.5" x14ac:dyDescent="0.3">
      <c r="A65" s="274"/>
      <c r="B65" s="251" t="s">
        <v>187</v>
      </c>
      <c r="C65" s="442"/>
      <c r="D65" s="617" t="s">
        <v>62</v>
      </c>
      <c r="E65" s="618"/>
      <c r="F65" s="276"/>
      <c r="G65" s="276"/>
      <c r="H65" s="287"/>
      <c r="I65" s="274"/>
      <c r="J65" s="274"/>
      <c r="K65" s="274"/>
      <c r="L65" s="274"/>
      <c r="M65" s="274"/>
      <c r="N65" s="274"/>
      <c r="O65" s="274"/>
      <c r="P65" s="107"/>
    </row>
    <row r="66" spans="1:16" s="61" customFormat="1" ht="34.5" x14ac:dyDescent="0.3">
      <c r="A66" s="274"/>
      <c r="B66" s="251" t="s">
        <v>228</v>
      </c>
      <c r="C66" s="444" t="e">
        <f>C57-((C63-C64)-(135-67.5))*C51*C65</f>
        <v>#DIV/0!</v>
      </c>
      <c r="D66" s="617" t="s">
        <v>64</v>
      </c>
      <c r="E66" s="618"/>
      <c r="F66" s="276"/>
      <c r="G66" s="276"/>
      <c r="H66" s="287"/>
      <c r="I66" s="274"/>
      <c r="J66" s="274"/>
      <c r="K66" s="274"/>
      <c r="L66" s="274"/>
      <c r="M66" s="274"/>
      <c r="N66" s="274"/>
      <c r="O66" s="274"/>
      <c r="P66" s="107"/>
    </row>
    <row r="67" spans="1:16" s="61" customFormat="1" ht="34.5" x14ac:dyDescent="0.3">
      <c r="A67" s="274"/>
      <c r="B67" s="251" t="s">
        <v>229</v>
      </c>
      <c r="C67" s="444" t="e">
        <f>C66+(C61-C59)</f>
        <v>#DIV/0!</v>
      </c>
      <c r="D67" s="617" t="s">
        <v>64</v>
      </c>
      <c r="E67" s="618"/>
      <c r="F67" s="276"/>
      <c r="G67" s="276"/>
      <c r="H67" s="287"/>
      <c r="I67" s="274"/>
      <c r="J67" s="274"/>
      <c r="K67" s="274"/>
      <c r="L67" s="274"/>
      <c r="M67" s="274"/>
      <c r="N67" s="274"/>
      <c r="O67" s="274"/>
      <c r="P67" s="107"/>
    </row>
    <row r="68" spans="1:16" s="61" customFormat="1" ht="16.5" x14ac:dyDescent="0.3">
      <c r="A68" s="274"/>
      <c r="B68" s="484"/>
      <c r="C68" s="479"/>
      <c r="D68" s="479"/>
      <c r="E68" s="485"/>
      <c r="F68" s="276"/>
      <c r="G68" s="276"/>
      <c r="H68" s="276"/>
      <c r="I68" s="287"/>
      <c r="J68" s="274"/>
      <c r="K68" s="274"/>
      <c r="L68" s="274"/>
      <c r="M68" s="274"/>
      <c r="N68" s="274"/>
      <c r="O68" s="274"/>
      <c r="P68" s="107"/>
    </row>
    <row r="69" spans="1:16" s="61" customFormat="1" ht="51.75" x14ac:dyDescent="0.3">
      <c r="A69" s="274"/>
      <c r="B69" s="484"/>
      <c r="C69" s="487" t="s">
        <v>257</v>
      </c>
      <c r="D69" s="487" t="s">
        <v>256</v>
      </c>
      <c r="E69" s="485"/>
      <c r="F69" s="276"/>
      <c r="G69" s="276"/>
      <c r="H69" s="276"/>
      <c r="I69" s="287"/>
      <c r="J69" s="274"/>
      <c r="K69" s="274"/>
      <c r="L69" s="274"/>
      <c r="M69" s="274"/>
      <c r="N69" s="274"/>
      <c r="O69" s="274"/>
      <c r="P69" s="107"/>
    </row>
    <row r="70" spans="1:16" s="61" customFormat="1" ht="18.75" x14ac:dyDescent="0.3">
      <c r="A70" s="274"/>
      <c r="B70" s="291" t="s">
        <v>230</v>
      </c>
      <c r="C70" s="482" t="e">
        <f>((C23*C25+D23*D25+E23*E25+F23*F25+G23*G25+H23*H25)*77)/C67</f>
        <v>#VALUE!</v>
      </c>
      <c r="D70" s="481" t="e">
        <f>ROUND(EF,2)</f>
        <v>#VALUE!</v>
      </c>
      <c r="E70" s="490" t="s">
        <v>245</v>
      </c>
      <c r="F70" s="276"/>
      <c r="G70" s="276"/>
      <c r="H70" s="276"/>
      <c r="I70" s="287"/>
      <c r="J70" s="274"/>
      <c r="K70" s="274"/>
      <c r="L70" s="274"/>
      <c r="M70" s="274"/>
      <c r="N70" s="274"/>
      <c r="O70" s="274"/>
      <c r="P70" s="107"/>
    </row>
    <row r="71" spans="1:16" s="61" customFormat="1" ht="16.5" x14ac:dyDescent="0.3">
      <c r="A71" s="274"/>
      <c r="B71" s="295"/>
      <c r="C71" s="296"/>
      <c r="D71" s="296"/>
      <c r="E71" s="297"/>
      <c r="F71" s="276"/>
      <c r="G71" s="276"/>
      <c r="H71" s="276"/>
      <c r="I71" s="287"/>
      <c r="J71" s="274"/>
      <c r="K71" s="274"/>
      <c r="L71" s="274"/>
      <c r="M71" s="274"/>
      <c r="N71" s="274"/>
      <c r="O71" s="274"/>
      <c r="P71" s="107"/>
    </row>
    <row r="72" spans="1:16" s="61" customFormat="1" ht="16.5" x14ac:dyDescent="0.3">
      <c r="A72" s="274"/>
      <c r="B72" s="251" t="s">
        <v>203</v>
      </c>
      <c r="C72" s="483"/>
      <c r="D72" s="617" t="s">
        <v>232</v>
      </c>
      <c r="E72" s="618"/>
      <c r="F72" s="276"/>
      <c r="G72" s="276"/>
      <c r="H72" s="287"/>
      <c r="I72" s="274"/>
      <c r="J72" s="274"/>
      <c r="K72" s="274"/>
      <c r="L72" s="274"/>
      <c r="M72" s="274"/>
      <c r="N72" s="274"/>
      <c r="O72" s="274"/>
      <c r="P72" s="107"/>
    </row>
    <row r="73" spans="1:16" s="61" customFormat="1" ht="16.5" x14ac:dyDescent="0.3">
      <c r="A73" s="274"/>
      <c r="B73" s="484"/>
      <c r="C73" s="491"/>
      <c r="D73" s="480"/>
      <c r="E73" s="485"/>
      <c r="F73" s="276"/>
      <c r="G73" s="276"/>
      <c r="H73" s="287"/>
      <c r="I73" s="274"/>
      <c r="J73" s="274"/>
      <c r="K73" s="274"/>
      <c r="L73" s="274"/>
      <c r="M73" s="274"/>
      <c r="N73" s="274"/>
      <c r="O73" s="274"/>
      <c r="P73" s="107"/>
    </row>
    <row r="74" spans="1:16" s="61" customFormat="1" ht="103.5" x14ac:dyDescent="0.3">
      <c r="A74" s="274"/>
      <c r="B74" s="484"/>
      <c r="C74" s="487" t="s">
        <v>257</v>
      </c>
      <c r="D74" s="487" t="s">
        <v>258</v>
      </c>
      <c r="E74" s="485"/>
      <c r="F74" s="276"/>
      <c r="G74" s="276"/>
      <c r="H74" s="287"/>
      <c r="I74" s="274"/>
      <c r="J74" s="274"/>
      <c r="K74" s="274"/>
      <c r="L74" s="274"/>
      <c r="M74" s="274"/>
      <c r="N74" s="274"/>
      <c r="O74" s="274"/>
      <c r="P74" s="107"/>
    </row>
    <row r="75" spans="1:16" s="61" customFormat="1" ht="18.75" x14ac:dyDescent="0.3">
      <c r="A75" s="274"/>
      <c r="B75" s="498" t="s">
        <v>231</v>
      </c>
      <c r="C75" s="497" t="e">
        <f>(365*C67)*0.00029307107</f>
        <v>#DIV/0!</v>
      </c>
      <c r="D75" s="496"/>
      <c r="E75" s="495" t="s">
        <v>233</v>
      </c>
      <c r="F75" s="276"/>
      <c r="G75" s="276"/>
      <c r="H75" s="287"/>
      <c r="I75" s="274"/>
      <c r="J75" s="274"/>
      <c r="K75" s="274"/>
      <c r="L75" s="274"/>
      <c r="M75" s="274"/>
      <c r="N75" s="274"/>
      <c r="O75" s="274"/>
      <c r="P75" s="107"/>
    </row>
    <row r="76" spans="1:16" s="61" customFormat="1" ht="51.75" x14ac:dyDescent="0.3">
      <c r="A76" s="274"/>
      <c r="B76" s="498"/>
      <c r="C76" s="487" t="s">
        <v>257</v>
      </c>
      <c r="D76" s="487" t="s">
        <v>256</v>
      </c>
      <c r="E76" s="495"/>
      <c r="F76" s="276"/>
      <c r="G76" s="276"/>
      <c r="H76" s="287"/>
      <c r="I76" s="274"/>
      <c r="J76" s="274"/>
      <c r="K76" s="274"/>
      <c r="L76" s="274"/>
      <c r="M76" s="274"/>
      <c r="N76" s="274"/>
      <c r="O76" s="274"/>
      <c r="P76" s="107"/>
    </row>
    <row r="77" spans="1:16" s="61" customFormat="1" ht="18" thickBot="1" x14ac:dyDescent="0.35">
      <c r="A77" s="274"/>
      <c r="B77" s="492" t="s">
        <v>260</v>
      </c>
      <c r="C77" s="486" t="e">
        <f>E_annual*C72</f>
        <v>#DIV/0!</v>
      </c>
      <c r="D77" s="499" t="e">
        <f>ROUND(C77,0)</f>
        <v>#DIV/0!</v>
      </c>
      <c r="E77" s="494" t="s">
        <v>261</v>
      </c>
      <c r="F77" s="276"/>
      <c r="G77" s="276"/>
      <c r="H77" s="287"/>
      <c r="I77" s="274"/>
      <c r="J77" s="274"/>
      <c r="K77" s="274"/>
      <c r="L77" s="274"/>
      <c r="M77" s="274"/>
      <c r="N77" s="274"/>
      <c r="O77" s="274"/>
      <c r="P77" s="107"/>
    </row>
    <row r="78" spans="1:16" s="61" customFormat="1" ht="18" thickBot="1" x14ac:dyDescent="0.4">
      <c r="A78" s="274"/>
      <c r="B78" s="298"/>
      <c r="C78" s="299"/>
      <c r="D78" s="300"/>
      <c r="E78" s="301"/>
      <c r="F78" s="302"/>
      <c r="G78" s="302"/>
      <c r="H78" s="300"/>
      <c r="I78" s="274"/>
      <c r="J78" s="274"/>
      <c r="K78" s="303"/>
      <c r="L78" s="274"/>
      <c r="M78" s="274"/>
      <c r="N78" s="274"/>
      <c r="O78" s="274"/>
      <c r="P78" s="107"/>
    </row>
    <row r="79" spans="1:16" s="61" customFormat="1" ht="18" thickBot="1" x14ac:dyDescent="0.35">
      <c r="A79" s="274"/>
      <c r="B79" s="622" t="s">
        <v>56</v>
      </c>
      <c r="C79" s="623"/>
      <c r="D79" s="623"/>
      <c r="E79" s="623"/>
      <c r="F79" s="623"/>
      <c r="G79" s="623"/>
      <c r="H79" s="623"/>
      <c r="I79" s="623"/>
      <c r="J79" s="623"/>
      <c r="K79" s="623"/>
      <c r="L79" s="623"/>
      <c r="M79" s="623"/>
      <c r="N79" s="624"/>
      <c r="O79" s="274"/>
      <c r="P79" s="107"/>
    </row>
    <row r="80" spans="1:16" s="61" customFormat="1" ht="18" thickBot="1" x14ac:dyDescent="0.4">
      <c r="A80" s="274"/>
      <c r="B80" s="304" t="s">
        <v>36</v>
      </c>
      <c r="C80" s="305"/>
      <c r="D80" s="306"/>
      <c r="E80" s="307"/>
      <c r="F80" s="308"/>
      <c r="G80" s="308"/>
      <c r="H80" s="306"/>
      <c r="I80" s="309"/>
      <c r="J80" s="309"/>
      <c r="K80" s="310"/>
      <c r="L80" s="309"/>
      <c r="M80" s="309"/>
      <c r="N80" s="311"/>
      <c r="O80" s="274"/>
      <c r="P80" s="107"/>
    </row>
    <row r="81" spans="1:16" s="58" customFormat="1" ht="17.25" x14ac:dyDescent="0.35">
      <c r="A81" s="46"/>
      <c r="B81" s="312"/>
      <c r="C81" s="613" t="s">
        <v>29</v>
      </c>
      <c r="D81" s="614"/>
      <c r="E81" s="608" t="s">
        <v>30</v>
      </c>
      <c r="F81" s="609"/>
      <c r="G81" s="608" t="s">
        <v>31</v>
      </c>
      <c r="H81" s="609"/>
      <c r="I81" s="608" t="s">
        <v>32</v>
      </c>
      <c r="J81" s="609"/>
      <c r="K81" s="608" t="s">
        <v>33</v>
      </c>
      <c r="L81" s="609"/>
      <c r="M81" s="608" t="s">
        <v>34</v>
      </c>
      <c r="N81" s="609"/>
      <c r="O81" s="46"/>
      <c r="P81" s="104"/>
    </row>
    <row r="82" spans="1:16" ht="21" x14ac:dyDescent="0.3">
      <c r="A82" s="48"/>
      <c r="B82" s="313" t="s">
        <v>19</v>
      </c>
      <c r="C82" s="314" t="s">
        <v>173</v>
      </c>
      <c r="D82" s="315" t="s">
        <v>174</v>
      </c>
      <c r="E82" s="314" t="s">
        <v>173</v>
      </c>
      <c r="F82" s="315" t="s">
        <v>174</v>
      </c>
      <c r="G82" s="314" t="s">
        <v>173</v>
      </c>
      <c r="H82" s="315" t="s">
        <v>174</v>
      </c>
      <c r="I82" s="314" t="s">
        <v>173</v>
      </c>
      <c r="J82" s="315" t="s">
        <v>174</v>
      </c>
      <c r="K82" s="314" t="s">
        <v>173</v>
      </c>
      <c r="L82" s="315" t="s">
        <v>174</v>
      </c>
      <c r="M82" s="314" t="s">
        <v>173</v>
      </c>
      <c r="N82" s="315" t="s">
        <v>174</v>
      </c>
      <c r="O82" s="46"/>
      <c r="P82" s="102"/>
    </row>
    <row r="83" spans="1:16" ht="16.5" x14ac:dyDescent="0.3">
      <c r="A83" s="48"/>
      <c r="B83" s="316">
        <v>15</v>
      </c>
      <c r="C83" s="464"/>
      <c r="D83" s="465"/>
      <c r="E83" s="464"/>
      <c r="F83" s="465"/>
      <c r="G83" s="464"/>
      <c r="H83" s="465"/>
      <c r="I83" s="464"/>
      <c r="J83" s="465"/>
      <c r="K83" s="466"/>
      <c r="L83" s="465"/>
      <c r="M83" s="464"/>
      <c r="N83" s="465"/>
      <c r="O83" s="36"/>
      <c r="P83" s="102"/>
    </row>
    <row r="84" spans="1:16" ht="16.5" x14ac:dyDescent="0.3">
      <c r="A84" s="48"/>
      <c r="B84" s="317">
        <v>20</v>
      </c>
      <c r="C84" s="467"/>
      <c r="D84" s="468"/>
      <c r="E84" s="467"/>
      <c r="F84" s="468"/>
      <c r="G84" s="467"/>
      <c r="H84" s="468"/>
      <c r="I84" s="467"/>
      <c r="J84" s="468"/>
      <c r="K84" s="469"/>
      <c r="L84" s="468"/>
      <c r="M84" s="467"/>
      <c r="N84" s="468"/>
      <c r="O84" s="36"/>
      <c r="P84" s="102"/>
    </row>
    <row r="85" spans="1:16" ht="16.5" x14ac:dyDescent="0.3">
      <c r="A85" s="48"/>
      <c r="B85" s="317">
        <v>25</v>
      </c>
      <c r="C85" s="467"/>
      <c r="D85" s="468"/>
      <c r="E85" s="467"/>
      <c r="F85" s="468"/>
      <c r="G85" s="467"/>
      <c r="H85" s="468"/>
      <c r="I85" s="467"/>
      <c r="J85" s="468"/>
      <c r="K85" s="469"/>
      <c r="L85" s="468"/>
      <c r="M85" s="467"/>
      <c r="N85" s="468"/>
      <c r="O85" s="36"/>
      <c r="P85" s="102"/>
    </row>
    <row r="86" spans="1:16" ht="16.5" x14ac:dyDescent="0.3">
      <c r="A86" s="48"/>
      <c r="B86" s="317">
        <v>30</v>
      </c>
      <c r="C86" s="467"/>
      <c r="D86" s="468"/>
      <c r="E86" s="467"/>
      <c r="F86" s="468"/>
      <c r="G86" s="467"/>
      <c r="H86" s="468"/>
      <c r="I86" s="467"/>
      <c r="J86" s="468"/>
      <c r="K86" s="469"/>
      <c r="L86" s="468"/>
      <c r="M86" s="467"/>
      <c r="N86" s="468"/>
      <c r="O86" s="36"/>
      <c r="P86" s="102"/>
    </row>
    <row r="87" spans="1:16" ht="16.5" x14ac:dyDescent="0.3">
      <c r="A87" s="48"/>
      <c r="B87" s="317">
        <v>35</v>
      </c>
      <c r="C87" s="467"/>
      <c r="D87" s="468"/>
      <c r="E87" s="467"/>
      <c r="F87" s="468"/>
      <c r="G87" s="467"/>
      <c r="H87" s="468"/>
      <c r="I87" s="467"/>
      <c r="J87" s="468"/>
      <c r="K87" s="469"/>
      <c r="L87" s="468"/>
      <c r="M87" s="467"/>
      <c r="N87" s="468"/>
      <c r="O87" s="36"/>
      <c r="P87" s="102"/>
    </row>
    <row r="88" spans="1:16" ht="16.5" x14ac:dyDescent="0.3">
      <c r="A88" s="48"/>
      <c r="B88" s="317">
        <v>40</v>
      </c>
      <c r="C88" s="467"/>
      <c r="D88" s="468"/>
      <c r="E88" s="467"/>
      <c r="F88" s="468"/>
      <c r="G88" s="467"/>
      <c r="H88" s="468"/>
      <c r="I88" s="467"/>
      <c r="J88" s="468"/>
      <c r="K88" s="469"/>
      <c r="L88" s="468"/>
      <c r="M88" s="467"/>
      <c r="N88" s="468"/>
      <c r="O88" s="36"/>
      <c r="P88" s="102"/>
    </row>
    <row r="89" spans="1:16" ht="16.5" x14ac:dyDescent="0.3">
      <c r="A89" s="48"/>
      <c r="B89" s="317">
        <v>45</v>
      </c>
      <c r="C89" s="467"/>
      <c r="D89" s="468"/>
      <c r="E89" s="467"/>
      <c r="F89" s="468"/>
      <c r="G89" s="467"/>
      <c r="H89" s="468"/>
      <c r="I89" s="467"/>
      <c r="J89" s="468"/>
      <c r="K89" s="469"/>
      <c r="L89" s="468"/>
      <c r="M89" s="467"/>
      <c r="N89" s="468"/>
      <c r="O89" s="36"/>
      <c r="P89" s="102"/>
    </row>
    <row r="90" spans="1:16" ht="16.5" x14ac:dyDescent="0.3">
      <c r="A90" s="48"/>
      <c r="B90" s="317">
        <v>50</v>
      </c>
      <c r="C90" s="467"/>
      <c r="D90" s="468"/>
      <c r="E90" s="467"/>
      <c r="F90" s="468"/>
      <c r="G90" s="467"/>
      <c r="H90" s="468"/>
      <c r="I90" s="467"/>
      <c r="J90" s="468"/>
      <c r="K90" s="469"/>
      <c r="L90" s="468"/>
      <c r="M90" s="467"/>
      <c r="N90" s="468"/>
      <c r="O90" s="36"/>
      <c r="P90" s="102"/>
    </row>
    <row r="91" spans="1:16" ht="16.5" x14ac:dyDescent="0.3">
      <c r="A91" s="48"/>
      <c r="B91" s="317">
        <v>55</v>
      </c>
      <c r="C91" s="467"/>
      <c r="D91" s="468"/>
      <c r="E91" s="467"/>
      <c r="F91" s="468"/>
      <c r="G91" s="467"/>
      <c r="H91" s="468"/>
      <c r="I91" s="467"/>
      <c r="J91" s="468"/>
      <c r="K91" s="469"/>
      <c r="L91" s="468"/>
      <c r="M91" s="467"/>
      <c r="N91" s="468"/>
      <c r="O91" s="36"/>
      <c r="P91" s="102"/>
    </row>
    <row r="92" spans="1:16" ht="16.5" x14ac:dyDescent="0.3">
      <c r="A92" s="48"/>
      <c r="B92" s="317">
        <v>60</v>
      </c>
      <c r="C92" s="467"/>
      <c r="D92" s="468"/>
      <c r="E92" s="467"/>
      <c r="F92" s="468"/>
      <c r="G92" s="467"/>
      <c r="H92" s="468"/>
      <c r="I92" s="467"/>
      <c r="J92" s="468"/>
      <c r="K92" s="469"/>
      <c r="L92" s="468"/>
      <c r="M92" s="467"/>
      <c r="N92" s="468"/>
      <c r="O92" s="36"/>
      <c r="P92" s="102"/>
    </row>
    <row r="93" spans="1:16" ht="16.5" x14ac:dyDescent="0.3">
      <c r="A93" s="48"/>
      <c r="B93" s="317">
        <v>65</v>
      </c>
      <c r="C93" s="467"/>
      <c r="D93" s="468"/>
      <c r="E93" s="467"/>
      <c r="F93" s="468"/>
      <c r="G93" s="467"/>
      <c r="H93" s="468"/>
      <c r="I93" s="467"/>
      <c r="J93" s="468"/>
      <c r="K93" s="469"/>
      <c r="L93" s="468"/>
      <c r="M93" s="467"/>
      <c r="N93" s="468"/>
      <c r="O93" s="36"/>
      <c r="P93" s="102"/>
    </row>
    <row r="94" spans="1:16" ht="16.5" x14ac:dyDescent="0.3">
      <c r="A94" s="48"/>
      <c r="B94" s="317">
        <v>70</v>
      </c>
      <c r="C94" s="467"/>
      <c r="D94" s="468"/>
      <c r="E94" s="467"/>
      <c r="F94" s="468"/>
      <c r="G94" s="467"/>
      <c r="H94" s="468"/>
      <c r="I94" s="467"/>
      <c r="J94" s="468"/>
      <c r="K94" s="469"/>
      <c r="L94" s="468"/>
      <c r="M94" s="467"/>
      <c r="N94" s="468"/>
      <c r="O94" s="36"/>
      <c r="P94" s="102"/>
    </row>
    <row r="95" spans="1:16" ht="16.5" x14ac:dyDescent="0.3">
      <c r="A95" s="48"/>
      <c r="B95" s="317">
        <v>75</v>
      </c>
      <c r="C95" s="467"/>
      <c r="D95" s="468"/>
      <c r="E95" s="467"/>
      <c r="F95" s="468"/>
      <c r="G95" s="467"/>
      <c r="H95" s="468"/>
      <c r="I95" s="467"/>
      <c r="J95" s="468"/>
      <c r="K95" s="469"/>
      <c r="L95" s="468"/>
      <c r="M95" s="467"/>
      <c r="N95" s="468"/>
      <c r="O95" s="36"/>
      <c r="P95" s="102"/>
    </row>
    <row r="96" spans="1:16" ht="16.5" x14ac:dyDescent="0.3">
      <c r="A96" s="48"/>
      <c r="B96" s="317">
        <v>80</v>
      </c>
      <c r="C96" s="467"/>
      <c r="D96" s="468"/>
      <c r="E96" s="467"/>
      <c r="F96" s="468"/>
      <c r="G96" s="467"/>
      <c r="H96" s="468"/>
      <c r="I96" s="467"/>
      <c r="J96" s="468"/>
      <c r="K96" s="469"/>
      <c r="L96" s="468"/>
      <c r="M96" s="467"/>
      <c r="N96" s="468"/>
      <c r="O96" s="36"/>
      <c r="P96" s="102"/>
    </row>
    <row r="97" spans="1:16" ht="16.5" x14ac:dyDescent="0.3">
      <c r="A97" s="48"/>
      <c r="B97" s="317">
        <v>85</v>
      </c>
      <c r="C97" s="467"/>
      <c r="D97" s="468"/>
      <c r="E97" s="467"/>
      <c r="F97" s="468"/>
      <c r="G97" s="467"/>
      <c r="H97" s="468"/>
      <c r="I97" s="467"/>
      <c r="J97" s="468"/>
      <c r="K97" s="469"/>
      <c r="L97" s="468"/>
      <c r="M97" s="467"/>
      <c r="N97" s="468"/>
      <c r="O97" s="36"/>
      <c r="P97" s="102"/>
    </row>
    <row r="98" spans="1:16" ht="16.5" x14ac:dyDescent="0.3">
      <c r="A98" s="48"/>
      <c r="B98" s="317">
        <v>90</v>
      </c>
      <c r="C98" s="467"/>
      <c r="D98" s="468"/>
      <c r="E98" s="467"/>
      <c r="F98" s="468"/>
      <c r="G98" s="467"/>
      <c r="H98" s="468"/>
      <c r="I98" s="467"/>
      <c r="J98" s="468"/>
      <c r="K98" s="469"/>
      <c r="L98" s="468"/>
      <c r="M98" s="467"/>
      <c r="N98" s="468"/>
      <c r="O98" s="36"/>
      <c r="P98" s="102"/>
    </row>
    <row r="99" spans="1:16" ht="16.5" x14ac:dyDescent="0.3">
      <c r="A99" s="48"/>
      <c r="B99" s="317">
        <v>95</v>
      </c>
      <c r="C99" s="467"/>
      <c r="D99" s="468"/>
      <c r="E99" s="467"/>
      <c r="F99" s="468"/>
      <c r="G99" s="467"/>
      <c r="H99" s="468"/>
      <c r="I99" s="467"/>
      <c r="J99" s="468"/>
      <c r="K99" s="469"/>
      <c r="L99" s="468"/>
      <c r="M99" s="467"/>
      <c r="N99" s="468"/>
      <c r="O99" s="36"/>
      <c r="P99" s="102"/>
    </row>
    <row r="100" spans="1:16" ht="16.5" x14ac:dyDescent="0.3">
      <c r="A100" s="48"/>
      <c r="B100" s="317">
        <v>100</v>
      </c>
      <c r="C100" s="467"/>
      <c r="D100" s="468"/>
      <c r="E100" s="467"/>
      <c r="F100" s="468"/>
      <c r="G100" s="467"/>
      <c r="H100" s="468"/>
      <c r="I100" s="467"/>
      <c r="J100" s="468"/>
      <c r="K100" s="469"/>
      <c r="L100" s="468"/>
      <c r="M100" s="467"/>
      <c r="N100" s="468"/>
      <c r="O100" s="36"/>
      <c r="P100" s="102"/>
    </row>
    <row r="101" spans="1:16" ht="16.5" x14ac:dyDescent="0.3">
      <c r="A101" s="48"/>
      <c r="B101" s="317">
        <v>105</v>
      </c>
      <c r="C101" s="467"/>
      <c r="D101" s="468"/>
      <c r="E101" s="467"/>
      <c r="F101" s="468"/>
      <c r="G101" s="467"/>
      <c r="H101" s="468"/>
      <c r="I101" s="467"/>
      <c r="J101" s="468"/>
      <c r="K101" s="469"/>
      <c r="L101" s="468"/>
      <c r="M101" s="467"/>
      <c r="N101" s="468"/>
      <c r="O101" s="36"/>
      <c r="P101" s="102"/>
    </row>
    <row r="102" spans="1:16" ht="16.5" x14ac:dyDescent="0.3">
      <c r="A102" s="48"/>
      <c r="B102" s="317">
        <v>110</v>
      </c>
      <c r="C102" s="467"/>
      <c r="D102" s="468"/>
      <c r="E102" s="467"/>
      <c r="F102" s="468"/>
      <c r="G102" s="467"/>
      <c r="H102" s="468"/>
      <c r="I102" s="467"/>
      <c r="J102" s="468"/>
      <c r="K102" s="469"/>
      <c r="L102" s="468"/>
      <c r="M102" s="467"/>
      <c r="N102" s="468"/>
      <c r="O102" s="36"/>
      <c r="P102" s="102"/>
    </row>
    <row r="103" spans="1:16" ht="16.5" x14ac:dyDescent="0.3">
      <c r="A103" s="48"/>
      <c r="B103" s="317">
        <v>115</v>
      </c>
      <c r="C103" s="467"/>
      <c r="D103" s="468"/>
      <c r="E103" s="467"/>
      <c r="F103" s="468"/>
      <c r="G103" s="467"/>
      <c r="H103" s="468"/>
      <c r="I103" s="467"/>
      <c r="J103" s="468"/>
      <c r="K103" s="469"/>
      <c r="L103" s="468"/>
      <c r="M103" s="467"/>
      <c r="N103" s="468"/>
      <c r="O103" s="36"/>
      <c r="P103" s="102"/>
    </row>
    <row r="104" spans="1:16" ht="16.5" x14ac:dyDescent="0.3">
      <c r="A104" s="48"/>
      <c r="B104" s="317">
        <v>120</v>
      </c>
      <c r="C104" s="467"/>
      <c r="D104" s="468"/>
      <c r="E104" s="467"/>
      <c r="F104" s="468"/>
      <c r="G104" s="467"/>
      <c r="H104" s="468"/>
      <c r="I104" s="467"/>
      <c r="J104" s="468"/>
      <c r="K104" s="469"/>
      <c r="L104" s="468"/>
      <c r="M104" s="467"/>
      <c r="N104" s="468"/>
      <c r="O104" s="36"/>
      <c r="P104" s="102"/>
    </row>
    <row r="105" spans="1:16" ht="16.5" x14ac:dyDescent="0.3">
      <c r="A105" s="48"/>
      <c r="B105" s="317">
        <v>125</v>
      </c>
      <c r="C105" s="467"/>
      <c r="D105" s="468"/>
      <c r="E105" s="467"/>
      <c r="F105" s="468"/>
      <c r="G105" s="467"/>
      <c r="H105" s="468"/>
      <c r="I105" s="467"/>
      <c r="J105" s="468"/>
      <c r="K105" s="469"/>
      <c r="L105" s="468"/>
      <c r="M105" s="467"/>
      <c r="N105" s="468"/>
      <c r="O105" s="36"/>
      <c r="P105" s="102"/>
    </row>
    <row r="106" spans="1:16" ht="16.5" x14ac:dyDescent="0.3">
      <c r="A106" s="48"/>
      <c r="B106" s="317">
        <v>130</v>
      </c>
      <c r="C106" s="467"/>
      <c r="D106" s="468"/>
      <c r="E106" s="467"/>
      <c r="F106" s="468"/>
      <c r="G106" s="467"/>
      <c r="H106" s="468"/>
      <c r="I106" s="467"/>
      <c r="J106" s="468"/>
      <c r="K106" s="469"/>
      <c r="L106" s="468"/>
      <c r="M106" s="467"/>
      <c r="N106" s="468"/>
      <c r="O106" s="36"/>
      <c r="P106" s="102"/>
    </row>
    <row r="107" spans="1:16" ht="16.5" x14ac:dyDescent="0.3">
      <c r="A107" s="48"/>
      <c r="B107" s="317">
        <v>135</v>
      </c>
      <c r="C107" s="467"/>
      <c r="D107" s="468"/>
      <c r="E107" s="467"/>
      <c r="F107" s="468"/>
      <c r="G107" s="467"/>
      <c r="H107" s="468"/>
      <c r="I107" s="467"/>
      <c r="J107" s="468"/>
      <c r="K107" s="469"/>
      <c r="L107" s="468"/>
      <c r="M107" s="467"/>
      <c r="N107" s="468"/>
      <c r="O107" s="36"/>
      <c r="P107" s="102"/>
    </row>
    <row r="108" spans="1:16" ht="16.5" x14ac:dyDescent="0.3">
      <c r="A108" s="48"/>
      <c r="B108" s="317">
        <v>140</v>
      </c>
      <c r="C108" s="467"/>
      <c r="D108" s="468"/>
      <c r="E108" s="467"/>
      <c r="F108" s="468"/>
      <c r="G108" s="467"/>
      <c r="H108" s="468"/>
      <c r="I108" s="467"/>
      <c r="J108" s="468"/>
      <c r="K108" s="469"/>
      <c r="L108" s="468"/>
      <c r="M108" s="467"/>
      <c r="N108" s="468"/>
      <c r="O108" s="36"/>
      <c r="P108" s="102"/>
    </row>
    <row r="109" spans="1:16" ht="16.5" x14ac:dyDescent="0.3">
      <c r="A109" s="48"/>
      <c r="B109" s="317">
        <v>145</v>
      </c>
      <c r="C109" s="467"/>
      <c r="D109" s="468"/>
      <c r="E109" s="467"/>
      <c r="F109" s="468"/>
      <c r="G109" s="467"/>
      <c r="H109" s="468"/>
      <c r="I109" s="467"/>
      <c r="J109" s="468"/>
      <c r="K109" s="469"/>
      <c r="L109" s="468"/>
      <c r="M109" s="467"/>
      <c r="N109" s="468"/>
      <c r="O109" s="36"/>
      <c r="P109" s="102"/>
    </row>
    <row r="110" spans="1:16" ht="16.5" x14ac:dyDescent="0.3">
      <c r="A110" s="48"/>
      <c r="B110" s="317">
        <v>150</v>
      </c>
      <c r="C110" s="467"/>
      <c r="D110" s="468"/>
      <c r="E110" s="467"/>
      <c r="F110" s="468"/>
      <c r="G110" s="467"/>
      <c r="H110" s="468"/>
      <c r="I110" s="467"/>
      <c r="J110" s="468"/>
      <c r="K110" s="469"/>
      <c r="L110" s="468"/>
      <c r="M110" s="467"/>
      <c r="N110" s="468"/>
      <c r="O110" s="36"/>
      <c r="P110" s="102"/>
    </row>
    <row r="111" spans="1:16" ht="16.5" x14ac:dyDescent="0.3">
      <c r="A111" s="48"/>
      <c r="B111" s="317">
        <v>155</v>
      </c>
      <c r="C111" s="467"/>
      <c r="D111" s="468"/>
      <c r="E111" s="467"/>
      <c r="F111" s="468"/>
      <c r="G111" s="467"/>
      <c r="H111" s="468"/>
      <c r="I111" s="467"/>
      <c r="J111" s="468"/>
      <c r="K111" s="469"/>
      <c r="L111" s="468"/>
      <c r="M111" s="467"/>
      <c r="N111" s="468"/>
      <c r="O111" s="36"/>
      <c r="P111" s="102"/>
    </row>
    <row r="112" spans="1:16" ht="16.5" x14ac:dyDescent="0.3">
      <c r="A112" s="48"/>
      <c r="B112" s="317">
        <v>160</v>
      </c>
      <c r="C112" s="467"/>
      <c r="D112" s="468"/>
      <c r="E112" s="467"/>
      <c r="F112" s="468"/>
      <c r="G112" s="467"/>
      <c r="H112" s="468"/>
      <c r="I112" s="467"/>
      <c r="J112" s="468"/>
      <c r="K112" s="469"/>
      <c r="L112" s="468"/>
      <c r="M112" s="467"/>
      <c r="N112" s="468"/>
      <c r="O112" s="36"/>
      <c r="P112" s="102"/>
    </row>
    <row r="113" spans="1:16" ht="16.5" x14ac:dyDescent="0.3">
      <c r="A113" s="48"/>
      <c r="B113" s="317">
        <v>165</v>
      </c>
      <c r="C113" s="467"/>
      <c r="D113" s="468"/>
      <c r="E113" s="467"/>
      <c r="F113" s="468"/>
      <c r="G113" s="467"/>
      <c r="H113" s="468"/>
      <c r="I113" s="467"/>
      <c r="J113" s="468"/>
      <c r="K113" s="469"/>
      <c r="L113" s="468"/>
      <c r="M113" s="467"/>
      <c r="N113" s="468"/>
      <c r="O113" s="36"/>
      <c r="P113" s="102"/>
    </row>
    <row r="114" spans="1:16" ht="16.5" x14ac:dyDescent="0.3">
      <c r="A114" s="48"/>
      <c r="B114" s="317">
        <v>170</v>
      </c>
      <c r="C114" s="467"/>
      <c r="D114" s="468"/>
      <c r="E114" s="467"/>
      <c r="F114" s="468"/>
      <c r="G114" s="467"/>
      <c r="H114" s="468"/>
      <c r="I114" s="467"/>
      <c r="J114" s="468"/>
      <c r="K114" s="469"/>
      <c r="L114" s="468"/>
      <c r="M114" s="467"/>
      <c r="N114" s="468"/>
      <c r="O114" s="36"/>
      <c r="P114" s="102"/>
    </row>
    <row r="115" spans="1:16" ht="16.5" x14ac:dyDescent="0.3">
      <c r="A115" s="48"/>
      <c r="B115" s="317">
        <v>175</v>
      </c>
      <c r="C115" s="467"/>
      <c r="D115" s="468"/>
      <c r="E115" s="467"/>
      <c r="F115" s="468"/>
      <c r="G115" s="467"/>
      <c r="H115" s="468"/>
      <c r="I115" s="467"/>
      <c r="J115" s="468"/>
      <c r="K115" s="469"/>
      <c r="L115" s="468"/>
      <c r="M115" s="467"/>
      <c r="N115" s="468"/>
      <c r="O115" s="36"/>
      <c r="P115" s="102"/>
    </row>
    <row r="116" spans="1:16" ht="16.5" x14ac:dyDescent="0.3">
      <c r="A116" s="48"/>
      <c r="B116" s="317">
        <v>180</v>
      </c>
      <c r="C116" s="467"/>
      <c r="D116" s="468"/>
      <c r="E116" s="467"/>
      <c r="F116" s="468"/>
      <c r="G116" s="467"/>
      <c r="H116" s="468"/>
      <c r="I116" s="467"/>
      <c r="J116" s="468"/>
      <c r="K116" s="469"/>
      <c r="L116" s="468"/>
      <c r="M116" s="467"/>
      <c r="N116" s="468"/>
      <c r="O116" s="36"/>
      <c r="P116" s="102"/>
    </row>
    <row r="117" spans="1:16" ht="16.5" x14ac:dyDescent="0.3">
      <c r="A117" s="48"/>
      <c r="B117" s="317">
        <v>185</v>
      </c>
      <c r="C117" s="467"/>
      <c r="D117" s="468"/>
      <c r="E117" s="467"/>
      <c r="F117" s="468"/>
      <c r="G117" s="467"/>
      <c r="H117" s="468"/>
      <c r="I117" s="467"/>
      <c r="J117" s="468"/>
      <c r="K117" s="469"/>
      <c r="L117" s="468"/>
      <c r="M117" s="467"/>
      <c r="N117" s="468"/>
      <c r="O117" s="36"/>
      <c r="P117" s="102"/>
    </row>
    <row r="118" spans="1:16" ht="16.5" x14ac:dyDescent="0.3">
      <c r="A118" s="48"/>
      <c r="B118" s="317">
        <v>190</v>
      </c>
      <c r="C118" s="467"/>
      <c r="D118" s="468"/>
      <c r="E118" s="467"/>
      <c r="F118" s="468"/>
      <c r="G118" s="467"/>
      <c r="H118" s="468"/>
      <c r="I118" s="467"/>
      <c r="J118" s="468"/>
      <c r="K118" s="469"/>
      <c r="L118" s="468"/>
      <c r="M118" s="467"/>
      <c r="N118" s="468"/>
      <c r="O118" s="36"/>
      <c r="P118" s="102"/>
    </row>
    <row r="119" spans="1:16" ht="16.5" x14ac:dyDescent="0.3">
      <c r="A119" s="48"/>
      <c r="B119" s="317">
        <v>195</v>
      </c>
      <c r="C119" s="467"/>
      <c r="D119" s="468"/>
      <c r="E119" s="467"/>
      <c r="F119" s="468"/>
      <c r="G119" s="467"/>
      <c r="H119" s="468"/>
      <c r="I119" s="467"/>
      <c r="J119" s="468"/>
      <c r="K119" s="469"/>
      <c r="L119" s="468"/>
      <c r="M119" s="467"/>
      <c r="N119" s="468"/>
      <c r="O119" s="36"/>
      <c r="P119" s="102"/>
    </row>
    <row r="120" spans="1:16" ht="16.5" x14ac:dyDescent="0.3">
      <c r="A120" s="48"/>
      <c r="B120" s="317">
        <v>200</v>
      </c>
      <c r="C120" s="467"/>
      <c r="D120" s="468"/>
      <c r="E120" s="467"/>
      <c r="F120" s="468"/>
      <c r="G120" s="467"/>
      <c r="H120" s="468"/>
      <c r="I120" s="467"/>
      <c r="J120" s="468"/>
      <c r="K120" s="469"/>
      <c r="L120" s="468"/>
      <c r="M120" s="467"/>
      <c r="N120" s="468"/>
      <c r="O120" s="36"/>
      <c r="P120" s="102"/>
    </row>
    <row r="121" spans="1:16" ht="16.5" x14ac:dyDescent="0.3">
      <c r="A121" s="48"/>
      <c r="B121" s="317">
        <v>205</v>
      </c>
      <c r="C121" s="467"/>
      <c r="D121" s="468"/>
      <c r="E121" s="467"/>
      <c r="F121" s="468"/>
      <c r="G121" s="467"/>
      <c r="H121" s="468"/>
      <c r="I121" s="467"/>
      <c r="J121" s="468"/>
      <c r="K121" s="469"/>
      <c r="L121" s="468"/>
      <c r="M121" s="467"/>
      <c r="N121" s="468"/>
      <c r="O121" s="36"/>
      <c r="P121" s="102"/>
    </row>
    <row r="122" spans="1:16" ht="16.5" x14ac:dyDescent="0.3">
      <c r="A122" s="48"/>
      <c r="B122" s="317">
        <v>210</v>
      </c>
      <c r="C122" s="467"/>
      <c r="D122" s="468"/>
      <c r="E122" s="467"/>
      <c r="F122" s="468"/>
      <c r="G122" s="467"/>
      <c r="H122" s="468"/>
      <c r="I122" s="467"/>
      <c r="J122" s="468"/>
      <c r="K122" s="469"/>
      <c r="L122" s="468"/>
      <c r="M122" s="467"/>
      <c r="N122" s="468"/>
      <c r="O122" s="36"/>
      <c r="P122" s="102"/>
    </row>
    <row r="123" spans="1:16" ht="16.5" x14ac:dyDescent="0.3">
      <c r="A123" s="48"/>
      <c r="B123" s="317">
        <v>215</v>
      </c>
      <c r="C123" s="467"/>
      <c r="D123" s="468"/>
      <c r="E123" s="467"/>
      <c r="F123" s="468"/>
      <c r="G123" s="467"/>
      <c r="H123" s="468"/>
      <c r="I123" s="467"/>
      <c r="J123" s="468"/>
      <c r="K123" s="469"/>
      <c r="L123" s="468"/>
      <c r="M123" s="467"/>
      <c r="N123" s="468"/>
      <c r="O123" s="36"/>
      <c r="P123" s="102"/>
    </row>
    <row r="124" spans="1:16" ht="16.5" x14ac:dyDescent="0.3">
      <c r="A124" s="48"/>
      <c r="B124" s="317">
        <v>220</v>
      </c>
      <c r="C124" s="467"/>
      <c r="D124" s="468"/>
      <c r="E124" s="467"/>
      <c r="F124" s="468"/>
      <c r="G124" s="467"/>
      <c r="H124" s="468"/>
      <c r="I124" s="467"/>
      <c r="J124" s="468"/>
      <c r="K124" s="469"/>
      <c r="L124" s="468"/>
      <c r="M124" s="467"/>
      <c r="N124" s="468"/>
      <c r="O124" s="36"/>
      <c r="P124" s="102"/>
    </row>
    <row r="125" spans="1:16" ht="16.5" x14ac:dyDescent="0.3">
      <c r="A125" s="48"/>
      <c r="B125" s="317">
        <v>225</v>
      </c>
      <c r="C125" s="467"/>
      <c r="D125" s="468"/>
      <c r="E125" s="467"/>
      <c r="F125" s="468"/>
      <c r="G125" s="467"/>
      <c r="H125" s="468"/>
      <c r="I125" s="467"/>
      <c r="J125" s="468"/>
      <c r="K125" s="469"/>
      <c r="L125" s="468"/>
      <c r="M125" s="467"/>
      <c r="N125" s="468"/>
      <c r="O125" s="36"/>
      <c r="P125" s="102"/>
    </row>
    <row r="126" spans="1:16" ht="16.5" x14ac:dyDescent="0.3">
      <c r="A126" s="48"/>
      <c r="B126" s="317">
        <v>230</v>
      </c>
      <c r="C126" s="467"/>
      <c r="D126" s="468"/>
      <c r="E126" s="467"/>
      <c r="F126" s="468"/>
      <c r="G126" s="467"/>
      <c r="H126" s="468"/>
      <c r="I126" s="467"/>
      <c r="J126" s="468"/>
      <c r="K126" s="469"/>
      <c r="L126" s="468"/>
      <c r="M126" s="467"/>
      <c r="N126" s="468"/>
      <c r="O126" s="36"/>
      <c r="P126" s="102"/>
    </row>
    <row r="127" spans="1:16" ht="16.5" x14ac:dyDescent="0.3">
      <c r="A127" s="48"/>
      <c r="B127" s="317">
        <v>235</v>
      </c>
      <c r="C127" s="467"/>
      <c r="D127" s="468"/>
      <c r="E127" s="467"/>
      <c r="F127" s="468"/>
      <c r="G127" s="467"/>
      <c r="H127" s="468"/>
      <c r="I127" s="467"/>
      <c r="J127" s="468"/>
      <c r="K127" s="469"/>
      <c r="L127" s="468"/>
      <c r="M127" s="467"/>
      <c r="N127" s="468"/>
      <c r="O127" s="36"/>
      <c r="P127" s="102"/>
    </row>
    <row r="128" spans="1:16" ht="16.5" x14ac:dyDescent="0.3">
      <c r="A128" s="48"/>
      <c r="B128" s="317">
        <v>240</v>
      </c>
      <c r="C128" s="467"/>
      <c r="D128" s="468"/>
      <c r="E128" s="467"/>
      <c r="F128" s="468"/>
      <c r="G128" s="467"/>
      <c r="H128" s="468"/>
      <c r="I128" s="467"/>
      <c r="J128" s="468"/>
      <c r="K128" s="469"/>
      <c r="L128" s="468"/>
      <c r="M128" s="467"/>
      <c r="N128" s="468"/>
      <c r="O128" s="36"/>
      <c r="P128" s="102"/>
    </row>
    <row r="129" spans="1:16" ht="16.5" x14ac:dyDescent="0.3">
      <c r="A129" s="48"/>
      <c r="B129" s="317">
        <v>245</v>
      </c>
      <c r="C129" s="467"/>
      <c r="D129" s="468"/>
      <c r="E129" s="467"/>
      <c r="F129" s="468"/>
      <c r="G129" s="467"/>
      <c r="H129" s="468"/>
      <c r="I129" s="467"/>
      <c r="J129" s="468"/>
      <c r="K129" s="469"/>
      <c r="L129" s="468"/>
      <c r="M129" s="467"/>
      <c r="N129" s="468"/>
      <c r="O129" s="36"/>
      <c r="P129" s="102"/>
    </row>
    <row r="130" spans="1:16" ht="16.5" x14ac:dyDescent="0.3">
      <c r="A130" s="48"/>
      <c r="B130" s="317">
        <v>250</v>
      </c>
      <c r="C130" s="467"/>
      <c r="D130" s="468"/>
      <c r="E130" s="467"/>
      <c r="F130" s="468"/>
      <c r="G130" s="467"/>
      <c r="H130" s="468"/>
      <c r="I130" s="467"/>
      <c r="J130" s="468"/>
      <c r="K130" s="469"/>
      <c r="L130" s="468"/>
      <c r="M130" s="467"/>
      <c r="N130" s="468"/>
      <c r="O130" s="36"/>
      <c r="P130" s="102"/>
    </row>
    <row r="131" spans="1:16" ht="16.5" x14ac:dyDescent="0.3">
      <c r="A131" s="48"/>
      <c r="B131" s="317">
        <v>255</v>
      </c>
      <c r="C131" s="467"/>
      <c r="D131" s="468"/>
      <c r="E131" s="467"/>
      <c r="F131" s="468"/>
      <c r="G131" s="467"/>
      <c r="H131" s="468"/>
      <c r="I131" s="467"/>
      <c r="J131" s="468"/>
      <c r="K131" s="469"/>
      <c r="L131" s="468"/>
      <c r="M131" s="467"/>
      <c r="N131" s="468"/>
      <c r="O131" s="36"/>
      <c r="P131" s="102"/>
    </row>
    <row r="132" spans="1:16" ht="16.5" x14ac:dyDescent="0.3">
      <c r="A132" s="48"/>
      <c r="B132" s="317">
        <v>260</v>
      </c>
      <c r="C132" s="467"/>
      <c r="D132" s="468"/>
      <c r="E132" s="467"/>
      <c r="F132" s="468"/>
      <c r="G132" s="467"/>
      <c r="H132" s="468"/>
      <c r="I132" s="467"/>
      <c r="J132" s="468"/>
      <c r="K132" s="469"/>
      <c r="L132" s="468"/>
      <c r="M132" s="467"/>
      <c r="N132" s="468"/>
      <c r="O132" s="36"/>
      <c r="P132" s="102"/>
    </row>
    <row r="133" spans="1:16" ht="16.5" x14ac:dyDescent="0.3">
      <c r="A133" s="48"/>
      <c r="B133" s="317">
        <v>265</v>
      </c>
      <c r="C133" s="467"/>
      <c r="D133" s="468"/>
      <c r="E133" s="467"/>
      <c r="F133" s="468"/>
      <c r="G133" s="467"/>
      <c r="H133" s="468"/>
      <c r="I133" s="467"/>
      <c r="J133" s="468"/>
      <c r="K133" s="469"/>
      <c r="L133" s="468"/>
      <c r="M133" s="467"/>
      <c r="N133" s="468"/>
      <c r="O133" s="36"/>
      <c r="P133" s="102"/>
    </row>
    <row r="134" spans="1:16" ht="16.5" x14ac:dyDescent="0.3">
      <c r="A134" s="48"/>
      <c r="B134" s="317">
        <v>270</v>
      </c>
      <c r="C134" s="467"/>
      <c r="D134" s="468"/>
      <c r="E134" s="467"/>
      <c r="F134" s="468"/>
      <c r="G134" s="467"/>
      <c r="H134" s="468"/>
      <c r="I134" s="467"/>
      <c r="J134" s="468"/>
      <c r="K134" s="469"/>
      <c r="L134" s="468"/>
      <c r="M134" s="467"/>
      <c r="N134" s="468"/>
      <c r="O134" s="36"/>
      <c r="P134" s="102"/>
    </row>
    <row r="135" spans="1:16" ht="16.5" x14ac:dyDescent="0.3">
      <c r="A135" s="48"/>
      <c r="B135" s="317">
        <v>275</v>
      </c>
      <c r="C135" s="467"/>
      <c r="D135" s="468"/>
      <c r="E135" s="467"/>
      <c r="F135" s="468"/>
      <c r="G135" s="467"/>
      <c r="H135" s="468"/>
      <c r="I135" s="467"/>
      <c r="J135" s="468"/>
      <c r="K135" s="469"/>
      <c r="L135" s="468"/>
      <c r="M135" s="467"/>
      <c r="N135" s="468"/>
      <c r="O135" s="36"/>
      <c r="P135" s="102"/>
    </row>
    <row r="136" spans="1:16" ht="16.5" x14ac:dyDescent="0.3">
      <c r="A136" s="48"/>
      <c r="B136" s="317">
        <v>280</v>
      </c>
      <c r="C136" s="467"/>
      <c r="D136" s="468"/>
      <c r="E136" s="467"/>
      <c r="F136" s="468"/>
      <c r="G136" s="467"/>
      <c r="H136" s="468"/>
      <c r="I136" s="467"/>
      <c r="J136" s="468"/>
      <c r="K136" s="469"/>
      <c r="L136" s="468"/>
      <c r="M136" s="467"/>
      <c r="N136" s="468"/>
      <c r="O136" s="36"/>
      <c r="P136" s="102"/>
    </row>
    <row r="137" spans="1:16" ht="16.5" x14ac:dyDescent="0.3">
      <c r="A137" s="48"/>
      <c r="B137" s="317">
        <v>285</v>
      </c>
      <c r="C137" s="467"/>
      <c r="D137" s="468"/>
      <c r="E137" s="467"/>
      <c r="F137" s="468"/>
      <c r="G137" s="467"/>
      <c r="H137" s="468"/>
      <c r="I137" s="467"/>
      <c r="J137" s="468"/>
      <c r="K137" s="469"/>
      <c r="L137" s="468"/>
      <c r="M137" s="467"/>
      <c r="N137" s="468"/>
      <c r="O137" s="36"/>
      <c r="P137" s="102"/>
    </row>
    <row r="138" spans="1:16" ht="16.5" x14ac:dyDescent="0.3">
      <c r="A138" s="48"/>
      <c r="B138" s="317">
        <v>290</v>
      </c>
      <c r="C138" s="467"/>
      <c r="D138" s="468"/>
      <c r="E138" s="467"/>
      <c r="F138" s="468"/>
      <c r="G138" s="467"/>
      <c r="H138" s="468"/>
      <c r="I138" s="467"/>
      <c r="J138" s="468"/>
      <c r="K138" s="469"/>
      <c r="L138" s="468"/>
      <c r="M138" s="467"/>
      <c r="N138" s="468"/>
      <c r="O138" s="36"/>
      <c r="P138" s="102"/>
    </row>
    <row r="139" spans="1:16" ht="16.5" x14ac:dyDescent="0.3">
      <c r="A139" s="48"/>
      <c r="B139" s="317">
        <v>295</v>
      </c>
      <c r="C139" s="467"/>
      <c r="D139" s="468"/>
      <c r="E139" s="467"/>
      <c r="F139" s="468"/>
      <c r="G139" s="467"/>
      <c r="H139" s="468"/>
      <c r="I139" s="467"/>
      <c r="J139" s="468"/>
      <c r="K139" s="469"/>
      <c r="L139" s="468"/>
      <c r="M139" s="467"/>
      <c r="N139" s="468"/>
      <c r="O139" s="36"/>
      <c r="P139" s="102"/>
    </row>
    <row r="140" spans="1:16" ht="17.25" thickBot="1" x14ac:dyDescent="0.35">
      <c r="A140" s="48"/>
      <c r="B140" s="318">
        <v>300</v>
      </c>
      <c r="C140" s="470"/>
      <c r="D140" s="471"/>
      <c r="E140" s="470"/>
      <c r="F140" s="471"/>
      <c r="G140" s="470"/>
      <c r="H140" s="471"/>
      <c r="I140" s="470"/>
      <c r="J140" s="471"/>
      <c r="K140" s="472"/>
      <c r="L140" s="471"/>
      <c r="M140" s="470"/>
      <c r="N140" s="471"/>
      <c r="O140" s="36"/>
      <c r="P140" s="102"/>
    </row>
    <row r="141" spans="1:16" ht="17.25" thickBot="1" x14ac:dyDescent="0.35">
      <c r="A141" s="48"/>
      <c r="B141" s="232"/>
      <c r="C141" s="232"/>
      <c r="D141" s="232"/>
      <c r="E141" s="232"/>
      <c r="F141" s="232"/>
      <c r="G141" s="232"/>
      <c r="H141" s="232"/>
      <c r="I141" s="232"/>
      <c r="J141" s="234"/>
      <c r="K141" s="232"/>
      <c r="L141" s="232"/>
      <c r="M141" s="232"/>
      <c r="N141" s="36"/>
      <c r="O141" s="36"/>
      <c r="P141" s="103"/>
    </row>
    <row r="142" spans="1:16" ht="18" thickBot="1" x14ac:dyDescent="0.35">
      <c r="A142" s="48"/>
      <c r="B142" s="625" t="s">
        <v>139</v>
      </c>
      <c r="C142" s="626"/>
      <c r="D142" s="627"/>
      <c r="E142" s="232"/>
      <c r="F142" s="232"/>
      <c r="G142" s="232"/>
      <c r="H142" s="232"/>
      <c r="I142" s="232"/>
      <c r="J142" s="234"/>
      <c r="K142" s="232"/>
      <c r="L142" s="232"/>
      <c r="M142" s="232"/>
      <c r="N142" s="36"/>
      <c r="O142" s="36"/>
      <c r="P142" s="103"/>
    </row>
    <row r="143" spans="1:16" ht="17.25" x14ac:dyDescent="0.35">
      <c r="A143" s="48"/>
      <c r="B143" s="599" t="s">
        <v>138</v>
      </c>
      <c r="C143" s="600"/>
      <c r="D143" s="601"/>
      <c r="E143" s="232"/>
      <c r="F143" s="232"/>
      <c r="G143" s="232"/>
      <c r="H143" s="232"/>
      <c r="I143" s="232"/>
      <c r="J143" s="234"/>
      <c r="K143" s="232"/>
      <c r="L143" s="232"/>
      <c r="M143" s="232"/>
      <c r="N143" s="36"/>
      <c r="O143" s="36"/>
      <c r="P143" s="103"/>
    </row>
    <row r="144" spans="1:16" ht="34.5" x14ac:dyDescent="0.35">
      <c r="A144" s="48"/>
      <c r="B144" s="319" t="s">
        <v>175</v>
      </c>
      <c r="C144" s="320" t="s">
        <v>176</v>
      </c>
      <c r="D144" s="321" t="s">
        <v>177</v>
      </c>
      <c r="E144" s="232"/>
      <c r="F144" s="232"/>
      <c r="G144" s="232"/>
      <c r="H144" s="232"/>
      <c r="I144" s="233"/>
      <c r="J144" s="232"/>
      <c r="K144" s="234"/>
      <c r="L144" s="232"/>
      <c r="M144" s="232"/>
      <c r="N144" s="232"/>
      <c r="O144" s="36"/>
      <c r="P144" s="102"/>
    </row>
    <row r="145" spans="1:16" ht="16.5" x14ac:dyDescent="0.3">
      <c r="A145" s="48"/>
      <c r="B145" s="322">
        <v>0</v>
      </c>
      <c r="C145" s="473"/>
      <c r="D145" s="474"/>
      <c r="E145" s="232"/>
      <c r="F145" s="232"/>
      <c r="G145" s="232"/>
      <c r="H145" s="232"/>
      <c r="I145" s="233"/>
      <c r="J145" s="232"/>
      <c r="K145" s="234"/>
      <c r="L145" s="232"/>
      <c r="M145" s="232"/>
      <c r="N145" s="232"/>
      <c r="O145" s="36"/>
      <c r="P145" s="102"/>
    </row>
    <row r="146" spans="1:16" ht="16.5" x14ac:dyDescent="0.3">
      <c r="A146" s="48"/>
      <c r="B146" s="323">
        <v>15</v>
      </c>
      <c r="C146" s="475"/>
      <c r="D146" s="476"/>
      <c r="E146" s="232"/>
      <c r="F146" s="232"/>
      <c r="G146" s="232"/>
      <c r="H146" s="232"/>
      <c r="I146" s="233"/>
      <c r="J146" s="232"/>
      <c r="K146" s="234"/>
      <c r="L146" s="232"/>
      <c r="M146" s="232"/>
      <c r="N146" s="232"/>
      <c r="O146" s="36"/>
      <c r="P146" s="102"/>
    </row>
    <row r="147" spans="1:16" ht="16.5" x14ac:dyDescent="0.3">
      <c r="A147" s="48"/>
      <c r="B147" s="323">
        <v>30</v>
      </c>
      <c r="C147" s="475"/>
      <c r="D147" s="476"/>
      <c r="E147" s="232"/>
      <c r="F147" s="232"/>
      <c r="G147" s="232"/>
      <c r="H147" s="232"/>
      <c r="I147" s="233"/>
      <c r="J147" s="232"/>
      <c r="K147" s="234"/>
      <c r="L147" s="232"/>
      <c r="M147" s="232"/>
      <c r="N147" s="232"/>
      <c r="O147" s="36"/>
      <c r="P147" s="102"/>
    </row>
    <row r="148" spans="1:16" ht="16.5" x14ac:dyDescent="0.3">
      <c r="A148" s="48"/>
      <c r="B148" s="323">
        <v>45</v>
      </c>
      <c r="C148" s="475"/>
      <c r="D148" s="476"/>
      <c r="E148" s="232"/>
      <c r="F148" s="232"/>
      <c r="G148" s="232"/>
      <c r="H148" s="232"/>
      <c r="I148" s="233"/>
      <c r="J148" s="232"/>
      <c r="K148" s="234"/>
      <c r="L148" s="232"/>
      <c r="M148" s="232"/>
      <c r="N148" s="232"/>
      <c r="O148" s="36"/>
      <c r="P148" s="102"/>
    </row>
    <row r="149" spans="1:16" ht="16.5" x14ac:dyDescent="0.3">
      <c r="A149" s="48"/>
      <c r="B149" s="323">
        <v>60</v>
      </c>
      <c r="C149" s="475"/>
      <c r="D149" s="476"/>
      <c r="E149" s="232"/>
      <c r="F149" s="232"/>
      <c r="G149" s="232"/>
      <c r="H149" s="232"/>
      <c r="I149" s="233"/>
      <c r="J149" s="232"/>
      <c r="K149" s="234"/>
      <c r="L149" s="232"/>
      <c r="M149" s="232"/>
      <c r="N149" s="232"/>
      <c r="O149" s="36"/>
      <c r="P149" s="102"/>
    </row>
    <row r="150" spans="1:16" ht="16.5" x14ac:dyDescent="0.3">
      <c r="A150" s="48"/>
      <c r="B150" s="323">
        <v>75</v>
      </c>
      <c r="C150" s="475"/>
      <c r="D150" s="476"/>
      <c r="E150" s="232"/>
      <c r="F150" s="232"/>
      <c r="G150" s="232"/>
      <c r="H150" s="232"/>
      <c r="I150" s="233"/>
      <c r="J150" s="232"/>
      <c r="K150" s="234"/>
      <c r="L150" s="232"/>
      <c r="M150" s="232"/>
      <c r="N150" s="232"/>
      <c r="O150" s="36"/>
      <c r="P150" s="102"/>
    </row>
    <row r="151" spans="1:16" ht="16.5" x14ac:dyDescent="0.3">
      <c r="A151" s="48"/>
      <c r="B151" s="323">
        <v>90</v>
      </c>
      <c r="C151" s="475"/>
      <c r="D151" s="476"/>
      <c r="E151" s="232"/>
      <c r="F151" s="232"/>
      <c r="G151" s="232"/>
      <c r="H151" s="232"/>
      <c r="I151" s="233"/>
      <c r="J151" s="232"/>
      <c r="K151" s="234"/>
      <c r="L151" s="232"/>
      <c r="M151" s="232"/>
      <c r="N151" s="232"/>
      <c r="O151" s="36"/>
      <c r="P151" s="102"/>
    </row>
    <row r="152" spans="1:16" ht="16.5" x14ac:dyDescent="0.3">
      <c r="A152" s="48"/>
      <c r="B152" s="323">
        <v>105</v>
      </c>
      <c r="C152" s="475"/>
      <c r="D152" s="476"/>
      <c r="E152" s="232"/>
      <c r="F152" s="232"/>
      <c r="G152" s="232"/>
      <c r="H152" s="232"/>
      <c r="I152" s="233"/>
      <c r="J152" s="232"/>
      <c r="K152" s="234"/>
      <c r="L152" s="232"/>
      <c r="M152" s="232"/>
      <c r="N152" s="232"/>
      <c r="O152" s="36"/>
      <c r="P152" s="102"/>
    </row>
    <row r="153" spans="1:16" ht="16.5" x14ac:dyDescent="0.3">
      <c r="A153" s="48"/>
      <c r="B153" s="323">
        <v>120</v>
      </c>
      <c r="C153" s="475"/>
      <c r="D153" s="476"/>
      <c r="E153" s="232"/>
      <c r="F153" s="232"/>
      <c r="G153" s="232"/>
      <c r="H153" s="232"/>
      <c r="I153" s="233"/>
      <c r="J153" s="232"/>
      <c r="K153" s="234"/>
      <c r="L153" s="232"/>
      <c r="M153" s="232"/>
      <c r="N153" s="232"/>
      <c r="O153" s="36"/>
      <c r="P153" s="102"/>
    </row>
    <row r="154" spans="1:16" ht="16.5" x14ac:dyDescent="0.3">
      <c r="A154" s="48"/>
      <c r="B154" s="323">
        <v>135</v>
      </c>
      <c r="C154" s="475"/>
      <c r="D154" s="476"/>
      <c r="E154" s="232"/>
      <c r="F154" s="232"/>
      <c r="G154" s="232"/>
      <c r="H154" s="232"/>
      <c r="I154" s="233"/>
      <c r="J154" s="232"/>
      <c r="K154" s="234"/>
      <c r="L154" s="232"/>
      <c r="M154" s="232"/>
      <c r="N154" s="232"/>
      <c r="O154" s="36"/>
      <c r="P154" s="102"/>
    </row>
    <row r="155" spans="1:16" ht="16.5" x14ac:dyDescent="0.3">
      <c r="A155" s="48"/>
      <c r="B155" s="323">
        <v>150</v>
      </c>
      <c r="C155" s="475"/>
      <c r="D155" s="476"/>
      <c r="E155" s="232"/>
      <c r="F155" s="232"/>
      <c r="G155" s="232"/>
      <c r="H155" s="232"/>
      <c r="I155" s="233"/>
      <c r="J155" s="232"/>
      <c r="K155" s="234"/>
      <c r="L155" s="232"/>
      <c r="M155" s="232"/>
      <c r="N155" s="232"/>
      <c r="O155" s="36"/>
      <c r="P155" s="102"/>
    </row>
    <row r="156" spans="1:16" ht="16.5" x14ac:dyDescent="0.3">
      <c r="A156" s="48"/>
      <c r="B156" s="323">
        <v>165</v>
      </c>
      <c r="C156" s="475"/>
      <c r="D156" s="476"/>
      <c r="E156" s="232"/>
      <c r="F156" s="232"/>
      <c r="G156" s="232"/>
      <c r="H156" s="232"/>
      <c r="I156" s="233"/>
      <c r="J156" s="232"/>
      <c r="K156" s="234"/>
      <c r="L156" s="232"/>
      <c r="M156" s="232"/>
      <c r="N156" s="232"/>
      <c r="O156" s="36"/>
      <c r="P156" s="102"/>
    </row>
    <row r="157" spans="1:16" ht="16.5" x14ac:dyDescent="0.3">
      <c r="A157" s="48"/>
      <c r="B157" s="323">
        <v>180</v>
      </c>
      <c r="C157" s="475"/>
      <c r="D157" s="476"/>
      <c r="E157" s="232"/>
      <c r="F157" s="232"/>
      <c r="G157" s="232"/>
      <c r="H157" s="232"/>
      <c r="I157" s="233"/>
      <c r="J157" s="232"/>
      <c r="K157" s="234"/>
      <c r="L157" s="232"/>
      <c r="M157" s="232"/>
      <c r="N157" s="232"/>
      <c r="O157" s="36"/>
      <c r="P157" s="102"/>
    </row>
    <row r="158" spans="1:16" ht="16.5" x14ac:dyDescent="0.3">
      <c r="A158" s="48"/>
      <c r="B158" s="323">
        <v>195</v>
      </c>
      <c r="C158" s="475"/>
      <c r="D158" s="476"/>
      <c r="E158" s="232"/>
      <c r="F158" s="232"/>
      <c r="G158" s="232"/>
      <c r="H158" s="232"/>
      <c r="I158" s="233"/>
      <c r="J158" s="232"/>
      <c r="K158" s="234"/>
      <c r="L158" s="232"/>
      <c r="M158" s="232"/>
      <c r="N158" s="232"/>
      <c r="O158" s="36"/>
      <c r="P158" s="102"/>
    </row>
    <row r="159" spans="1:16" ht="16.5" x14ac:dyDescent="0.3">
      <c r="A159" s="48"/>
      <c r="B159" s="323">
        <v>210</v>
      </c>
      <c r="C159" s="475"/>
      <c r="D159" s="476"/>
      <c r="E159" s="232"/>
      <c r="F159" s="232"/>
      <c r="G159" s="232"/>
      <c r="H159" s="232"/>
      <c r="I159" s="233"/>
      <c r="J159" s="232"/>
      <c r="K159" s="234"/>
      <c r="L159" s="232"/>
      <c r="M159" s="232"/>
      <c r="N159" s="232"/>
      <c r="O159" s="36"/>
      <c r="P159" s="102"/>
    </row>
    <row r="160" spans="1:16" ht="16.5" x14ac:dyDescent="0.3">
      <c r="A160" s="48"/>
      <c r="B160" s="323">
        <v>225</v>
      </c>
      <c r="C160" s="475"/>
      <c r="D160" s="476"/>
      <c r="E160" s="232"/>
      <c r="F160" s="232"/>
      <c r="G160" s="232"/>
      <c r="H160" s="232"/>
      <c r="I160" s="233"/>
      <c r="J160" s="232"/>
      <c r="K160" s="234"/>
      <c r="L160" s="232"/>
      <c r="M160" s="232"/>
      <c r="N160" s="232"/>
      <c r="O160" s="36"/>
      <c r="P160" s="102"/>
    </row>
    <row r="161" spans="1:16" ht="16.5" x14ac:dyDescent="0.3">
      <c r="A161" s="48"/>
      <c r="B161" s="323">
        <v>240</v>
      </c>
      <c r="C161" s="475"/>
      <c r="D161" s="476"/>
      <c r="E161" s="232"/>
      <c r="F161" s="232"/>
      <c r="G161" s="232"/>
      <c r="H161" s="232"/>
      <c r="I161" s="233"/>
      <c r="J161" s="232"/>
      <c r="K161" s="234"/>
      <c r="L161" s="232"/>
      <c r="M161" s="232"/>
      <c r="N161" s="232"/>
      <c r="O161" s="36"/>
      <c r="P161" s="102"/>
    </row>
    <row r="162" spans="1:16" ht="16.5" x14ac:dyDescent="0.3">
      <c r="A162" s="48"/>
      <c r="B162" s="323">
        <v>255</v>
      </c>
      <c r="C162" s="475"/>
      <c r="D162" s="476"/>
      <c r="E162" s="232"/>
      <c r="F162" s="232"/>
      <c r="G162" s="232"/>
      <c r="H162" s="232"/>
      <c r="I162" s="233"/>
      <c r="J162" s="232"/>
      <c r="K162" s="234"/>
      <c r="L162" s="232"/>
      <c r="M162" s="232"/>
      <c r="N162" s="232"/>
      <c r="O162" s="36"/>
      <c r="P162" s="102"/>
    </row>
    <row r="163" spans="1:16" ht="16.5" x14ac:dyDescent="0.3">
      <c r="A163" s="48"/>
      <c r="B163" s="323">
        <v>270</v>
      </c>
      <c r="C163" s="475"/>
      <c r="D163" s="476"/>
      <c r="E163" s="232"/>
      <c r="F163" s="232"/>
      <c r="G163" s="232"/>
      <c r="H163" s="232"/>
      <c r="I163" s="233"/>
      <c r="J163" s="232"/>
      <c r="K163" s="234"/>
      <c r="L163" s="232"/>
      <c r="M163" s="232"/>
      <c r="N163" s="232"/>
      <c r="O163" s="36"/>
      <c r="P163" s="102"/>
    </row>
    <row r="164" spans="1:16" ht="16.5" x14ac:dyDescent="0.3">
      <c r="A164" s="48"/>
      <c r="B164" s="323">
        <v>285</v>
      </c>
      <c r="C164" s="475"/>
      <c r="D164" s="476"/>
      <c r="E164" s="232"/>
      <c r="F164" s="232"/>
      <c r="G164" s="232"/>
      <c r="H164" s="232"/>
      <c r="I164" s="233"/>
      <c r="J164" s="232"/>
      <c r="K164" s="234"/>
      <c r="L164" s="232"/>
      <c r="M164" s="232"/>
      <c r="N164" s="232"/>
      <c r="O164" s="36"/>
      <c r="P164" s="102"/>
    </row>
    <row r="165" spans="1:16" ht="16.5" x14ac:dyDescent="0.3">
      <c r="A165" s="48"/>
      <c r="B165" s="323">
        <v>300</v>
      </c>
      <c r="C165" s="475"/>
      <c r="D165" s="476"/>
      <c r="E165" s="232"/>
      <c r="F165" s="232"/>
      <c r="G165" s="232"/>
      <c r="H165" s="232"/>
      <c r="I165" s="233"/>
      <c r="J165" s="232"/>
      <c r="K165" s="234"/>
      <c r="L165" s="232"/>
      <c r="M165" s="232"/>
      <c r="N165" s="232"/>
      <c r="O165" s="36"/>
      <c r="P165" s="102"/>
    </row>
    <row r="166" spans="1:16" ht="16.5" x14ac:dyDescent="0.3">
      <c r="A166" s="48"/>
      <c r="B166" s="323">
        <v>315</v>
      </c>
      <c r="C166" s="475"/>
      <c r="D166" s="476"/>
      <c r="E166" s="232"/>
      <c r="F166" s="232"/>
      <c r="G166" s="232"/>
      <c r="H166" s="232"/>
      <c r="I166" s="233"/>
      <c r="J166" s="232"/>
      <c r="K166" s="234"/>
      <c r="L166" s="232"/>
      <c r="M166" s="232"/>
      <c r="N166" s="232"/>
      <c r="O166" s="36"/>
      <c r="P166" s="102"/>
    </row>
    <row r="167" spans="1:16" ht="16.5" x14ac:dyDescent="0.3">
      <c r="A167" s="48"/>
      <c r="B167" s="323">
        <v>330</v>
      </c>
      <c r="C167" s="475"/>
      <c r="D167" s="476"/>
      <c r="E167" s="232"/>
      <c r="F167" s="232"/>
      <c r="G167" s="232"/>
      <c r="H167" s="232"/>
      <c r="I167" s="233"/>
      <c r="J167" s="232"/>
      <c r="K167" s="234"/>
      <c r="L167" s="232"/>
      <c r="M167" s="232"/>
      <c r="N167" s="232"/>
      <c r="O167" s="36"/>
      <c r="P167" s="102"/>
    </row>
    <row r="168" spans="1:16" ht="16.5" x14ac:dyDescent="0.3">
      <c r="A168" s="48"/>
      <c r="B168" s="323">
        <v>345</v>
      </c>
      <c r="C168" s="475"/>
      <c r="D168" s="476"/>
      <c r="E168" s="232"/>
      <c r="F168" s="232"/>
      <c r="G168" s="232"/>
      <c r="H168" s="232"/>
      <c r="I168" s="233"/>
      <c r="J168" s="232"/>
      <c r="K168" s="234"/>
      <c r="L168" s="232"/>
      <c r="M168" s="232"/>
      <c r="N168" s="232"/>
      <c r="O168" s="36"/>
      <c r="P168" s="102"/>
    </row>
    <row r="169" spans="1:16" ht="16.5" x14ac:dyDescent="0.3">
      <c r="A169" s="48"/>
      <c r="B169" s="323">
        <v>360</v>
      </c>
      <c r="C169" s="475"/>
      <c r="D169" s="476"/>
      <c r="E169" s="232"/>
      <c r="F169" s="232"/>
      <c r="G169" s="232"/>
      <c r="H169" s="232"/>
      <c r="I169" s="233"/>
      <c r="J169" s="232"/>
      <c r="K169" s="234"/>
      <c r="L169" s="232"/>
      <c r="M169" s="232"/>
      <c r="N169" s="232"/>
      <c r="O169" s="36"/>
      <c r="P169" s="102"/>
    </row>
    <row r="170" spans="1:16" ht="16.5" x14ac:dyDescent="0.3">
      <c r="A170" s="48"/>
      <c r="B170" s="323">
        <v>375</v>
      </c>
      <c r="C170" s="475"/>
      <c r="D170" s="476"/>
      <c r="E170" s="232"/>
      <c r="F170" s="232"/>
      <c r="G170" s="232"/>
      <c r="H170" s="232"/>
      <c r="I170" s="233"/>
      <c r="J170" s="232"/>
      <c r="K170" s="234"/>
      <c r="L170" s="232"/>
      <c r="M170" s="232"/>
      <c r="N170" s="232"/>
      <c r="O170" s="36"/>
      <c r="P170" s="102"/>
    </row>
    <row r="171" spans="1:16" ht="16.5" x14ac:dyDescent="0.3">
      <c r="A171" s="48"/>
      <c r="B171" s="323">
        <v>390</v>
      </c>
      <c r="C171" s="475"/>
      <c r="D171" s="476"/>
      <c r="E171" s="232"/>
      <c r="F171" s="232"/>
      <c r="G171" s="232"/>
      <c r="H171" s="232"/>
      <c r="I171" s="233"/>
      <c r="J171" s="232"/>
      <c r="K171" s="234"/>
      <c r="L171" s="232"/>
      <c r="M171" s="232"/>
      <c r="N171" s="232"/>
      <c r="O171" s="36"/>
      <c r="P171" s="102"/>
    </row>
    <row r="172" spans="1:16" ht="16.5" x14ac:dyDescent="0.3">
      <c r="A172" s="48"/>
      <c r="B172" s="323">
        <v>405</v>
      </c>
      <c r="C172" s="475"/>
      <c r="D172" s="476"/>
      <c r="E172" s="232"/>
      <c r="F172" s="232"/>
      <c r="G172" s="232"/>
      <c r="H172" s="232"/>
      <c r="I172" s="233"/>
      <c r="J172" s="232"/>
      <c r="K172" s="234"/>
      <c r="L172" s="232"/>
      <c r="M172" s="232"/>
      <c r="N172" s="232"/>
      <c r="O172" s="36"/>
      <c r="P172" s="102"/>
    </row>
    <row r="173" spans="1:16" ht="16.5" x14ac:dyDescent="0.3">
      <c r="A173" s="48"/>
      <c r="B173" s="323">
        <v>420</v>
      </c>
      <c r="C173" s="475"/>
      <c r="D173" s="476"/>
      <c r="E173" s="232"/>
      <c r="F173" s="232"/>
      <c r="G173" s="232"/>
      <c r="H173" s="232"/>
      <c r="I173" s="233"/>
      <c r="J173" s="232"/>
      <c r="K173" s="234"/>
      <c r="L173" s="232"/>
      <c r="M173" s="232"/>
      <c r="N173" s="232"/>
      <c r="O173" s="36"/>
      <c r="P173" s="102"/>
    </row>
    <row r="174" spans="1:16" ht="16.5" x14ac:dyDescent="0.3">
      <c r="A174" s="48"/>
      <c r="B174" s="323">
        <v>435</v>
      </c>
      <c r="C174" s="475"/>
      <c r="D174" s="476"/>
      <c r="E174" s="232"/>
      <c r="F174" s="232"/>
      <c r="G174" s="232"/>
      <c r="H174" s="232"/>
      <c r="I174" s="233"/>
      <c r="J174" s="232"/>
      <c r="K174" s="234"/>
      <c r="L174" s="232"/>
      <c r="M174" s="232"/>
      <c r="N174" s="232"/>
      <c r="O174" s="36"/>
      <c r="P174" s="102"/>
    </row>
    <row r="175" spans="1:16" ht="16.5" x14ac:dyDescent="0.3">
      <c r="A175" s="48"/>
      <c r="B175" s="323">
        <v>450</v>
      </c>
      <c r="C175" s="475"/>
      <c r="D175" s="476"/>
      <c r="E175" s="232"/>
      <c r="F175" s="232"/>
      <c r="G175" s="232"/>
      <c r="H175" s="232"/>
      <c r="I175" s="233"/>
      <c r="J175" s="232"/>
      <c r="K175" s="234"/>
      <c r="L175" s="232"/>
      <c r="M175" s="232"/>
      <c r="N175" s="232"/>
      <c r="O175" s="36"/>
      <c r="P175" s="102"/>
    </row>
    <row r="176" spans="1:16" ht="16.5" x14ac:dyDescent="0.3">
      <c r="A176" s="48"/>
      <c r="B176" s="323">
        <v>465</v>
      </c>
      <c r="C176" s="475"/>
      <c r="D176" s="476"/>
      <c r="E176" s="232"/>
      <c r="F176" s="232"/>
      <c r="G176" s="232"/>
      <c r="H176" s="232"/>
      <c r="I176" s="233"/>
      <c r="J176" s="232"/>
      <c r="K176" s="234"/>
      <c r="L176" s="232"/>
      <c r="M176" s="232"/>
      <c r="N176" s="232"/>
      <c r="O176" s="36"/>
      <c r="P176" s="102"/>
    </row>
    <row r="177" spans="1:16" ht="16.5" x14ac:dyDescent="0.3">
      <c r="A177" s="48"/>
      <c r="B177" s="323">
        <v>480</v>
      </c>
      <c r="C177" s="475"/>
      <c r="D177" s="476"/>
      <c r="E177" s="232"/>
      <c r="F177" s="232"/>
      <c r="G177" s="232"/>
      <c r="H177" s="232"/>
      <c r="I177" s="233"/>
      <c r="J177" s="232"/>
      <c r="K177" s="234"/>
      <c r="L177" s="232"/>
      <c r="M177" s="232"/>
      <c r="N177" s="232"/>
      <c r="O177" s="36"/>
      <c r="P177" s="102"/>
    </row>
    <row r="178" spans="1:16" ht="16.5" x14ac:dyDescent="0.3">
      <c r="A178" s="48"/>
      <c r="B178" s="323">
        <v>495</v>
      </c>
      <c r="C178" s="475"/>
      <c r="D178" s="476"/>
      <c r="E178" s="232"/>
      <c r="F178" s="232"/>
      <c r="G178" s="232"/>
      <c r="H178" s="232"/>
      <c r="I178" s="233"/>
      <c r="J178" s="232"/>
      <c r="K178" s="234"/>
      <c r="L178" s="232"/>
      <c r="M178" s="232"/>
      <c r="N178" s="232"/>
      <c r="O178" s="36"/>
      <c r="P178" s="102"/>
    </row>
    <row r="179" spans="1:16" ht="16.5" x14ac:dyDescent="0.3">
      <c r="A179" s="48"/>
      <c r="B179" s="323">
        <v>510</v>
      </c>
      <c r="C179" s="475"/>
      <c r="D179" s="476"/>
      <c r="E179" s="232"/>
      <c r="F179" s="232"/>
      <c r="G179" s="232"/>
      <c r="H179" s="232"/>
      <c r="I179" s="233"/>
      <c r="J179" s="232"/>
      <c r="K179" s="234"/>
      <c r="L179" s="232"/>
      <c r="M179" s="232"/>
      <c r="N179" s="232"/>
      <c r="O179" s="36"/>
      <c r="P179" s="102"/>
    </row>
    <row r="180" spans="1:16" ht="16.5" x14ac:dyDescent="0.3">
      <c r="A180" s="48"/>
      <c r="B180" s="323">
        <v>525</v>
      </c>
      <c r="C180" s="475"/>
      <c r="D180" s="476"/>
      <c r="E180" s="232"/>
      <c r="F180" s="232"/>
      <c r="G180" s="232"/>
      <c r="H180" s="232"/>
      <c r="I180" s="233"/>
      <c r="J180" s="232"/>
      <c r="K180" s="234"/>
      <c r="L180" s="232"/>
      <c r="M180" s="232"/>
      <c r="N180" s="232"/>
      <c r="O180" s="36"/>
      <c r="P180" s="102"/>
    </row>
    <row r="181" spans="1:16" ht="16.5" x14ac:dyDescent="0.3">
      <c r="A181" s="48"/>
      <c r="B181" s="323">
        <v>540</v>
      </c>
      <c r="C181" s="475"/>
      <c r="D181" s="476"/>
      <c r="E181" s="232"/>
      <c r="F181" s="232"/>
      <c r="G181" s="232"/>
      <c r="H181" s="232"/>
      <c r="I181" s="233"/>
      <c r="J181" s="232"/>
      <c r="K181" s="234"/>
      <c r="L181" s="232"/>
      <c r="M181" s="232"/>
      <c r="N181" s="232"/>
      <c r="O181" s="36"/>
      <c r="P181" s="102"/>
    </row>
    <row r="182" spans="1:16" ht="16.5" x14ac:dyDescent="0.3">
      <c r="A182" s="48"/>
      <c r="B182" s="323">
        <v>555</v>
      </c>
      <c r="C182" s="475"/>
      <c r="D182" s="476"/>
      <c r="E182" s="232"/>
      <c r="F182" s="232"/>
      <c r="G182" s="232"/>
      <c r="H182" s="232"/>
      <c r="I182" s="233"/>
      <c r="J182" s="232"/>
      <c r="K182" s="234"/>
      <c r="L182" s="232"/>
      <c r="M182" s="232"/>
      <c r="N182" s="232"/>
      <c r="O182" s="36"/>
      <c r="P182" s="102"/>
    </row>
    <row r="183" spans="1:16" ht="16.5" x14ac:dyDescent="0.3">
      <c r="A183" s="48"/>
      <c r="B183" s="323">
        <v>570</v>
      </c>
      <c r="C183" s="475"/>
      <c r="D183" s="476"/>
      <c r="E183" s="232"/>
      <c r="F183" s="232"/>
      <c r="G183" s="232"/>
      <c r="H183" s="232"/>
      <c r="I183" s="233"/>
      <c r="J183" s="232"/>
      <c r="K183" s="234"/>
      <c r="L183" s="232"/>
      <c r="M183" s="232"/>
      <c r="N183" s="232"/>
      <c r="O183" s="36"/>
      <c r="P183" s="102"/>
    </row>
    <row r="184" spans="1:16" ht="16.5" x14ac:dyDescent="0.3">
      <c r="A184" s="48"/>
      <c r="B184" s="323">
        <v>585</v>
      </c>
      <c r="C184" s="475"/>
      <c r="D184" s="476"/>
      <c r="E184" s="232"/>
      <c r="F184" s="232"/>
      <c r="G184" s="232"/>
      <c r="H184" s="232"/>
      <c r="I184" s="233"/>
      <c r="J184" s="232"/>
      <c r="K184" s="234"/>
      <c r="L184" s="232"/>
      <c r="M184" s="232"/>
      <c r="N184" s="232"/>
      <c r="O184" s="36"/>
      <c r="P184" s="102"/>
    </row>
    <row r="185" spans="1:16" ht="16.5" x14ac:dyDescent="0.3">
      <c r="A185" s="48"/>
      <c r="B185" s="323">
        <v>600</v>
      </c>
      <c r="C185" s="475"/>
      <c r="D185" s="476"/>
      <c r="E185" s="232"/>
      <c r="F185" s="232"/>
      <c r="G185" s="232"/>
      <c r="H185" s="232"/>
      <c r="I185" s="233"/>
      <c r="J185" s="232"/>
      <c r="K185" s="234"/>
      <c r="L185" s="232"/>
      <c r="M185" s="232"/>
      <c r="N185" s="232"/>
      <c r="O185" s="36"/>
      <c r="P185" s="102"/>
    </row>
    <row r="186" spans="1:16" ht="16.5" x14ac:dyDescent="0.3">
      <c r="A186" s="48"/>
      <c r="B186" s="323">
        <v>615</v>
      </c>
      <c r="C186" s="475"/>
      <c r="D186" s="476"/>
      <c r="E186" s="232"/>
      <c r="F186" s="232"/>
      <c r="G186" s="232"/>
      <c r="H186" s="232"/>
      <c r="I186" s="233"/>
      <c r="J186" s="232"/>
      <c r="K186" s="234"/>
      <c r="L186" s="232"/>
      <c r="M186" s="232"/>
      <c r="N186" s="232"/>
      <c r="O186" s="36"/>
      <c r="P186" s="102"/>
    </row>
    <row r="187" spans="1:16" ht="16.5" x14ac:dyDescent="0.3">
      <c r="A187" s="48"/>
      <c r="B187" s="323">
        <v>630</v>
      </c>
      <c r="C187" s="475"/>
      <c r="D187" s="476"/>
      <c r="E187" s="232"/>
      <c r="F187" s="232"/>
      <c r="G187" s="232"/>
      <c r="H187" s="232"/>
      <c r="I187" s="233"/>
      <c r="J187" s="232"/>
      <c r="K187" s="234"/>
      <c r="L187" s="232"/>
      <c r="M187" s="232"/>
      <c r="N187" s="232"/>
      <c r="O187" s="36"/>
      <c r="P187" s="102"/>
    </row>
    <row r="188" spans="1:16" ht="16.5" x14ac:dyDescent="0.3">
      <c r="A188" s="48"/>
      <c r="B188" s="323">
        <v>645</v>
      </c>
      <c r="C188" s="475"/>
      <c r="D188" s="476"/>
      <c r="E188" s="232"/>
      <c r="F188" s="232"/>
      <c r="G188" s="232"/>
      <c r="H188" s="232"/>
      <c r="I188" s="233"/>
      <c r="J188" s="232"/>
      <c r="K188" s="234"/>
      <c r="L188" s="232"/>
      <c r="M188" s="232"/>
      <c r="N188" s="232"/>
      <c r="O188" s="36"/>
      <c r="P188" s="102"/>
    </row>
    <row r="189" spans="1:16" ht="16.5" x14ac:dyDescent="0.3">
      <c r="A189" s="48"/>
      <c r="B189" s="323">
        <v>660</v>
      </c>
      <c r="C189" s="475"/>
      <c r="D189" s="476"/>
      <c r="E189" s="232"/>
      <c r="F189" s="232"/>
      <c r="G189" s="232"/>
      <c r="H189" s="232"/>
      <c r="I189" s="233"/>
      <c r="J189" s="232"/>
      <c r="K189" s="234"/>
      <c r="L189" s="232"/>
      <c r="M189" s="232"/>
      <c r="N189" s="232"/>
      <c r="O189" s="36"/>
      <c r="P189" s="102"/>
    </row>
    <row r="190" spans="1:16" ht="16.5" x14ac:dyDescent="0.3">
      <c r="A190" s="48"/>
      <c r="B190" s="323">
        <v>675</v>
      </c>
      <c r="C190" s="475"/>
      <c r="D190" s="476"/>
      <c r="E190" s="232"/>
      <c r="F190" s="232"/>
      <c r="G190" s="232"/>
      <c r="H190" s="232"/>
      <c r="I190" s="233"/>
      <c r="J190" s="232"/>
      <c r="K190" s="234"/>
      <c r="L190" s="232"/>
      <c r="M190" s="232"/>
      <c r="N190" s="232"/>
      <c r="O190" s="36"/>
      <c r="P190" s="102"/>
    </row>
    <row r="191" spans="1:16" ht="16.5" x14ac:dyDescent="0.3">
      <c r="A191" s="48"/>
      <c r="B191" s="323">
        <v>690</v>
      </c>
      <c r="C191" s="475"/>
      <c r="D191" s="476"/>
      <c r="E191" s="232"/>
      <c r="F191" s="232"/>
      <c r="G191" s="232"/>
      <c r="H191" s="232"/>
      <c r="I191" s="233"/>
      <c r="J191" s="232"/>
      <c r="K191" s="234"/>
      <c r="L191" s="232"/>
      <c r="M191" s="232"/>
      <c r="N191" s="232"/>
      <c r="O191" s="36"/>
      <c r="P191" s="102"/>
    </row>
    <row r="192" spans="1:16" ht="16.5" x14ac:dyDescent="0.3">
      <c r="A192" s="48"/>
      <c r="B192" s="323">
        <v>705</v>
      </c>
      <c r="C192" s="475"/>
      <c r="D192" s="476"/>
      <c r="E192" s="232"/>
      <c r="F192" s="232"/>
      <c r="G192" s="232"/>
      <c r="H192" s="232"/>
      <c r="I192" s="233"/>
      <c r="J192" s="232"/>
      <c r="K192" s="234"/>
      <c r="L192" s="232"/>
      <c r="M192" s="232"/>
      <c r="N192" s="232"/>
      <c r="O192" s="36"/>
      <c r="P192" s="102"/>
    </row>
    <row r="193" spans="1:16" ht="16.5" x14ac:dyDescent="0.3">
      <c r="A193" s="48"/>
      <c r="B193" s="323">
        <v>720</v>
      </c>
      <c r="C193" s="475"/>
      <c r="D193" s="476"/>
      <c r="E193" s="232"/>
      <c r="F193" s="232"/>
      <c r="G193" s="232"/>
      <c r="H193" s="232"/>
      <c r="I193" s="233"/>
      <c r="J193" s="232"/>
      <c r="K193" s="234"/>
      <c r="L193" s="232"/>
      <c r="M193" s="232"/>
      <c r="N193" s="232"/>
      <c r="O193" s="36"/>
      <c r="P193" s="102"/>
    </row>
    <row r="194" spans="1:16" ht="16.5" x14ac:dyDescent="0.3">
      <c r="A194" s="48"/>
      <c r="B194" s="323">
        <v>735</v>
      </c>
      <c r="C194" s="475"/>
      <c r="D194" s="476"/>
      <c r="E194" s="232"/>
      <c r="F194" s="232"/>
      <c r="G194" s="232"/>
      <c r="H194" s="232"/>
      <c r="I194" s="233"/>
      <c r="J194" s="232"/>
      <c r="K194" s="234"/>
      <c r="L194" s="232"/>
      <c r="M194" s="232"/>
      <c r="N194" s="232"/>
      <c r="O194" s="36"/>
      <c r="P194" s="102"/>
    </row>
    <row r="195" spans="1:16" ht="16.5" x14ac:dyDescent="0.3">
      <c r="A195" s="48"/>
      <c r="B195" s="323">
        <v>750</v>
      </c>
      <c r="C195" s="475"/>
      <c r="D195" s="476"/>
      <c r="E195" s="232"/>
      <c r="F195" s="232"/>
      <c r="G195" s="232"/>
      <c r="H195" s="232"/>
      <c r="I195" s="233"/>
      <c r="J195" s="232"/>
      <c r="K195" s="234"/>
      <c r="L195" s="232"/>
      <c r="M195" s="232"/>
      <c r="N195" s="232"/>
      <c r="O195" s="36"/>
      <c r="P195" s="102"/>
    </row>
    <row r="196" spans="1:16" ht="16.5" x14ac:dyDescent="0.3">
      <c r="A196" s="48"/>
      <c r="B196" s="323">
        <v>765</v>
      </c>
      <c r="C196" s="475"/>
      <c r="D196" s="476"/>
      <c r="E196" s="232"/>
      <c r="F196" s="232"/>
      <c r="G196" s="232"/>
      <c r="H196" s="232"/>
      <c r="I196" s="233"/>
      <c r="J196" s="232"/>
      <c r="K196" s="234"/>
      <c r="L196" s="232"/>
      <c r="M196" s="232"/>
      <c r="N196" s="232"/>
      <c r="O196" s="36"/>
      <c r="P196" s="102"/>
    </row>
    <row r="197" spans="1:16" ht="16.5" x14ac:dyDescent="0.3">
      <c r="A197" s="48"/>
      <c r="B197" s="323">
        <v>780</v>
      </c>
      <c r="C197" s="475"/>
      <c r="D197" s="476"/>
      <c r="E197" s="232"/>
      <c r="F197" s="232"/>
      <c r="G197" s="232"/>
      <c r="H197" s="232"/>
      <c r="I197" s="233"/>
      <c r="J197" s="232"/>
      <c r="K197" s="234"/>
      <c r="L197" s="232"/>
      <c r="M197" s="232"/>
      <c r="N197" s="232"/>
      <c r="O197" s="36"/>
      <c r="P197" s="102"/>
    </row>
    <row r="198" spans="1:16" ht="16.5" x14ac:dyDescent="0.3">
      <c r="A198" s="48"/>
      <c r="B198" s="323">
        <v>795</v>
      </c>
      <c r="C198" s="475"/>
      <c r="D198" s="476"/>
      <c r="E198" s="232"/>
      <c r="F198" s="232"/>
      <c r="G198" s="232"/>
      <c r="H198" s="232"/>
      <c r="I198" s="233"/>
      <c r="J198" s="232"/>
      <c r="K198" s="234"/>
      <c r="L198" s="232"/>
      <c r="M198" s="232"/>
      <c r="N198" s="232"/>
      <c r="O198" s="36"/>
      <c r="P198" s="102"/>
    </row>
    <row r="199" spans="1:16" ht="16.5" x14ac:dyDescent="0.3">
      <c r="A199" s="48"/>
      <c r="B199" s="323">
        <v>810</v>
      </c>
      <c r="C199" s="475"/>
      <c r="D199" s="476"/>
      <c r="E199" s="232"/>
      <c r="F199" s="232"/>
      <c r="G199" s="232"/>
      <c r="H199" s="232"/>
      <c r="I199" s="233"/>
      <c r="J199" s="232"/>
      <c r="K199" s="234"/>
      <c r="L199" s="232"/>
      <c r="M199" s="232"/>
      <c r="N199" s="232"/>
      <c r="O199" s="36"/>
      <c r="P199" s="102"/>
    </row>
    <row r="200" spans="1:16" ht="16.5" x14ac:dyDescent="0.3">
      <c r="A200" s="48"/>
      <c r="B200" s="323">
        <v>825</v>
      </c>
      <c r="C200" s="475"/>
      <c r="D200" s="476"/>
      <c r="E200" s="232"/>
      <c r="F200" s="232"/>
      <c r="G200" s="232"/>
      <c r="H200" s="232"/>
      <c r="I200" s="233"/>
      <c r="J200" s="232"/>
      <c r="K200" s="234"/>
      <c r="L200" s="232"/>
      <c r="M200" s="232"/>
      <c r="N200" s="232"/>
      <c r="O200" s="36"/>
      <c r="P200" s="102"/>
    </row>
    <row r="201" spans="1:16" ht="16.5" x14ac:dyDescent="0.3">
      <c r="A201" s="48"/>
      <c r="B201" s="323">
        <v>840</v>
      </c>
      <c r="C201" s="475"/>
      <c r="D201" s="476"/>
      <c r="E201" s="232"/>
      <c r="F201" s="232"/>
      <c r="G201" s="232"/>
      <c r="H201" s="232"/>
      <c r="I201" s="233"/>
      <c r="J201" s="232"/>
      <c r="K201" s="234"/>
      <c r="L201" s="232"/>
      <c r="M201" s="232"/>
      <c r="N201" s="232"/>
      <c r="O201" s="36"/>
      <c r="P201" s="102"/>
    </row>
    <row r="202" spans="1:16" ht="16.5" x14ac:dyDescent="0.3">
      <c r="A202" s="48"/>
      <c r="B202" s="323">
        <v>855</v>
      </c>
      <c r="C202" s="475"/>
      <c r="D202" s="476"/>
      <c r="E202" s="232"/>
      <c r="F202" s="232"/>
      <c r="G202" s="232"/>
      <c r="H202" s="232"/>
      <c r="I202" s="233"/>
      <c r="J202" s="232"/>
      <c r="K202" s="234"/>
      <c r="L202" s="232"/>
      <c r="M202" s="232"/>
      <c r="N202" s="232"/>
      <c r="O202" s="36"/>
      <c r="P202" s="102"/>
    </row>
    <row r="203" spans="1:16" ht="16.5" x14ac:dyDescent="0.3">
      <c r="A203" s="48"/>
      <c r="B203" s="323">
        <v>870</v>
      </c>
      <c r="C203" s="475"/>
      <c r="D203" s="476"/>
      <c r="E203" s="232"/>
      <c r="F203" s="232"/>
      <c r="G203" s="232"/>
      <c r="H203" s="232"/>
      <c r="I203" s="233"/>
      <c r="J203" s="232"/>
      <c r="K203" s="234"/>
      <c r="L203" s="232"/>
      <c r="M203" s="232"/>
      <c r="N203" s="232"/>
      <c r="O203" s="36"/>
      <c r="P203" s="102"/>
    </row>
    <row r="204" spans="1:16" ht="16.5" x14ac:dyDescent="0.3">
      <c r="A204" s="48"/>
      <c r="B204" s="323">
        <v>885</v>
      </c>
      <c r="C204" s="475"/>
      <c r="D204" s="476"/>
      <c r="E204" s="232"/>
      <c r="F204" s="232"/>
      <c r="G204" s="232"/>
      <c r="H204" s="232"/>
      <c r="I204" s="233"/>
      <c r="J204" s="232"/>
      <c r="K204" s="234"/>
      <c r="L204" s="232"/>
      <c r="M204" s="232"/>
      <c r="N204" s="232"/>
      <c r="O204" s="36"/>
      <c r="P204" s="102"/>
    </row>
    <row r="205" spans="1:16" ht="16.5" x14ac:dyDescent="0.3">
      <c r="A205" s="48"/>
      <c r="B205" s="323">
        <v>900</v>
      </c>
      <c r="C205" s="475"/>
      <c r="D205" s="476"/>
      <c r="E205" s="232"/>
      <c r="F205" s="232"/>
      <c r="G205" s="232"/>
      <c r="H205" s="232"/>
      <c r="I205" s="233"/>
      <c r="J205" s="232"/>
      <c r="K205" s="234"/>
      <c r="L205" s="232"/>
      <c r="M205" s="232"/>
      <c r="N205" s="232"/>
      <c r="O205" s="36"/>
      <c r="P205" s="102"/>
    </row>
    <row r="206" spans="1:16" ht="16.5" x14ac:dyDescent="0.3">
      <c r="A206" s="48"/>
      <c r="B206" s="323">
        <v>915</v>
      </c>
      <c r="C206" s="475"/>
      <c r="D206" s="476"/>
      <c r="E206" s="232"/>
      <c r="F206" s="232"/>
      <c r="G206" s="232"/>
      <c r="H206" s="232"/>
      <c r="I206" s="233"/>
      <c r="J206" s="232"/>
      <c r="K206" s="234"/>
      <c r="L206" s="232"/>
      <c r="M206" s="232"/>
      <c r="N206" s="232"/>
      <c r="O206" s="36"/>
      <c r="P206" s="102"/>
    </row>
    <row r="207" spans="1:16" ht="16.5" x14ac:dyDescent="0.3">
      <c r="A207" s="48"/>
      <c r="B207" s="323">
        <v>930</v>
      </c>
      <c r="C207" s="475"/>
      <c r="D207" s="476"/>
      <c r="E207" s="232"/>
      <c r="F207" s="232"/>
      <c r="G207" s="232"/>
      <c r="H207" s="232"/>
      <c r="I207" s="233"/>
      <c r="J207" s="232"/>
      <c r="K207" s="234"/>
      <c r="L207" s="232"/>
      <c r="M207" s="232"/>
      <c r="N207" s="232"/>
      <c r="O207" s="36"/>
      <c r="P207" s="102"/>
    </row>
    <row r="208" spans="1:16" ht="16.5" x14ac:dyDescent="0.3">
      <c r="A208" s="48"/>
      <c r="B208" s="323">
        <v>945</v>
      </c>
      <c r="C208" s="475"/>
      <c r="D208" s="476"/>
      <c r="E208" s="232"/>
      <c r="F208" s="232"/>
      <c r="G208" s="232"/>
      <c r="H208" s="232"/>
      <c r="I208" s="233"/>
      <c r="J208" s="232"/>
      <c r="K208" s="234"/>
      <c r="L208" s="232"/>
      <c r="M208" s="232"/>
      <c r="N208" s="232"/>
      <c r="O208" s="36"/>
      <c r="P208" s="102"/>
    </row>
    <row r="209" spans="1:16" ht="16.5" x14ac:dyDescent="0.3">
      <c r="A209" s="48"/>
      <c r="B209" s="323">
        <v>960</v>
      </c>
      <c r="C209" s="475"/>
      <c r="D209" s="476"/>
      <c r="E209" s="232"/>
      <c r="F209" s="232"/>
      <c r="G209" s="232"/>
      <c r="H209" s="232"/>
      <c r="I209" s="233"/>
      <c r="J209" s="232"/>
      <c r="K209" s="234"/>
      <c r="L209" s="232"/>
      <c r="M209" s="232"/>
      <c r="N209" s="232"/>
      <c r="O209" s="36"/>
      <c r="P209" s="102"/>
    </row>
    <row r="210" spans="1:16" ht="16.5" x14ac:dyDescent="0.3">
      <c r="A210" s="48"/>
      <c r="B210" s="323">
        <v>975</v>
      </c>
      <c r="C210" s="475"/>
      <c r="D210" s="476"/>
      <c r="E210" s="232"/>
      <c r="F210" s="232"/>
      <c r="G210" s="232"/>
      <c r="H210" s="232"/>
      <c r="I210" s="233"/>
      <c r="J210" s="232"/>
      <c r="K210" s="234"/>
      <c r="L210" s="232"/>
      <c r="M210" s="232"/>
      <c r="N210" s="232"/>
      <c r="O210" s="36"/>
      <c r="P210" s="102"/>
    </row>
    <row r="211" spans="1:16" ht="16.5" x14ac:dyDescent="0.3">
      <c r="A211" s="48"/>
      <c r="B211" s="323">
        <v>990</v>
      </c>
      <c r="C211" s="475"/>
      <c r="D211" s="476"/>
      <c r="E211" s="232"/>
      <c r="F211" s="232"/>
      <c r="G211" s="232"/>
      <c r="H211" s="232"/>
      <c r="I211" s="233"/>
      <c r="J211" s="232"/>
      <c r="K211" s="234"/>
      <c r="L211" s="232"/>
      <c r="M211" s="232"/>
      <c r="N211" s="232"/>
      <c r="O211" s="36"/>
      <c r="P211" s="102"/>
    </row>
    <row r="212" spans="1:16" ht="16.5" x14ac:dyDescent="0.3">
      <c r="A212" s="48"/>
      <c r="B212" s="323">
        <v>1005</v>
      </c>
      <c r="C212" s="475"/>
      <c r="D212" s="476"/>
      <c r="E212" s="232"/>
      <c r="F212" s="232"/>
      <c r="G212" s="232"/>
      <c r="H212" s="232"/>
      <c r="I212" s="233"/>
      <c r="J212" s="232"/>
      <c r="K212" s="234"/>
      <c r="L212" s="232"/>
      <c r="M212" s="232"/>
      <c r="N212" s="232"/>
      <c r="O212" s="36"/>
      <c r="P212" s="102"/>
    </row>
    <row r="213" spans="1:16" ht="16.5" x14ac:dyDescent="0.3">
      <c r="A213" s="48"/>
      <c r="B213" s="323">
        <v>1020</v>
      </c>
      <c r="C213" s="475"/>
      <c r="D213" s="476"/>
      <c r="E213" s="232"/>
      <c r="F213" s="232"/>
      <c r="G213" s="232"/>
      <c r="H213" s="232"/>
      <c r="I213" s="233"/>
      <c r="J213" s="232"/>
      <c r="K213" s="234"/>
      <c r="L213" s="232"/>
      <c r="M213" s="232"/>
      <c r="N213" s="232"/>
      <c r="O213" s="36"/>
      <c r="P213" s="102"/>
    </row>
    <row r="214" spans="1:16" ht="16.5" x14ac:dyDescent="0.3">
      <c r="A214" s="48"/>
      <c r="B214" s="323">
        <v>1035</v>
      </c>
      <c r="C214" s="475"/>
      <c r="D214" s="476"/>
      <c r="E214" s="232"/>
      <c r="F214" s="232"/>
      <c r="G214" s="232"/>
      <c r="H214" s="232"/>
      <c r="I214" s="233"/>
      <c r="J214" s="232"/>
      <c r="K214" s="234"/>
      <c r="L214" s="232"/>
      <c r="M214" s="232"/>
      <c r="N214" s="232"/>
      <c r="O214" s="36"/>
      <c r="P214" s="102"/>
    </row>
    <row r="215" spans="1:16" ht="16.5" x14ac:dyDescent="0.3">
      <c r="A215" s="48"/>
      <c r="B215" s="323">
        <v>1050</v>
      </c>
      <c r="C215" s="475"/>
      <c r="D215" s="476"/>
      <c r="E215" s="232"/>
      <c r="F215" s="232"/>
      <c r="G215" s="232"/>
      <c r="H215" s="232"/>
      <c r="I215" s="233"/>
      <c r="J215" s="232"/>
      <c r="K215" s="234"/>
      <c r="L215" s="232"/>
      <c r="M215" s="232"/>
      <c r="N215" s="232"/>
      <c r="O215" s="36"/>
      <c r="P215" s="102"/>
    </row>
    <row r="216" spans="1:16" ht="16.5" x14ac:dyDescent="0.3">
      <c r="A216" s="48"/>
      <c r="B216" s="323">
        <v>1065</v>
      </c>
      <c r="C216" s="475"/>
      <c r="D216" s="476"/>
      <c r="E216" s="232"/>
      <c r="F216" s="232"/>
      <c r="G216" s="232"/>
      <c r="H216" s="232"/>
      <c r="I216" s="233"/>
      <c r="J216" s="232"/>
      <c r="K216" s="234"/>
      <c r="L216" s="232"/>
      <c r="M216" s="232"/>
      <c r="N216" s="232"/>
      <c r="O216" s="36"/>
      <c r="P216" s="102"/>
    </row>
    <row r="217" spans="1:16" ht="16.5" x14ac:dyDescent="0.3">
      <c r="A217" s="48"/>
      <c r="B217" s="323">
        <v>1080</v>
      </c>
      <c r="C217" s="475"/>
      <c r="D217" s="476"/>
      <c r="E217" s="232"/>
      <c r="F217" s="232"/>
      <c r="G217" s="232"/>
      <c r="H217" s="232"/>
      <c r="I217" s="233"/>
      <c r="J217" s="232"/>
      <c r="K217" s="234"/>
      <c r="L217" s="232"/>
      <c r="M217" s="232"/>
      <c r="N217" s="232"/>
      <c r="O217" s="36"/>
      <c r="P217" s="102"/>
    </row>
    <row r="218" spans="1:16" ht="16.5" x14ac:dyDescent="0.3">
      <c r="A218" s="48"/>
      <c r="B218" s="323">
        <v>1095</v>
      </c>
      <c r="C218" s="475"/>
      <c r="D218" s="476"/>
      <c r="E218" s="232"/>
      <c r="F218" s="232"/>
      <c r="G218" s="232"/>
      <c r="H218" s="232"/>
      <c r="I218" s="233"/>
      <c r="J218" s="232"/>
      <c r="K218" s="234"/>
      <c r="L218" s="232"/>
      <c r="M218" s="232"/>
      <c r="N218" s="232"/>
      <c r="O218" s="36"/>
      <c r="P218" s="102"/>
    </row>
    <row r="219" spans="1:16" ht="16.5" x14ac:dyDescent="0.3">
      <c r="A219" s="48"/>
      <c r="B219" s="323">
        <v>1110</v>
      </c>
      <c r="C219" s="475"/>
      <c r="D219" s="476"/>
      <c r="E219" s="232"/>
      <c r="F219" s="232"/>
      <c r="G219" s="232"/>
      <c r="H219" s="232"/>
      <c r="I219" s="233"/>
      <c r="J219" s="232"/>
      <c r="K219" s="234"/>
      <c r="L219" s="232"/>
      <c r="M219" s="232"/>
      <c r="N219" s="232"/>
      <c r="O219" s="36"/>
      <c r="P219" s="102"/>
    </row>
    <row r="220" spans="1:16" ht="16.5" x14ac:dyDescent="0.3">
      <c r="A220" s="48"/>
      <c r="B220" s="323">
        <v>1125</v>
      </c>
      <c r="C220" s="475"/>
      <c r="D220" s="476"/>
      <c r="E220" s="232"/>
      <c r="F220" s="232"/>
      <c r="G220" s="232"/>
      <c r="H220" s="232"/>
      <c r="I220" s="233"/>
      <c r="J220" s="232"/>
      <c r="K220" s="234"/>
      <c r="L220" s="232"/>
      <c r="M220" s="232"/>
      <c r="N220" s="232"/>
      <c r="O220" s="36"/>
      <c r="P220" s="102"/>
    </row>
    <row r="221" spans="1:16" ht="16.5" x14ac:dyDescent="0.3">
      <c r="A221" s="48"/>
      <c r="B221" s="323">
        <v>1140</v>
      </c>
      <c r="C221" s="475"/>
      <c r="D221" s="476"/>
      <c r="E221" s="232"/>
      <c r="F221" s="232"/>
      <c r="G221" s="232"/>
      <c r="H221" s="232"/>
      <c r="I221" s="233"/>
      <c r="J221" s="232"/>
      <c r="K221" s="234"/>
      <c r="L221" s="232"/>
      <c r="M221" s="232"/>
      <c r="N221" s="232"/>
      <c r="O221" s="36"/>
      <c r="P221" s="102"/>
    </row>
    <row r="222" spans="1:16" ht="16.5" x14ac:dyDescent="0.3">
      <c r="A222" s="48"/>
      <c r="B222" s="323">
        <v>1155</v>
      </c>
      <c r="C222" s="475"/>
      <c r="D222" s="476"/>
      <c r="E222" s="232"/>
      <c r="F222" s="232"/>
      <c r="G222" s="232"/>
      <c r="H222" s="232"/>
      <c r="I222" s="233"/>
      <c r="J222" s="232"/>
      <c r="K222" s="234"/>
      <c r="L222" s="232"/>
      <c r="M222" s="232"/>
      <c r="N222" s="232"/>
      <c r="O222" s="36"/>
      <c r="P222" s="102"/>
    </row>
    <row r="223" spans="1:16" ht="16.5" x14ac:dyDescent="0.3">
      <c r="A223" s="48"/>
      <c r="B223" s="323">
        <v>1170</v>
      </c>
      <c r="C223" s="475"/>
      <c r="D223" s="476"/>
      <c r="E223" s="232"/>
      <c r="F223" s="232"/>
      <c r="G223" s="232"/>
      <c r="H223" s="232"/>
      <c r="I223" s="233"/>
      <c r="J223" s="232"/>
      <c r="K223" s="234"/>
      <c r="L223" s="232"/>
      <c r="M223" s="232"/>
      <c r="N223" s="232"/>
      <c r="O223" s="36"/>
      <c r="P223" s="102"/>
    </row>
    <row r="224" spans="1:16" ht="16.5" x14ac:dyDescent="0.3">
      <c r="A224" s="48"/>
      <c r="B224" s="323">
        <v>1185</v>
      </c>
      <c r="C224" s="475"/>
      <c r="D224" s="476"/>
      <c r="E224" s="232"/>
      <c r="F224" s="232"/>
      <c r="G224" s="232"/>
      <c r="H224" s="232"/>
      <c r="I224" s="233"/>
      <c r="J224" s="232"/>
      <c r="K224" s="234"/>
      <c r="L224" s="232"/>
      <c r="M224" s="232"/>
      <c r="N224" s="232"/>
      <c r="O224" s="36"/>
      <c r="P224" s="102"/>
    </row>
    <row r="225" spans="1:16" ht="16.5" x14ac:dyDescent="0.3">
      <c r="A225" s="48"/>
      <c r="B225" s="323">
        <v>1200</v>
      </c>
      <c r="C225" s="475"/>
      <c r="D225" s="476"/>
      <c r="E225" s="232"/>
      <c r="F225" s="232"/>
      <c r="G225" s="232"/>
      <c r="H225" s="232"/>
      <c r="I225" s="233"/>
      <c r="J225" s="232"/>
      <c r="K225" s="234"/>
      <c r="L225" s="232"/>
      <c r="M225" s="232"/>
      <c r="N225" s="232"/>
      <c r="O225" s="36"/>
      <c r="P225" s="102"/>
    </row>
    <row r="226" spans="1:16" ht="16.5" x14ac:dyDescent="0.3">
      <c r="A226" s="48"/>
      <c r="B226" s="323">
        <v>1215</v>
      </c>
      <c r="C226" s="475"/>
      <c r="D226" s="476"/>
      <c r="E226" s="232"/>
      <c r="F226" s="232"/>
      <c r="G226" s="232"/>
      <c r="H226" s="232"/>
      <c r="I226" s="233"/>
      <c r="J226" s="232"/>
      <c r="K226" s="234"/>
      <c r="L226" s="232"/>
      <c r="M226" s="232"/>
      <c r="N226" s="232"/>
      <c r="O226" s="36"/>
      <c r="P226" s="102"/>
    </row>
    <row r="227" spans="1:16" ht="16.5" x14ac:dyDescent="0.3">
      <c r="A227" s="48"/>
      <c r="B227" s="323">
        <v>1230</v>
      </c>
      <c r="C227" s="475"/>
      <c r="D227" s="476"/>
      <c r="E227" s="232"/>
      <c r="F227" s="232"/>
      <c r="G227" s="232"/>
      <c r="H227" s="232"/>
      <c r="I227" s="233"/>
      <c r="J227" s="232"/>
      <c r="K227" s="234"/>
      <c r="L227" s="232"/>
      <c r="M227" s="232"/>
      <c r="N227" s="232"/>
      <c r="O227" s="36"/>
      <c r="P227" s="102"/>
    </row>
    <row r="228" spans="1:16" ht="16.5" x14ac:dyDescent="0.3">
      <c r="A228" s="48"/>
      <c r="B228" s="323">
        <v>1245</v>
      </c>
      <c r="C228" s="475"/>
      <c r="D228" s="476"/>
      <c r="E228" s="232"/>
      <c r="F228" s="232"/>
      <c r="G228" s="232"/>
      <c r="H228" s="232"/>
      <c r="I228" s="233"/>
      <c r="J228" s="232"/>
      <c r="K228" s="234"/>
      <c r="L228" s="232"/>
      <c r="M228" s="232"/>
      <c r="N228" s="232"/>
      <c r="O228" s="36"/>
      <c r="P228" s="102"/>
    </row>
    <row r="229" spans="1:16" ht="16.5" x14ac:dyDescent="0.3">
      <c r="A229" s="48"/>
      <c r="B229" s="323">
        <v>1260</v>
      </c>
      <c r="C229" s="475"/>
      <c r="D229" s="476"/>
      <c r="E229" s="232"/>
      <c r="F229" s="232"/>
      <c r="G229" s="232"/>
      <c r="H229" s="232"/>
      <c r="I229" s="233"/>
      <c r="J229" s="232"/>
      <c r="K229" s="234"/>
      <c r="L229" s="232"/>
      <c r="M229" s="232"/>
      <c r="N229" s="232"/>
      <c r="O229" s="36"/>
      <c r="P229" s="102"/>
    </row>
    <row r="230" spans="1:16" ht="16.5" x14ac:dyDescent="0.3">
      <c r="A230" s="48"/>
      <c r="B230" s="323">
        <v>1275</v>
      </c>
      <c r="C230" s="475"/>
      <c r="D230" s="476"/>
      <c r="E230" s="232"/>
      <c r="F230" s="232"/>
      <c r="G230" s="232"/>
      <c r="H230" s="232"/>
      <c r="I230" s="233"/>
      <c r="J230" s="232"/>
      <c r="K230" s="234"/>
      <c r="L230" s="232"/>
      <c r="M230" s="232"/>
      <c r="N230" s="232"/>
      <c r="O230" s="36"/>
      <c r="P230" s="102"/>
    </row>
    <row r="231" spans="1:16" ht="16.5" x14ac:dyDescent="0.3">
      <c r="A231" s="48"/>
      <c r="B231" s="323">
        <v>1290</v>
      </c>
      <c r="C231" s="475"/>
      <c r="D231" s="476"/>
      <c r="E231" s="232"/>
      <c r="F231" s="232"/>
      <c r="G231" s="232"/>
      <c r="H231" s="232"/>
      <c r="I231" s="233"/>
      <c r="J231" s="232"/>
      <c r="K231" s="234"/>
      <c r="L231" s="232"/>
      <c r="M231" s="232"/>
      <c r="N231" s="232"/>
      <c r="O231" s="36"/>
      <c r="P231" s="102"/>
    </row>
    <row r="232" spans="1:16" ht="16.5" x14ac:dyDescent="0.3">
      <c r="A232" s="48"/>
      <c r="B232" s="323">
        <v>1305</v>
      </c>
      <c r="C232" s="475"/>
      <c r="D232" s="476"/>
      <c r="E232" s="232"/>
      <c r="F232" s="232"/>
      <c r="G232" s="232"/>
      <c r="H232" s="232"/>
      <c r="I232" s="233"/>
      <c r="J232" s="232"/>
      <c r="K232" s="234"/>
      <c r="L232" s="232"/>
      <c r="M232" s="232"/>
      <c r="N232" s="232"/>
      <c r="O232" s="36"/>
      <c r="P232" s="102"/>
    </row>
    <row r="233" spans="1:16" ht="16.5" x14ac:dyDescent="0.3">
      <c r="A233" s="48"/>
      <c r="B233" s="323">
        <v>1320</v>
      </c>
      <c r="C233" s="475"/>
      <c r="D233" s="476"/>
      <c r="E233" s="232"/>
      <c r="F233" s="232"/>
      <c r="G233" s="232"/>
      <c r="H233" s="232"/>
      <c r="I233" s="233"/>
      <c r="J233" s="232"/>
      <c r="K233" s="234"/>
      <c r="L233" s="232"/>
      <c r="M233" s="232"/>
      <c r="N233" s="232"/>
      <c r="O233" s="36"/>
      <c r="P233" s="102"/>
    </row>
    <row r="234" spans="1:16" ht="16.5" x14ac:dyDescent="0.3">
      <c r="A234" s="48"/>
      <c r="B234" s="323">
        <v>1335</v>
      </c>
      <c r="C234" s="475"/>
      <c r="D234" s="476"/>
      <c r="E234" s="232"/>
      <c r="F234" s="232"/>
      <c r="G234" s="232"/>
      <c r="H234" s="232"/>
      <c r="I234" s="233"/>
      <c r="J234" s="232"/>
      <c r="K234" s="234"/>
      <c r="L234" s="232"/>
      <c r="M234" s="232"/>
      <c r="N234" s="232"/>
      <c r="O234" s="36"/>
      <c r="P234" s="102"/>
    </row>
    <row r="235" spans="1:16" ht="16.5" x14ac:dyDescent="0.3">
      <c r="A235" s="48"/>
      <c r="B235" s="323">
        <v>1350</v>
      </c>
      <c r="C235" s="475"/>
      <c r="D235" s="476"/>
      <c r="E235" s="232"/>
      <c r="F235" s="232"/>
      <c r="G235" s="232"/>
      <c r="H235" s="232"/>
      <c r="I235" s="233"/>
      <c r="J235" s="232"/>
      <c r="K235" s="234"/>
      <c r="L235" s="232"/>
      <c r="M235" s="232"/>
      <c r="N235" s="232"/>
      <c r="O235" s="36"/>
      <c r="P235" s="102"/>
    </row>
    <row r="236" spans="1:16" ht="16.5" x14ac:dyDescent="0.3">
      <c r="A236" s="48"/>
      <c r="B236" s="323">
        <v>1365</v>
      </c>
      <c r="C236" s="475"/>
      <c r="D236" s="476"/>
      <c r="E236" s="232"/>
      <c r="F236" s="232"/>
      <c r="G236" s="232"/>
      <c r="H236" s="232"/>
      <c r="I236" s="233"/>
      <c r="J236" s="232"/>
      <c r="K236" s="234"/>
      <c r="L236" s="232"/>
      <c r="M236" s="232"/>
      <c r="N236" s="232"/>
      <c r="O236" s="36"/>
      <c r="P236" s="102"/>
    </row>
    <row r="237" spans="1:16" ht="16.5" x14ac:dyDescent="0.3">
      <c r="A237" s="48"/>
      <c r="B237" s="323">
        <v>1380</v>
      </c>
      <c r="C237" s="475"/>
      <c r="D237" s="476"/>
      <c r="E237" s="232"/>
      <c r="F237" s="232"/>
      <c r="G237" s="232"/>
      <c r="H237" s="232"/>
      <c r="I237" s="233"/>
      <c r="J237" s="232"/>
      <c r="K237" s="234"/>
      <c r="L237" s="232"/>
      <c r="M237" s="232"/>
      <c r="N237" s="232"/>
      <c r="O237" s="36"/>
      <c r="P237" s="102"/>
    </row>
    <row r="238" spans="1:16" ht="16.5" x14ac:dyDescent="0.3">
      <c r="A238" s="48"/>
      <c r="B238" s="323">
        <v>1395</v>
      </c>
      <c r="C238" s="475"/>
      <c r="D238" s="476"/>
      <c r="E238" s="232"/>
      <c r="F238" s="232"/>
      <c r="G238" s="232"/>
      <c r="H238" s="232"/>
      <c r="I238" s="233"/>
      <c r="J238" s="232"/>
      <c r="K238" s="234"/>
      <c r="L238" s="232"/>
      <c r="M238" s="232"/>
      <c r="N238" s="232"/>
      <c r="O238" s="36"/>
      <c r="P238" s="102"/>
    </row>
    <row r="239" spans="1:16" ht="16.5" x14ac:dyDescent="0.3">
      <c r="A239" s="48"/>
      <c r="B239" s="323">
        <v>1410</v>
      </c>
      <c r="C239" s="475"/>
      <c r="D239" s="476"/>
      <c r="E239" s="232"/>
      <c r="F239" s="232"/>
      <c r="G239" s="232"/>
      <c r="H239" s="232"/>
      <c r="I239" s="233"/>
      <c r="J239" s="232"/>
      <c r="K239" s="234"/>
      <c r="L239" s="232"/>
      <c r="M239" s="232"/>
      <c r="N239" s="232"/>
      <c r="O239" s="36"/>
      <c r="P239" s="102"/>
    </row>
    <row r="240" spans="1:16" ht="16.5" x14ac:dyDescent="0.3">
      <c r="A240" s="48"/>
      <c r="B240" s="323">
        <v>1425</v>
      </c>
      <c r="C240" s="475"/>
      <c r="D240" s="476"/>
      <c r="E240" s="232"/>
      <c r="F240" s="232"/>
      <c r="G240" s="232"/>
      <c r="H240" s="232"/>
      <c r="I240" s="233"/>
      <c r="J240" s="232"/>
      <c r="K240" s="234"/>
      <c r="L240" s="232"/>
      <c r="M240" s="232"/>
      <c r="N240" s="232"/>
      <c r="O240" s="36"/>
      <c r="P240" s="102"/>
    </row>
    <row r="241" spans="1:16" ht="17.25" thickBot="1" x14ac:dyDescent="0.35">
      <c r="A241" s="48"/>
      <c r="B241" s="324">
        <v>1440</v>
      </c>
      <c r="C241" s="477"/>
      <c r="D241" s="478"/>
      <c r="E241" s="232"/>
      <c r="F241" s="232"/>
      <c r="G241" s="232"/>
      <c r="H241" s="232"/>
      <c r="I241" s="233"/>
      <c r="J241" s="232"/>
      <c r="K241" s="234"/>
      <c r="L241" s="232"/>
      <c r="M241" s="232"/>
      <c r="N241" s="232"/>
      <c r="O241" s="36"/>
      <c r="P241" s="102"/>
    </row>
    <row r="242" spans="1:16" ht="16.5" x14ac:dyDescent="0.3">
      <c r="A242" s="48"/>
      <c r="B242" s="232"/>
      <c r="C242" s="232"/>
      <c r="D242" s="232"/>
      <c r="E242" s="232"/>
      <c r="F242" s="232"/>
      <c r="G242" s="232"/>
      <c r="H242" s="232"/>
      <c r="I242" s="233"/>
      <c r="J242" s="232"/>
      <c r="K242" s="234"/>
      <c r="L242" s="232"/>
      <c r="M242" s="232"/>
      <c r="N242" s="232"/>
      <c r="O242" s="36"/>
      <c r="P242" s="102"/>
    </row>
    <row r="243" spans="1:16" x14ac:dyDescent="0.25">
      <c r="A243" s="108"/>
      <c r="B243" s="109"/>
      <c r="C243" s="109"/>
      <c r="D243" s="109"/>
      <c r="E243" s="109"/>
      <c r="F243" s="109"/>
      <c r="G243" s="109"/>
      <c r="H243" s="109"/>
      <c r="I243" s="110"/>
      <c r="J243" s="109"/>
      <c r="K243" s="111"/>
      <c r="L243" s="109"/>
      <c r="M243" s="109"/>
      <c r="N243" s="109"/>
      <c r="O243" s="102"/>
      <c r="P243" s="102"/>
    </row>
  </sheetData>
  <sheetProtection password="CC4F" sheet="1" objects="1" scenarios="1" selectLockedCells="1"/>
  <mergeCells count="32">
    <mergeCell ref="B2:C2"/>
    <mergeCell ref="B79:N79"/>
    <mergeCell ref="B142:D142"/>
    <mergeCell ref="D38:E38"/>
    <mergeCell ref="M81:N81"/>
    <mergeCell ref="D54:E54"/>
    <mergeCell ref="D55:E55"/>
    <mergeCell ref="D56:E56"/>
    <mergeCell ref="D57:E57"/>
    <mergeCell ref="D58:E58"/>
    <mergeCell ref="D59:E59"/>
    <mergeCell ref="D60:E60"/>
    <mergeCell ref="D61:E61"/>
    <mergeCell ref="D62:E62"/>
    <mergeCell ref="D63:E63"/>
    <mergeCell ref="D64:E64"/>
    <mergeCell ref="B143:D143"/>
    <mergeCell ref="B11:I11"/>
    <mergeCell ref="B37:E37"/>
    <mergeCell ref="I81:J81"/>
    <mergeCell ref="K81:L81"/>
    <mergeCell ref="B30:D30"/>
    <mergeCell ref="B41:D41"/>
    <mergeCell ref="C81:D81"/>
    <mergeCell ref="E81:F81"/>
    <mergeCell ref="G81:H81"/>
    <mergeCell ref="D39:E39"/>
    <mergeCell ref="D72:E72"/>
    <mergeCell ref="D67:E67"/>
    <mergeCell ref="D66:E66"/>
    <mergeCell ref="D65:E65"/>
    <mergeCell ref="B53:E53"/>
  </mergeCells>
  <phoneticPr fontId="1" type="noConversion"/>
  <conditionalFormatting sqref="B2 B3:C8">
    <cfRule type="expression" dxfId="4" priority="1" stopIfTrue="1">
      <formula>CELL("Protect",B2)=0</formula>
    </cfRule>
  </conditionalFormatting>
  <dataValidations count="1">
    <dataValidation type="list" showInputMessage="1" showErrorMessage="1" sqref="C14">
      <formula1>Basis</formula1>
    </dataValidation>
  </dataValidations>
  <hyperlinks>
    <hyperlink ref="E4" location="'Instructions '!A1" display="Back to Instructions tab"/>
  </hyperlinks>
  <pageMargins left="0.25" right="0.25" top="0.5" bottom="0.5" header="0.3" footer="0.3"/>
  <pageSetup orientation="portrait" r:id="rId1"/>
  <headerFooter alignWithMargins="0">
    <oddFooter>&amp;L&amp;F&amp;R&amp;D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O179"/>
  <sheetViews>
    <sheetView showGridLines="0" zoomScale="80" zoomScaleNormal="80" workbookViewId="0">
      <selection activeCell="E4" sqref="E4"/>
    </sheetView>
  </sheetViews>
  <sheetFormatPr defaultRowHeight="16.5" x14ac:dyDescent="0.3"/>
  <cols>
    <col min="1" max="1" width="6.28515625" style="46" customWidth="1"/>
    <col min="2" max="2" width="33" style="46" customWidth="1"/>
    <col min="3" max="3" width="54.7109375" style="46" customWidth="1"/>
    <col min="4" max="4" width="6.5703125" style="46" customWidth="1"/>
    <col min="5" max="5" width="27.140625" style="46" bestFit="1" customWidth="1"/>
    <col min="6" max="6" width="31.42578125" style="46" customWidth="1"/>
    <col min="7" max="7" width="4.5703125" style="46" customWidth="1"/>
    <col min="8" max="8" width="31.42578125" style="46" customWidth="1"/>
    <col min="9" max="9" width="36.140625" style="46" customWidth="1"/>
    <col min="10" max="10" width="31.42578125" style="46" customWidth="1"/>
    <col min="11" max="11" width="14.85546875" style="46" customWidth="1"/>
    <col min="12" max="12" width="18.140625" style="46" customWidth="1"/>
    <col min="13" max="13" width="21.85546875" style="46" customWidth="1"/>
    <col min="14" max="14" width="5.42578125" style="46" customWidth="1"/>
    <col min="15" max="15" width="4" style="46" customWidth="1"/>
    <col min="16" max="16384" width="9.140625" style="46"/>
  </cols>
  <sheetData>
    <row r="1" spans="2:15" ht="17.25" thickBot="1" x14ac:dyDescent="0.35">
      <c r="O1" s="101"/>
    </row>
    <row r="2" spans="2:15" ht="18" thickBot="1" x14ac:dyDescent="0.35">
      <c r="B2" s="512" t="str">
        <f>'Version Control'!B2</f>
        <v>Title Block</v>
      </c>
      <c r="C2" s="513"/>
      <c r="O2" s="101"/>
    </row>
    <row r="3" spans="2:15" x14ac:dyDescent="0.3">
      <c r="B3" s="135" t="str">
        <f>'Version Control'!B3</f>
        <v>Test Report Template Name:</v>
      </c>
      <c r="C3" s="136" t="str">
        <f>'Version Control'!C3</f>
        <v xml:space="preserve">Water Heater, Storage Electric  </v>
      </c>
      <c r="O3" s="101"/>
    </row>
    <row r="4" spans="2:15" ht="18" x14ac:dyDescent="0.35">
      <c r="B4" s="137" t="str">
        <f>'Version Control'!B4</f>
        <v>Version Number:</v>
      </c>
      <c r="C4" s="384" t="str">
        <f>'Version Control'!C4</f>
        <v>v2.1</v>
      </c>
      <c r="E4" s="148" t="s">
        <v>137</v>
      </c>
      <c r="O4" s="101"/>
    </row>
    <row r="5" spans="2:15" x14ac:dyDescent="0.3">
      <c r="B5" s="133" t="str">
        <f>'Version Control'!B5</f>
        <v xml:space="preserve">Latest Template Revision: </v>
      </c>
      <c r="C5" s="131">
        <f>'Version Control'!C5</f>
        <v>42923</v>
      </c>
      <c r="O5" s="101"/>
    </row>
    <row r="6" spans="2:15" x14ac:dyDescent="0.3">
      <c r="B6" s="133" t="str">
        <f>'Version Control'!B6</f>
        <v>Tab Name:</v>
      </c>
      <c r="C6" s="384" t="str">
        <f ca="1">MID(CELL("filename",A1), FIND("]", CELL("filename", A1))+ 1, 255)</f>
        <v>Photos</v>
      </c>
      <c r="O6" s="101"/>
    </row>
    <row r="7" spans="2:15" ht="37.5" customHeight="1" x14ac:dyDescent="0.3">
      <c r="B7" s="385" t="str">
        <f>'Version Control'!B7</f>
        <v>File Name:</v>
      </c>
      <c r="C7" s="386" t="str">
        <f ca="1">'Version Control'!C7</f>
        <v>Water Heater, Storage Electric - v2.1.xlsx</v>
      </c>
      <c r="O7" s="101"/>
    </row>
    <row r="8" spans="2:15" ht="17.25" thickBot="1" x14ac:dyDescent="0.35">
      <c r="B8" s="134" t="str">
        <f>'Version Control'!B8</f>
        <v xml:space="preserve">Test Completion Date: </v>
      </c>
      <c r="C8" s="132" t="str">
        <f>'Version Control'!C8</f>
        <v>[MM/DD/YYYY]</v>
      </c>
      <c r="O8" s="101"/>
    </row>
    <row r="9" spans="2:15" x14ac:dyDescent="0.3">
      <c r="B9" s="41"/>
      <c r="C9" s="62"/>
      <c r="O9" s="101"/>
    </row>
    <row r="10" spans="2:15" ht="17.25" thickBot="1" x14ac:dyDescent="0.35">
      <c r="C10" s="49"/>
      <c r="O10" s="101"/>
    </row>
    <row r="11" spans="2:15" ht="18" thickBot="1" x14ac:dyDescent="0.4">
      <c r="B11" s="643" t="s">
        <v>193</v>
      </c>
      <c r="C11" s="644"/>
      <c r="D11" s="644"/>
      <c r="E11" s="644"/>
      <c r="F11" s="645"/>
      <c r="H11" s="643" t="s">
        <v>68</v>
      </c>
      <c r="I11" s="644"/>
      <c r="J11" s="644"/>
      <c r="K11" s="644"/>
      <c r="L11" s="644"/>
      <c r="M11" s="645"/>
      <c r="O11" s="101"/>
    </row>
    <row r="12" spans="2:15" ht="15" customHeight="1" x14ac:dyDescent="0.3">
      <c r="B12" s="634"/>
      <c r="C12" s="635"/>
      <c r="D12" s="635"/>
      <c r="E12" s="635"/>
      <c r="F12" s="636"/>
      <c r="H12" s="634"/>
      <c r="I12" s="635"/>
      <c r="J12" s="635"/>
      <c r="K12" s="635"/>
      <c r="L12" s="635"/>
      <c r="M12" s="636"/>
      <c r="O12" s="101"/>
    </row>
    <row r="13" spans="2:15" ht="15" customHeight="1" x14ac:dyDescent="0.3">
      <c r="B13" s="637"/>
      <c r="C13" s="638"/>
      <c r="D13" s="638"/>
      <c r="E13" s="638"/>
      <c r="F13" s="639"/>
      <c r="H13" s="637"/>
      <c r="I13" s="638"/>
      <c r="J13" s="638"/>
      <c r="K13" s="638"/>
      <c r="L13" s="638"/>
      <c r="M13" s="639"/>
      <c r="O13" s="101"/>
    </row>
    <row r="14" spans="2:15" ht="15" customHeight="1" x14ac:dyDescent="0.3">
      <c r="B14" s="637"/>
      <c r="C14" s="638"/>
      <c r="D14" s="638"/>
      <c r="E14" s="638"/>
      <c r="F14" s="639"/>
      <c r="H14" s="637"/>
      <c r="I14" s="638"/>
      <c r="J14" s="638"/>
      <c r="K14" s="638"/>
      <c r="L14" s="638"/>
      <c r="M14" s="639"/>
      <c r="O14" s="101"/>
    </row>
    <row r="15" spans="2:15" ht="15" customHeight="1" x14ac:dyDescent="0.3">
      <c r="B15" s="637"/>
      <c r="C15" s="638"/>
      <c r="D15" s="638"/>
      <c r="E15" s="638"/>
      <c r="F15" s="639"/>
      <c r="H15" s="637"/>
      <c r="I15" s="638"/>
      <c r="J15" s="638"/>
      <c r="K15" s="638"/>
      <c r="L15" s="638"/>
      <c r="M15" s="639"/>
      <c r="O15" s="101"/>
    </row>
    <row r="16" spans="2:15" ht="15" customHeight="1" x14ac:dyDescent="0.3">
      <c r="B16" s="637"/>
      <c r="C16" s="638"/>
      <c r="D16" s="638"/>
      <c r="E16" s="638"/>
      <c r="F16" s="639"/>
      <c r="H16" s="637"/>
      <c r="I16" s="638"/>
      <c r="J16" s="638"/>
      <c r="K16" s="638"/>
      <c r="L16" s="638"/>
      <c r="M16" s="639"/>
      <c r="O16" s="101"/>
    </row>
    <row r="17" spans="2:15" ht="15" customHeight="1" x14ac:dyDescent="0.3">
      <c r="B17" s="637"/>
      <c r="C17" s="638"/>
      <c r="D17" s="638"/>
      <c r="E17" s="638"/>
      <c r="F17" s="639"/>
      <c r="H17" s="637"/>
      <c r="I17" s="638"/>
      <c r="J17" s="638"/>
      <c r="K17" s="638"/>
      <c r="L17" s="638"/>
      <c r="M17" s="639"/>
      <c r="O17" s="101"/>
    </row>
    <row r="18" spans="2:15" ht="15" customHeight="1" x14ac:dyDescent="0.3">
      <c r="B18" s="637"/>
      <c r="C18" s="638"/>
      <c r="D18" s="638"/>
      <c r="E18" s="638"/>
      <c r="F18" s="639"/>
      <c r="H18" s="637"/>
      <c r="I18" s="638"/>
      <c r="J18" s="638"/>
      <c r="K18" s="638"/>
      <c r="L18" s="638"/>
      <c r="M18" s="639"/>
      <c r="O18" s="101"/>
    </row>
    <row r="19" spans="2:15" ht="15" customHeight="1" x14ac:dyDescent="0.3">
      <c r="B19" s="637"/>
      <c r="C19" s="638"/>
      <c r="D19" s="638"/>
      <c r="E19" s="638"/>
      <c r="F19" s="639"/>
      <c r="H19" s="637"/>
      <c r="I19" s="638"/>
      <c r="J19" s="638"/>
      <c r="K19" s="638"/>
      <c r="L19" s="638"/>
      <c r="M19" s="639"/>
      <c r="O19" s="101"/>
    </row>
    <row r="20" spans="2:15" ht="15" customHeight="1" x14ac:dyDescent="0.3">
      <c r="B20" s="637"/>
      <c r="C20" s="638"/>
      <c r="D20" s="638"/>
      <c r="E20" s="638"/>
      <c r="F20" s="639"/>
      <c r="H20" s="637"/>
      <c r="I20" s="638"/>
      <c r="J20" s="638"/>
      <c r="K20" s="638"/>
      <c r="L20" s="638"/>
      <c r="M20" s="639"/>
      <c r="O20" s="101"/>
    </row>
    <row r="21" spans="2:15" ht="15" customHeight="1" x14ac:dyDescent="0.3">
      <c r="B21" s="637"/>
      <c r="C21" s="638"/>
      <c r="D21" s="638"/>
      <c r="E21" s="638"/>
      <c r="F21" s="639"/>
      <c r="H21" s="637"/>
      <c r="I21" s="638"/>
      <c r="J21" s="638"/>
      <c r="K21" s="638"/>
      <c r="L21" s="638"/>
      <c r="M21" s="639"/>
      <c r="O21" s="101"/>
    </row>
    <row r="22" spans="2:15" ht="15" customHeight="1" x14ac:dyDescent="0.3">
      <c r="B22" s="637"/>
      <c r="C22" s="638"/>
      <c r="D22" s="638"/>
      <c r="E22" s="638"/>
      <c r="F22" s="639"/>
      <c r="H22" s="637"/>
      <c r="I22" s="638"/>
      <c r="J22" s="638"/>
      <c r="K22" s="638"/>
      <c r="L22" s="638"/>
      <c r="M22" s="639"/>
      <c r="O22" s="101"/>
    </row>
    <row r="23" spans="2:15" ht="15" customHeight="1" x14ac:dyDescent="0.3">
      <c r="B23" s="637"/>
      <c r="C23" s="638"/>
      <c r="D23" s="638"/>
      <c r="E23" s="638"/>
      <c r="F23" s="639"/>
      <c r="H23" s="637"/>
      <c r="I23" s="638"/>
      <c r="J23" s="638"/>
      <c r="K23" s="638"/>
      <c r="L23" s="638"/>
      <c r="M23" s="639"/>
      <c r="O23" s="101"/>
    </row>
    <row r="24" spans="2:15" ht="15" customHeight="1" x14ac:dyDescent="0.3">
      <c r="B24" s="637"/>
      <c r="C24" s="638"/>
      <c r="D24" s="638"/>
      <c r="E24" s="638"/>
      <c r="F24" s="639"/>
      <c r="H24" s="637"/>
      <c r="I24" s="638"/>
      <c r="J24" s="638"/>
      <c r="K24" s="638"/>
      <c r="L24" s="638"/>
      <c r="M24" s="639"/>
      <c r="O24" s="101"/>
    </row>
    <row r="25" spans="2:15" ht="15" customHeight="1" x14ac:dyDescent="0.3">
      <c r="B25" s="637"/>
      <c r="C25" s="638"/>
      <c r="D25" s="638"/>
      <c r="E25" s="638"/>
      <c r="F25" s="639"/>
      <c r="H25" s="637"/>
      <c r="I25" s="638"/>
      <c r="J25" s="638"/>
      <c r="K25" s="638"/>
      <c r="L25" s="638"/>
      <c r="M25" s="639"/>
      <c r="O25" s="101"/>
    </row>
    <row r="26" spans="2:15" ht="15" customHeight="1" x14ac:dyDescent="0.3">
      <c r="B26" s="637"/>
      <c r="C26" s="638"/>
      <c r="D26" s="638"/>
      <c r="E26" s="638"/>
      <c r="F26" s="639"/>
      <c r="H26" s="637"/>
      <c r="I26" s="638"/>
      <c r="J26" s="638"/>
      <c r="K26" s="638"/>
      <c r="L26" s="638"/>
      <c r="M26" s="639"/>
      <c r="O26" s="101"/>
    </row>
    <row r="27" spans="2:15" ht="15" customHeight="1" x14ac:dyDescent="0.3">
      <c r="B27" s="637"/>
      <c r="C27" s="638"/>
      <c r="D27" s="638"/>
      <c r="E27" s="638"/>
      <c r="F27" s="639"/>
      <c r="H27" s="637"/>
      <c r="I27" s="638"/>
      <c r="J27" s="638"/>
      <c r="K27" s="638"/>
      <c r="L27" s="638"/>
      <c r="M27" s="639"/>
      <c r="O27" s="101"/>
    </row>
    <row r="28" spans="2:15" ht="15" customHeight="1" x14ac:dyDescent="0.3">
      <c r="B28" s="637"/>
      <c r="C28" s="638"/>
      <c r="D28" s="638"/>
      <c r="E28" s="638"/>
      <c r="F28" s="639"/>
      <c r="H28" s="637"/>
      <c r="I28" s="638"/>
      <c r="J28" s="638"/>
      <c r="K28" s="638"/>
      <c r="L28" s="638"/>
      <c r="M28" s="639"/>
      <c r="O28" s="101"/>
    </row>
    <row r="29" spans="2:15" ht="15" customHeight="1" x14ac:dyDescent="0.3">
      <c r="B29" s="637"/>
      <c r="C29" s="638"/>
      <c r="D29" s="638"/>
      <c r="E29" s="638"/>
      <c r="F29" s="639"/>
      <c r="H29" s="637"/>
      <c r="I29" s="638"/>
      <c r="J29" s="638"/>
      <c r="K29" s="638"/>
      <c r="L29" s="638"/>
      <c r="M29" s="639"/>
      <c r="O29" s="101"/>
    </row>
    <row r="30" spans="2:15" ht="15" customHeight="1" x14ac:dyDescent="0.3">
      <c r="B30" s="637"/>
      <c r="C30" s="638"/>
      <c r="D30" s="638"/>
      <c r="E30" s="638"/>
      <c r="F30" s="639"/>
      <c r="H30" s="637"/>
      <c r="I30" s="638"/>
      <c r="J30" s="638"/>
      <c r="K30" s="638"/>
      <c r="L30" s="638"/>
      <c r="M30" s="639"/>
      <c r="O30" s="101"/>
    </row>
    <row r="31" spans="2:15" ht="15" customHeight="1" x14ac:dyDescent="0.3">
      <c r="B31" s="637"/>
      <c r="C31" s="638"/>
      <c r="D31" s="638"/>
      <c r="E31" s="638"/>
      <c r="F31" s="639"/>
      <c r="H31" s="637"/>
      <c r="I31" s="638"/>
      <c r="J31" s="638"/>
      <c r="K31" s="638"/>
      <c r="L31" s="638"/>
      <c r="M31" s="639"/>
      <c r="O31" s="101"/>
    </row>
    <row r="32" spans="2:15" ht="15" customHeight="1" x14ac:dyDescent="0.3">
      <c r="B32" s="637"/>
      <c r="C32" s="638"/>
      <c r="D32" s="638"/>
      <c r="E32" s="638"/>
      <c r="F32" s="639"/>
      <c r="H32" s="637"/>
      <c r="I32" s="638"/>
      <c r="J32" s="638"/>
      <c r="K32" s="638"/>
      <c r="L32" s="638"/>
      <c r="M32" s="639"/>
      <c r="O32" s="101"/>
    </row>
    <row r="33" spans="2:15" ht="15" customHeight="1" x14ac:dyDescent="0.3">
      <c r="B33" s="637"/>
      <c r="C33" s="638"/>
      <c r="D33" s="638"/>
      <c r="E33" s="638"/>
      <c r="F33" s="639"/>
      <c r="H33" s="637"/>
      <c r="I33" s="638"/>
      <c r="J33" s="638"/>
      <c r="K33" s="638"/>
      <c r="L33" s="638"/>
      <c r="M33" s="639"/>
      <c r="O33" s="101"/>
    </row>
    <row r="34" spans="2:15" ht="15" customHeight="1" x14ac:dyDescent="0.3">
      <c r="B34" s="637"/>
      <c r="C34" s="638"/>
      <c r="D34" s="638"/>
      <c r="E34" s="638"/>
      <c r="F34" s="639"/>
      <c r="H34" s="637"/>
      <c r="I34" s="638"/>
      <c r="J34" s="638"/>
      <c r="K34" s="638"/>
      <c r="L34" s="638"/>
      <c r="M34" s="639"/>
      <c r="O34" s="101"/>
    </row>
    <row r="35" spans="2:15" ht="15" customHeight="1" x14ac:dyDescent="0.3">
      <c r="B35" s="637"/>
      <c r="C35" s="638"/>
      <c r="D35" s="638"/>
      <c r="E35" s="638"/>
      <c r="F35" s="639"/>
      <c r="H35" s="637"/>
      <c r="I35" s="638"/>
      <c r="J35" s="638"/>
      <c r="K35" s="638"/>
      <c r="L35" s="638"/>
      <c r="M35" s="639"/>
      <c r="O35" s="101"/>
    </row>
    <row r="36" spans="2:15" ht="15" customHeight="1" x14ac:dyDescent="0.3">
      <c r="B36" s="637"/>
      <c r="C36" s="638"/>
      <c r="D36" s="638"/>
      <c r="E36" s="638"/>
      <c r="F36" s="639"/>
      <c r="H36" s="637"/>
      <c r="I36" s="638"/>
      <c r="J36" s="638"/>
      <c r="K36" s="638"/>
      <c r="L36" s="638"/>
      <c r="M36" s="639"/>
      <c r="O36" s="101"/>
    </row>
    <row r="37" spans="2:15" ht="15" customHeight="1" x14ac:dyDescent="0.3">
      <c r="B37" s="637"/>
      <c r="C37" s="638"/>
      <c r="D37" s="638"/>
      <c r="E37" s="638"/>
      <c r="F37" s="639"/>
      <c r="H37" s="637"/>
      <c r="I37" s="638"/>
      <c r="J37" s="638"/>
      <c r="K37" s="638"/>
      <c r="L37" s="638"/>
      <c r="M37" s="639"/>
      <c r="O37" s="101"/>
    </row>
    <row r="38" spans="2:15" ht="15" customHeight="1" x14ac:dyDescent="0.3">
      <c r="B38" s="637"/>
      <c r="C38" s="638"/>
      <c r="D38" s="638"/>
      <c r="E38" s="638"/>
      <c r="F38" s="639"/>
      <c r="H38" s="637"/>
      <c r="I38" s="638"/>
      <c r="J38" s="638"/>
      <c r="K38" s="638"/>
      <c r="L38" s="638"/>
      <c r="M38" s="639"/>
      <c r="O38" s="101"/>
    </row>
    <row r="39" spans="2:15" ht="15" customHeight="1" x14ac:dyDescent="0.3">
      <c r="B39" s="637"/>
      <c r="C39" s="638"/>
      <c r="D39" s="638"/>
      <c r="E39" s="638"/>
      <c r="F39" s="639"/>
      <c r="H39" s="637"/>
      <c r="I39" s="638"/>
      <c r="J39" s="638"/>
      <c r="K39" s="638"/>
      <c r="L39" s="638"/>
      <c r="M39" s="639"/>
      <c r="O39" s="101"/>
    </row>
    <row r="40" spans="2:15" ht="15" customHeight="1" x14ac:dyDescent="0.3">
      <c r="B40" s="637"/>
      <c r="C40" s="638"/>
      <c r="D40" s="638"/>
      <c r="E40" s="638"/>
      <c r="F40" s="639"/>
      <c r="H40" s="637"/>
      <c r="I40" s="638"/>
      <c r="J40" s="638"/>
      <c r="K40" s="638"/>
      <c r="L40" s="638"/>
      <c r="M40" s="639"/>
      <c r="O40" s="101"/>
    </row>
    <row r="41" spans="2:15" ht="15" customHeight="1" x14ac:dyDescent="0.3">
      <c r="B41" s="637"/>
      <c r="C41" s="638"/>
      <c r="D41" s="638"/>
      <c r="E41" s="638"/>
      <c r="F41" s="639"/>
      <c r="H41" s="637"/>
      <c r="I41" s="638"/>
      <c r="J41" s="638"/>
      <c r="K41" s="638"/>
      <c r="L41" s="638"/>
      <c r="M41" s="639"/>
      <c r="O41" s="101"/>
    </row>
    <row r="42" spans="2:15" ht="15" customHeight="1" x14ac:dyDescent="0.3">
      <c r="B42" s="637"/>
      <c r="C42" s="638"/>
      <c r="D42" s="638"/>
      <c r="E42" s="638"/>
      <c r="F42" s="639"/>
      <c r="H42" s="637"/>
      <c r="I42" s="638"/>
      <c r="J42" s="638"/>
      <c r="K42" s="638"/>
      <c r="L42" s="638"/>
      <c r="M42" s="639"/>
      <c r="O42" s="101"/>
    </row>
    <row r="43" spans="2:15" ht="15" customHeight="1" x14ac:dyDescent="0.3">
      <c r="B43" s="637"/>
      <c r="C43" s="638"/>
      <c r="D43" s="638"/>
      <c r="E43" s="638"/>
      <c r="F43" s="639"/>
      <c r="H43" s="637"/>
      <c r="I43" s="638"/>
      <c r="J43" s="638"/>
      <c r="K43" s="638"/>
      <c r="L43" s="638"/>
      <c r="M43" s="639"/>
      <c r="O43" s="101"/>
    </row>
    <row r="44" spans="2:15" ht="15" customHeight="1" x14ac:dyDescent="0.3">
      <c r="B44" s="637"/>
      <c r="C44" s="638"/>
      <c r="D44" s="638"/>
      <c r="E44" s="638"/>
      <c r="F44" s="639"/>
      <c r="H44" s="637"/>
      <c r="I44" s="638"/>
      <c r="J44" s="638"/>
      <c r="K44" s="638"/>
      <c r="L44" s="638"/>
      <c r="M44" s="639"/>
      <c r="O44" s="101"/>
    </row>
    <row r="45" spans="2:15" ht="15" customHeight="1" x14ac:dyDescent="0.3">
      <c r="B45" s="637"/>
      <c r="C45" s="638"/>
      <c r="D45" s="638"/>
      <c r="E45" s="638"/>
      <c r="F45" s="639"/>
      <c r="H45" s="637"/>
      <c r="I45" s="638"/>
      <c r="J45" s="638"/>
      <c r="K45" s="638"/>
      <c r="L45" s="638"/>
      <c r="M45" s="639"/>
      <c r="O45" s="101"/>
    </row>
    <row r="46" spans="2:15" ht="15" customHeight="1" x14ac:dyDescent="0.3">
      <c r="B46" s="637"/>
      <c r="C46" s="638"/>
      <c r="D46" s="638"/>
      <c r="E46" s="638"/>
      <c r="F46" s="639"/>
      <c r="H46" s="637"/>
      <c r="I46" s="638"/>
      <c r="J46" s="638"/>
      <c r="K46" s="638"/>
      <c r="L46" s="638"/>
      <c r="M46" s="639"/>
      <c r="O46" s="101"/>
    </row>
    <row r="47" spans="2:15" ht="15" customHeight="1" x14ac:dyDescent="0.3">
      <c r="B47" s="637"/>
      <c r="C47" s="638"/>
      <c r="D47" s="638"/>
      <c r="E47" s="638"/>
      <c r="F47" s="639"/>
      <c r="H47" s="637"/>
      <c r="I47" s="638"/>
      <c r="J47" s="638"/>
      <c r="K47" s="638"/>
      <c r="L47" s="638"/>
      <c r="M47" s="639"/>
      <c r="O47" s="101"/>
    </row>
    <row r="48" spans="2:15" ht="15" customHeight="1" x14ac:dyDescent="0.3">
      <c r="B48" s="637"/>
      <c r="C48" s="638"/>
      <c r="D48" s="638"/>
      <c r="E48" s="638"/>
      <c r="F48" s="639"/>
      <c r="H48" s="637"/>
      <c r="I48" s="638"/>
      <c r="J48" s="638"/>
      <c r="K48" s="638"/>
      <c r="L48" s="638"/>
      <c r="M48" s="639"/>
      <c r="O48" s="101"/>
    </row>
    <row r="49" spans="2:15" ht="15" customHeight="1" x14ac:dyDescent="0.3">
      <c r="B49" s="637"/>
      <c r="C49" s="638"/>
      <c r="D49" s="638"/>
      <c r="E49" s="638"/>
      <c r="F49" s="639"/>
      <c r="H49" s="637"/>
      <c r="I49" s="638"/>
      <c r="J49" s="638"/>
      <c r="K49" s="638"/>
      <c r="L49" s="638"/>
      <c r="M49" s="639"/>
      <c r="O49" s="101"/>
    </row>
    <row r="50" spans="2:15" ht="15" customHeight="1" x14ac:dyDescent="0.3">
      <c r="B50" s="637"/>
      <c r="C50" s="638"/>
      <c r="D50" s="638"/>
      <c r="E50" s="638"/>
      <c r="F50" s="639"/>
      <c r="H50" s="637"/>
      <c r="I50" s="638"/>
      <c r="J50" s="638"/>
      <c r="K50" s="638"/>
      <c r="L50" s="638"/>
      <c r="M50" s="639"/>
      <c r="O50" s="101"/>
    </row>
    <row r="51" spans="2:15" ht="15" customHeight="1" thickBot="1" x14ac:dyDescent="0.35">
      <c r="B51" s="640"/>
      <c r="C51" s="641"/>
      <c r="D51" s="641"/>
      <c r="E51" s="641"/>
      <c r="F51" s="642"/>
      <c r="H51" s="640"/>
      <c r="I51" s="641"/>
      <c r="J51" s="641"/>
      <c r="K51" s="641"/>
      <c r="L51" s="641"/>
      <c r="M51" s="642"/>
      <c r="O51" s="101"/>
    </row>
    <row r="52" spans="2:15" ht="17.25" thickBot="1" x14ac:dyDescent="0.35">
      <c r="O52" s="101"/>
    </row>
    <row r="53" spans="2:15" ht="18" thickBot="1" x14ac:dyDescent="0.4">
      <c r="B53" s="643" t="s">
        <v>119</v>
      </c>
      <c r="C53" s="644"/>
      <c r="D53" s="644"/>
      <c r="E53" s="644"/>
      <c r="F53" s="645"/>
      <c r="H53" s="643" t="s">
        <v>67</v>
      </c>
      <c r="I53" s="644"/>
      <c r="J53" s="644"/>
      <c r="K53" s="644"/>
      <c r="L53" s="644"/>
      <c r="M53" s="645"/>
      <c r="O53" s="101"/>
    </row>
    <row r="54" spans="2:15" x14ac:dyDescent="0.3">
      <c r="B54" s="634"/>
      <c r="C54" s="635"/>
      <c r="D54" s="635"/>
      <c r="E54" s="635"/>
      <c r="F54" s="636"/>
      <c r="H54" s="634"/>
      <c r="I54" s="635"/>
      <c r="J54" s="635"/>
      <c r="K54" s="635"/>
      <c r="L54" s="635"/>
      <c r="M54" s="636"/>
      <c r="O54" s="101"/>
    </row>
    <row r="55" spans="2:15" x14ac:dyDescent="0.3">
      <c r="B55" s="637"/>
      <c r="C55" s="638"/>
      <c r="D55" s="638"/>
      <c r="E55" s="638"/>
      <c r="F55" s="639"/>
      <c r="H55" s="637"/>
      <c r="I55" s="638"/>
      <c r="J55" s="638"/>
      <c r="K55" s="638"/>
      <c r="L55" s="638"/>
      <c r="M55" s="639"/>
      <c r="O55" s="101"/>
    </row>
    <row r="56" spans="2:15" x14ac:dyDescent="0.3">
      <c r="B56" s="637"/>
      <c r="C56" s="638"/>
      <c r="D56" s="638"/>
      <c r="E56" s="638"/>
      <c r="F56" s="639"/>
      <c r="H56" s="637"/>
      <c r="I56" s="638"/>
      <c r="J56" s="638"/>
      <c r="K56" s="638"/>
      <c r="L56" s="638"/>
      <c r="M56" s="639"/>
      <c r="O56" s="101"/>
    </row>
    <row r="57" spans="2:15" x14ac:dyDescent="0.3">
      <c r="B57" s="637"/>
      <c r="C57" s="638"/>
      <c r="D57" s="638"/>
      <c r="E57" s="638"/>
      <c r="F57" s="639"/>
      <c r="H57" s="637"/>
      <c r="I57" s="638"/>
      <c r="J57" s="638"/>
      <c r="K57" s="638"/>
      <c r="L57" s="638"/>
      <c r="M57" s="639"/>
      <c r="O57" s="101"/>
    </row>
    <row r="58" spans="2:15" x14ac:dyDescent="0.3">
      <c r="B58" s="637"/>
      <c r="C58" s="638"/>
      <c r="D58" s="638"/>
      <c r="E58" s="638"/>
      <c r="F58" s="639"/>
      <c r="H58" s="637"/>
      <c r="I58" s="638"/>
      <c r="J58" s="638"/>
      <c r="K58" s="638"/>
      <c r="L58" s="638"/>
      <c r="M58" s="639"/>
      <c r="O58" s="101"/>
    </row>
    <row r="59" spans="2:15" x14ac:dyDescent="0.3">
      <c r="B59" s="637"/>
      <c r="C59" s="638"/>
      <c r="D59" s="638"/>
      <c r="E59" s="638"/>
      <c r="F59" s="639"/>
      <c r="H59" s="637"/>
      <c r="I59" s="638"/>
      <c r="J59" s="638"/>
      <c r="K59" s="638"/>
      <c r="L59" s="638"/>
      <c r="M59" s="639"/>
      <c r="O59" s="101"/>
    </row>
    <row r="60" spans="2:15" x14ac:dyDescent="0.3">
      <c r="B60" s="637"/>
      <c r="C60" s="638"/>
      <c r="D60" s="638"/>
      <c r="E60" s="638"/>
      <c r="F60" s="639"/>
      <c r="H60" s="637"/>
      <c r="I60" s="638"/>
      <c r="J60" s="638"/>
      <c r="K60" s="638"/>
      <c r="L60" s="638"/>
      <c r="M60" s="639"/>
      <c r="O60" s="101"/>
    </row>
    <row r="61" spans="2:15" x14ac:dyDescent="0.3">
      <c r="B61" s="637"/>
      <c r="C61" s="638"/>
      <c r="D61" s="638"/>
      <c r="E61" s="638"/>
      <c r="F61" s="639"/>
      <c r="H61" s="637"/>
      <c r="I61" s="638"/>
      <c r="J61" s="638"/>
      <c r="K61" s="638"/>
      <c r="L61" s="638"/>
      <c r="M61" s="639"/>
      <c r="O61" s="101"/>
    </row>
    <row r="62" spans="2:15" x14ac:dyDescent="0.3">
      <c r="B62" s="637"/>
      <c r="C62" s="638"/>
      <c r="D62" s="638"/>
      <c r="E62" s="638"/>
      <c r="F62" s="639"/>
      <c r="H62" s="637"/>
      <c r="I62" s="638"/>
      <c r="J62" s="638"/>
      <c r="K62" s="638"/>
      <c r="L62" s="638"/>
      <c r="M62" s="639"/>
      <c r="O62" s="101"/>
    </row>
    <row r="63" spans="2:15" x14ac:dyDescent="0.3">
      <c r="B63" s="637"/>
      <c r="C63" s="638"/>
      <c r="D63" s="638"/>
      <c r="E63" s="638"/>
      <c r="F63" s="639"/>
      <c r="H63" s="637"/>
      <c r="I63" s="638"/>
      <c r="J63" s="638"/>
      <c r="K63" s="638"/>
      <c r="L63" s="638"/>
      <c r="M63" s="639"/>
      <c r="O63" s="101"/>
    </row>
    <row r="64" spans="2:15" x14ac:dyDescent="0.3">
      <c r="B64" s="637"/>
      <c r="C64" s="638"/>
      <c r="D64" s="638"/>
      <c r="E64" s="638"/>
      <c r="F64" s="639"/>
      <c r="H64" s="637"/>
      <c r="I64" s="638"/>
      <c r="J64" s="638"/>
      <c r="K64" s="638"/>
      <c r="L64" s="638"/>
      <c r="M64" s="639"/>
      <c r="O64" s="101"/>
    </row>
    <row r="65" spans="2:15" x14ac:dyDescent="0.3">
      <c r="B65" s="637"/>
      <c r="C65" s="638"/>
      <c r="D65" s="638"/>
      <c r="E65" s="638"/>
      <c r="F65" s="639"/>
      <c r="H65" s="637"/>
      <c r="I65" s="638"/>
      <c r="J65" s="638"/>
      <c r="K65" s="638"/>
      <c r="L65" s="638"/>
      <c r="M65" s="639"/>
      <c r="O65" s="101"/>
    </row>
    <row r="66" spans="2:15" x14ac:dyDescent="0.3">
      <c r="B66" s="637"/>
      <c r="C66" s="638"/>
      <c r="D66" s="638"/>
      <c r="E66" s="638"/>
      <c r="F66" s="639"/>
      <c r="H66" s="637"/>
      <c r="I66" s="638"/>
      <c r="J66" s="638"/>
      <c r="K66" s="638"/>
      <c r="L66" s="638"/>
      <c r="M66" s="639"/>
      <c r="O66" s="101"/>
    </row>
    <row r="67" spans="2:15" x14ac:dyDescent="0.3">
      <c r="B67" s="637"/>
      <c r="C67" s="638"/>
      <c r="D67" s="638"/>
      <c r="E67" s="638"/>
      <c r="F67" s="639"/>
      <c r="H67" s="637"/>
      <c r="I67" s="638"/>
      <c r="J67" s="638"/>
      <c r="K67" s="638"/>
      <c r="L67" s="638"/>
      <c r="M67" s="639"/>
      <c r="O67" s="101"/>
    </row>
    <row r="68" spans="2:15" x14ac:dyDescent="0.3">
      <c r="B68" s="637"/>
      <c r="C68" s="638"/>
      <c r="D68" s="638"/>
      <c r="E68" s="638"/>
      <c r="F68" s="639"/>
      <c r="H68" s="637"/>
      <c r="I68" s="638"/>
      <c r="J68" s="638"/>
      <c r="K68" s="638"/>
      <c r="L68" s="638"/>
      <c r="M68" s="639"/>
      <c r="O68" s="101"/>
    </row>
    <row r="69" spans="2:15" x14ac:dyDescent="0.3">
      <c r="B69" s="637"/>
      <c r="C69" s="638"/>
      <c r="D69" s="638"/>
      <c r="E69" s="638"/>
      <c r="F69" s="639"/>
      <c r="H69" s="637"/>
      <c r="I69" s="638"/>
      <c r="J69" s="638"/>
      <c r="K69" s="638"/>
      <c r="L69" s="638"/>
      <c r="M69" s="639"/>
      <c r="O69" s="101"/>
    </row>
    <row r="70" spans="2:15" x14ac:dyDescent="0.3">
      <c r="B70" s="637"/>
      <c r="C70" s="638"/>
      <c r="D70" s="638"/>
      <c r="E70" s="638"/>
      <c r="F70" s="639"/>
      <c r="H70" s="637"/>
      <c r="I70" s="638"/>
      <c r="J70" s="638"/>
      <c r="K70" s="638"/>
      <c r="L70" s="638"/>
      <c r="M70" s="639"/>
      <c r="O70" s="101"/>
    </row>
    <row r="71" spans="2:15" x14ac:dyDescent="0.3">
      <c r="B71" s="637"/>
      <c r="C71" s="638"/>
      <c r="D71" s="638"/>
      <c r="E71" s="638"/>
      <c r="F71" s="639"/>
      <c r="H71" s="637"/>
      <c r="I71" s="638"/>
      <c r="J71" s="638"/>
      <c r="K71" s="638"/>
      <c r="L71" s="638"/>
      <c r="M71" s="639"/>
      <c r="O71" s="101"/>
    </row>
    <row r="72" spans="2:15" x14ac:dyDescent="0.3">
      <c r="B72" s="637"/>
      <c r="C72" s="638"/>
      <c r="D72" s="638"/>
      <c r="E72" s="638"/>
      <c r="F72" s="639"/>
      <c r="H72" s="637"/>
      <c r="I72" s="638"/>
      <c r="J72" s="638"/>
      <c r="K72" s="638"/>
      <c r="L72" s="638"/>
      <c r="M72" s="639"/>
      <c r="O72" s="101"/>
    </row>
    <row r="73" spans="2:15" x14ac:dyDescent="0.3">
      <c r="B73" s="637"/>
      <c r="C73" s="638"/>
      <c r="D73" s="638"/>
      <c r="E73" s="638"/>
      <c r="F73" s="639"/>
      <c r="H73" s="637"/>
      <c r="I73" s="638"/>
      <c r="J73" s="638"/>
      <c r="K73" s="638"/>
      <c r="L73" s="638"/>
      <c r="M73" s="639"/>
      <c r="O73" s="101"/>
    </row>
    <row r="74" spans="2:15" x14ac:dyDescent="0.3">
      <c r="B74" s="637"/>
      <c r="C74" s="638"/>
      <c r="D74" s="638"/>
      <c r="E74" s="638"/>
      <c r="F74" s="639"/>
      <c r="H74" s="637"/>
      <c r="I74" s="638"/>
      <c r="J74" s="638"/>
      <c r="K74" s="638"/>
      <c r="L74" s="638"/>
      <c r="M74" s="639"/>
      <c r="O74" s="101"/>
    </row>
    <row r="75" spans="2:15" x14ac:dyDescent="0.3">
      <c r="B75" s="637"/>
      <c r="C75" s="638"/>
      <c r="D75" s="638"/>
      <c r="E75" s="638"/>
      <c r="F75" s="639"/>
      <c r="H75" s="637"/>
      <c r="I75" s="638"/>
      <c r="J75" s="638"/>
      <c r="K75" s="638"/>
      <c r="L75" s="638"/>
      <c r="M75" s="639"/>
      <c r="O75" s="101"/>
    </row>
    <row r="76" spans="2:15" x14ac:dyDescent="0.3">
      <c r="B76" s="637"/>
      <c r="C76" s="638"/>
      <c r="D76" s="638"/>
      <c r="E76" s="638"/>
      <c r="F76" s="639"/>
      <c r="H76" s="637"/>
      <c r="I76" s="638"/>
      <c r="J76" s="638"/>
      <c r="K76" s="638"/>
      <c r="L76" s="638"/>
      <c r="M76" s="639"/>
      <c r="O76" s="101"/>
    </row>
    <row r="77" spans="2:15" x14ac:dyDescent="0.3">
      <c r="B77" s="637"/>
      <c r="C77" s="638"/>
      <c r="D77" s="638"/>
      <c r="E77" s="638"/>
      <c r="F77" s="639"/>
      <c r="H77" s="637"/>
      <c r="I77" s="638"/>
      <c r="J77" s="638"/>
      <c r="K77" s="638"/>
      <c r="L77" s="638"/>
      <c r="M77" s="639"/>
      <c r="O77" s="101"/>
    </row>
    <row r="78" spans="2:15" x14ac:dyDescent="0.3">
      <c r="B78" s="637"/>
      <c r="C78" s="638"/>
      <c r="D78" s="638"/>
      <c r="E78" s="638"/>
      <c r="F78" s="639"/>
      <c r="H78" s="637"/>
      <c r="I78" s="638"/>
      <c r="J78" s="638"/>
      <c r="K78" s="638"/>
      <c r="L78" s="638"/>
      <c r="M78" s="639"/>
      <c r="O78" s="101"/>
    </row>
    <row r="79" spans="2:15" x14ac:dyDescent="0.3">
      <c r="B79" s="637"/>
      <c r="C79" s="638"/>
      <c r="D79" s="638"/>
      <c r="E79" s="638"/>
      <c r="F79" s="639"/>
      <c r="H79" s="637"/>
      <c r="I79" s="638"/>
      <c r="J79" s="638"/>
      <c r="K79" s="638"/>
      <c r="L79" s="638"/>
      <c r="M79" s="639"/>
      <c r="O79" s="101"/>
    </row>
    <row r="80" spans="2:15" x14ac:dyDescent="0.3">
      <c r="B80" s="637"/>
      <c r="C80" s="638"/>
      <c r="D80" s="638"/>
      <c r="E80" s="638"/>
      <c r="F80" s="639"/>
      <c r="H80" s="637"/>
      <c r="I80" s="638"/>
      <c r="J80" s="638"/>
      <c r="K80" s="638"/>
      <c r="L80" s="638"/>
      <c r="M80" s="639"/>
      <c r="O80" s="101"/>
    </row>
    <row r="81" spans="2:15" x14ac:dyDescent="0.3">
      <c r="B81" s="637"/>
      <c r="C81" s="638"/>
      <c r="D81" s="638"/>
      <c r="E81" s="638"/>
      <c r="F81" s="639"/>
      <c r="H81" s="637"/>
      <c r="I81" s="638"/>
      <c r="J81" s="638"/>
      <c r="K81" s="638"/>
      <c r="L81" s="638"/>
      <c r="M81" s="639"/>
      <c r="O81" s="101"/>
    </row>
    <row r="82" spans="2:15" x14ac:dyDescent="0.3">
      <c r="B82" s="637"/>
      <c r="C82" s="638"/>
      <c r="D82" s="638"/>
      <c r="E82" s="638"/>
      <c r="F82" s="639"/>
      <c r="H82" s="637"/>
      <c r="I82" s="638"/>
      <c r="J82" s="638"/>
      <c r="K82" s="638"/>
      <c r="L82" s="638"/>
      <c r="M82" s="639"/>
      <c r="O82" s="101"/>
    </row>
    <row r="83" spans="2:15" x14ac:dyDescent="0.3">
      <c r="B83" s="637"/>
      <c r="C83" s="638"/>
      <c r="D83" s="638"/>
      <c r="E83" s="638"/>
      <c r="F83" s="639"/>
      <c r="H83" s="637"/>
      <c r="I83" s="638"/>
      <c r="J83" s="638"/>
      <c r="K83" s="638"/>
      <c r="L83" s="638"/>
      <c r="M83" s="639"/>
      <c r="O83" s="101"/>
    </row>
    <row r="84" spans="2:15" x14ac:dyDescent="0.3">
      <c r="B84" s="637"/>
      <c r="C84" s="638"/>
      <c r="D84" s="638"/>
      <c r="E84" s="638"/>
      <c r="F84" s="639"/>
      <c r="H84" s="637"/>
      <c r="I84" s="638"/>
      <c r="J84" s="638"/>
      <c r="K84" s="638"/>
      <c r="L84" s="638"/>
      <c r="M84" s="639"/>
      <c r="O84" s="101"/>
    </row>
    <row r="85" spans="2:15" x14ac:dyDescent="0.3">
      <c r="B85" s="637"/>
      <c r="C85" s="638"/>
      <c r="D85" s="638"/>
      <c r="E85" s="638"/>
      <c r="F85" s="639"/>
      <c r="H85" s="637"/>
      <c r="I85" s="638"/>
      <c r="J85" s="638"/>
      <c r="K85" s="638"/>
      <c r="L85" s="638"/>
      <c r="M85" s="639"/>
      <c r="O85" s="101"/>
    </row>
    <row r="86" spans="2:15" x14ac:dyDescent="0.3">
      <c r="B86" s="637"/>
      <c r="C86" s="638"/>
      <c r="D86" s="638"/>
      <c r="E86" s="638"/>
      <c r="F86" s="639"/>
      <c r="H86" s="637"/>
      <c r="I86" s="638"/>
      <c r="J86" s="638"/>
      <c r="K86" s="638"/>
      <c r="L86" s="638"/>
      <c r="M86" s="639"/>
      <c r="O86" s="101"/>
    </row>
    <row r="87" spans="2:15" x14ac:dyDescent="0.3">
      <c r="B87" s="637"/>
      <c r="C87" s="638"/>
      <c r="D87" s="638"/>
      <c r="E87" s="638"/>
      <c r="F87" s="639"/>
      <c r="H87" s="637"/>
      <c r="I87" s="638"/>
      <c r="J87" s="638"/>
      <c r="K87" s="638"/>
      <c r="L87" s="638"/>
      <c r="M87" s="639"/>
      <c r="O87" s="101"/>
    </row>
    <row r="88" spans="2:15" x14ac:dyDescent="0.3">
      <c r="B88" s="637"/>
      <c r="C88" s="638"/>
      <c r="D88" s="638"/>
      <c r="E88" s="638"/>
      <c r="F88" s="639"/>
      <c r="H88" s="637"/>
      <c r="I88" s="638"/>
      <c r="J88" s="638"/>
      <c r="K88" s="638"/>
      <c r="L88" s="638"/>
      <c r="M88" s="639"/>
      <c r="O88" s="101"/>
    </row>
    <row r="89" spans="2:15" x14ac:dyDescent="0.3">
      <c r="B89" s="637"/>
      <c r="C89" s="638"/>
      <c r="D89" s="638"/>
      <c r="E89" s="638"/>
      <c r="F89" s="639"/>
      <c r="H89" s="637"/>
      <c r="I89" s="638"/>
      <c r="J89" s="638"/>
      <c r="K89" s="638"/>
      <c r="L89" s="638"/>
      <c r="M89" s="639"/>
      <c r="O89" s="101"/>
    </row>
    <row r="90" spans="2:15" x14ac:dyDescent="0.3">
      <c r="B90" s="637"/>
      <c r="C90" s="638"/>
      <c r="D90" s="638"/>
      <c r="E90" s="638"/>
      <c r="F90" s="639"/>
      <c r="H90" s="637"/>
      <c r="I90" s="638"/>
      <c r="J90" s="638"/>
      <c r="K90" s="638"/>
      <c r="L90" s="638"/>
      <c r="M90" s="639"/>
      <c r="O90" s="101"/>
    </row>
    <row r="91" spans="2:15" x14ac:dyDescent="0.3">
      <c r="B91" s="637"/>
      <c r="C91" s="638"/>
      <c r="D91" s="638"/>
      <c r="E91" s="638"/>
      <c r="F91" s="639"/>
      <c r="H91" s="637"/>
      <c r="I91" s="638"/>
      <c r="J91" s="638"/>
      <c r="K91" s="638"/>
      <c r="L91" s="638"/>
      <c r="M91" s="639"/>
      <c r="O91" s="101"/>
    </row>
    <row r="92" spans="2:15" x14ac:dyDescent="0.3">
      <c r="B92" s="637"/>
      <c r="C92" s="638"/>
      <c r="D92" s="638"/>
      <c r="E92" s="638"/>
      <c r="F92" s="639"/>
      <c r="H92" s="637"/>
      <c r="I92" s="638"/>
      <c r="J92" s="638"/>
      <c r="K92" s="638"/>
      <c r="L92" s="638"/>
      <c r="M92" s="639"/>
      <c r="O92" s="101"/>
    </row>
    <row r="93" spans="2:15" ht="17.25" thickBot="1" x14ac:dyDescent="0.35">
      <c r="B93" s="640"/>
      <c r="C93" s="641"/>
      <c r="D93" s="641"/>
      <c r="E93" s="641"/>
      <c r="F93" s="642"/>
      <c r="H93" s="640"/>
      <c r="I93" s="641"/>
      <c r="J93" s="641"/>
      <c r="K93" s="641"/>
      <c r="L93" s="641"/>
      <c r="M93" s="642"/>
      <c r="O93" s="101"/>
    </row>
    <row r="94" spans="2:15" ht="17.25" thickBot="1" x14ac:dyDescent="0.35">
      <c r="O94" s="101"/>
    </row>
    <row r="95" spans="2:15" ht="18" thickBot="1" x14ac:dyDescent="0.4">
      <c r="B95" s="643" t="s">
        <v>69</v>
      </c>
      <c r="C95" s="644"/>
      <c r="D95" s="644"/>
      <c r="E95" s="644"/>
      <c r="F95" s="645"/>
      <c r="H95" s="643" t="s">
        <v>70</v>
      </c>
      <c r="I95" s="644"/>
      <c r="J95" s="644"/>
      <c r="K95" s="644"/>
      <c r="L95" s="644"/>
      <c r="M95" s="645"/>
      <c r="O95" s="101"/>
    </row>
    <row r="96" spans="2:15" x14ac:dyDescent="0.3">
      <c r="B96" s="634"/>
      <c r="C96" s="635"/>
      <c r="D96" s="635"/>
      <c r="E96" s="635"/>
      <c r="F96" s="636"/>
      <c r="H96" s="634"/>
      <c r="I96" s="635"/>
      <c r="J96" s="635"/>
      <c r="K96" s="635"/>
      <c r="L96" s="635"/>
      <c r="M96" s="636"/>
      <c r="O96" s="101"/>
    </row>
    <row r="97" spans="2:15" x14ac:dyDescent="0.3">
      <c r="B97" s="637"/>
      <c r="C97" s="638"/>
      <c r="D97" s="638"/>
      <c r="E97" s="638"/>
      <c r="F97" s="639"/>
      <c r="H97" s="637"/>
      <c r="I97" s="638"/>
      <c r="J97" s="638"/>
      <c r="K97" s="638"/>
      <c r="L97" s="638"/>
      <c r="M97" s="639"/>
      <c r="O97" s="101"/>
    </row>
    <row r="98" spans="2:15" x14ac:dyDescent="0.3">
      <c r="B98" s="637"/>
      <c r="C98" s="638"/>
      <c r="D98" s="638"/>
      <c r="E98" s="638"/>
      <c r="F98" s="639"/>
      <c r="H98" s="637"/>
      <c r="I98" s="638"/>
      <c r="J98" s="638"/>
      <c r="K98" s="638"/>
      <c r="L98" s="638"/>
      <c r="M98" s="639"/>
      <c r="O98" s="101"/>
    </row>
    <row r="99" spans="2:15" x14ac:dyDescent="0.3">
      <c r="B99" s="637"/>
      <c r="C99" s="638"/>
      <c r="D99" s="638"/>
      <c r="E99" s="638"/>
      <c r="F99" s="639"/>
      <c r="H99" s="637"/>
      <c r="I99" s="638"/>
      <c r="J99" s="638"/>
      <c r="K99" s="638"/>
      <c r="L99" s="638"/>
      <c r="M99" s="639"/>
      <c r="O99" s="101"/>
    </row>
    <row r="100" spans="2:15" x14ac:dyDescent="0.3">
      <c r="B100" s="637"/>
      <c r="C100" s="638"/>
      <c r="D100" s="638"/>
      <c r="E100" s="638"/>
      <c r="F100" s="639"/>
      <c r="H100" s="637"/>
      <c r="I100" s="638"/>
      <c r="J100" s="638"/>
      <c r="K100" s="638"/>
      <c r="L100" s="638"/>
      <c r="M100" s="639"/>
      <c r="O100" s="101"/>
    </row>
    <row r="101" spans="2:15" x14ac:dyDescent="0.3">
      <c r="B101" s="637"/>
      <c r="C101" s="638"/>
      <c r="D101" s="638"/>
      <c r="E101" s="638"/>
      <c r="F101" s="639"/>
      <c r="H101" s="637"/>
      <c r="I101" s="638"/>
      <c r="J101" s="638"/>
      <c r="K101" s="638"/>
      <c r="L101" s="638"/>
      <c r="M101" s="639"/>
      <c r="O101" s="101"/>
    </row>
    <row r="102" spans="2:15" x14ac:dyDescent="0.3">
      <c r="B102" s="637"/>
      <c r="C102" s="638"/>
      <c r="D102" s="638"/>
      <c r="E102" s="638"/>
      <c r="F102" s="639"/>
      <c r="H102" s="637"/>
      <c r="I102" s="638"/>
      <c r="J102" s="638"/>
      <c r="K102" s="638"/>
      <c r="L102" s="638"/>
      <c r="M102" s="639"/>
      <c r="O102" s="101"/>
    </row>
    <row r="103" spans="2:15" x14ac:dyDescent="0.3">
      <c r="B103" s="637"/>
      <c r="C103" s="638"/>
      <c r="D103" s="638"/>
      <c r="E103" s="638"/>
      <c r="F103" s="639"/>
      <c r="H103" s="637"/>
      <c r="I103" s="638"/>
      <c r="J103" s="638"/>
      <c r="K103" s="638"/>
      <c r="L103" s="638"/>
      <c r="M103" s="639"/>
      <c r="O103" s="101"/>
    </row>
    <row r="104" spans="2:15" x14ac:dyDescent="0.3">
      <c r="B104" s="637"/>
      <c r="C104" s="638"/>
      <c r="D104" s="638"/>
      <c r="E104" s="638"/>
      <c r="F104" s="639"/>
      <c r="H104" s="637"/>
      <c r="I104" s="638"/>
      <c r="J104" s="638"/>
      <c r="K104" s="638"/>
      <c r="L104" s="638"/>
      <c r="M104" s="639"/>
      <c r="O104" s="101"/>
    </row>
    <row r="105" spans="2:15" x14ac:dyDescent="0.3">
      <c r="B105" s="637"/>
      <c r="C105" s="638"/>
      <c r="D105" s="638"/>
      <c r="E105" s="638"/>
      <c r="F105" s="639"/>
      <c r="H105" s="637"/>
      <c r="I105" s="638"/>
      <c r="J105" s="638"/>
      <c r="K105" s="638"/>
      <c r="L105" s="638"/>
      <c r="M105" s="639"/>
      <c r="O105" s="101"/>
    </row>
    <row r="106" spans="2:15" x14ac:dyDescent="0.3">
      <c r="B106" s="637"/>
      <c r="C106" s="638"/>
      <c r="D106" s="638"/>
      <c r="E106" s="638"/>
      <c r="F106" s="639"/>
      <c r="H106" s="637"/>
      <c r="I106" s="638"/>
      <c r="J106" s="638"/>
      <c r="K106" s="638"/>
      <c r="L106" s="638"/>
      <c r="M106" s="639"/>
      <c r="O106" s="101"/>
    </row>
    <row r="107" spans="2:15" x14ac:dyDescent="0.3">
      <c r="B107" s="637"/>
      <c r="C107" s="638"/>
      <c r="D107" s="638"/>
      <c r="E107" s="638"/>
      <c r="F107" s="639"/>
      <c r="H107" s="637"/>
      <c r="I107" s="638"/>
      <c r="J107" s="638"/>
      <c r="K107" s="638"/>
      <c r="L107" s="638"/>
      <c r="M107" s="639"/>
      <c r="O107" s="101"/>
    </row>
    <row r="108" spans="2:15" x14ac:dyDescent="0.3">
      <c r="B108" s="637"/>
      <c r="C108" s="638"/>
      <c r="D108" s="638"/>
      <c r="E108" s="638"/>
      <c r="F108" s="639"/>
      <c r="H108" s="637"/>
      <c r="I108" s="638"/>
      <c r="J108" s="638"/>
      <c r="K108" s="638"/>
      <c r="L108" s="638"/>
      <c r="M108" s="639"/>
      <c r="O108" s="101"/>
    </row>
    <row r="109" spans="2:15" x14ac:dyDescent="0.3">
      <c r="B109" s="637"/>
      <c r="C109" s="638"/>
      <c r="D109" s="638"/>
      <c r="E109" s="638"/>
      <c r="F109" s="639"/>
      <c r="H109" s="637"/>
      <c r="I109" s="638"/>
      <c r="J109" s="638"/>
      <c r="K109" s="638"/>
      <c r="L109" s="638"/>
      <c r="M109" s="639"/>
      <c r="O109" s="101"/>
    </row>
    <row r="110" spans="2:15" x14ac:dyDescent="0.3">
      <c r="B110" s="637"/>
      <c r="C110" s="638"/>
      <c r="D110" s="638"/>
      <c r="E110" s="638"/>
      <c r="F110" s="639"/>
      <c r="H110" s="637"/>
      <c r="I110" s="638"/>
      <c r="J110" s="638"/>
      <c r="K110" s="638"/>
      <c r="L110" s="638"/>
      <c r="M110" s="639"/>
      <c r="O110" s="101"/>
    </row>
    <row r="111" spans="2:15" x14ac:dyDescent="0.3">
      <c r="B111" s="637"/>
      <c r="C111" s="638"/>
      <c r="D111" s="638"/>
      <c r="E111" s="638"/>
      <c r="F111" s="639"/>
      <c r="H111" s="637"/>
      <c r="I111" s="638"/>
      <c r="J111" s="638"/>
      <c r="K111" s="638"/>
      <c r="L111" s="638"/>
      <c r="M111" s="639"/>
      <c r="O111" s="101"/>
    </row>
    <row r="112" spans="2:15" x14ac:dyDescent="0.3">
      <c r="B112" s="637"/>
      <c r="C112" s="638"/>
      <c r="D112" s="638"/>
      <c r="E112" s="638"/>
      <c r="F112" s="639"/>
      <c r="H112" s="637"/>
      <c r="I112" s="638"/>
      <c r="J112" s="638"/>
      <c r="K112" s="638"/>
      <c r="L112" s="638"/>
      <c r="M112" s="639"/>
      <c r="O112" s="101"/>
    </row>
    <row r="113" spans="2:15" x14ac:dyDescent="0.3">
      <c r="B113" s="637"/>
      <c r="C113" s="638"/>
      <c r="D113" s="638"/>
      <c r="E113" s="638"/>
      <c r="F113" s="639"/>
      <c r="H113" s="637"/>
      <c r="I113" s="638"/>
      <c r="J113" s="638"/>
      <c r="K113" s="638"/>
      <c r="L113" s="638"/>
      <c r="M113" s="639"/>
      <c r="O113" s="101"/>
    </row>
    <row r="114" spans="2:15" x14ac:dyDescent="0.3">
      <c r="B114" s="637"/>
      <c r="C114" s="638"/>
      <c r="D114" s="638"/>
      <c r="E114" s="638"/>
      <c r="F114" s="639"/>
      <c r="H114" s="637"/>
      <c r="I114" s="638"/>
      <c r="J114" s="638"/>
      <c r="K114" s="638"/>
      <c r="L114" s="638"/>
      <c r="M114" s="639"/>
      <c r="O114" s="101"/>
    </row>
    <row r="115" spans="2:15" x14ac:dyDescent="0.3">
      <c r="B115" s="637"/>
      <c r="C115" s="638"/>
      <c r="D115" s="638"/>
      <c r="E115" s="638"/>
      <c r="F115" s="639"/>
      <c r="H115" s="637"/>
      <c r="I115" s="638"/>
      <c r="J115" s="638"/>
      <c r="K115" s="638"/>
      <c r="L115" s="638"/>
      <c r="M115" s="639"/>
      <c r="O115" s="101"/>
    </row>
    <row r="116" spans="2:15" x14ac:dyDescent="0.3">
      <c r="B116" s="637"/>
      <c r="C116" s="638"/>
      <c r="D116" s="638"/>
      <c r="E116" s="638"/>
      <c r="F116" s="639"/>
      <c r="H116" s="637"/>
      <c r="I116" s="638"/>
      <c r="J116" s="638"/>
      <c r="K116" s="638"/>
      <c r="L116" s="638"/>
      <c r="M116" s="639"/>
      <c r="O116" s="101"/>
    </row>
    <row r="117" spans="2:15" x14ac:dyDescent="0.3">
      <c r="B117" s="637"/>
      <c r="C117" s="638"/>
      <c r="D117" s="638"/>
      <c r="E117" s="638"/>
      <c r="F117" s="639"/>
      <c r="H117" s="637"/>
      <c r="I117" s="638"/>
      <c r="J117" s="638"/>
      <c r="K117" s="638"/>
      <c r="L117" s="638"/>
      <c r="M117" s="639"/>
      <c r="O117" s="101"/>
    </row>
    <row r="118" spans="2:15" x14ac:dyDescent="0.3">
      <c r="B118" s="637"/>
      <c r="C118" s="638"/>
      <c r="D118" s="638"/>
      <c r="E118" s="638"/>
      <c r="F118" s="639"/>
      <c r="H118" s="637"/>
      <c r="I118" s="638"/>
      <c r="J118" s="638"/>
      <c r="K118" s="638"/>
      <c r="L118" s="638"/>
      <c r="M118" s="639"/>
      <c r="O118" s="101"/>
    </row>
    <row r="119" spans="2:15" x14ac:dyDescent="0.3">
      <c r="B119" s="637"/>
      <c r="C119" s="638"/>
      <c r="D119" s="638"/>
      <c r="E119" s="638"/>
      <c r="F119" s="639"/>
      <c r="H119" s="637"/>
      <c r="I119" s="638"/>
      <c r="J119" s="638"/>
      <c r="K119" s="638"/>
      <c r="L119" s="638"/>
      <c r="M119" s="639"/>
      <c r="O119" s="101"/>
    </row>
    <row r="120" spans="2:15" x14ac:dyDescent="0.3">
      <c r="B120" s="637"/>
      <c r="C120" s="638"/>
      <c r="D120" s="638"/>
      <c r="E120" s="638"/>
      <c r="F120" s="639"/>
      <c r="H120" s="637"/>
      <c r="I120" s="638"/>
      <c r="J120" s="638"/>
      <c r="K120" s="638"/>
      <c r="L120" s="638"/>
      <c r="M120" s="639"/>
      <c r="O120" s="101"/>
    </row>
    <row r="121" spans="2:15" x14ac:dyDescent="0.3">
      <c r="B121" s="637"/>
      <c r="C121" s="638"/>
      <c r="D121" s="638"/>
      <c r="E121" s="638"/>
      <c r="F121" s="639"/>
      <c r="H121" s="637"/>
      <c r="I121" s="638"/>
      <c r="J121" s="638"/>
      <c r="K121" s="638"/>
      <c r="L121" s="638"/>
      <c r="M121" s="639"/>
      <c r="O121" s="101"/>
    </row>
    <row r="122" spans="2:15" x14ac:dyDescent="0.3">
      <c r="B122" s="637"/>
      <c r="C122" s="638"/>
      <c r="D122" s="638"/>
      <c r="E122" s="638"/>
      <c r="F122" s="639"/>
      <c r="H122" s="637"/>
      <c r="I122" s="638"/>
      <c r="J122" s="638"/>
      <c r="K122" s="638"/>
      <c r="L122" s="638"/>
      <c r="M122" s="639"/>
      <c r="O122" s="101"/>
    </row>
    <row r="123" spans="2:15" x14ac:dyDescent="0.3">
      <c r="B123" s="637"/>
      <c r="C123" s="638"/>
      <c r="D123" s="638"/>
      <c r="E123" s="638"/>
      <c r="F123" s="639"/>
      <c r="H123" s="637"/>
      <c r="I123" s="638"/>
      <c r="J123" s="638"/>
      <c r="K123" s="638"/>
      <c r="L123" s="638"/>
      <c r="M123" s="639"/>
      <c r="O123" s="101"/>
    </row>
    <row r="124" spans="2:15" x14ac:dyDescent="0.3">
      <c r="B124" s="637"/>
      <c r="C124" s="638"/>
      <c r="D124" s="638"/>
      <c r="E124" s="638"/>
      <c r="F124" s="639"/>
      <c r="H124" s="637"/>
      <c r="I124" s="638"/>
      <c r="J124" s="638"/>
      <c r="K124" s="638"/>
      <c r="L124" s="638"/>
      <c r="M124" s="639"/>
      <c r="O124" s="101"/>
    </row>
    <row r="125" spans="2:15" x14ac:dyDescent="0.3">
      <c r="B125" s="637"/>
      <c r="C125" s="638"/>
      <c r="D125" s="638"/>
      <c r="E125" s="638"/>
      <c r="F125" s="639"/>
      <c r="H125" s="637"/>
      <c r="I125" s="638"/>
      <c r="J125" s="638"/>
      <c r="K125" s="638"/>
      <c r="L125" s="638"/>
      <c r="M125" s="639"/>
      <c r="O125" s="101"/>
    </row>
    <row r="126" spans="2:15" x14ac:dyDescent="0.3">
      <c r="B126" s="637"/>
      <c r="C126" s="638"/>
      <c r="D126" s="638"/>
      <c r="E126" s="638"/>
      <c r="F126" s="639"/>
      <c r="H126" s="637"/>
      <c r="I126" s="638"/>
      <c r="J126" s="638"/>
      <c r="K126" s="638"/>
      <c r="L126" s="638"/>
      <c r="M126" s="639"/>
      <c r="O126" s="101"/>
    </row>
    <row r="127" spans="2:15" x14ac:dyDescent="0.3">
      <c r="B127" s="637"/>
      <c r="C127" s="638"/>
      <c r="D127" s="638"/>
      <c r="E127" s="638"/>
      <c r="F127" s="639"/>
      <c r="H127" s="637"/>
      <c r="I127" s="638"/>
      <c r="J127" s="638"/>
      <c r="K127" s="638"/>
      <c r="L127" s="638"/>
      <c r="M127" s="639"/>
      <c r="O127" s="101"/>
    </row>
    <row r="128" spans="2:15" x14ac:dyDescent="0.3">
      <c r="B128" s="637"/>
      <c r="C128" s="638"/>
      <c r="D128" s="638"/>
      <c r="E128" s="638"/>
      <c r="F128" s="639"/>
      <c r="H128" s="637"/>
      <c r="I128" s="638"/>
      <c r="J128" s="638"/>
      <c r="K128" s="638"/>
      <c r="L128" s="638"/>
      <c r="M128" s="639"/>
      <c r="O128" s="101"/>
    </row>
    <row r="129" spans="2:15" x14ac:dyDescent="0.3">
      <c r="B129" s="637"/>
      <c r="C129" s="638"/>
      <c r="D129" s="638"/>
      <c r="E129" s="638"/>
      <c r="F129" s="639"/>
      <c r="H129" s="637"/>
      <c r="I129" s="638"/>
      <c r="J129" s="638"/>
      <c r="K129" s="638"/>
      <c r="L129" s="638"/>
      <c r="M129" s="639"/>
      <c r="O129" s="101"/>
    </row>
    <row r="130" spans="2:15" x14ac:dyDescent="0.3">
      <c r="B130" s="637"/>
      <c r="C130" s="638"/>
      <c r="D130" s="638"/>
      <c r="E130" s="638"/>
      <c r="F130" s="639"/>
      <c r="H130" s="637"/>
      <c r="I130" s="638"/>
      <c r="J130" s="638"/>
      <c r="K130" s="638"/>
      <c r="L130" s="638"/>
      <c r="M130" s="639"/>
      <c r="O130" s="101"/>
    </row>
    <row r="131" spans="2:15" x14ac:dyDescent="0.3">
      <c r="B131" s="637"/>
      <c r="C131" s="638"/>
      <c r="D131" s="638"/>
      <c r="E131" s="638"/>
      <c r="F131" s="639"/>
      <c r="H131" s="637"/>
      <c r="I131" s="638"/>
      <c r="J131" s="638"/>
      <c r="K131" s="638"/>
      <c r="L131" s="638"/>
      <c r="M131" s="639"/>
      <c r="O131" s="101"/>
    </row>
    <row r="132" spans="2:15" x14ac:dyDescent="0.3">
      <c r="B132" s="637"/>
      <c r="C132" s="638"/>
      <c r="D132" s="638"/>
      <c r="E132" s="638"/>
      <c r="F132" s="639"/>
      <c r="H132" s="637"/>
      <c r="I132" s="638"/>
      <c r="J132" s="638"/>
      <c r="K132" s="638"/>
      <c r="L132" s="638"/>
      <c r="M132" s="639"/>
      <c r="O132" s="101"/>
    </row>
    <row r="133" spans="2:15" x14ac:dyDescent="0.3">
      <c r="B133" s="637"/>
      <c r="C133" s="638"/>
      <c r="D133" s="638"/>
      <c r="E133" s="638"/>
      <c r="F133" s="639"/>
      <c r="H133" s="637"/>
      <c r="I133" s="638"/>
      <c r="J133" s="638"/>
      <c r="K133" s="638"/>
      <c r="L133" s="638"/>
      <c r="M133" s="639"/>
      <c r="O133" s="101"/>
    </row>
    <row r="134" spans="2:15" x14ac:dyDescent="0.3">
      <c r="B134" s="637"/>
      <c r="C134" s="638"/>
      <c r="D134" s="638"/>
      <c r="E134" s="638"/>
      <c r="F134" s="639"/>
      <c r="H134" s="637"/>
      <c r="I134" s="638"/>
      <c r="J134" s="638"/>
      <c r="K134" s="638"/>
      <c r="L134" s="638"/>
      <c r="M134" s="639"/>
      <c r="O134" s="101"/>
    </row>
    <row r="135" spans="2:15" ht="17.25" thickBot="1" x14ac:dyDescent="0.35">
      <c r="B135" s="640"/>
      <c r="C135" s="641"/>
      <c r="D135" s="641"/>
      <c r="E135" s="641"/>
      <c r="F135" s="642"/>
      <c r="H135" s="640"/>
      <c r="I135" s="641"/>
      <c r="J135" s="641"/>
      <c r="K135" s="641"/>
      <c r="L135" s="641"/>
      <c r="M135" s="642"/>
      <c r="O135" s="101"/>
    </row>
    <row r="136" spans="2:15" ht="17.25" thickBot="1" x14ac:dyDescent="0.35">
      <c r="O136" s="101"/>
    </row>
    <row r="137" spans="2:15" ht="18" thickBot="1" x14ac:dyDescent="0.4">
      <c r="B137" s="643" t="s">
        <v>194</v>
      </c>
      <c r="C137" s="644"/>
      <c r="D137" s="644"/>
      <c r="E137" s="644"/>
      <c r="F137" s="645"/>
      <c r="H137" s="643" t="s">
        <v>195</v>
      </c>
      <c r="I137" s="644"/>
      <c r="J137" s="644"/>
      <c r="K137" s="644"/>
      <c r="L137" s="644"/>
      <c r="M137" s="645"/>
      <c r="O137" s="101"/>
    </row>
    <row r="138" spans="2:15" x14ac:dyDescent="0.3">
      <c r="B138" s="634"/>
      <c r="C138" s="635"/>
      <c r="D138" s="635"/>
      <c r="E138" s="635"/>
      <c r="F138" s="636"/>
      <c r="H138" s="634"/>
      <c r="I138" s="635"/>
      <c r="J138" s="635"/>
      <c r="K138" s="635"/>
      <c r="L138" s="635"/>
      <c r="M138" s="636"/>
      <c r="O138" s="101"/>
    </row>
    <row r="139" spans="2:15" x14ac:dyDescent="0.3">
      <c r="B139" s="637"/>
      <c r="C139" s="638"/>
      <c r="D139" s="638"/>
      <c r="E139" s="638"/>
      <c r="F139" s="639"/>
      <c r="H139" s="637"/>
      <c r="I139" s="638"/>
      <c r="J139" s="638"/>
      <c r="K139" s="638"/>
      <c r="L139" s="638"/>
      <c r="M139" s="639"/>
      <c r="O139" s="101"/>
    </row>
    <row r="140" spans="2:15" x14ac:dyDescent="0.3">
      <c r="B140" s="637"/>
      <c r="C140" s="638"/>
      <c r="D140" s="638"/>
      <c r="E140" s="638"/>
      <c r="F140" s="639"/>
      <c r="H140" s="637"/>
      <c r="I140" s="638"/>
      <c r="J140" s="638"/>
      <c r="K140" s="638"/>
      <c r="L140" s="638"/>
      <c r="M140" s="639"/>
      <c r="O140" s="101"/>
    </row>
    <row r="141" spans="2:15" x14ac:dyDescent="0.3">
      <c r="B141" s="637"/>
      <c r="C141" s="638"/>
      <c r="D141" s="638"/>
      <c r="E141" s="638"/>
      <c r="F141" s="639"/>
      <c r="H141" s="637"/>
      <c r="I141" s="638"/>
      <c r="J141" s="638"/>
      <c r="K141" s="638"/>
      <c r="L141" s="638"/>
      <c r="M141" s="639"/>
      <c r="O141" s="101"/>
    </row>
    <row r="142" spans="2:15" x14ac:dyDescent="0.3">
      <c r="B142" s="637"/>
      <c r="C142" s="638"/>
      <c r="D142" s="638"/>
      <c r="E142" s="638"/>
      <c r="F142" s="639"/>
      <c r="H142" s="637"/>
      <c r="I142" s="638"/>
      <c r="J142" s="638"/>
      <c r="K142" s="638"/>
      <c r="L142" s="638"/>
      <c r="M142" s="639"/>
      <c r="O142" s="101"/>
    </row>
    <row r="143" spans="2:15" x14ac:dyDescent="0.3">
      <c r="B143" s="637"/>
      <c r="C143" s="638"/>
      <c r="D143" s="638"/>
      <c r="E143" s="638"/>
      <c r="F143" s="639"/>
      <c r="H143" s="637"/>
      <c r="I143" s="638"/>
      <c r="J143" s="638"/>
      <c r="K143" s="638"/>
      <c r="L143" s="638"/>
      <c r="M143" s="639"/>
      <c r="O143" s="101"/>
    </row>
    <row r="144" spans="2:15" x14ac:dyDescent="0.3">
      <c r="B144" s="637"/>
      <c r="C144" s="638"/>
      <c r="D144" s="638"/>
      <c r="E144" s="638"/>
      <c r="F144" s="639"/>
      <c r="H144" s="637"/>
      <c r="I144" s="638"/>
      <c r="J144" s="638"/>
      <c r="K144" s="638"/>
      <c r="L144" s="638"/>
      <c r="M144" s="639"/>
      <c r="O144" s="101"/>
    </row>
    <row r="145" spans="2:15" x14ac:dyDescent="0.3">
      <c r="B145" s="637"/>
      <c r="C145" s="638"/>
      <c r="D145" s="638"/>
      <c r="E145" s="638"/>
      <c r="F145" s="639"/>
      <c r="H145" s="637"/>
      <c r="I145" s="638"/>
      <c r="J145" s="638"/>
      <c r="K145" s="638"/>
      <c r="L145" s="638"/>
      <c r="M145" s="639"/>
      <c r="O145" s="101"/>
    </row>
    <row r="146" spans="2:15" x14ac:dyDescent="0.3">
      <c r="B146" s="637"/>
      <c r="C146" s="638"/>
      <c r="D146" s="638"/>
      <c r="E146" s="638"/>
      <c r="F146" s="639"/>
      <c r="H146" s="637"/>
      <c r="I146" s="638"/>
      <c r="J146" s="638"/>
      <c r="K146" s="638"/>
      <c r="L146" s="638"/>
      <c r="M146" s="639"/>
      <c r="O146" s="101"/>
    </row>
    <row r="147" spans="2:15" x14ac:dyDescent="0.3">
      <c r="B147" s="637"/>
      <c r="C147" s="638"/>
      <c r="D147" s="638"/>
      <c r="E147" s="638"/>
      <c r="F147" s="639"/>
      <c r="H147" s="637"/>
      <c r="I147" s="638"/>
      <c r="J147" s="638"/>
      <c r="K147" s="638"/>
      <c r="L147" s="638"/>
      <c r="M147" s="639"/>
      <c r="O147" s="101"/>
    </row>
    <row r="148" spans="2:15" x14ac:dyDescent="0.3">
      <c r="B148" s="637"/>
      <c r="C148" s="638"/>
      <c r="D148" s="638"/>
      <c r="E148" s="638"/>
      <c r="F148" s="639"/>
      <c r="H148" s="637"/>
      <c r="I148" s="638"/>
      <c r="J148" s="638"/>
      <c r="K148" s="638"/>
      <c r="L148" s="638"/>
      <c r="M148" s="639"/>
      <c r="O148" s="101"/>
    </row>
    <row r="149" spans="2:15" x14ac:dyDescent="0.3">
      <c r="B149" s="637"/>
      <c r="C149" s="638"/>
      <c r="D149" s="638"/>
      <c r="E149" s="638"/>
      <c r="F149" s="639"/>
      <c r="H149" s="637"/>
      <c r="I149" s="638"/>
      <c r="J149" s="638"/>
      <c r="K149" s="638"/>
      <c r="L149" s="638"/>
      <c r="M149" s="639"/>
      <c r="O149" s="101"/>
    </row>
    <row r="150" spans="2:15" x14ac:dyDescent="0.3">
      <c r="B150" s="637"/>
      <c r="C150" s="638"/>
      <c r="D150" s="638"/>
      <c r="E150" s="638"/>
      <c r="F150" s="639"/>
      <c r="H150" s="637"/>
      <c r="I150" s="638"/>
      <c r="J150" s="638"/>
      <c r="K150" s="638"/>
      <c r="L150" s="638"/>
      <c r="M150" s="639"/>
      <c r="O150" s="101"/>
    </row>
    <row r="151" spans="2:15" x14ac:dyDescent="0.3">
      <c r="B151" s="637"/>
      <c r="C151" s="638"/>
      <c r="D151" s="638"/>
      <c r="E151" s="638"/>
      <c r="F151" s="639"/>
      <c r="H151" s="637"/>
      <c r="I151" s="638"/>
      <c r="J151" s="638"/>
      <c r="K151" s="638"/>
      <c r="L151" s="638"/>
      <c r="M151" s="639"/>
      <c r="O151" s="101"/>
    </row>
    <row r="152" spans="2:15" x14ac:dyDescent="0.3">
      <c r="B152" s="637"/>
      <c r="C152" s="638"/>
      <c r="D152" s="638"/>
      <c r="E152" s="638"/>
      <c r="F152" s="639"/>
      <c r="H152" s="637"/>
      <c r="I152" s="638"/>
      <c r="J152" s="638"/>
      <c r="K152" s="638"/>
      <c r="L152" s="638"/>
      <c r="M152" s="639"/>
      <c r="O152" s="101"/>
    </row>
    <row r="153" spans="2:15" x14ac:dyDescent="0.3">
      <c r="B153" s="637"/>
      <c r="C153" s="638"/>
      <c r="D153" s="638"/>
      <c r="E153" s="638"/>
      <c r="F153" s="639"/>
      <c r="H153" s="637"/>
      <c r="I153" s="638"/>
      <c r="J153" s="638"/>
      <c r="K153" s="638"/>
      <c r="L153" s="638"/>
      <c r="M153" s="639"/>
      <c r="O153" s="101"/>
    </row>
    <row r="154" spans="2:15" x14ac:dyDescent="0.3">
      <c r="B154" s="637"/>
      <c r="C154" s="638"/>
      <c r="D154" s="638"/>
      <c r="E154" s="638"/>
      <c r="F154" s="639"/>
      <c r="H154" s="637"/>
      <c r="I154" s="638"/>
      <c r="J154" s="638"/>
      <c r="K154" s="638"/>
      <c r="L154" s="638"/>
      <c r="M154" s="639"/>
      <c r="O154" s="101"/>
    </row>
    <row r="155" spans="2:15" x14ac:dyDescent="0.3">
      <c r="B155" s="637"/>
      <c r="C155" s="638"/>
      <c r="D155" s="638"/>
      <c r="E155" s="638"/>
      <c r="F155" s="639"/>
      <c r="H155" s="637"/>
      <c r="I155" s="638"/>
      <c r="J155" s="638"/>
      <c r="K155" s="638"/>
      <c r="L155" s="638"/>
      <c r="M155" s="639"/>
      <c r="O155" s="101"/>
    </row>
    <row r="156" spans="2:15" x14ac:dyDescent="0.3">
      <c r="B156" s="637"/>
      <c r="C156" s="638"/>
      <c r="D156" s="638"/>
      <c r="E156" s="638"/>
      <c r="F156" s="639"/>
      <c r="H156" s="637"/>
      <c r="I156" s="638"/>
      <c r="J156" s="638"/>
      <c r="K156" s="638"/>
      <c r="L156" s="638"/>
      <c r="M156" s="639"/>
      <c r="O156" s="101"/>
    </row>
    <row r="157" spans="2:15" x14ac:dyDescent="0.3">
      <c r="B157" s="637"/>
      <c r="C157" s="638"/>
      <c r="D157" s="638"/>
      <c r="E157" s="638"/>
      <c r="F157" s="639"/>
      <c r="H157" s="637"/>
      <c r="I157" s="638"/>
      <c r="J157" s="638"/>
      <c r="K157" s="638"/>
      <c r="L157" s="638"/>
      <c r="M157" s="639"/>
      <c r="O157" s="101"/>
    </row>
    <row r="158" spans="2:15" x14ac:dyDescent="0.3">
      <c r="B158" s="637"/>
      <c r="C158" s="638"/>
      <c r="D158" s="638"/>
      <c r="E158" s="638"/>
      <c r="F158" s="639"/>
      <c r="H158" s="637"/>
      <c r="I158" s="638"/>
      <c r="J158" s="638"/>
      <c r="K158" s="638"/>
      <c r="L158" s="638"/>
      <c r="M158" s="639"/>
      <c r="O158" s="101"/>
    </row>
    <row r="159" spans="2:15" x14ac:dyDescent="0.3">
      <c r="B159" s="637"/>
      <c r="C159" s="638"/>
      <c r="D159" s="638"/>
      <c r="E159" s="638"/>
      <c r="F159" s="639"/>
      <c r="H159" s="637"/>
      <c r="I159" s="638"/>
      <c r="J159" s="638"/>
      <c r="K159" s="638"/>
      <c r="L159" s="638"/>
      <c r="M159" s="639"/>
      <c r="O159" s="101"/>
    </row>
    <row r="160" spans="2:15" x14ac:dyDescent="0.3">
      <c r="B160" s="637"/>
      <c r="C160" s="638"/>
      <c r="D160" s="638"/>
      <c r="E160" s="638"/>
      <c r="F160" s="639"/>
      <c r="H160" s="637"/>
      <c r="I160" s="638"/>
      <c r="J160" s="638"/>
      <c r="K160" s="638"/>
      <c r="L160" s="638"/>
      <c r="M160" s="639"/>
      <c r="O160" s="101"/>
    </row>
    <row r="161" spans="2:15" x14ac:dyDescent="0.3">
      <c r="B161" s="637"/>
      <c r="C161" s="638"/>
      <c r="D161" s="638"/>
      <c r="E161" s="638"/>
      <c r="F161" s="639"/>
      <c r="H161" s="637"/>
      <c r="I161" s="638"/>
      <c r="J161" s="638"/>
      <c r="K161" s="638"/>
      <c r="L161" s="638"/>
      <c r="M161" s="639"/>
      <c r="O161" s="101"/>
    </row>
    <row r="162" spans="2:15" x14ac:dyDescent="0.3">
      <c r="B162" s="637"/>
      <c r="C162" s="638"/>
      <c r="D162" s="638"/>
      <c r="E162" s="638"/>
      <c r="F162" s="639"/>
      <c r="H162" s="637"/>
      <c r="I162" s="638"/>
      <c r="J162" s="638"/>
      <c r="K162" s="638"/>
      <c r="L162" s="638"/>
      <c r="M162" s="639"/>
      <c r="O162" s="101"/>
    </row>
    <row r="163" spans="2:15" x14ac:dyDescent="0.3">
      <c r="B163" s="637"/>
      <c r="C163" s="638"/>
      <c r="D163" s="638"/>
      <c r="E163" s="638"/>
      <c r="F163" s="639"/>
      <c r="H163" s="637"/>
      <c r="I163" s="638"/>
      <c r="J163" s="638"/>
      <c r="K163" s="638"/>
      <c r="L163" s="638"/>
      <c r="M163" s="639"/>
      <c r="O163" s="101"/>
    </row>
    <row r="164" spans="2:15" x14ac:dyDescent="0.3">
      <c r="B164" s="637"/>
      <c r="C164" s="638"/>
      <c r="D164" s="638"/>
      <c r="E164" s="638"/>
      <c r="F164" s="639"/>
      <c r="H164" s="637"/>
      <c r="I164" s="638"/>
      <c r="J164" s="638"/>
      <c r="K164" s="638"/>
      <c r="L164" s="638"/>
      <c r="M164" s="639"/>
      <c r="O164" s="101"/>
    </row>
    <row r="165" spans="2:15" x14ac:dyDescent="0.3">
      <c r="B165" s="637"/>
      <c r="C165" s="638"/>
      <c r="D165" s="638"/>
      <c r="E165" s="638"/>
      <c r="F165" s="639"/>
      <c r="H165" s="637"/>
      <c r="I165" s="638"/>
      <c r="J165" s="638"/>
      <c r="K165" s="638"/>
      <c r="L165" s="638"/>
      <c r="M165" s="639"/>
      <c r="O165" s="101"/>
    </row>
    <row r="166" spans="2:15" x14ac:dyDescent="0.3">
      <c r="B166" s="637"/>
      <c r="C166" s="638"/>
      <c r="D166" s="638"/>
      <c r="E166" s="638"/>
      <c r="F166" s="639"/>
      <c r="H166" s="637"/>
      <c r="I166" s="638"/>
      <c r="J166" s="638"/>
      <c r="K166" s="638"/>
      <c r="L166" s="638"/>
      <c r="M166" s="639"/>
      <c r="O166" s="101"/>
    </row>
    <row r="167" spans="2:15" x14ac:dyDescent="0.3">
      <c r="B167" s="637"/>
      <c r="C167" s="638"/>
      <c r="D167" s="638"/>
      <c r="E167" s="638"/>
      <c r="F167" s="639"/>
      <c r="H167" s="637"/>
      <c r="I167" s="638"/>
      <c r="J167" s="638"/>
      <c r="K167" s="638"/>
      <c r="L167" s="638"/>
      <c r="M167" s="639"/>
      <c r="O167" s="101"/>
    </row>
    <row r="168" spans="2:15" x14ac:dyDescent="0.3">
      <c r="B168" s="637"/>
      <c r="C168" s="638"/>
      <c r="D168" s="638"/>
      <c r="E168" s="638"/>
      <c r="F168" s="639"/>
      <c r="H168" s="637"/>
      <c r="I168" s="638"/>
      <c r="J168" s="638"/>
      <c r="K168" s="638"/>
      <c r="L168" s="638"/>
      <c r="M168" s="639"/>
      <c r="O168" s="101"/>
    </row>
    <row r="169" spans="2:15" x14ac:dyDescent="0.3">
      <c r="B169" s="637"/>
      <c r="C169" s="638"/>
      <c r="D169" s="638"/>
      <c r="E169" s="638"/>
      <c r="F169" s="639"/>
      <c r="H169" s="637"/>
      <c r="I169" s="638"/>
      <c r="J169" s="638"/>
      <c r="K169" s="638"/>
      <c r="L169" s="638"/>
      <c r="M169" s="639"/>
      <c r="O169" s="101"/>
    </row>
    <row r="170" spans="2:15" x14ac:dyDescent="0.3">
      <c r="B170" s="637"/>
      <c r="C170" s="638"/>
      <c r="D170" s="638"/>
      <c r="E170" s="638"/>
      <c r="F170" s="639"/>
      <c r="H170" s="637"/>
      <c r="I170" s="638"/>
      <c r="J170" s="638"/>
      <c r="K170" s="638"/>
      <c r="L170" s="638"/>
      <c r="M170" s="639"/>
      <c r="O170" s="101"/>
    </row>
    <row r="171" spans="2:15" x14ac:dyDescent="0.3">
      <c r="B171" s="637"/>
      <c r="C171" s="638"/>
      <c r="D171" s="638"/>
      <c r="E171" s="638"/>
      <c r="F171" s="639"/>
      <c r="H171" s="637"/>
      <c r="I171" s="638"/>
      <c r="J171" s="638"/>
      <c r="K171" s="638"/>
      <c r="L171" s="638"/>
      <c r="M171" s="639"/>
      <c r="O171" s="101"/>
    </row>
    <row r="172" spans="2:15" x14ac:dyDescent="0.3">
      <c r="B172" s="637"/>
      <c r="C172" s="638"/>
      <c r="D172" s="638"/>
      <c r="E172" s="638"/>
      <c r="F172" s="639"/>
      <c r="H172" s="637"/>
      <c r="I172" s="638"/>
      <c r="J172" s="638"/>
      <c r="K172" s="638"/>
      <c r="L172" s="638"/>
      <c r="M172" s="639"/>
      <c r="O172" s="101"/>
    </row>
    <row r="173" spans="2:15" x14ac:dyDescent="0.3">
      <c r="B173" s="637"/>
      <c r="C173" s="638"/>
      <c r="D173" s="638"/>
      <c r="E173" s="638"/>
      <c r="F173" s="639"/>
      <c r="H173" s="637"/>
      <c r="I173" s="638"/>
      <c r="J173" s="638"/>
      <c r="K173" s="638"/>
      <c r="L173" s="638"/>
      <c r="M173" s="639"/>
      <c r="O173" s="101"/>
    </row>
    <row r="174" spans="2:15" x14ac:dyDescent="0.3">
      <c r="B174" s="637"/>
      <c r="C174" s="638"/>
      <c r="D174" s="638"/>
      <c r="E174" s="638"/>
      <c r="F174" s="639"/>
      <c r="H174" s="637"/>
      <c r="I174" s="638"/>
      <c r="J174" s="638"/>
      <c r="K174" s="638"/>
      <c r="L174" s="638"/>
      <c r="M174" s="639"/>
      <c r="O174" s="101"/>
    </row>
    <row r="175" spans="2:15" x14ac:dyDescent="0.3">
      <c r="B175" s="637"/>
      <c r="C175" s="638"/>
      <c r="D175" s="638"/>
      <c r="E175" s="638"/>
      <c r="F175" s="639"/>
      <c r="H175" s="637"/>
      <c r="I175" s="638"/>
      <c r="J175" s="638"/>
      <c r="K175" s="638"/>
      <c r="L175" s="638"/>
      <c r="M175" s="639"/>
      <c r="O175" s="101"/>
    </row>
    <row r="176" spans="2:15" x14ac:dyDescent="0.3">
      <c r="B176" s="637"/>
      <c r="C176" s="638"/>
      <c r="D176" s="638"/>
      <c r="E176" s="638"/>
      <c r="F176" s="639"/>
      <c r="H176" s="637"/>
      <c r="I176" s="638"/>
      <c r="J176" s="638"/>
      <c r="K176" s="638"/>
      <c r="L176" s="638"/>
      <c r="M176" s="639"/>
      <c r="O176" s="101"/>
    </row>
    <row r="177" spans="1:15" ht="17.25" thickBot="1" x14ac:dyDescent="0.35">
      <c r="B177" s="640"/>
      <c r="C177" s="641"/>
      <c r="D177" s="641"/>
      <c r="E177" s="641"/>
      <c r="F177" s="642"/>
      <c r="H177" s="640"/>
      <c r="I177" s="641"/>
      <c r="J177" s="641"/>
      <c r="K177" s="641"/>
      <c r="L177" s="641"/>
      <c r="M177" s="642"/>
      <c r="O177" s="101"/>
    </row>
    <row r="178" spans="1:15" x14ac:dyDescent="0.3">
      <c r="O178" s="101"/>
    </row>
    <row r="179" spans="1:15" x14ac:dyDescent="0.3">
      <c r="A179" s="101"/>
      <c r="B179" s="101"/>
      <c r="C179" s="101"/>
      <c r="D179" s="101"/>
      <c r="E179" s="101"/>
      <c r="F179" s="101"/>
      <c r="G179" s="101"/>
      <c r="H179" s="101"/>
      <c r="I179" s="101"/>
      <c r="J179" s="101"/>
      <c r="K179" s="101"/>
      <c r="L179" s="101"/>
      <c r="M179" s="101"/>
      <c r="N179" s="101"/>
      <c r="O179" s="101"/>
    </row>
  </sheetData>
  <sheetProtection password="CC4F" sheet="1" scenarios="1" selectLockedCells="1"/>
  <protectedRanges>
    <protectedRange sqref="B12:B42 H12:H42 B54:B84 H54:H84 B96:B126 H96:H126 B138:B168 H138:H168" name="Range1"/>
  </protectedRanges>
  <mergeCells count="17">
    <mergeCell ref="B138:F177"/>
    <mergeCell ref="H138:M177"/>
    <mergeCell ref="H95:M95"/>
    <mergeCell ref="B137:F137"/>
    <mergeCell ref="H137:M137"/>
    <mergeCell ref="B96:F135"/>
    <mergeCell ref="H96:M135"/>
    <mergeCell ref="B95:F95"/>
    <mergeCell ref="B12:F51"/>
    <mergeCell ref="H12:M51"/>
    <mergeCell ref="B54:F93"/>
    <mergeCell ref="H54:M93"/>
    <mergeCell ref="B2:C2"/>
    <mergeCell ref="B11:F11"/>
    <mergeCell ref="H11:M11"/>
    <mergeCell ref="B53:F53"/>
    <mergeCell ref="H53:M53"/>
  </mergeCells>
  <phoneticPr fontId="1" type="noConversion"/>
  <conditionalFormatting sqref="B2 B3:C8">
    <cfRule type="expression" dxfId="3" priority="1" stopIfTrue="1">
      <formula>CELL("Protect",B2)=0</formula>
    </cfRule>
  </conditionalFormatting>
  <hyperlinks>
    <hyperlink ref="E4" location="'Instructions '!A1" display="Back to Instructions tab"/>
  </hyperlinks>
  <pageMargins left="0.25" right="0.25" top="1" bottom="0.5" header="0.3" footer="0.3"/>
  <pageSetup orientation="portrait" r:id="rId1"/>
  <headerFooter>
    <oddFooter>&amp;L&amp;F&amp;R&amp;D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H53"/>
  <sheetViews>
    <sheetView showGridLines="0" zoomScale="90" zoomScaleNormal="90" workbookViewId="0">
      <selection activeCell="E4" sqref="E4"/>
    </sheetView>
  </sheetViews>
  <sheetFormatPr defaultRowHeight="16.5" x14ac:dyDescent="0.3"/>
  <cols>
    <col min="1" max="1" width="4.42578125" style="46" customWidth="1"/>
    <col min="2" max="2" width="28.7109375" style="46" bestFit="1" customWidth="1"/>
    <col min="3" max="3" width="56.5703125" style="46" customWidth="1"/>
    <col min="4" max="4" width="9.140625" style="46"/>
    <col min="5" max="5" width="24.140625" style="46" bestFit="1" customWidth="1"/>
    <col min="6" max="6" width="76.28515625" style="46" customWidth="1"/>
    <col min="7" max="7" width="5" style="46" customWidth="1"/>
    <col min="8" max="8" width="4.42578125" style="46" customWidth="1"/>
    <col min="9" max="16384" width="9.140625" style="46"/>
  </cols>
  <sheetData>
    <row r="1" spans="2:8" ht="17.25" thickBot="1" x14ac:dyDescent="0.35">
      <c r="H1" s="101"/>
    </row>
    <row r="2" spans="2:8" ht="18" thickBot="1" x14ac:dyDescent="0.35">
      <c r="B2" s="512" t="str">
        <f>'Version Control'!B2</f>
        <v>Title Block</v>
      </c>
      <c r="C2" s="513"/>
      <c r="H2" s="101"/>
    </row>
    <row r="3" spans="2:8" x14ac:dyDescent="0.3">
      <c r="B3" s="135" t="str">
        <f>'Version Control'!B3</f>
        <v>Test Report Template Name:</v>
      </c>
      <c r="C3" s="136" t="str">
        <f>'Version Control'!C3</f>
        <v xml:space="preserve">Water Heater, Storage Electric  </v>
      </c>
      <c r="H3" s="101"/>
    </row>
    <row r="4" spans="2:8" x14ac:dyDescent="0.3">
      <c r="B4" s="137" t="str">
        <f>'Version Control'!B4</f>
        <v>Version Number:</v>
      </c>
      <c r="C4" s="384" t="str">
        <f>'Version Control'!C4</f>
        <v>v2.1</v>
      </c>
      <c r="E4" s="210" t="s">
        <v>137</v>
      </c>
      <c r="H4" s="101"/>
    </row>
    <row r="5" spans="2:8" x14ac:dyDescent="0.3">
      <c r="B5" s="133" t="str">
        <f>'Version Control'!B5</f>
        <v xml:space="preserve">Latest Template Revision: </v>
      </c>
      <c r="C5" s="131">
        <f>'Version Control'!C5</f>
        <v>42923</v>
      </c>
      <c r="H5" s="101"/>
    </row>
    <row r="6" spans="2:8" x14ac:dyDescent="0.3">
      <c r="B6" s="133" t="str">
        <f>'Version Control'!B6</f>
        <v>Tab Name:</v>
      </c>
      <c r="C6" s="384" t="str">
        <f ca="1">MID(CELL("filename",A1), FIND("]", CELL("filename", A1))+ 1, 255)</f>
        <v>Comments</v>
      </c>
      <c r="H6" s="101"/>
    </row>
    <row r="7" spans="2:8" ht="36.75" customHeight="1" x14ac:dyDescent="0.3">
      <c r="B7" s="385" t="str">
        <f>'Version Control'!B7</f>
        <v>File Name:</v>
      </c>
      <c r="C7" s="386" t="str">
        <f ca="1">'Version Control'!C7</f>
        <v>Water Heater, Storage Electric - v2.1.xlsx</v>
      </c>
      <c r="H7" s="101"/>
    </row>
    <row r="8" spans="2:8" ht="17.25" thickBot="1" x14ac:dyDescent="0.35">
      <c r="B8" s="134" t="str">
        <f>'Version Control'!B8</f>
        <v xml:space="preserve">Test Completion Date: </v>
      </c>
      <c r="C8" s="132" t="str">
        <f>'Version Control'!C8</f>
        <v>[MM/DD/YYYY]</v>
      </c>
      <c r="H8" s="101"/>
    </row>
    <row r="9" spans="2:8" x14ac:dyDescent="0.3">
      <c r="H9" s="101"/>
    </row>
    <row r="10" spans="2:8" ht="17.25" thickBot="1" x14ac:dyDescent="0.35">
      <c r="H10" s="101"/>
    </row>
    <row r="11" spans="2:8" ht="18" thickBot="1" x14ac:dyDescent="0.35">
      <c r="B11" s="658" t="s">
        <v>196</v>
      </c>
      <c r="C11" s="659"/>
      <c r="D11" s="659"/>
      <c r="E11" s="659"/>
      <c r="F11" s="660"/>
      <c r="H11" s="101"/>
    </row>
    <row r="12" spans="2:8" x14ac:dyDescent="0.3">
      <c r="B12" s="207"/>
      <c r="C12" s="208"/>
      <c r="D12" s="208"/>
      <c r="E12" s="208"/>
      <c r="F12" s="209"/>
      <c r="H12" s="101"/>
    </row>
    <row r="13" spans="2:8" x14ac:dyDescent="0.3">
      <c r="B13" s="646"/>
      <c r="C13" s="647"/>
      <c r="D13" s="647"/>
      <c r="E13" s="647"/>
      <c r="F13" s="648"/>
      <c r="H13" s="101"/>
    </row>
    <row r="14" spans="2:8" x14ac:dyDescent="0.3">
      <c r="B14" s="649"/>
      <c r="C14" s="650"/>
      <c r="D14" s="650"/>
      <c r="E14" s="650"/>
      <c r="F14" s="651"/>
      <c r="H14" s="101"/>
    </row>
    <row r="15" spans="2:8" x14ac:dyDescent="0.3">
      <c r="B15" s="649"/>
      <c r="C15" s="650"/>
      <c r="D15" s="650"/>
      <c r="E15" s="650"/>
      <c r="F15" s="651"/>
      <c r="H15" s="101"/>
    </row>
    <row r="16" spans="2:8" x14ac:dyDescent="0.3">
      <c r="B16" s="652"/>
      <c r="C16" s="653"/>
      <c r="D16" s="653"/>
      <c r="E16" s="653"/>
      <c r="F16" s="654"/>
      <c r="H16" s="101"/>
    </row>
    <row r="17" spans="2:8" x14ac:dyDescent="0.3">
      <c r="B17" s="207"/>
      <c r="C17" s="208"/>
      <c r="D17" s="208"/>
      <c r="E17" s="208"/>
      <c r="F17" s="209"/>
      <c r="H17" s="101"/>
    </row>
    <row r="18" spans="2:8" x14ac:dyDescent="0.3">
      <c r="B18" s="646"/>
      <c r="C18" s="647"/>
      <c r="D18" s="647"/>
      <c r="E18" s="647"/>
      <c r="F18" s="648"/>
      <c r="H18" s="101"/>
    </row>
    <row r="19" spans="2:8" x14ac:dyDescent="0.3">
      <c r="B19" s="649"/>
      <c r="C19" s="650"/>
      <c r="D19" s="650"/>
      <c r="E19" s="650"/>
      <c r="F19" s="651"/>
      <c r="H19" s="101"/>
    </row>
    <row r="20" spans="2:8" x14ac:dyDescent="0.3">
      <c r="B20" s="649"/>
      <c r="C20" s="650"/>
      <c r="D20" s="650"/>
      <c r="E20" s="650"/>
      <c r="F20" s="651"/>
      <c r="H20" s="101"/>
    </row>
    <row r="21" spans="2:8" x14ac:dyDescent="0.3">
      <c r="B21" s="652"/>
      <c r="C21" s="653"/>
      <c r="D21" s="653"/>
      <c r="E21" s="653"/>
      <c r="F21" s="654"/>
      <c r="H21" s="101"/>
    </row>
    <row r="22" spans="2:8" x14ac:dyDescent="0.3">
      <c r="B22" s="207"/>
      <c r="C22" s="208"/>
      <c r="D22" s="208"/>
      <c r="E22" s="208"/>
      <c r="F22" s="209"/>
      <c r="H22" s="101"/>
    </row>
    <row r="23" spans="2:8" x14ac:dyDescent="0.3">
      <c r="B23" s="646"/>
      <c r="C23" s="647"/>
      <c r="D23" s="647"/>
      <c r="E23" s="647"/>
      <c r="F23" s="648"/>
      <c r="H23" s="101"/>
    </row>
    <row r="24" spans="2:8" x14ac:dyDescent="0.3">
      <c r="B24" s="649"/>
      <c r="C24" s="650"/>
      <c r="D24" s="650"/>
      <c r="E24" s="650"/>
      <c r="F24" s="651"/>
      <c r="H24" s="101"/>
    </row>
    <row r="25" spans="2:8" x14ac:dyDescent="0.3">
      <c r="B25" s="649"/>
      <c r="C25" s="650"/>
      <c r="D25" s="650"/>
      <c r="E25" s="650"/>
      <c r="F25" s="651"/>
      <c r="H25" s="101"/>
    </row>
    <row r="26" spans="2:8" x14ac:dyDescent="0.3">
      <c r="B26" s="652"/>
      <c r="C26" s="653"/>
      <c r="D26" s="653"/>
      <c r="E26" s="653"/>
      <c r="F26" s="654"/>
      <c r="H26" s="101"/>
    </row>
    <row r="27" spans="2:8" x14ac:dyDescent="0.3">
      <c r="B27" s="207"/>
      <c r="C27" s="208"/>
      <c r="D27" s="208"/>
      <c r="E27" s="208"/>
      <c r="F27" s="209"/>
      <c r="H27" s="101"/>
    </row>
    <row r="28" spans="2:8" x14ac:dyDescent="0.3">
      <c r="B28" s="646"/>
      <c r="C28" s="647"/>
      <c r="D28" s="647"/>
      <c r="E28" s="647"/>
      <c r="F28" s="648"/>
      <c r="H28" s="101"/>
    </row>
    <row r="29" spans="2:8" x14ac:dyDescent="0.3">
      <c r="B29" s="649"/>
      <c r="C29" s="650"/>
      <c r="D29" s="650"/>
      <c r="E29" s="650"/>
      <c r="F29" s="651"/>
      <c r="H29" s="101"/>
    </row>
    <row r="30" spans="2:8" x14ac:dyDescent="0.3">
      <c r="B30" s="649"/>
      <c r="C30" s="650"/>
      <c r="D30" s="650"/>
      <c r="E30" s="650"/>
      <c r="F30" s="651"/>
      <c r="H30" s="101"/>
    </row>
    <row r="31" spans="2:8" x14ac:dyDescent="0.3">
      <c r="B31" s="652"/>
      <c r="C31" s="653"/>
      <c r="D31" s="653"/>
      <c r="E31" s="653"/>
      <c r="F31" s="654"/>
      <c r="H31" s="101"/>
    </row>
    <row r="32" spans="2:8" x14ac:dyDescent="0.3">
      <c r="B32" s="207"/>
      <c r="C32" s="208"/>
      <c r="D32" s="208"/>
      <c r="E32" s="208"/>
      <c r="F32" s="209"/>
      <c r="H32" s="101"/>
    </row>
    <row r="33" spans="2:8" x14ac:dyDescent="0.3">
      <c r="B33" s="646"/>
      <c r="C33" s="647"/>
      <c r="D33" s="647"/>
      <c r="E33" s="647"/>
      <c r="F33" s="648"/>
      <c r="H33" s="101"/>
    </row>
    <row r="34" spans="2:8" x14ac:dyDescent="0.3">
      <c r="B34" s="649"/>
      <c r="C34" s="650"/>
      <c r="D34" s="650"/>
      <c r="E34" s="650"/>
      <c r="F34" s="651"/>
      <c r="H34" s="101"/>
    </row>
    <row r="35" spans="2:8" x14ac:dyDescent="0.3">
      <c r="B35" s="649"/>
      <c r="C35" s="650"/>
      <c r="D35" s="650"/>
      <c r="E35" s="650"/>
      <c r="F35" s="651"/>
      <c r="H35" s="101"/>
    </row>
    <row r="36" spans="2:8" x14ac:dyDescent="0.3">
      <c r="B36" s="652"/>
      <c r="C36" s="653"/>
      <c r="D36" s="653"/>
      <c r="E36" s="653"/>
      <c r="F36" s="654"/>
      <c r="H36" s="101"/>
    </row>
    <row r="37" spans="2:8" x14ac:dyDescent="0.3">
      <c r="B37" s="207"/>
      <c r="C37" s="208"/>
      <c r="D37" s="208"/>
      <c r="E37" s="208"/>
      <c r="F37" s="209"/>
      <c r="H37" s="101"/>
    </row>
    <row r="38" spans="2:8" x14ac:dyDescent="0.3">
      <c r="B38" s="646"/>
      <c r="C38" s="647"/>
      <c r="D38" s="647"/>
      <c r="E38" s="647"/>
      <c r="F38" s="648"/>
      <c r="H38" s="101"/>
    </row>
    <row r="39" spans="2:8" x14ac:dyDescent="0.3">
      <c r="B39" s="649"/>
      <c r="C39" s="650"/>
      <c r="D39" s="650"/>
      <c r="E39" s="650"/>
      <c r="F39" s="651"/>
      <c r="H39" s="101"/>
    </row>
    <row r="40" spans="2:8" x14ac:dyDescent="0.3">
      <c r="B40" s="649"/>
      <c r="C40" s="650"/>
      <c r="D40" s="650"/>
      <c r="E40" s="650"/>
      <c r="F40" s="651"/>
      <c r="H40" s="101"/>
    </row>
    <row r="41" spans="2:8" x14ac:dyDescent="0.3">
      <c r="B41" s="652"/>
      <c r="C41" s="653"/>
      <c r="D41" s="653"/>
      <c r="E41" s="653"/>
      <c r="F41" s="654"/>
      <c r="H41" s="101"/>
    </row>
    <row r="42" spans="2:8" x14ac:dyDescent="0.3">
      <c r="B42" s="207"/>
      <c r="C42" s="208"/>
      <c r="D42" s="208"/>
      <c r="E42" s="208"/>
      <c r="F42" s="209"/>
      <c r="H42" s="101"/>
    </row>
    <row r="43" spans="2:8" x14ac:dyDescent="0.3">
      <c r="B43" s="646"/>
      <c r="C43" s="647"/>
      <c r="D43" s="647"/>
      <c r="E43" s="647"/>
      <c r="F43" s="648"/>
      <c r="H43" s="101"/>
    </row>
    <row r="44" spans="2:8" x14ac:dyDescent="0.3">
      <c r="B44" s="649"/>
      <c r="C44" s="650"/>
      <c r="D44" s="650"/>
      <c r="E44" s="650"/>
      <c r="F44" s="651"/>
      <c r="H44" s="101"/>
    </row>
    <row r="45" spans="2:8" x14ac:dyDescent="0.3">
      <c r="B45" s="649"/>
      <c r="C45" s="650"/>
      <c r="D45" s="650"/>
      <c r="E45" s="650"/>
      <c r="F45" s="651"/>
      <c r="H45" s="101"/>
    </row>
    <row r="46" spans="2:8" x14ac:dyDescent="0.3">
      <c r="B46" s="652"/>
      <c r="C46" s="653"/>
      <c r="D46" s="653"/>
      <c r="E46" s="653"/>
      <c r="F46" s="654"/>
      <c r="H46" s="101"/>
    </row>
    <row r="47" spans="2:8" x14ac:dyDescent="0.3">
      <c r="B47" s="207"/>
      <c r="C47" s="208"/>
      <c r="D47" s="208"/>
      <c r="E47" s="208"/>
      <c r="F47" s="209"/>
      <c r="H47" s="101"/>
    </row>
    <row r="48" spans="2:8" x14ac:dyDescent="0.3">
      <c r="B48" s="646"/>
      <c r="C48" s="647"/>
      <c r="D48" s="647"/>
      <c r="E48" s="647"/>
      <c r="F48" s="648"/>
      <c r="H48" s="101"/>
    </row>
    <row r="49" spans="1:8" x14ac:dyDescent="0.3">
      <c r="B49" s="649"/>
      <c r="C49" s="650"/>
      <c r="D49" s="650"/>
      <c r="E49" s="650"/>
      <c r="F49" s="651"/>
      <c r="H49" s="101"/>
    </row>
    <row r="50" spans="1:8" x14ac:dyDescent="0.3">
      <c r="B50" s="649"/>
      <c r="C50" s="650"/>
      <c r="D50" s="650"/>
      <c r="E50" s="650"/>
      <c r="F50" s="651"/>
      <c r="H50" s="101"/>
    </row>
    <row r="51" spans="1:8" ht="17.25" thickBot="1" x14ac:dyDescent="0.35">
      <c r="B51" s="655"/>
      <c r="C51" s="656"/>
      <c r="D51" s="656"/>
      <c r="E51" s="656"/>
      <c r="F51" s="657"/>
      <c r="H51" s="101"/>
    </row>
    <row r="52" spans="1:8" x14ac:dyDescent="0.3">
      <c r="H52" s="101"/>
    </row>
    <row r="53" spans="1:8" x14ac:dyDescent="0.3">
      <c r="A53" s="101"/>
      <c r="B53" s="101"/>
      <c r="C53" s="101"/>
      <c r="D53" s="101"/>
      <c r="E53" s="101"/>
      <c r="F53" s="101"/>
      <c r="G53" s="101"/>
      <c r="H53" s="101"/>
    </row>
  </sheetData>
  <sheetProtection password="CC4F" sheet="1" objects="1" scenarios="1" selectLockedCells="1"/>
  <mergeCells count="10">
    <mergeCell ref="B33:F36"/>
    <mergeCell ref="B38:F41"/>
    <mergeCell ref="B43:F46"/>
    <mergeCell ref="B48:F51"/>
    <mergeCell ref="B2:C2"/>
    <mergeCell ref="B11:F11"/>
    <mergeCell ref="B13:F16"/>
    <mergeCell ref="B18:F21"/>
    <mergeCell ref="B23:F26"/>
    <mergeCell ref="B28:F31"/>
  </mergeCells>
  <conditionalFormatting sqref="B2 B3:C8">
    <cfRule type="expression" dxfId="2" priority="1" stopIfTrue="1">
      <formula>CELL("Protect",B2)=0</formula>
    </cfRule>
  </conditionalFormatting>
  <hyperlinks>
    <hyperlink ref="E4" location="'Instructions '!A1" display="Back to Instructions ta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20"/>
  <sheetViews>
    <sheetView showGridLines="0" zoomScale="80" zoomScaleNormal="80" workbookViewId="0">
      <selection activeCell="E4" sqref="E4"/>
    </sheetView>
  </sheetViews>
  <sheetFormatPr defaultRowHeight="16.5" x14ac:dyDescent="0.3"/>
  <cols>
    <col min="1" max="1" width="5.140625" style="46" customWidth="1"/>
    <col min="2" max="2" width="31.28515625" style="46" customWidth="1"/>
    <col min="3" max="3" width="58.7109375" style="46" customWidth="1"/>
    <col min="4" max="4" width="39.7109375" style="46" customWidth="1"/>
    <col min="5" max="5" width="48.5703125" style="46" customWidth="1"/>
    <col min="6" max="6" width="17.42578125" style="46" customWidth="1"/>
    <col min="7" max="7" width="3.5703125" style="46" customWidth="1"/>
    <col min="8" max="16384" width="9.140625" style="46"/>
  </cols>
  <sheetData>
    <row r="1" spans="2:7" ht="17.25" thickBot="1" x14ac:dyDescent="0.35">
      <c r="G1" s="101"/>
    </row>
    <row r="2" spans="2:7" ht="18" thickBot="1" x14ac:dyDescent="0.35">
      <c r="B2" s="512" t="str">
        <f>'Version Control'!B2</f>
        <v>Title Block</v>
      </c>
      <c r="C2" s="513"/>
      <c r="G2" s="101"/>
    </row>
    <row r="3" spans="2:7" x14ac:dyDescent="0.3">
      <c r="B3" s="135" t="str">
        <f>'Version Control'!B3</f>
        <v>Test Report Template Name:</v>
      </c>
      <c r="C3" s="136" t="str">
        <f>'Version Control'!C3</f>
        <v xml:space="preserve">Water Heater, Storage Electric  </v>
      </c>
      <c r="G3" s="101"/>
    </row>
    <row r="4" spans="2:7" ht="18" x14ac:dyDescent="0.35">
      <c r="B4" s="137" t="str">
        <f>'Version Control'!B4</f>
        <v>Version Number:</v>
      </c>
      <c r="C4" s="384" t="str">
        <f>'Version Control'!C4</f>
        <v>v2.1</v>
      </c>
      <c r="E4" s="148" t="s">
        <v>137</v>
      </c>
      <c r="F4" s="193"/>
      <c r="G4" s="101"/>
    </row>
    <row r="5" spans="2:7" x14ac:dyDescent="0.3">
      <c r="B5" s="133" t="str">
        <f>'Version Control'!B5</f>
        <v xml:space="preserve">Latest Template Revision: </v>
      </c>
      <c r="C5" s="131">
        <f>'Version Control'!C5</f>
        <v>42923</v>
      </c>
      <c r="G5" s="101"/>
    </row>
    <row r="6" spans="2:7" x14ac:dyDescent="0.3">
      <c r="B6" s="133" t="str">
        <f>'Version Control'!B6</f>
        <v>Tab Name:</v>
      </c>
      <c r="C6" s="384" t="str">
        <f ca="1">MID(CELL("filename",A1), FIND("]", CELL("filename", A1))+ 1, 255)</f>
        <v>Report Sign-Off Block</v>
      </c>
      <c r="G6" s="101"/>
    </row>
    <row r="7" spans="2:7" ht="38.25" customHeight="1" x14ac:dyDescent="0.3">
      <c r="B7" s="385" t="str">
        <f>'Version Control'!B7</f>
        <v>File Name:</v>
      </c>
      <c r="C7" s="386" t="str">
        <f ca="1">'Version Control'!C7</f>
        <v>Water Heater, Storage Electric - v2.1.xlsx</v>
      </c>
      <c r="G7" s="101"/>
    </row>
    <row r="8" spans="2:7" ht="17.25" thickBot="1" x14ac:dyDescent="0.35">
      <c r="B8" s="134" t="str">
        <f>'Version Control'!B8</f>
        <v xml:space="preserve">Test Completion Date: </v>
      </c>
      <c r="C8" s="132" t="str">
        <f>'Version Control'!C8</f>
        <v>[MM/DD/YYYY]</v>
      </c>
      <c r="G8" s="101"/>
    </row>
    <row r="9" spans="2:7" x14ac:dyDescent="0.3">
      <c r="B9" s="41"/>
      <c r="C9" s="62"/>
      <c r="G9" s="101"/>
    </row>
    <row r="10" spans="2:7" ht="17.25" thickBot="1" x14ac:dyDescent="0.35">
      <c r="G10" s="101"/>
    </row>
    <row r="11" spans="2:7" ht="18" thickBot="1" x14ac:dyDescent="0.35">
      <c r="B11" s="514" t="s">
        <v>87</v>
      </c>
      <c r="C11" s="536"/>
      <c r="D11" s="536"/>
      <c r="E11" s="515"/>
      <c r="F11" s="149"/>
      <c r="G11" s="101"/>
    </row>
    <row r="12" spans="2:7" ht="24" customHeight="1" x14ac:dyDescent="0.3">
      <c r="B12" s="661" t="s">
        <v>190</v>
      </c>
      <c r="C12" s="662"/>
      <c r="D12" s="662"/>
      <c r="E12" s="663"/>
      <c r="F12" s="150"/>
      <c r="G12" s="101"/>
    </row>
    <row r="13" spans="2:7" ht="31.5" customHeight="1" thickBot="1" x14ac:dyDescent="0.35">
      <c r="B13" s="664"/>
      <c r="C13" s="665"/>
      <c r="D13" s="665"/>
      <c r="E13" s="666"/>
      <c r="F13" s="150"/>
      <c r="G13" s="101"/>
    </row>
    <row r="14" spans="2:7" ht="18" thickBot="1" x14ac:dyDescent="0.4">
      <c r="B14" s="538" t="s">
        <v>88</v>
      </c>
      <c r="C14" s="539"/>
      <c r="D14" s="201" t="s">
        <v>86</v>
      </c>
      <c r="E14" s="202" t="s">
        <v>89</v>
      </c>
      <c r="F14" s="151"/>
      <c r="G14" s="101"/>
    </row>
    <row r="15" spans="2:7" x14ac:dyDescent="0.3">
      <c r="B15" s="540" t="s">
        <v>90</v>
      </c>
      <c r="C15" s="541"/>
      <c r="D15" s="199" t="str">
        <f>'General Info &amp; Test Results'!C17</f>
        <v>[MM/DD/YYYY]</v>
      </c>
      <c r="E15" s="204" t="s">
        <v>192</v>
      </c>
      <c r="F15" s="192"/>
      <c r="G15" s="101"/>
    </row>
    <row r="16" spans="2:7" x14ac:dyDescent="0.3">
      <c r="B16" s="542" t="s">
        <v>150</v>
      </c>
      <c r="C16" s="543"/>
      <c r="D16" s="98" t="s">
        <v>110</v>
      </c>
      <c r="E16" s="152" t="s">
        <v>192</v>
      </c>
      <c r="F16" s="192"/>
      <c r="G16" s="101"/>
    </row>
    <row r="17" spans="1:7" x14ac:dyDescent="0.3">
      <c r="B17" s="542" t="s">
        <v>191</v>
      </c>
      <c r="C17" s="543"/>
      <c r="D17" s="98" t="s">
        <v>110</v>
      </c>
      <c r="E17" s="152" t="s">
        <v>192</v>
      </c>
      <c r="F17" s="192"/>
      <c r="G17" s="101"/>
    </row>
    <row r="18" spans="1:7" ht="17.25" customHeight="1" thickBot="1" x14ac:dyDescent="0.35">
      <c r="B18" s="544" t="s">
        <v>191</v>
      </c>
      <c r="C18" s="545"/>
      <c r="D18" s="203" t="s">
        <v>110</v>
      </c>
      <c r="E18" s="505" t="s">
        <v>192</v>
      </c>
      <c r="F18" s="192"/>
      <c r="G18" s="101"/>
    </row>
    <row r="19" spans="1:7" x14ac:dyDescent="0.3">
      <c r="B19" s="63"/>
      <c r="D19" s="63"/>
      <c r="E19" s="63"/>
      <c r="F19" s="63"/>
      <c r="G19" s="101"/>
    </row>
    <row r="20" spans="1:7" x14ac:dyDescent="0.3">
      <c r="A20" s="101"/>
      <c r="B20" s="101"/>
      <c r="C20" s="101"/>
      <c r="D20" s="101"/>
      <c r="E20" s="101"/>
      <c r="F20" s="101"/>
      <c r="G20" s="101"/>
    </row>
  </sheetData>
  <sheetProtection password="CC4F" sheet="1" objects="1" scenarios="1" selectLockedCells="1"/>
  <mergeCells count="8">
    <mergeCell ref="B2:C2"/>
    <mergeCell ref="B11:E11"/>
    <mergeCell ref="B18:C18"/>
    <mergeCell ref="B12:E13"/>
    <mergeCell ref="B14:C14"/>
    <mergeCell ref="B15:C15"/>
    <mergeCell ref="B16:C16"/>
    <mergeCell ref="B17:C17"/>
  </mergeCells>
  <conditionalFormatting sqref="B2 B3:C8">
    <cfRule type="expression" dxfId="1" priority="1" stopIfTrue="1">
      <formula>CELL("Protect",B2)=0</formula>
    </cfRule>
  </conditionalFormatting>
  <hyperlinks>
    <hyperlink ref="E4" location="'Instructions '!A1" display="Back to Instructions tab"/>
  </hyperlinks>
  <pageMargins left="0.7" right="0.7" top="0.75" bottom="0.75" header="0.3" footer="0.3"/>
  <pageSetup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80" zoomScaleNormal="80" workbookViewId="0">
      <selection activeCell="C16" sqref="C16"/>
    </sheetView>
  </sheetViews>
  <sheetFormatPr defaultRowHeight="15" x14ac:dyDescent="0.25"/>
  <cols>
    <col min="1" max="1" width="5.42578125" customWidth="1"/>
    <col min="2" max="2" width="32.140625" customWidth="1"/>
    <col min="3" max="3" width="57.42578125" customWidth="1"/>
    <col min="5" max="5" width="6.5703125" customWidth="1"/>
    <col min="6" max="6" width="4.140625" customWidth="1"/>
  </cols>
  <sheetData>
    <row r="1" spans="2:6" ht="15.75" thickBot="1" x14ac:dyDescent="0.3">
      <c r="F1" s="99"/>
    </row>
    <row r="2" spans="2:6" ht="18" thickBot="1" x14ac:dyDescent="0.3">
      <c r="B2" s="512" t="str">
        <f>'Version Control'!B2</f>
        <v>Title Block</v>
      </c>
      <c r="C2" s="513"/>
      <c r="F2" s="99"/>
    </row>
    <row r="3" spans="2:6" ht="16.5" x14ac:dyDescent="0.3">
      <c r="B3" s="135" t="str">
        <f>'Version Control'!B3</f>
        <v>Test Report Template Name:</v>
      </c>
      <c r="C3" s="136" t="str">
        <f>'Version Control'!C3</f>
        <v xml:space="preserve">Water Heater, Storage Electric  </v>
      </c>
      <c r="F3" s="99"/>
    </row>
    <row r="4" spans="2:6" ht="16.5" x14ac:dyDescent="0.3">
      <c r="B4" s="137" t="str">
        <f>'Version Control'!B4</f>
        <v>Version Number:</v>
      </c>
      <c r="C4" s="384" t="str">
        <f>'Version Control'!C4</f>
        <v>v2.1</v>
      </c>
      <c r="F4" s="99"/>
    </row>
    <row r="5" spans="2:6" ht="16.5" x14ac:dyDescent="0.3">
      <c r="B5" s="133" t="str">
        <f>'Version Control'!B5</f>
        <v xml:space="preserve">Latest Template Revision: </v>
      </c>
      <c r="C5" s="131">
        <f>'Version Control'!C5</f>
        <v>42923</v>
      </c>
      <c r="F5" s="99"/>
    </row>
    <row r="6" spans="2:6" ht="16.5" x14ac:dyDescent="0.3">
      <c r="B6" s="133" t="str">
        <f>'Version Control'!B6</f>
        <v>Tab Name:</v>
      </c>
      <c r="C6" s="384" t="str">
        <f ca="1">MID(CELL("filename",A1), FIND("]", CELL("filename", A1))+ 1, 255)</f>
        <v>Drop-Downs</v>
      </c>
      <c r="F6" s="99"/>
    </row>
    <row r="7" spans="2:6" ht="36" customHeight="1" x14ac:dyDescent="0.25">
      <c r="B7" s="385" t="str">
        <f>'Version Control'!B7</f>
        <v>File Name:</v>
      </c>
      <c r="C7" s="386" t="str">
        <f ca="1">'Version Control'!C7</f>
        <v>Water Heater, Storage Electric - v2.1.xlsx</v>
      </c>
      <c r="F7" s="99"/>
    </row>
    <row r="8" spans="2:6" ht="17.25" thickBot="1" x14ac:dyDescent="0.35">
      <c r="B8" s="134" t="str">
        <f>'Version Control'!B8</f>
        <v xml:space="preserve">Test Completion Date: </v>
      </c>
      <c r="C8" s="132" t="str">
        <f>'Version Control'!C8</f>
        <v>[MM/DD/YYYY]</v>
      </c>
      <c r="F8" s="99"/>
    </row>
    <row r="9" spans="2:6" ht="16.5" x14ac:dyDescent="0.3">
      <c r="B9" s="2"/>
      <c r="C9" s="3"/>
      <c r="F9" s="99"/>
    </row>
    <row r="10" spans="2:6" ht="16.5" x14ac:dyDescent="0.3">
      <c r="B10" s="2"/>
      <c r="C10" s="3"/>
      <c r="F10" s="99"/>
    </row>
    <row r="11" spans="2:6" ht="16.5" x14ac:dyDescent="0.3">
      <c r="B11" s="12" t="s">
        <v>27</v>
      </c>
      <c r="C11" s="12"/>
      <c r="D11" s="12" t="s">
        <v>49</v>
      </c>
      <c r="F11" s="99"/>
    </row>
    <row r="12" spans="2:6" ht="16.5" x14ac:dyDescent="0.3">
      <c r="B12" s="354" t="s">
        <v>26</v>
      </c>
      <c r="C12" s="12"/>
      <c r="D12" s="355">
        <v>1</v>
      </c>
      <c r="F12" s="99"/>
    </row>
    <row r="13" spans="2:6" ht="16.5" x14ac:dyDescent="0.3">
      <c r="B13" s="356" t="s">
        <v>22</v>
      </c>
      <c r="C13" s="12"/>
      <c r="D13" s="357">
        <v>2</v>
      </c>
      <c r="F13" s="99"/>
    </row>
    <row r="14" spans="2:6" ht="16.5" x14ac:dyDescent="0.3">
      <c r="B14" s="12"/>
      <c r="C14" s="12"/>
      <c r="D14" s="357">
        <v>3</v>
      </c>
      <c r="F14" s="99"/>
    </row>
    <row r="15" spans="2:6" ht="16.5" x14ac:dyDescent="0.3">
      <c r="B15" s="12" t="s">
        <v>135</v>
      </c>
      <c r="C15" s="12"/>
      <c r="D15" s="357">
        <v>4</v>
      </c>
      <c r="F15" s="99"/>
    </row>
    <row r="16" spans="2:6" ht="16.5" x14ac:dyDescent="0.3">
      <c r="B16" s="354" t="s">
        <v>45</v>
      </c>
      <c r="C16" s="12"/>
      <c r="D16" s="358">
        <v>5</v>
      </c>
      <c r="F16" s="99"/>
    </row>
    <row r="17" spans="1:6" ht="16.5" x14ac:dyDescent="0.3">
      <c r="B17" s="356" t="s">
        <v>46</v>
      </c>
      <c r="C17" s="12"/>
      <c r="D17" s="359"/>
      <c r="F17" s="99"/>
    </row>
    <row r="18" spans="1:6" x14ac:dyDescent="0.25">
      <c r="D18" s="197"/>
      <c r="F18" s="99"/>
    </row>
    <row r="19" spans="1:6" x14ac:dyDescent="0.25">
      <c r="A19" s="99"/>
      <c r="B19" s="99"/>
      <c r="C19" s="99"/>
      <c r="D19" s="353"/>
      <c r="E19" s="99"/>
      <c r="F19" s="99"/>
    </row>
    <row r="20" spans="1:6" x14ac:dyDescent="0.25">
      <c r="F20" s="1"/>
    </row>
    <row r="21" spans="1:6" x14ac:dyDescent="0.25">
      <c r="F21" s="1"/>
    </row>
    <row r="22" spans="1:6" x14ac:dyDescent="0.25">
      <c r="F22" s="1"/>
    </row>
    <row r="23" spans="1:6" x14ac:dyDescent="0.25">
      <c r="F23" s="1"/>
    </row>
  </sheetData>
  <sheetProtection password="CC4F" sheet="1" objects="1" scenarios="1" selectLockedCells="1"/>
  <mergeCells count="1">
    <mergeCell ref="B2:C2"/>
  </mergeCells>
  <conditionalFormatting sqref="F23:XFD23 A1:XFD1 A2:B2 D2:XFD2 A24:A1048576 C24:XFD1048576 B23:B1048576 A3:XFD22">
    <cfRule type="expression" dxfId="0" priority="1" stopIfTrue="1">
      <formula>CELL("Protect",A1)=0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80" zoomScaleNormal="80" workbookViewId="0">
      <selection activeCell="H19" sqref="H19"/>
    </sheetView>
  </sheetViews>
  <sheetFormatPr defaultRowHeight="15" x14ac:dyDescent="0.25"/>
  <cols>
    <col min="1" max="1" width="4.7109375" customWidth="1"/>
    <col min="2" max="2" width="33.7109375" customWidth="1"/>
    <col min="3" max="3" width="65.42578125" customWidth="1"/>
    <col min="4" max="4" width="5.42578125" customWidth="1"/>
    <col min="5" max="5" width="3.7109375" customWidth="1"/>
  </cols>
  <sheetData>
    <row r="1" spans="2:5" ht="15.75" thickBot="1" x14ac:dyDescent="0.3">
      <c r="E1" s="100"/>
    </row>
    <row r="2" spans="2:5" ht="18" thickBot="1" x14ac:dyDescent="0.3">
      <c r="B2" s="667" t="s">
        <v>79</v>
      </c>
      <c r="C2" s="668"/>
      <c r="E2" s="100"/>
    </row>
    <row r="3" spans="2:5" ht="16.5" x14ac:dyDescent="0.3">
      <c r="B3" s="373" t="s">
        <v>251</v>
      </c>
      <c r="C3" s="374" t="s">
        <v>253</v>
      </c>
      <c r="E3" s="100"/>
    </row>
    <row r="4" spans="2:5" ht="16.5" x14ac:dyDescent="0.3">
      <c r="B4" s="375" t="s">
        <v>82</v>
      </c>
      <c r="C4" s="376" t="str">
        <f>INDEX(B13:B56,COUNTA(B13:B56),1)</f>
        <v>v2.1</v>
      </c>
      <c r="E4" s="100"/>
    </row>
    <row r="5" spans="2:5" ht="16.5" x14ac:dyDescent="0.3">
      <c r="B5" s="375" t="s">
        <v>252</v>
      </c>
      <c r="C5" s="377">
        <f>IF(MAX(B13:C98)=0,"No Revisions Dates Entered",MAX(C13:C98))</f>
        <v>42923</v>
      </c>
      <c r="E5" s="100"/>
    </row>
    <row r="6" spans="2:5" ht="16.5" x14ac:dyDescent="0.3">
      <c r="B6" s="378" t="s">
        <v>81</v>
      </c>
      <c r="C6" s="379" t="str">
        <f ca="1">MID(CELL("filename",A1), FIND("]", CELL("filename", A1))+ 1, 255)</f>
        <v>Version Control</v>
      </c>
      <c r="E6" s="100"/>
    </row>
    <row r="7" spans="2:5" ht="39.75" customHeight="1" x14ac:dyDescent="0.25">
      <c r="B7" s="380" t="s">
        <v>80</v>
      </c>
      <c r="C7" s="381" t="str">
        <f ca="1">MID(CELL("FILENAME",F16),FIND("[",CELL("FILENAME",F16))+1,FIND("]",CELL("FILENAME",F16))-FIND("[",CELL("FILENAME",F16))-1)</f>
        <v>Water Heater, Storage Electric - v2.1.xlsx</v>
      </c>
      <c r="D7" s="1"/>
      <c r="E7" s="100"/>
    </row>
    <row r="8" spans="2:5" ht="17.25" thickBot="1" x14ac:dyDescent="0.35">
      <c r="B8" s="382" t="s">
        <v>83</v>
      </c>
      <c r="C8" s="383" t="str">
        <f>'General Info &amp; Test Results'!C17</f>
        <v>[MM/DD/YYYY]</v>
      </c>
      <c r="E8" s="100"/>
    </row>
    <row r="9" spans="2:5" x14ac:dyDescent="0.25">
      <c r="E9" s="100"/>
    </row>
    <row r="10" spans="2:5" ht="15.75" thickBot="1" x14ac:dyDescent="0.3">
      <c r="E10" s="100"/>
    </row>
    <row r="11" spans="2:5" ht="18" thickBot="1" x14ac:dyDescent="0.3">
      <c r="B11" s="138" t="s">
        <v>84</v>
      </c>
      <c r="C11" s="147"/>
      <c r="E11" s="100"/>
    </row>
    <row r="12" spans="2:5" ht="17.25" x14ac:dyDescent="0.35">
      <c r="B12" s="145" t="s">
        <v>85</v>
      </c>
      <c r="C12" s="146" t="s">
        <v>86</v>
      </c>
      <c r="E12" s="100"/>
    </row>
    <row r="13" spans="2:5" ht="16.5" x14ac:dyDescent="0.3">
      <c r="B13" s="212" t="s">
        <v>241</v>
      </c>
      <c r="C13" s="144">
        <v>41297</v>
      </c>
      <c r="E13" s="100"/>
    </row>
    <row r="14" spans="2:5" ht="16.5" x14ac:dyDescent="0.3">
      <c r="B14" s="139" t="s">
        <v>242</v>
      </c>
      <c r="C14" s="140">
        <v>41473</v>
      </c>
      <c r="E14" s="100"/>
    </row>
    <row r="15" spans="2:5" ht="16.5" x14ac:dyDescent="0.3">
      <c r="B15" s="191" t="s">
        <v>243</v>
      </c>
      <c r="C15" s="140">
        <v>41474</v>
      </c>
      <c r="E15" s="100"/>
    </row>
    <row r="16" spans="2:5" ht="16.5" x14ac:dyDescent="0.3">
      <c r="B16" s="139" t="s">
        <v>246</v>
      </c>
      <c r="C16" s="140">
        <v>41522</v>
      </c>
      <c r="E16" s="100"/>
    </row>
    <row r="17" spans="1:5" ht="16.5" x14ac:dyDescent="0.3">
      <c r="B17" s="141" t="s">
        <v>259</v>
      </c>
      <c r="C17" s="140">
        <v>41523</v>
      </c>
      <c r="E17" s="100"/>
    </row>
    <row r="18" spans="1:5" ht="16.5" x14ac:dyDescent="0.3">
      <c r="B18" s="205" t="s">
        <v>262</v>
      </c>
      <c r="C18" s="206">
        <v>41528</v>
      </c>
      <c r="E18" s="100"/>
    </row>
    <row r="19" spans="1:5" ht="16.5" x14ac:dyDescent="0.3">
      <c r="B19" s="500" t="s">
        <v>263</v>
      </c>
      <c r="C19" s="206">
        <v>41838</v>
      </c>
      <c r="E19" s="100"/>
    </row>
    <row r="20" spans="1:5" ht="16.5" x14ac:dyDescent="0.3">
      <c r="B20" s="205" t="s">
        <v>264</v>
      </c>
      <c r="C20" s="206">
        <v>42160</v>
      </c>
      <c r="E20" s="100"/>
    </row>
    <row r="21" spans="1:5" ht="16.5" x14ac:dyDescent="0.3">
      <c r="B21" s="205" t="s">
        <v>266</v>
      </c>
      <c r="C21" s="206">
        <v>42923</v>
      </c>
      <c r="E21" s="100"/>
    </row>
    <row r="22" spans="1:5" ht="17.25" thickBot="1" x14ac:dyDescent="0.35">
      <c r="B22" s="142"/>
      <c r="C22" s="143"/>
      <c r="E22" s="100"/>
    </row>
    <row r="23" spans="1:5" x14ac:dyDescent="0.25">
      <c r="E23" s="100"/>
    </row>
    <row r="24" spans="1:5" x14ac:dyDescent="0.25">
      <c r="A24" s="99"/>
      <c r="B24" s="99"/>
      <c r="C24" s="99"/>
      <c r="D24" s="99"/>
      <c r="E24" s="100"/>
    </row>
  </sheetData>
  <sheetProtection algorithmName="SHA-512" hashValue="bD8lEyi5NpYUvmWRhp30yyZcB0qGEs68vTiZpZuaOMqMGPGuRDjkfPCgkeIqT513DSsqQfowmVV7mj6RJVLDLQ==" saltValue="xjreE70ArDGwXAfaZY7yqA==" spinCount="100000" sheet="1" objects="1" scenarios="1" selectLockedCells="1"/>
  <mergeCells count="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Props1.xml><?xml version="1.0" encoding="utf-8"?>
<ds:datastoreItem xmlns:ds="http://schemas.openxmlformats.org/officeDocument/2006/customXml" ds:itemID="{1414B040-F805-4CED-ACF4-ADC7C09355A8}">
  <ds:schemaRefs>
    <ds:schemaRef ds:uri="http://schemas.microsoft.com/sharepoint/v3/contenttype/forms"/>
  </ds:schemaRefs>
</ds:datastoreItem>
</file>

<file path=customXml/itemProps2.xml><?xml version="1.0" encoding="utf-8"?>
<ds:datastoreItem xmlns:ds="http://schemas.openxmlformats.org/officeDocument/2006/customXml" ds:itemID="{745F5D49-C71D-4070-BD22-65F6E1FC16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F8E9F3-34EC-4D75-B806-E2871BBB3D87}">
  <ds:schemaRefs>
    <ds:schemaRef ds:uri="http://schemas.microsoft.com/office/2006/metadata/properties"/>
    <ds:schemaRef ds:uri="fa504290-48b0-421f-a269-8aa9478176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Instructions </vt:lpstr>
      <vt:lpstr>General Info &amp; Test Results</vt:lpstr>
      <vt:lpstr>Setup &amp; Instrumentation</vt:lpstr>
      <vt:lpstr>Storage Tank Volume</vt:lpstr>
      <vt:lpstr>Test Conditions</vt:lpstr>
      <vt:lpstr>1st-Hr Rating Test</vt:lpstr>
      <vt:lpstr>24-Hr Simulated Use Test </vt:lpstr>
      <vt:lpstr>Photos</vt:lpstr>
      <vt:lpstr>Comments</vt:lpstr>
      <vt:lpstr>Report Sign-Off Block</vt:lpstr>
      <vt:lpstr>Drop-Downs</vt:lpstr>
      <vt:lpstr>Version Control</vt:lpstr>
      <vt:lpstr>Basis</vt:lpstr>
      <vt:lpstr>Basis_M_V</vt:lpstr>
      <vt:lpstr>E_annual</vt:lpstr>
      <vt:lpstr>E_annual_rounded</vt:lpstr>
      <vt:lpstr>EF</vt:lpstr>
      <vt:lpstr>EF_rounded</vt:lpstr>
      <vt:lpstr>FirstHourRating</vt:lpstr>
      <vt:lpstr>FirstHourRating_rounded</vt:lpstr>
      <vt:lpstr>idata</vt:lpstr>
      <vt:lpstr>MassVol</vt:lpstr>
      <vt:lpstr>n</vt:lpstr>
      <vt:lpstr>odata</vt:lpstr>
      <vt:lpstr>StorageCapacity</vt:lpstr>
      <vt:lpstr>StorageCapacity_rounded</vt:lpstr>
      <vt:lpstr>Tavg</vt:lpstr>
      <vt:lpstr>Tmin</vt:lpstr>
      <vt:lpstr>waterdensity</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 Wisniewski</dc:creator>
  <cp:lastModifiedBy>Carlisle</cp:lastModifiedBy>
  <dcterms:created xsi:type="dcterms:W3CDTF">2013-01-10T16:18:20Z</dcterms:created>
  <dcterms:modified xsi:type="dcterms:W3CDTF">2017-07-07T13:34:35Z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