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codeName="ThisWorkbook" defaultThemeVersion="124226"/>
  <mc:AlternateContent xmlns:mc="http://schemas.openxmlformats.org/markup-compatibility/2006">
    <mc:Choice Requires="x15">
      <x15ac:absPath xmlns:x15ac="http://schemas.microsoft.com/office/spreadsheetml/2010/11/ac" url="C:\Users\mcarlisle\Desktop\CURRENT VERSIONS_revise-July-2017\"/>
    </mc:Choice>
  </mc:AlternateContent>
  <workbookProtection workbookPassword="D9CE" lockStructure="1"/>
  <bookViews>
    <workbookView xWindow="75" yWindow="15" windowWidth="10695" windowHeight="10305" tabRatio="915"/>
  </bookViews>
  <sheets>
    <sheet name="Instructions" sheetId="1" r:id="rId1"/>
    <sheet name="General Info and Test Results" sheetId="2" r:id="rId2"/>
    <sheet name="Instrumentation" sheetId="3" r:id="rId3"/>
    <sheet name="Setup" sheetId="4" r:id="rId4"/>
    <sheet name="Photos" sheetId="5" r:id="rId5"/>
    <sheet name="Test Settings" sheetId="6" r:id="rId6"/>
    <sheet name="Cooling Mode Test Data" sheetId="8" r:id="rId7"/>
    <sheet name="Heating Mode Test Data" sheetId="16" r:id="rId8"/>
    <sheet name="Test Comments" sheetId="24" r:id="rId9"/>
    <sheet name="Report Sign-off Block" sheetId="25" r:id="rId10"/>
    <sheet name="Drop-Downs" sheetId="27" r:id="rId11"/>
    <sheet name="Tables" sheetId="26" r:id="rId12"/>
    <sheet name="Version Control" sheetId="23" r:id="rId13"/>
  </sheets>
  <definedNames>
    <definedName name="Control">'Drop-Downs'!$H$12:$H$13</definedName>
    <definedName name="COP">'Heating Mode Test Data'!$D$90</definedName>
    <definedName name="COP_round">'Heating Mode Test Data'!$G$90</definedName>
    <definedName name="EER">'Cooling Mode Test Data'!$D$96</definedName>
    <definedName name="EER_round">'Cooling Mode Test Data'!$G$96</definedName>
    <definedName name="_xlnm.Print_Area" localSheetId="0">Instructions!$A$1:$F$55</definedName>
    <definedName name="Product_Type">'Drop-Downs'!$D$12:$D$13</definedName>
    <definedName name="Refrigerant">'Drop-Downs'!$F$12:$F$14</definedName>
    <definedName name="Y_N">'Drop-Downs'!$B$12:$B$13</definedName>
    <definedName name="Z_2A4C6EB9_430A_44F2_86C8_15B50360FC3B_.wvu.PrintArea" localSheetId="0" hidden="1">Instructions!$A$1:$F$55</definedName>
    <definedName name="Z_B3BD5AF3_9A64_4EA7_AE1F_3CC326849B8F_.wvu.PrintArea" localSheetId="0" hidden="1">Instructions!$A$1:$F$55</definedName>
  </definedNames>
  <calcPr calcId="171027"/>
  <customWorkbookViews>
    <customWorkbookView name="Justin Schmidt - Personal View" guid="{B3BD5AF3-9A64-4EA7-AE1F-3CC326849B8F}" mergeInterval="0" personalView="1" xWindow="6" yWindow="32" windowWidth="1262" windowHeight="577" tabRatio="919" activeSheetId="8" showComments="commIndAndComment"/>
    <customWorkbookView name="Richard Shandross - Personal View" guid="{2A4C6EB9-430A-44F2-86C8-15B50360FC3B}" mergeInterval="0" personalView="1" maximized="1" xWindow="1" yWindow="1" windowWidth="1362" windowHeight="550" tabRatio="919" activeSheetId="1"/>
  </customWorkbookViews>
</workbook>
</file>

<file path=xl/calcChain.xml><?xml version="1.0" encoding="utf-8"?>
<calcChain xmlns="http://schemas.openxmlformats.org/spreadsheetml/2006/main">
  <c r="D64" i="16" l="1"/>
  <c r="D66" i="16" s="1"/>
  <c r="D154" i="16" l="1"/>
  <c r="D155" i="16" s="1"/>
  <c r="D158" i="16"/>
  <c r="D160" i="16" s="1"/>
  <c r="D185" i="16"/>
  <c r="D159" i="16" l="1"/>
  <c r="D161" i="16" s="1"/>
  <c r="D65" i="16" l="1"/>
  <c r="D67" i="16" s="1"/>
  <c r="D175" i="16" l="1"/>
  <c r="D180" i="16" s="1"/>
  <c r="D174" i="16"/>
  <c r="D183" i="16" s="1"/>
  <c r="D78" i="16"/>
  <c r="D83" i="16" s="1"/>
  <c r="D82" i="16" l="1"/>
  <c r="D183" i="8"/>
  <c r="D190" i="8" s="1"/>
  <c r="D182" i="8"/>
  <c r="D193" i="8" s="1"/>
  <c r="D83" i="8"/>
  <c r="D89" i="8" s="1"/>
  <c r="D179" i="16"/>
  <c r="D181" i="16" s="1"/>
  <c r="D196" i="16"/>
  <c r="D184" i="16"/>
  <c r="D89" i="16"/>
  <c r="D186" i="16" l="1"/>
  <c r="D84" i="16"/>
  <c r="D189" i="8"/>
  <c r="D163" i="8"/>
  <c r="D169" i="8"/>
  <c r="D168" i="8"/>
  <c r="D88" i="8"/>
  <c r="D190" i="16" l="1"/>
  <c r="D195" i="16"/>
  <c r="D197" i="16" s="1"/>
  <c r="D88" i="16"/>
  <c r="D90" i="16" s="1"/>
  <c r="D188" i="16"/>
  <c r="D188" i="8"/>
  <c r="D194" i="8"/>
  <c r="D195" i="8"/>
  <c r="D162" i="8"/>
  <c r="D196" i="8" l="1"/>
  <c r="D191" i="8"/>
  <c r="D90" i="8"/>
  <c r="D205" i="8" l="1"/>
  <c r="D94" i="8"/>
  <c r="D200" i="8"/>
  <c r="D198" i="8"/>
  <c r="C8" i="23"/>
  <c r="C7" i="23"/>
  <c r="C7" i="4" s="1"/>
  <c r="C6" i="23"/>
  <c r="C5" i="23"/>
  <c r="C5" i="26" s="1"/>
  <c r="C4" i="23"/>
  <c r="C4" i="2" s="1"/>
  <c r="C8" i="26"/>
  <c r="B8" i="26"/>
  <c r="B7" i="26"/>
  <c r="C6" i="26"/>
  <c r="B5" i="26"/>
  <c r="B4" i="26"/>
  <c r="C3" i="26"/>
  <c r="B3" i="26"/>
  <c r="B2" i="26"/>
  <c r="C8" i="27"/>
  <c r="B8" i="27"/>
  <c r="B7" i="27"/>
  <c r="C6" i="27"/>
  <c r="B6" i="27"/>
  <c r="B5" i="27"/>
  <c r="B4" i="27"/>
  <c r="C3" i="27"/>
  <c r="B3" i="27"/>
  <c r="B2" i="27"/>
  <c r="D15" i="25"/>
  <c r="C8" i="25"/>
  <c r="B8" i="25"/>
  <c r="B7" i="25"/>
  <c r="C6" i="25"/>
  <c r="B6" i="25"/>
  <c r="B5" i="25"/>
  <c r="C4" i="25"/>
  <c r="B4" i="25"/>
  <c r="C3" i="25"/>
  <c r="B3" i="25"/>
  <c r="B2" i="25"/>
  <c r="C8" i="24"/>
  <c r="B8" i="24"/>
  <c r="B7" i="24"/>
  <c r="C6" i="24"/>
  <c r="B6" i="24"/>
  <c r="B5" i="24"/>
  <c r="C4" i="24"/>
  <c r="B4" i="24"/>
  <c r="C3" i="24"/>
  <c r="B3" i="24"/>
  <c r="B2" i="24"/>
  <c r="C8" i="16"/>
  <c r="B8" i="16"/>
  <c r="B7" i="16"/>
  <c r="C6" i="16"/>
  <c r="B6" i="16"/>
  <c r="B5" i="16"/>
  <c r="C4" i="16"/>
  <c r="B4" i="16"/>
  <c r="C3" i="16"/>
  <c r="B3" i="16"/>
  <c r="B2" i="16"/>
  <c r="D206" i="8"/>
  <c r="D95" i="8"/>
  <c r="D72" i="8"/>
  <c r="D71" i="8"/>
  <c r="C8" i="8"/>
  <c r="B8" i="8"/>
  <c r="B7" i="8"/>
  <c r="C6" i="8"/>
  <c r="B6" i="8"/>
  <c r="B5" i="8"/>
  <c r="C4" i="8"/>
  <c r="B4" i="8"/>
  <c r="C3" i="8"/>
  <c r="B3" i="8"/>
  <c r="B2" i="8"/>
  <c r="C8" i="6"/>
  <c r="B8" i="6"/>
  <c r="B7" i="6"/>
  <c r="C6" i="6"/>
  <c r="B6" i="6"/>
  <c r="B5" i="6"/>
  <c r="C4" i="6"/>
  <c r="B4" i="6"/>
  <c r="C3" i="6"/>
  <c r="B3" i="6"/>
  <c r="B2" i="6"/>
  <c r="C8" i="5"/>
  <c r="B8" i="5"/>
  <c r="B7" i="5"/>
  <c r="C6" i="5"/>
  <c r="B6" i="5"/>
  <c r="B5" i="5"/>
  <c r="C4" i="5"/>
  <c r="B4" i="5"/>
  <c r="C3" i="5"/>
  <c r="B3" i="5"/>
  <c r="B2" i="5"/>
  <c r="C8" i="4"/>
  <c r="B8" i="4"/>
  <c r="B7" i="4"/>
  <c r="C6" i="4"/>
  <c r="B6" i="4"/>
  <c r="B5" i="4"/>
  <c r="C4" i="4"/>
  <c r="B4" i="4"/>
  <c r="C3" i="4"/>
  <c r="B3" i="4"/>
  <c r="B2" i="4"/>
  <c r="C8" i="3"/>
  <c r="B8" i="3"/>
  <c r="B7" i="3"/>
  <c r="C6" i="3"/>
  <c r="B6" i="3"/>
  <c r="B5" i="3"/>
  <c r="C4" i="3"/>
  <c r="B4" i="3"/>
  <c r="C3" i="3"/>
  <c r="B3" i="3"/>
  <c r="B2" i="3"/>
  <c r="I28" i="2"/>
  <c r="H28" i="2"/>
  <c r="I27" i="2"/>
  <c r="H27" i="2"/>
  <c r="I26" i="2"/>
  <c r="H26" i="2"/>
  <c r="I25" i="2"/>
  <c r="H25" i="2"/>
  <c r="G15" i="2"/>
  <c r="G14" i="2"/>
  <c r="C8" i="2"/>
  <c r="B8" i="2"/>
  <c r="B7" i="2"/>
  <c r="C6" i="2"/>
  <c r="B6" i="2"/>
  <c r="B5" i="2"/>
  <c r="B4" i="2"/>
  <c r="C3" i="2"/>
  <c r="B3" i="2"/>
  <c r="B2" i="2"/>
  <c r="B7" i="1"/>
  <c r="C6" i="1"/>
  <c r="B6" i="1"/>
  <c r="B5" i="1"/>
  <c r="C4" i="1"/>
  <c r="B4" i="1"/>
  <c r="C3" i="1"/>
  <c r="B3" i="1"/>
  <c r="B2" i="1"/>
  <c r="C5" i="2" l="1"/>
  <c r="C4" i="27"/>
  <c r="C4" i="26"/>
  <c r="C5" i="1"/>
  <c r="C5" i="3"/>
  <c r="C5" i="4"/>
  <c r="C5" i="5"/>
  <c r="C5" i="6"/>
  <c r="C5" i="8"/>
  <c r="C5" i="16"/>
  <c r="C5" i="24"/>
  <c r="C5" i="25"/>
  <c r="C5" i="27"/>
  <c r="D87" i="8"/>
  <c r="D96" i="8"/>
  <c r="D207" i="8"/>
  <c r="C7" i="6"/>
  <c r="C7" i="3"/>
  <c r="C7" i="16"/>
  <c r="C7" i="5"/>
  <c r="C7" i="1"/>
  <c r="C7" i="25"/>
  <c r="C7" i="27"/>
  <c r="C7" i="26"/>
  <c r="C7" i="8"/>
  <c r="C7" i="24"/>
  <c r="C7" i="2"/>
</calcChain>
</file>

<file path=xl/sharedStrings.xml><?xml version="1.0" encoding="utf-8"?>
<sst xmlns="http://schemas.openxmlformats.org/spreadsheetml/2006/main" count="595" uniqueCount="303">
  <si>
    <t>Table of Contents</t>
  </si>
  <si>
    <t>Instructions for workbook and summary of results</t>
  </si>
  <si>
    <t>Space to describe general lab and product information</t>
  </si>
  <si>
    <t>Instrumentation</t>
  </si>
  <si>
    <t>Photos</t>
  </si>
  <si>
    <t>Space to add photographs taken of the test setup and device</t>
  </si>
  <si>
    <t>Setup</t>
  </si>
  <si>
    <t>Specification of settings for each test performed</t>
  </si>
  <si>
    <t>Space to describe any notable information about the test</t>
  </si>
  <si>
    <t>Step 1</t>
  </si>
  <si>
    <t>Step 2</t>
  </si>
  <si>
    <t>Step 3</t>
  </si>
  <si>
    <t>Step 4</t>
  </si>
  <si>
    <t>Step 5</t>
  </si>
  <si>
    <t>Step 6</t>
  </si>
  <si>
    <t>Step 7</t>
  </si>
  <si>
    <t>Step 8</t>
  </si>
  <si>
    <t>General Information</t>
  </si>
  <si>
    <t>Lab Name:</t>
  </si>
  <si>
    <t>Test Location:</t>
  </si>
  <si>
    <t>Date Energy Test Started:</t>
  </si>
  <si>
    <t>Date Energy Test Finished:</t>
  </si>
  <si>
    <t>Product Reported EER:</t>
  </si>
  <si>
    <t>Date Received:</t>
  </si>
  <si>
    <t>Brand:</t>
  </si>
  <si>
    <t>Manufacturer:</t>
  </si>
  <si>
    <t>Date of Manufacture (if available):</t>
  </si>
  <si>
    <t>Describe placement of sensors used to measure indoor and outdoor temperatures:</t>
  </si>
  <si>
    <t>If additional sensors were used, describe placement:</t>
  </si>
  <si>
    <t>Please include a description of how the settings were entered, specific to this particular test unit:</t>
  </si>
  <si>
    <t>Electromechanical or Electronic Controls?</t>
  </si>
  <si>
    <t>Other settings (if neccesary)</t>
  </si>
  <si>
    <t>Extra Setting #1</t>
  </si>
  <si>
    <t>Extra Setting #2</t>
  </si>
  <si>
    <t>Extra Setting #3</t>
  </si>
  <si>
    <t>--- Description</t>
  </si>
  <si>
    <t>Additional Description</t>
  </si>
  <si>
    <t>Measurement</t>
  </si>
  <si>
    <t>Compliance with Equilibrium Requirements</t>
  </si>
  <si>
    <t>Has chamber been at equilibrium for the minimum 30 minutes?</t>
  </si>
  <si>
    <t>Avg</t>
  </si>
  <si>
    <t>Min</t>
  </si>
  <si>
    <t>Max</t>
  </si>
  <si>
    <t>Frequency (Hz)</t>
  </si>
  <si>
    <t>Line current (Amps)</t>
  </si>
  <si>
    <t>Pressure Measurements</t>
  </si>
  <si>
    <t>Refrigerant Measurements</t>
  </si>
  <si>
    <t>Airflow Measurements</t>
  </si>
  <si>
    <t>Air Temperatures</t>
  </si>
  <si>
    <t>Variable</t>
  </si>
  <si>
    <t>File Name:</t>
  </si>
  <si>
    <t>Tab Name:</t>
  </si>
  <si>
    <t>Version Number:</t>
  </si>
  <si>
    <t xml:space="preserve">Test Completion Date: </t>
  </si>
  <si>
    <t>Revisions List</t>
  </si>
  <si>
    <t>Version</t>
  </si>
  <si>
    <t>Date</t>
  </si>
  <si>
    <t>Reference Test Procedure</t>
  </si>
  <si>
    <t>Test Report Sign-Off Block</t>
  </si>
  <si>
    <t>Role</t>
  </si>
  <si>
    <t>Entity</t>
  </si>
  <si>
    <t>Test Completion</t>
  </si>
  <si>
    <t>If Other (please specify)</t>
  </si>
  <si>
    <t>Refrigerant Used (R-22, R-410A, Other)?</t>
  </si>
  <si>
    <t>Condition as Received:</t>
  </si>
  <si>
    <t>Accuracy</t>
  </si>
  <si>
    <t>Date of Last Calibration</t>
  </si>
  <si>
    <t>Deadline for Next Calibration</t>
  </si>
  <si>
    <t>Product Type</t>
  </si>
  <si>
    <t>Product Design</t>
  </si>
  <si>
    <t xml:space="preserve">Total sensible cooling capacity (Btu/hr) </t>
  </si>
  <si>
    <t xml:space="preserve">Cooling Capacity </t>
  </si>
  <si>
    <t>Back to Instructions</t>
  </si>
  <si>
    <t>Input cell</t>
  </si>
  <si>
    <t>Step 6-1</t>
  </si>
  <si>
    <t>Step 6-2</t>
  </si>
  <si>
    <t>Instructions</t>
  </si>
  <si>
    <t>General Info and Test Results</t>
  </si>
  <si>
    <t>Test Settings</t>
  </si>
  <si>
    <t>Space to describe list of instruments used and instrument calibration data</t>
  </si>
  <si>
    <t>Version Control</t>
  </si>
  <si>
    <t>Report Sign-off Block</t>
  </si>
  <si>
    <t>Test Comments</t>
  </si>
  <si>
    <t>Result</t>
  </si>
  <si>
    <t>Measured Values</t>
  </si>
  <si>
    <t>[MM/DD/YYYY]</t>
  </si>
  <si>
    <t>Product Information</t>
  </si>
  <si>
    <t>STEP:</t>
  </si>
  <si>
    <t>FILL IN INPUT CELLS IN THIS TAB:</t>
  </si>
  <si>
    <t>Rated Performance (Complete Unit)</t>
  </si>
  <si>
    <t>Space to describe test setup</t>
  </si>
  <si>
    <t>Instrument Type</t>
  </si>
  <si>
    <t>Brand</t>
  </si>
  <si>
    <t>Model #</t>
  </si>
  <si>
    <t>Sensor Location</t>
  </si>
  <si>
    <t>Sensor Placement</t>
  </si>
  <si>
    <t>Packaged unit (if applicable)</t>
  </si>
  <si>
    <t>2. Identification sticker showing model number and serial number.</t>
  </si>
  <si>
    <t>Product Reported Cooling Capacity:</t>
  </si>
  <si>
    <t xml:space="preserve"> BTU</t>
  </si>
  <si>
    <t xml:space="preserve"> V</t>
  </si>
  <si>
    <t>NOTE: This is a copy; sign-off is done in the Report Sign-Off Block tab</t>
  </si>
  <si>
    <t>Photos 1-4 are to be taken of the unit directly out of the box, before installation.</t>
  </si>
  <si>
    <t>Quote the manufacturer instructions for installing this unit, and note in detail all differences between the manufacturer instructions and the actual installation.</t>
  </si>
  <si>
    <t>Cooling Setting *</t>
  </si>
  <si>
    <t>Heating Setting *</t>
  </si>
  <si>
    <t>Fan Setting *</t>
  </si>
  <si>
    <t>Temperature Setting *</t>
  </si>
  <si>
    <t xml:space="preserve">          * Include unit of measure if necessary</t>
  </si>
  <si>
    <t>--- Setting *</t>
  </si>
  <si>
    <t>Template Completion</t>
  </si>
  <si>
    <t>Date of Last Calibration for Test Room</t>
  </si>
  <si>
    <t>Tab</t>
  </si>
  <si>
    <t>Contents</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</si>
  <si>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</si>
  <si>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</si>
  <si>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 xml:space="preserve">Lab Information </t>
  </si>
  <si>
    <t>Test Information</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</si>
  <si>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</si>
  <si>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 by Test Lab</t>
  </si>
  <si>
    <t>[Test Lab Name]</t>
  </si>
  <si>
    <t>Setup (This table should include instrumentation, sensors, and all equipment used during testing)</t>
  </si>
  <si>
    <t xml:space="preserve">Setup of test room </t>
  </si>
  <si>
    <t xml:space="preserve">Latest Template Revision: </t>
  </si>
  <si>
    <t>Report Reviewer by Test Lab</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</si>
  <si>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</si>
  <si>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Test Results</t>
  </si>
  <si>
    <t xml:space="preserve">Product Reported COP (if applicable): </t>
  </si>
  <si>
    <t>Were the test rooms set up according to AHRI Standard 390-2003, which incorporates sections 8.1.2 and 8.1.3 of ASHRAE Standard 37-1988?</t>
  </si>
  <si>
    <t>Was the test unit set up according to the applicable sections of AHRI Standard 390 - 2003, which incorporates sections of ASHRAE Standard 37-1988?</t>
  </si>
  <si>
    <t>(1) Include all instructions, (2) A PDF file containing the instructions (downloaded or scanned) is acceptable.</t>
  </si>
  <si>
    <t>Setup of SPVU</t>
  </si>
  <si>
    <t>EER</t>
  </si>
  <si>
    <t>COP</t>
  </si>
  <si>
    <t>Product Reported Heating Capacity (if applicable):</t>
  </si>
  <si>
    <t>Product Input Voltage:</t>
  </si>
  <si>
    <t>SPVU Settings - Controls</t>
  </si>
  <si>
    <t>Describe settings used on the SPVU for test, or reference any picture of controls in the 'Photos' Tab</t>
  </si>
  <si>
    <t>1.  Picture of unit on both sides (front and back), once it is out of the package.  (Include as many pictures as neccesary)</t>
  </si>
  <si>
    <t>3. Sticker showing nameplate information (if separate from #2)</t>
  </si>
  <si>
    <t>4. FTC EnergyGuide label (if present).</t>
  </si>
  <si>
    <t>Cooling Test Conditions Summary - Test Chamber Devices</t>
  </si>
  <si>
    <t>Cooling Mode Test Data</t>
  </si>
  <si>
    <t>Heating Mode Test Data</t>
  </si>
  <si>
    <t>Applied voltage to unit (V)</t>
  </si>
  <si>
    <t>Cooling Mode - Indoor Air Enthalpy Method</t>
  </si>
  <si>
    <t>Cooling Mode - Outdoor Air Enthalpy Method</t>
  </si>
  <si>
    <t xml:space="preserve">Barometric pressure - (in. Hg) </t>
  </si>
  <si>
    <t>Total system power (Watts)</t>
  </si>
  <si>
    <r>
      <t>Indoor external static pressure (in. H</t>
    </r>
    <r>
      <rPr>
        <vertAlign val="subscript"/>
        <sz val="11"/>
        <color theme="1"/>
        <rFont val="Palatino Linotype"/>
        <family val="1"/>
      </rPr>
      <t>2</t>
    </r>
    <r>
      <rPr>
        <sz val="11"/>
        <color theme="1"/>
        <rFont val="Palatino Linotype"/>
        <family val="1"/>
      </rPr>
      <t>O)</t>
    </r>
  </si>
  <si>
    <t>Unit indoor airflow (cfm)</t>
  </si>
  <si>
    <t>Unit indoor standard airflow (scfm)</t>
  </si>
  <si>
    <t>Indoor Fan Speed (rpm) [if recorded]</t>
  </si>
  <si>
    <t>Results</t>
  </si>
  <si>
    <t xml:space="preserve">Total corrected cooling capacity (Btu/hr) </t>
  </si>
  <si>
    <t>System Efficiency (EER)</t>
  </si>
  <si>
    <t>Unit outdoor airflow (cfm)</t>
  </si>
  <si>
    <t>Unit outdoor standard airflow (scfm)</t>
  </si>
  <si>
    <t>Outdoor Fan Speed (rpm) [if recorded]</t>
  </si>
  <si>
    <t>Electrical Input Measurements</t>
  </si>
  <si>
    <r>
      <t>Indoor nozzle pressure delta (in. H</t>
    </r>
    <r>
      <rPr>
        <vertAlign val="subscript"/>
        <sz val="11"/>
        <color theme="1"/>
        <rFont val="Palatino Linotype"/>
        <family val="1"/>
      </rPr>
      <t>2</t>
    </r>
    <r>
      <rPr>
        <sz val="11"/>
        <color theme="1"/>
        <rFont val="Palatino Linotype"/>
        <family val="1"/>
      </rPr>
      <t>O)</t>
    </r>
  </si>
  <si>
    <t>Heating Mode - Indoor Air Enthalpy Method</t>
  </si>
  <si>
    <t>Heating Mode - Outdoor Air Enthalpy Method</t>
  </si>
  <si>
    <t>Indoor entering enthalpy (Btu/lbm)</t>
  </si>
  <si>
    <t>Indoor leaving enthalpy (Btu/lbm)</t>
  </si>
  <si>
    <t xml:space="preserve">Total latent cooling capacity (Btu/hr) </t>
  </si>
  <si>
    <t>Duct loss (Btu/hr) (if applicable)</t>
  </si>
  <si>
    <t>Outdoor entering enthalpy (Btu/lbm)</t>
  </si>
  <si>
    <t>Outdoor leaving enthalpy (Btu/lbm)</t>
  </si>
  <si>
    <t>Minimum External Static Pressure Table</t>
  </si>
  <si>
    <t>External Static Pressure (in. H20)</t>
  </si>
  <si>
    <t>Cooling Capacity Range (Btu/h)</t>
  </si>
  <si>
    <t xml:space="preserve">Indoor sensible cooling capacity (Btu/hr) </t>
  </si>
  <si>
    <t xml:space="preserve">Indoor latent cooling capacity (Btu/hr) </t>
  </si>
  <si>
    <t>Indoor Measurements</t>
  </si>
  <si>
    <t>Outdoor Measurements</t>
  </si>
  <si>
    <t>Comparison</t>
  </si>
  <si>
    <t>Indoor duct loss (Btu/hr) (if applicable)</t>
  </si>
  <si>
    <t xml:space="preserve">Heating Capacity </t>
  </si>
  <si>
    <t xml:space="preserve">Indoor sensible heating capacity (Btu/hr) </t>
  </si>
  <si>
    <t>Indoor total cooling capacity (Btu/hr)</t>
  </si>
  <si>
    <t>Outdoor duct loss (Btu/hr) (if applicable)</t>
  </si>
  <si>
    <t>Indoor total heating capacity (Btu/hr)</t>
  </si>
  <si>
    <t xml:space="preserve">Total sensible heating capacity (Btu/hr) </t>
  </si>
  <si>
    <t xml:space="preserve">Total corrected heating capacity (Btu/hr) </t>
  </si>
  <si>
    <t>System Efficiency (COP)</t>
  </si>
  <si>
    <t>For DOE Testing: 10 CFR 431.96 (which references AHRI 390, Performance Rating of Single Package Vertical Air-Conditioners and Heat Pumps)</t>
  </si>
  <si>
    <t>Suction temperature at compressor (°F)</t>
  </si>
  <si>
    <t>Discharge temperature at compressor (°F)</t>
  </si>
  <si>
    <t>Indoor air entering dry-bulb temperature (°F)</t>
  </si>
  <si>
    <t xml:space="preserve">Indoor air entering wet-bulb temperature (°F) </t>
  </si>
  <si>
    <t xml:space="preserve">Indoor air leaving dry-bulb temperature  (°F) </t>
  </si>
  <si>
    <t xml:space="preserve">Indoor air leaving wet-bulb temperature (°F) </t>
  </si>
  <si>
    <t>Indoor nozzle dry-bulb temperature (°F)</t>
  </si>
  <si>
    <t>Indoor nozzle wet-bulb temperature (°F)</t>
  </si>
  <si>
    <t>Outdoor air entering dry-bulb temperature (°F)</t>
  </si>
  <si>
    <t xml:space="preserve">Outdoor air entering wet-bulb temperature (°F) </t>
  </si>
  <si>
    <t>Outdoor air leaving dry-bulb temperature (°F)</t>
  </si>
  <si>
    <t>Outdoor air leaving wet-bulb temperature (°F)</t>
  </si>
  <si>
    <t>Outdoor nozzle dry-bulb temperature (°F)</t>
  </si>
  <si>
    <t>Outdoor nozzle wet-bulb temperature (°F)</t>
  </si>
  <si>
    <t>Recorded data for the cooling mode test (steady-state wet coil cooling mode)</t>
  </si>
  <si>
    <t>Recorded data for the heating mode test (steady-state maximum temperature and high temperature heating mode)</t>
  </si>
  <si>
    <t>Report review history</t>
  </si>
  <si>
    <t>Revision history</t>
  </si>
  <si>
    <t>Tables</t>
  </si>
  <si>
    <t>Reference tables</t>
  </si>
  <si>
    <t xml:space="preserve">Manufacturer Model Number: </t>
  </si>
  <si>
    <t>Serial Number:</t>
  </si>
  <si>
    <t>Instructions for Completing this Workbook</t>
  </si>
  <si>
    <r>
      <rPr>
        <b/>
        <sz val="11"/>
        <color theme="1"/>
        <rFont val="Palatino Linotype"/>
        <family val="1"/>
      </rPr>
      <t>&gt;&gt;&gt;&gt;&gt;&gt;&gt;&gt;&gt;&gt;</t>
    </r>
    <r>
      <rPr>
        <sz val="11"/>
        <color theme="1"/>
        <rFont val="Palatino Linotype"/>
        <family val="1"/>
      </rPr>
      <t xml:space="preserve">  Paste photo(s) showing exact settings and/or displays for the unit (during test) to</t>
    </r>
  </si>
  <si>
    <t>If No, list and describe all differences between actual setup and AHRI Standard 390-2003 (which includes sections of ASHRAE Standard 37-1988).</t>
  </si>
  <si>
    <t>AHRI 390 - 2003: Performance Rating of Single Package Vertical Air-Conditioners and Heat Pumps</t>
  </si>
  <si>
    <t>Yes</t>
  </si>
  <si>
    <t>No</t>
  </si>
  <si>
    <t>Y_N</t>
  </si>
  <si>
    <t>Drop-Downs</t>
  </si>
  <si>
    <t>Drop-downs used</t>
  </si>
  <si>
    <t>Product_Type</t>
  </si>
  <si>
    <t>Refrigerant</t>
  </si>
  <si>
    <t>R-410A</t>
  </si>
  <si>
    <t>Other</t>
  </si>
  <si>
    <t>R-22</t>
  </si>
  <si>
    <t>Control</t>
  </si>
  <si>
    <t>Electronic</t>
  </si>
  <si>
    <t>Electromechanical</t>
  </si>
  <si>
    <t>SPVAC</t>
  </si>
  <si>
    <t>SPVHP</t>
  </si>
  <si>
    <t>1.0_draft 3</t>
  </si>
  <si>
    <t>Tabs</t>
  </si>
  <si>
    <t>Tabs with input cells</t>
  </si>
  <si>
    <t>Cells</t>
  </si>
  <si>
    <t>Auto-populated cell</t>
  </si>
  <si>
    <t>Provided data</t>
  </si>
  <si>
    <t>NOT USED</t>
  </si>
  <si>
    <t>1.0_draft 4</t>
  </si>
  <si>
    <t>Title Block</t>
  </si>
  <si>
    <t>Test Report Template Name:</t>
  </si>
  <si>
    <t>Single Packaged Vertical Unit</t>
  </si>
  <si>
    <t>Calculated Result (rounded per significant figures conventions and instrumentation resolution)</t>
  </si>
  <si>
    <t>v1.0</t>
  </si>
  <si>
    <t>Comments</t>
  </si>
  <si>
    <t>Legend</t>
  </si>
  <si>
    <t>Fill in the 'Test Data' tabs for the appropriate completed tests:</t>
  </si>
  <si>
    <t>If No, list and describe all differences between actual setup and AHRI Standard 390-2003 (which includes sections 8.1.2 and 8.1.3 of ASHRAE Standard 37-1988).</t>
  </si>
  <si>
    <t>v2.0</t>
  </si>
  <si>
    <t>Air Properties</t>
  </si>
  <si>
    <t>Air Temperatures and Enthalpy</t>
  </si>
  <si>
    <t>Indoor entering air enthalpy (Btu/lbm)</t>
  </si>
  <si>
    <t>Indoor entering air dry-bulb temperature (°F)</t>
  </si>
  <si>
    <t xml:space="preserve">Indoor entering air wet-bulb temperature (°F) </t>
  </si>
  <si>
    <t xml:space="preserve">Indoor leaving air dry-bulb temperature  (°F) </t>
  </si>
  <si>
    <t xml:space="preserve">Indoor leaving air wet-bulb temperature (°F) </t>
  </si>
  <si>
    <t>Indoor leaving air enthalpy (Btu/lbm)</t>
  </si>
  <si>
    <t>Indoor nozzle air dry-bulb temperature (°F)</t>
  </si>
  <si>
    <t>Indoor nozzle air wet-bulb temperature (°F)</t>
  </si>
  <si>
    <t>Outdoor entering air dry-bulb temperature (°F)</t>
  </si>
  <si>
    <t xml:space="preserve">Outdoor entering air wet-bulb temperature (°F) </t>
  </si>
  <si>
    <t>Outdoor entering air enthalpy (Btu/lbm)</t>
  </si>
  <si>
    <r>
      <t>Indoor nozzle air specific volume (ft</t>
    </r>
    <r>
      <rPr>
        <vertAlign val="superscript"/>
        <sz val="11"/>
        <color theme="1"/>
        <rFont val="Palatino Linotype"/>
        <family val="1"/>
      </rPr>
      <t>3</t>
    </r>
    <r>
      <rPr>
        <sz val="11"/>
        <color theme="1"/>
        <rFont val="Palatino Linotype"/>
        <family val="1"/>
      </rPr>
      <t>/lbm)</t>
    </r>
  </si>
  <si>
    <t>Indoor entering air specific heat (Btu/lbm)</t>
  </si>
  <si>
    <t>Indoor leaving air specific heat (Btu/lbm)</t>
  </si>
  <si>
    <r>
      <t>Indoor nozzle air humidity ratio (lbm</t>
    </r>
    <r>
      <rPr>
        <vertAlign val="subscript"/>
        <sz val="11"/>
        <color theme="1"/>
        <rFont val="Palatino Linotype"/>
        <family val="1"/>
      </rPr>
      <t>wv</t>
    </r>
    <r>
      <rPr>
        <sz val="11"/>
        <color theme="1"/>
        <rFont val="Palatino Linotype"/>
        <family val="1"/>
      </rPr>
      <t>/lbm</t>
    </r>
    <r>
      <rPr>
        <vertAlign val="subscript"/>
        <sz val="11"/>
        <color theme="1"/>
        <rFont val="Palatino Linotype"/>
        <family val="1"/>
      </rPr>
      <t>da</t>
    </r>
    <r>
      <rPr>
        <sz val="11"/>
        <color theme="1"/>
        <rFont val="Palatino Linotype"/>
        <family val="1"/>
      </rPr>
      <t>)</t>
    </r>
  </si>
  <si>
    <r>
      <t>Indoor entering air humidity ratio (lbm</t>
    </r>
    <r>
      <rPr>
        <vertAlign val="subscript"/>
        <sz val="11"/>
        <color theme="1"/>
        <rFont val="Palatino Linotype"/>
        <family val="1"/>
      </rPr>
      <t>wv</t>
    </r>
    <r>
      <rPr>
        <sz val="11"/>
        <color theme="1"/>
        <rFont val="Palatino Linotype"/>
        <family val="1"/>
      </rPr>
      <t>/lbm</t>
    </r>
    <r>
      <rPr>
        <vertAlign val="subscript"/>
        <sz val="11"/>
        <color theme="1"/>
        <rFont val="Palatino Linotype"/>
        <family val="1"/>
      </rPr>
      <t>da</t>
    </r>
    <r>
      <rPr>
        <sz val="11"/>
        <color theme="1"/>
        <rFont val="Palatino Linotype"/>
        <family val="1"/>
      </rPr>
      <t>)</t>
    </r>
  </si>
  <si>
    <r>
      <t>Indoor leaving air humidity ratio (lbm</t>
    </r>
    <r>
      <rPr>
        <vertAlign val="subscript"/>
        <sz val="11"/>
        <color theme="1"/>
        <rFont val="Palatino Linotype"/>
        <family val="1"/>
      </rPr>
      <t>wv</t>
    </r>
    <r>
      <rPr>
        <sz val="11"/>
        <color theme="1"/>
        <rFont val="Palatino Linotype"/>
        <family val="1"/>
      </rPr>
      <t>/lbm</t>
    </r>
    <r>
      <rPr>
        <vertAlign val="subscript"/>
        <sz val="11"/>
        <color theme="1"/>
        <rFont val="Palatino Linotype"/>
        <family val="1"/>
      </rPr>
      <t>da</t>
    </r>
    <r>
      <rPr>
        <sz val="11"/>
        <color theme="1"/>
        <rFont val="Palatino Linotype"/>
        <family val="1"/>
      </rPr>
      <t>)</t>
    </r>
  </si>
  <si>
    <t>Duct Loss Calculations</t>
  </si>
  <si>
    <t>Product of overall heat transfer coefficienct and surface area of indoor coil outlet duct located in outdoor test room (Btu/h°F)</t>
  </si>
  <si>
    <r>
      <t>Product of overall heat transfer coefficienct and surface area of indoor coil inlet duct located in outdoor test room (Btu/h</t>
    </r>
    <r>
      <rPr>
        <sz val="11"/>
        <color theme="1"/>
        <rFont val="Calibri"/>
        <family val="2"/>
      </rPr>
      <t>°</t>
    </r>
    <r>
      <rPr>
        <sz val="11"/>
        <color theme="1"/>
        <rFont val="Palatino Linotype"/>
        <family val="1"/>
      </rPr>
      <t>F)</t>
    </r>
  </si>
  <si>
    <t>Product of overall heat transfer coefficienct and surface area of indoor coil outlet duct located in indoor test room (Btu/h°F)</t>
  </si>
  <si>
    <t>Is the indoor section located in the outdoor test room?</t>
  </si>
  <si>
    <t>Air dry-bulb temperature within indoor test room (°F)</t>
  </si>
  <si>
    <t>Indoor Duct Loss (Btu/h)</t>
  </si>
  <si>
    <t>Outdoor Duct Loss (Btu/h)</t>
  </si>
  <si>
    <t>Is the condensate sprayed on the condenser coil?</t>
  </si>
  <si>
    <t>Total power draw (Btu/h)</t>
  </si>
  <si>
    <r>
      <t>Outdoor entering air humidity ratio (lbm</t>
    </r>
    <r>
      <rPr>
        <vertAlign val="subscript"/>
        <sz val="11"/>
        <color theme="1"/>
        <rFont val="Palatino Linotype"/>
        <family val="1"/>
      </rPr>
      <t>wv</t>
    </r>
    <r>
      <rPr>
        <sz val="11"/>
        <color theme="1"/>
        <rFont val="Palatino Linotype"/>
        <family val="1"/>
      </rPr>
      <t>/lbm</t>
    </r>
    <r>
      <rPr>
        <vertAlign val="subscript"/>
        <sz val="11"/>
        <color theme="1"/>
        <rFont val="Palatino Linotype"/>
        <family val="1"/>
      </rPr>
      <t>da</t>
    </r>
    <r>
      <rPr>
        <sz val="11"/>
        <color theme="1"/>
        <rFont val="Palatino Linotype"/>
        <family val="1"/>
      </rPr>
      <t>)</t>
    </r>
  </si>
  <si>
    <r>
      <t>Outdoor leaving air humidity ratio (lbm</t>
    </r>
    <r>
      <rPr>
        <vertAlign val="subscript"/>
        <sz val="11"/>
        <color theme="1"/>
        <rFont val="Palatino Linotype"/>
        <family val="1"/>
      </rPr>
      <t>wv</t>
    </r>
    <r>
      <rPr>
        <sz val="11"/>
        <color theme="1"/>
        <rFont val="Palatino Linotype"/>
        <family val="1"/>
      </rPr>
      <t>/lbm</t>
    </r>
    <r>
      <rPr>
        <vertAlign val="subscript"/>
        <sz val="11"/>
        <color theme="1"/>
        <rFont val="Palatino Linotype"/>
        <family val="1"/>
      </rPr>
      <t>da</t>
    </r>
    <r>
      <rPr>
        <sz val="11"/>
        <color theme="1"/>
        <rFont val="Palatino Linotype"/>
        <family val="1"/>
      </rPr>
      <t>)</t>
    </r>
  </si>
  <si>
    <t>Outdoor entering air specific heat (Btu/lbm)</t>
  </si>
  <si>
    <t>Outdoor leaving air specific heat (Btu/lbm)</t>
  </si>
  <si>
    <t>Indoor total cooling capacity based on outdoor enthalpy method</t>
  </si>
  <si>
    <t>Indoor total cooling capacity based on indoor enthalpy method</t>
  </si>
  <si>
    <r>
      <t>Outdoor nozzle air specific volume (ft</t>
    </r>
    <r>
      <rPr>
        <vertAlign val="superscript"/>
        <sz val="11"/>
        <color theme="1"/>
        <rFont val="Palatino Linotype"/>
        <family val="1"/>
      </rPr>
      <t>3</t>
    </r>
    <r>
      <rPr>
        <sz val="11"/>
        <color theme="1"/>
        <rFont val="Palatino Linotype"/>
        <family val="1"/>
      </rPr>
      <t>/lbm)</t>
    </r>
  </si>
  <si>
    <r>
      <t>Outdoor nozzle air humidity ratio (lbm</t>
    </r>
    <r>
      <rPr>
        <vertAlign val="subscript"/>
        <sz val="11"/>
        <color theme="1"/>
        <rFont val="Palatino Linotype"/>
        <family val="1"/>
      </rPr>
      <t>wv</t>
    </r>
    <r>
      <rPr>
        <sz val="11"/>
        <color theme="1"/>
        <rFont val="Palatino Linotype"/>
        <family val="1"/>
      </rPr>
      <t>/lbm</t>
    </r>
    <r>
      <rPr>
        <vertAlign val="subscript"/>
        <sz val="11"/>
        <color theme="1"/>
        <rFont val="Palatino Linotype"/>
        <family val="1"/>
      </rPr>
      <t>da</t>
    </r>
    <r>
      <rPr>
        <sz val="11"/>
        <color theme="1"/>
        <rFont val="Palatino Linotype"/>
        <family val="1"/>
      </rPr>
      <t>)</t>
    </r>
  </si>
  <si>
    <t>Indoor total heating capacity based on indoor enthalpy method</t>
  </si>
  <si>
    <t>Indoor total heating capacity based on outdoor enthalpy method</t>
  </si>
  <si>
    <t>Length of Compressor break-in Time (hours)</t>
  </si>
  <si>
    <t>Product of overall heat transfer coefficienct and surface area of outdoor coil outlet duct located in outdoor test room (Btu/h°F)</t>
  </si>
  <si>
    <t>Outdoor capacity (Btu/h)</t>
  </si>
  <si>
    <t>v3.0</t>
  </si>
  <si>
    <t>Refrigerant line temperature entering evaporator coil (°F)</t>
  </si>
  <si>
    <t xml:space="preserve">Refrigerant line temperature leaving condenser coil (°F) </t>
  </si>
  <si>
    <t>Heat balance (%) total cooling capacity (indoor air enthalpy method vs. outdoor air enthalpy method) [must be &lt;6%]</t>
  </si>
  <si>
    <t>Heat balance (%) total cooling capacity based on indoor measurements (indoor air enthalpy method vs. outdoor air enthalpy method) [must be &lt;2%]</t>
  </si>
  <si>
    <t>Heat balance (%) total heating capacity (indoor air enthalpy method vs. outdoor air enthalpy method) [must be &lt;6%]</t>
  </si>
  <si>
    <t>Heat balance (%) total heating capacity based on indoor measurements (indoor air enthalpy method vs. outdoor air enthalpy method) [must be &lt;2%]</t>
  </si>
  <si>
    <t>Air dry-bulb temperature within outdoor test room (°F)</t>
  </si>
  <si>
    <t>5. Settings and/or displays during test.</t>
  </si>
  <si>
    <t>6. Picture of indoor side of SPVU as installed in final set-up (showing all sensors)</t>
  </si>
  <si>
    <t>7. Picture of outdoor side of SPVU as installed in final set-up (showing all sensors)</t>
  </si>
  <si>
    <t>8. Additional Photos (if necessary)</t>
  </si>
  <si>
    <t>the Photos tab (Photo Box #5)</t>
  </si>
  <si>
    <t>v3.1</t>
  </si>
  <si>
    <t>v3.2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</si>
</sst>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0.000"/>
    <numFmt numFmtId="166" formatCode="0.0%"/>
    <numFmt numFmtId="167" formatCode="_(* #,##0_);_(* \(#,##0\);_(* &quot;-&quot;??_);_(@_)"/>
  </numFmts>
  <fonts count="37" x14ac:knownFonts="1">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b/>
      <sz val="11"/>
      <name val="Palatino Linotype"/>
      <family val="1"/>
    </font>
    <font>
      <sz val="11"/>
      <color theme="1"/>
      <name val="Calibri"/>
      <family val="2"/>
      <scheme val="minor"/>
    </font>
    <font>
      <u/>
      <sz val="11"/>
      <color theme="10"/>
      <name val="Calibri"/>
      <family val="2"/>
    </font>
    <font>
      <i/>
      <sz val="11"/>
      <color rgb="FF7F7F7F"/>
      <name val="Palatino Linotype"/>
      <family val="2"/>
    </font>
    <font>
      <b/>
      <i/>
      <sz val="11"/>
      <color theme="1"/>
      <name val="Palatino Linotype"/>
      <family val="1"/>
    </font>
    <font>
      <b/>
      <sz val="12"/>
      <name val="Palatino Linotype"/>
      <family val="1"/>
    </font>
    <font>
      <sz val="11"/>
      <color rgb="FFFFFF00"/>
      <name val="Calibri"/>
      <family val="2"/>
      <scheme val="minor"/>
    </font>
    <font>
      <b/>
      <sz val="11"/>
      <color theme="0"/>
      <name val="Palatino Linotype"/>
      <family val="1"/>
    </font>
    <font>
      <sz val="11"/>
      <color rgb="FFFFFF00"/>
      <name val="Palatino Linotype"/>
      <family val="1"/>
    </font>
    <font>
      <u/>
      <sz val="11"/>
      <color theme="10"/>
      <name val="Palatino Linotype"/>
      <family val="1"/>
    </font>
    <font>
      <i/>
      <sz val="11"/>
      <color theme="1"/>
      <name val="Palatino Linotype"/>
      <family val="1"/>
    </font>
    <font>
      <vertAlign val="subscript"/>
      <sz val="11"/>
      <color theme="1"/>
      <name val="Palatino Linotype"/>
      <family val="1"/>
    </font>
    <font>
      <u/>
      <sz val="11"/>
      <color theme="1"/>
      <name val="Palatino Linotype"/>
      <family val="2"/>
    </font>
    <font>
      <i/>
      <sz val="11"/>
      <color rgb="FFFF0000"/>
      <name val="Palatino Linotype"/>
      <family val="1"/>
    </font>
    <font>
      <b/>
      <sz val="11"/>
      <color theme="1"/>
      <name val="Palatino Linotype"/>
      <family val="2"/>
    </font>
    <font>
      <sz val="11"/>
      <color rgb="FF000000"/>
      <name val="Palatino Linotype"/>
      <family val="2"/>
    </font>
    <font>
      <b/>
      <sz val="14"/>
      <color theme="1"/>
      <name val="Palatino Linotype"/>
      <family val="1"/>
    </font>
    <font>
      <vertAlign val="superscript"/>
      <sz val="11"/>
      <color theme="1"/>
      <name val="Palatino Linotype"/>
      <family val="1"/>
    </font>
    <font>
      <sz val="11"/>
      <color theme="1"/>
      <name val="Calibri"/>
      <family val="2"/>
    </font>
  </fonts>
  <fills count="20">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FFFF0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99CCFF"/>
        <bgColor indexed="64"/>
      </patternFill>
    </fill>
    <fill>
      <patternFill patternType="solid">
        <fgColor rgb="FF800000"/>
        <bgColor indexed="64"/>
      </patternFill>
    </fill>
    <fill>
      <patternFill patternType="solid">
        <fgColor rgb="FFCCFFCC"/>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0066CC"/>
        <bgColor indexed="64"/>
      </patternFill>
    </fill>
    <fill>
      <patternFill patternType="lightUp">
        <fgColor auto="1"/>
        <bgColor rgb="FFD8D8D8"/>
      </patternFill>
    </fill>
  </fills>
  <borders count="111">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auto="1"/>
      </top>
      <bottom/>
      <diagonal/>
    </border>
    <border>
      <left style="medium">
        <color indexed="64"/>
      </left>
      <right/>
      <top style="thin">
        <color theme="0" tint="-0.14996795556505021"/>
      </top>
      <bottom style="thin">
        <color theme="0" tint="-0.14996795556505021"/>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style="medium">
        <color indexed="64"/>
      </left>
      <right style="thin">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style="medium">
        <color indexed="64"/>
      </left>
      <right style="thin">
        <color indexed="64"/>
      </right>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style="thin">
        <color indexed="64"/>
      </right>
      <top style="thin">
        <color theme="0" tint="-0.14996795556505021"/>
      </top>
      <bottom style="medium">
        <color indexed="64"/>
      </bottom>
      <diagonal/>
    </border>
    <border>
      <left style="medium">
        <color indexed="64"/>
      </left>
      <right style="medium">
        <color indexed="64"/>
      </right>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right style="thin">
        <color auto="1"/>
      </right>
      <top/>
      <bottom style="medium">
        <color indexed="64"/>
      </bottom>
      <diagonal/>
    </border>
    <border>
      <left style="thin">
        <color indexed="64"/>
      </left>
      <right/>
      <top style="medium">
        <color indexed="64"/>
      </top>
      <bottom/>
      <diagonal/>
    </border>
    <border>
      <left/>
      <right style="thin">
        <color auto="1"/>
      </right>
      <top style="medium">
        <color indexed="64"/>
      </top>
      <bottom/>
      <diagonal/>
    </border>
    <border>
      <left style="medium">
        <color indexed="64"/>
      </left>
      <right style="thin">
        <color indexed="64"/>
      </right>
      <top style="thin">
        <color indexed="64"/>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indexed="64"/>
      </right>
      <top style="thin">
        <color theme="0" tint="-0.24994659260841701"/>
      </top>
      <bottom/>
      <diagonal/>
    </border>
    <border>
      <left style="medium">
        <color indexed="64"/>
      </left>
      <right style="thin">
        <color indexed="64"/>
      </right>
      <top/>
      <bottom/>
      <diagonal/>
    </border>
    <border>
      <left style="medium">
        <color indexed="64"/>
      </left>
      <right/>
      <top style="thin">
        <color indexed="64"/>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auto="1"/>
      </left>
      <right style="medium">
        <color indexed="64"/>
      </right>
      <top style="thin">
        <color auto="1"/>
      </top>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right/>
      <top style="thin">
        <color theme="0" tint="-0.14996795556505021"/>
      </top>
      <bottom style="thin">
        <color theme="0" tint="-0.14996795556505021"/>
      </bottom>
      <diagonal/>
    </border>
    <border>
      <left/>
      <right/>
      <top style="thin">
        <color theme="0" tint="-0.14996795556505021"/>
      </top>
      <bottom style="medium">
        <color indexed="64"/>
      </bottom>
      <diagonal/>
    </border>
    <border>
      <left/>
      <right style="medium">
        <color indexed="64"/>
      </right>
      <top style="thin">
        <color theme="0" tint="-0.14996795556505021"/>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right>
      <top/>
      <bottom/>
      <diagonal/>
    </border>
    <border>
      <left/>
      <right style="thin">
        <color theme="0"/>
      </right>
      <top/>
      <bottom/>
      <diagonal/>
    </border>
    <border>
      <left/>
      <right style="thin">
        <color theme="0"/>
      </right>
      <top/>
      <bottom style="medium">
        <color indexed="64"/>
      </bottom>
      <diagonal/>
    </border>
    <border>
      <left style="medium">
        <color indexed="64"/>
      </left>
      <right style="thin">
        <color indexed="64"/>
      </right>
      <top style="thin">
        <color theme="0" tint="-0.249977111117893"/>
      </top>
      <bottom style="medium">
        <color indexed="64"/>
      </bottom>
      <diagonal/>
    </border>
    <border>
      <left style="thin">
        <color indexed="64"/>
      </left>
      <right style="medium">
        <color indexed="64"/>
      </right>
      <top style="thin">
        <color theme="0" tint="-0.249977111117893"/>
      </top>
      <bottom style="medium">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bottom style="thin">
        <color theme="0" tint="-0.14996795556505021"/>
      </bottom>
      <diagonal/>
    </border>
    <border>
      <left style="medium">
        <color indexed="64"/>
      </left>
      <right/>
      <top style="thin">
        <color theme="0" tint="-0.14996795556505021"/>
      </top>
      <bottom/>
      <diagonal/>
    </border>
    <border>
      <left style="thin">
        <color indexed="64"/>
      </left>
      <right/>
      <top style="thin">
        <color indexed="64"/>
      </top>
      <bottom style="thin">
        <color theme="0" tint="-0.14996795556505021"/>
      </bottom>
      <diagonal/>
    </border>
    <border>
      <left/>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right style="medium">
        <color indexed="64"/>
      </right>
      <top style="thin">
        <color indexed="64"/>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thin">
        <color indexed="64"/>
      </left>
      <right/>
      <top style="thin">
        <color theme="0" tint="-0.14996795556505021"/>
      </top>
      <bottom style="medium">
        <color indexed="64"/>
      </bottom>
      <diagonal/>
    </border>
    <border>
      <left style="medium">
        <color indexed="64"/>
      </left>
      <right style="thin">
        <color indexed="64"/>
      </right>
      <top/>
      <bottom style="thin">
        <color theme="0" tint="-0.2499465926084170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25">
    <xf numFmtId="0" fontId="0" fillId="0" borderId="0"/>
    <xf numFmtId="0" fontId="4" fillId="0" borderId="0"/>
    <xf numFmtId="0" fontId="5" fillId="0" borderId="0"/>
    <xf numFmtId="0" fontId="6" fillId="4" borderId="0" applyNumberFormat="0" applyBorder="0" applyProtection="0">
      <alignment horizontal="left" vertical="center"/>
    </xf>
    <xf numFmtId="0" fontId="10" fillId="2" borderId="7">
      <alignment horizontal="center" vertical="center"/>
    </xf>
    <xf numFmtId="0" fontId="11" fillId="5" borderId="7" applyNumberFormat="0" applyAlignment="0" applyProtection="0"/>
    <xf numFmtId="0" fontId="7" fillId="0" borderId="7">
      <alignment horizontal="center"/>
    </xf>
    <xf numFmtId="0" fontId="12" fillId="6" borderId="0" applyNumberFormat="0" applyAlignment="0" applyProtection="0"/>
    <xf numFmtId="0" fontId="7" fillId="0" borderId="7">
      <alignment horizontal="center" vertical="center"/>
    </xf>
    <xf numFmtId="0" fontId="13" fillId="7" borderId="7" applyNumberFormat="0" applyProtection="0">
      <alignment horizontal="center" vertical="center"/>
    </xf>
    <xf numFmtId="0" fontId="14" fillId="8" borderId="7" applyNumberFormat="0" applyProtection="0">
      <alignment horizontal="center" vertical="center"/>
    </xf>
    <xf numFmtId="0" fontId="15" fillId="9" borderId="0"/>
    <xf numFmtId="0" fontId="9" fillId="0" borderId="0"/>
    <xf numFmtId="0" fontId="9" fillId="0" borderId="21">
      <alignment horizontal="center" vertical="center" wrapText="1"/>
    </xf>
    <xf numFmtId="0" fontId="17" fillId="0" borderId="0" applyNumberFormat="0" applyFill="0" applyBorder="0" applyAlignment="0" applyProtection="0">
      <alignment vertical="top"/>
      <protection locked="0"/>
    </xf>
    <xf numFmtId="0" fontId="11" fillId="7" borderId="7" applyNumberFormat="0" applyProtection="0">
      <alignment horizontal="center" vertical="center"/>
    </xf>
    <xf numFmtId="0" fontId="19" fillId="10" borderId="0" applyNumberFormat="0" applyBorder="0" applyAlignment="0" applyProtection="0"/>
    <xf numFmtId="0" fontId="3" fillId="11" borderId="0" applyNumberFormat="0" applyBorder="0" applyAlignment="0" applyProtection="0"/>
    <xf numFmtId="0" fontId="5" fillId="0" borderId="0"/>
    <xf numFmtId="0" fontId="5" fillId="0" borderId="0"/>
    <xf numFmtId="0" fontId="20" fillId="0" borderId="0" applyNumberFormat="0" applyFill="0" applyBorder="0" applyAlignment="0" applyProtection="0">
      <alignment vertical="top"/>
      <protection locked="0"/>
    </xf>
    <xf numFmtId="0" fontId="21" fillId="0" borderId="0" applyNumberFormat="0" applyFill="0" applyBorder="0" applyAlignment="0" applyProtection="0"/>
    <xf numFmtId="0" fontId="4" fillId="0" borderId="0"/>
    <xf numFmtId="9" fontId="19" fillId="0" borderId="0" applyFont="0" applyFill="0" applyBorder="0" applyAlignment="0" applyProtection="0"/>
    <xf numFmtId="43" fontId="19" fillId="0" borderId="0" applyFont="0" applyFill="0" applyBorder="0" applyAlignment="0" applyProtection="0"/>
  </cellStyleXfs>
  <cellXfs count="589">
    <xf numFmtId="0" fontId="0" fillId="0" borderId="0" xfId="0"/>
    <xf numFmtId="0" fontId="7" fillId="12" borderId="28" xfId="0" applyFont="1" applyFill="1" applyBorder="1" applyProtection="1">
      <protection locked="0"/>
    </xf>
    <xf numFmtId="0" fontId="7" fillId="12" borderId="29" xfId="0" applyFont="1" applyFill="1" applyBorder="1" applyProtection="1">
      <protection locked="0"/>
    </xf>
    <xf numFmtId="0" fontId="7" fillId="12" borderId="7" xfId="0" applyFont="1" applyFill="1" applyBorder="1" applyProtection="1">
      <protection locked="0"/>
    </xf>
    <xf numFmtId="0" fontId="7" fillId="3" borderId="0" xfId="0" applyFont="1" applyFill="1" applyBorder="1" applyAlignment="1" applyProtection="1">
      <alignment horizontal="center" vertical="center"/>
    </xf>
    <xf numFmtId="0" fontId="7" fillId="0" borderId="0" xfId="0" applyFont="1" applyBorder="1" applyAlignment="1" applyProtection="1">
      <alignment vertical="center"/>
    </xf>
    <xf numFmtId="0" fontId="9" fillId="16" borderId="50" xfId="0" applyFont="1" applyFill="1" applyBorder="1" applyAlignment="1" applyProtection="1">
      <alignment vertical="center"/>
    </xf>
    <xf numFmtId="0" fontId="9" fillId="16" borderId="13" xfId="0" applyFont="1" applyFill="1" applyBorder="1" applyAlignment="1" applyProtection="1">
      <alignment vertical="center"/>
    </xf>
    <xf numFmtId="0" fontId="7" fillId="3" borderId="0" xfId="0" applyFont="1" applyFill="1" applyBorder="1" applyProtection="1"/>
    <xf numFmtId="0" fontId="7" fillId="12" borderId="8" xfId="0" applyFont="1" applyFill="1" applyBorder="1" applyProtection="1">
      <protection locked="0"/>
    </xf>
    <xf numFmtId="0" fontId="7" fillId="0" borderId="0" xfId="0" applyFont="1" applyFill="1" applyBorder="1" applyProtection="1"/>
    <xf numFmtId="0" fontId="7" fillId="3" borderId="48" xfId="0" applyFont="1" applyFill="1" applyBorder="1" applyProtection="1"/>
    <xf numFmtId="0" fontId="7" fillId="12" borderId="10" xfId="0" applyFont="1" applyFill="1" applyBorder="1" applyProtection="1">
      <protection locked="0"/>
    </xf>
    <xf numFmtId="0" fontId="7" fillId="12" borderId="10" xfId="0" applyFont="1" applyFill="1" applyBorder="1" applyAlignment="1" applyProtection="1">
      <alignment horizontal="left" vertical="center" wrapText="1"/>
      <protection locked="0"/>
    </xf>
    <xf numFmtId="0" fontId="16" fillId="12" borderId="28" xfId="15" applyFont="1" applyFill="1" applyBorder="1" applyAlignment="1" applyProtection="1">
      <alignment horizontal="left" vertical="center"/>
      <protection locked="0"/>
    </xf>
    <xf numFmtId="14" fontId="10" fillId="13" borderId="7" xfId="15" applyNumberFormat="1" applyFont="1" applyFill="1" applyBorder="1" applyProtection="1">
      <alignment horizontal="center" vertical="center"/>
    </xf>
    <xf numFmtId="14" fontId="10" fillId="13" borderId="28" xfId="15" applyNumberFormat="1" applyFont="1" applyFill="1" applyBorder="1" applyAlignment="1" applyProtection="1">
      <alignment horizontal="left" vertical="center"/>
    </xf>
    <xf numFmtId="14" fontId="10" fillId="13" borderId="33" xfId="15" applyNumberFormat="1" applyFont="1" applyFill="1" applyBorder="1" applyProtection="1">
      <alignment horizontal="center" vertical="center"/>
    </xf>
    <xf numFmtId="14" fontId="10" fillId="13" borderId="29" xfId="15" applyNumberFormat="1" applyFont="1" applyFill="1" applyBorder="1" applyAlignment="1" applyProtection="1">
      <alignment horizontal="left" vertical="center"/>
    </xf>
    <xf numFmtId="0" fontId="16" fillId="12" borderId="75" xfId="0" applyFont="1" applyFill="1" applyBorder="1" applyAlignment="1" applyProtection="1">
      <alignment horizontal="center"/>
      <protection locked="0"/>
    </xf>
    <xf numFmtId="0" fontId="7" fillId="12" borderId="33" xfId="0" applyFont="1" applyFill="1" applyBorder="1" applyProtection="1">
      <protection locked="0"/>
    </xf>
    <xf numFmtId="0" fontId="7" fillId="0" borderId="0" xfId="0" applyFont="1" applyProtection="1"/>
    <xf numFmtId="0" fontId="27" fillId="0" borderId="41" xfId="14" applyFont="1" applyBorder="1" applyAlignment="1" applyProtection="1">
      <alignment vertical="center"/>
      <protection locked="0"/>
    </xf>
    <xf numFmtId="0" fontId="27" fillId="0" borderId="43" xfId="14" applyFont="1" applyBorder="1" applyAlignment="1" applyProtection="1">
      <alignment vertical="center"/>
      <protection locked="0"/>
    </xf>
    <xf numFmtId="0" fontId="27" fillId="0" borderId="45" xfId="14" applyFont="1" applyBorder="1" applyAlignment="1" applyProtection="1">
      <alignment vertical="center"/>
      <protection locked="0"/>
    </xf>
    <xf numFmtId="0" fontId="7" fillId="3" borderId="28" xfId="0" applyFont="1" applyFill="1" applyBorder="1" applyProtection="1"/>
    <xf numFmtId="0" fontId="7" fillId="3" borderId="35" xfId="0" applyFont="1" applyFill="1" applyBorder="1" applyProtection="1"/>
    <xf numFmtId="0" fontId="7" fillId="3" borderId="29" xfId="0" applyFont="1" applyFill="1" applyBorder="1" applyProtection="1"/>
    <xf numFmtId="0" fontId="7" fillId="0" borderId="15" xfId="0" applyFont="1" applyFill="1" applyBorder="1" applyProtection="1"/>
    <xf numFmtId="14" fontId="10" fillId="13" borderId="8" xfId="15" applyNumberFormat="1" applyFont="1" applyFill="1" applyBorder="1" applyProtection="1">
      <alignment horizontal="center" vertical="center"/>
    </xf>
    <xf numFmtId="14" fontId="7" fillId="12" borderId="8" xfId="0" applyNumberFormat="1" applyFont="1" applyFill="1" applyBorder="1" applyProtection="1">
      <protection locked="0"/>
    </xf>
    <xf numFmtId="0" fontId="27" fillId="0" borderId="0" xfId="14" applyFont="1" applyAlignment="1" applyProtection="1">
      <alignment vertical="center"/>
      <protection locked="0"/>
    </xf>
    <xf numFmtId="14" fontId="7" fillId="12" borderId="28" xfId="0" applyNumberFormat="1" applyFont="1" applyFill="1" applyBorder="1" applyProtection="1">
      <protection locked="0"/>
    </xf>
    <xf numFmtId="14" fontId="7" fillId="12" borderId="29" xfId="0" applyNumberFormat="1" applyFont="1" applyFill="1" applyBorder="1" applyProtection="1">
      <protection locked="0"/>
    </xf>
    <xf numFmtId="0" fontId="7" fillId="3" borderId="28" xfId="0" applyFont="1" applyFill="1" applyBorder="1" applyAlignment="1" applyProtection="1">
      <alignment horizontal="left"/>
    </xf>
    <xf numFmtId="0" fontId="16" fillId="12" borderId="72" xfId="15" applyFont="1" applyFill="1" applyBorder="1" applyAlignment="1" applyProtection="1">
      <alignment horizontal="left" vertical="center"/>
      <protection locked="0"/>
    </xf>
    <xf numFmtId="0" fontId="17" fillId="0" borderId="0" xfId="14" applyFont="1" applyAlignment="1" applyProtection="1">
      <alignment vertical="center" wrapText="1"/>
      <protection locked="0"/>
    </xf>
    <xf numFmtId="0" fontId="11" fillId="12" borderId="31" xfId="15" applyFont="1" applyFill="1" applyBorder="1" applyAlignment="1" applyProtection="1">
      <alignment horizontal="left" vertical="center" wrapText="1"/>
      <protection locked="0"/>
    </xf>
    <xf numFmtId="0" fontId="11" fillId="12" borderId="7" xfId="15" applyFont="1" applyFill="1" applyBorder="1" applyAlignment="1" applyProtection="1">
      <alignment horizontal="left" vertical="center" wrapText="1"/>
      <protection locked="0"/>
    </xf>
    <xf numFmtId="14" fontId="11" fillId="12" borderId="7" xfId="15" applyNumberFormat="1" applyFont="1" applyFill="1" applyBorder="1" applyAlignment="1" applyProtection="1">
      <alignment horizontal="left" vertical="center" wrapText="1"/>
      <protection locked="0"/>
    </xf>
    <xf numFmtId="14" fontId="11" fillId="12" borderId="28" xfId="15" applyNumberFormat="1" applyFont="1" applyFill="1" applyBorder="1" applyAlignment="1" applyProtection="1">
      <alignment horizontal="left" vertical="center" wrapText="1"/>
      <protection locked="0"/>
    </xf>
    <xf numFmtId="0" fontId="11" fillId="12" borderId="32" xfId="15" applyFont="1" applyFill="1" applyBorder="1" applyAlignment="1" applyProtection="1">
      <alignment horizontal="left" vertical="center" wrapText="1"/>
      <protection locked="0"/>
    </xf>
    <xf numFmtId="0" fontId="11" fillId="12" borderId="33" xfId="15" applyFont="1" applyFill="1" applyBorder="1" applyAlignment="1" applyProtection="1">
      <alignment horizontal="left" vertical="center" wrapText="1"/>
      <protection locked="0"/>
    </xf>
    <xf numFmtId="14" fontId="11" fillId="12" borderId="33" xfId="15" applyNumberFormat="1" applyFont="1" applyFill="1" applyBorder="1" applyAlignment="1" applyProtection="1">
      <alignment horizontal="left" vertical="center" wrapText="1"/>
      <protection locked="0"/>
    </xf>
    <xf numFmtId="14" fontId="11" fillId="12" borderId="29" xfId="15" applyNumberFormat="1" applyFont="1" applyFill="1" applyBorder="1" applyAlignment="1" applyProtection="1">
      <alignment horizontal="left" vertical="center" wrapText="1"/>
      <protection locked="0"/>
    </xf>
    <xf numFmtId="0" fontId="17" fillId="0" borderId="0" xfId="14" applyFont="1" applyAlignment="1" applyProtection="1">
      <alignment vertical="center"/>
      <protection locked="0"/>
    </xf>
    <xf numFmtId="0" fontId="27" fillId="0" borderId="0" xfId="14" applyFont="1" applyAlignment="1" applyProtection="1">
      <protection locked="0"/>
    </xf>
    <xf numFmtId="0" fontId="9" fillId="0" borderId="0" xfId="0" applyFont="1" applyAlignment="1" applyProtection="1">
      <alignment vertical="center"/>
    </xf>
    <xf numFmtId="0" fontId="7" fillId="0" borderId="0" xfId="0" applyFont="1" applyAlignment="1" applyProtection="1">
      <alignment vertical="center"/>
    </xf>
    <xf numFmtId="0" fontId="26" fillId="9" borderId="0" xfId="0" applyFont="1" applyFill="1" applyAlignment="1" applyProtection="1">
      <alignment vertical="center"/>
    </xf>
    <xf numFmtId="0" fontId="18" fillId="4" borderId="22" xfId="3" applyFont="1" applyBorder="1" applyAlignment="1" applyProtection="1">
      <alignment horizontal="left" vertical="center"/>
    </xf>
    <xf numFmtId="0" fontId="18" fillId="4" borderId="13" xfId="3" applyFont="1" applyBorder="1" applyAlignment="1" applyProtection="1">
      <alignment horizontal="left" vertical="center"/>
    </xf>
    <xf numFmtId="0" fontId="7" fillId="9" borderId="0" xfId="0" applyFont="1" applyFill="1" applyAlignment="1" applyProtection="1">
      <alignment vertical="center"/>
    </xf>
    <xf numFmtId="0" fontId="28" fillId="0" borderId="0" xfId="0" applyFont="1" applyAlignment="1" applyProtection="1">
      <alignment vertical="center"/>
    </xf>
    <xf numFmtId="0" fontId="7" fillId="0" borderId="0" xfId="2" applyFont="1" applyBorder="1" applyAlignment="1" applyProtection="1">
      <alignment vertical="center"/>
    </xf>
    <xf numFmtId="14" fontId="8" fillId="0" borderId="0" xfId="2" applyNumberFormat="1" applyFont="1" applyBorder="1" applyAlignment="1" applyProtection="1">
      <alignment horizontal="left" vertical="center" wrapText="1"/>
    </xf>
    <xf numFmtId="0" fontId="7" fillId="0" borderId="0" xfId="0" applyFont="1" applyFill="1" applyBorder="1" applyAlignment="1" applyProtection="1">
      <alignment vertical="center"/>
    </xf>
    <xf numFmtId="0" fontId="28" fillId="0" borderId="0" xfId="0" applyFont="1" applyBorder="1" applyAlignment="1" applyProtection="1">
      <alignment vertical="center"/>
    </xf>
    <xf numFmtId="0" fontId="18" fillId="4" borderId="23" xfId="3" applyFont="1" applyBorder="1" applyAlignment="1" applyProtection="1">
      <alignment horizontal="left" vertical="center"/>
    </xf>
    <xf numFmtId="0" fontId="18" fillId="4" borderId="25" xfId="3" applyFont="1" applyBorder="1" applyAlignment="1" applyProtection="1">
      <alignment horizontal="left" vertical="center"/>
    </xf>
    <xf numFmtId="0" fontId="18" fillId="4" borderId="24" xfId="3" applyFont="1" applyBorder="1" applyAlignment="1" applyProtection="1">
      <alignment horizontal="left" vertical="center"/>
    </xf>
    <xf numFmtId="0" fontId="16" fillId="0" borderId="0" xfId="18" applyFont="1" applyAlignment="1" applyProtection="1">
      <alignment vertical="center"/>
    </xf>
    <xf numFmtId="0" fontId="16" fillId="9" borderId="0" xfId="18" applyFont="1" applyFill="1" applyAlignment="1" applyProtection="1">
      <alignment vertical="center"/>
    </xf>
    <xf numFmtId="0" fontId="7" fillId="0" borderId="42" xfId="0" applyFont="1" applyBorder="1" applyAlignment="1" applyProtection="1">
      <alignment vertical="center"/>
    </xf>
    <xf numFmtId="0" fontId="16" fillId="0" borderId="42" xfId="0" applyFont="1" applyBorder="1" applyAlignment="1" applyProtection="1">
      <alignment vertical="center"/>
    </xf>
    <xf numFmtId="0" fontId="7" fillId="9" borderId="0" xfId="0" applyFont="1" applyFill="1" applyBorder="1" applyAlignment="1" applyProtection="1">
      <alignment vertical="center"/>
    </xf>
    <xf numFmtId="0" fontId="16" fillId="0" borderId="79" xfId="0" applyFont="1" applyBorder="1" applyAlignment="1" applyProtection="1">
      <alignment vertical="center"/>
    </xf>
    <xf numFmtId="0" fontId="16" fillId="0" borderId="46" xfId="0" applyFont="1" applyBorder="1" applyAlignment="1" applyProtection="1">
      <alignment vertical="center"/>
    </xf>
    <xf numFmtId="0" fontId="16" fillId="0" borderId="0" xfId="0" applyFont="1" applyBorder="1" applyAlignment="1" applyProtection="1">
      <alignment vertical="center"/>
    </xf>
    <xf numFmtId="0" fontId="7" fillId="0" borderId="0" xfId="18" applyFont="1" applyBorder="1" applyAlignment="1" applyProtection="1">
      <alignment vertical="center" wrapText="1"/>
    </xf>
    <xf numFmtId="0" fontId="23" fillId="4" borderId="14" xfId="3" applyFont="1" applyBorder="1" applyAlignment="1" applyProtection="1">
      <alignment horizontal="left" vertical="center"/>
    </xf>
    <xf numFmtId="0" fontId="18" fillId="4" borderId="11" xfId="3" applyFont="1" applyBorder="1" applyAlignment="1" applyProtection="1">
      <alignment horizontal="left" vertical="center"/>
    </xf>
    <xf numFmtId="0" fontId="18" fillId="3" borderId="15" xfId="3" applyFont="1" applyFill="1" applyBorder="1" applyAlignment="1" applyProtection="1">
      <alignment horizontal="left" vertical="center"/>
    </xf>
    <xf numFmtId="0" fontId="18" fillId="3" borderId="38" xfId="3" applyFont="1" applyFill="1" applyBorder="1" applyAlignment="1" applyProtection="1">
      <alignment horizontal="left" vertical="center"/>
    </xf>
    <xf numFmtId="0" fontId="18" fillId="3" borderId="15" xfId="3" applyFont="1" applyFill="1" applyBorder="1" applyAlignment="1" applyProtection="1">
      <alignment horizontal="center" vertical="center"/>
    </xf>
    <xf numFmtId="0" fontId="18" fillId="3" borderId="38" xfId="3" applyFont="1" applyFill="1" applyBorder="1" applyAlignment="1" applyProtection="1">
      <alignment horizontal="center" vertical="center"/>
    </xf>
    <xf numFmtId="0" fontId="18" fillId="3" borderId="30" xfId="3" applyFont="1" applyFill="1" applyBorder="1" applyAlignment="1" applyProtection="1">
      <alignment horizontal="left" vertical="center"/>
    </xf>
    <xf numFmtId="0" fontId="18" fillId="3" borderId="39" xfId="3" applyFont="1" applyFill="1" applyBorder="1" applyAlignment="1" applyProtection="1">
      <alignment horizontal="left" vertical="center"/>
    </xf>
    <xf numFmtId="0" fontId="7" fillId="0" borderId="40" xfId="0" applyFont="1" applyBorder="1" applyAlignment="1" applyProtection="1">
      <alignment vertical="center"/>
    </xf>
    <xf numFmtId="0" fontId="9" fillId="0" borderId="15" xfId="0" applyFont="1" applyBorder="1" applyAlignment="1" applyProtection="1">
      <alignment horizontal="center" vertical="center"/>
    </xf>
    <xf numFmtId="0" fontId="9" fillId="0" borderId="0"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0" xfId="0" applyFont="1" applyBorder="1" applyAlignment="1" applyProtection="1">
      <alignment horizontal="center" vertical="center"/>
    </xf>
    <xf numFmtId="0" fontId="16" fillId="0" borderId="37" xfId="0" applyFont="1" applyBorder="1" applyAlignment="1" applyProtection="1">
      <alignment horizontal="left" vertical="center"/>
    </xf>
    <xf numFmtId="0" fontId="9" fillId="0" borderId="0" xfId="0" applyFont="1" applyProtection="1"/>
    <xf numFmtId="0" fontId="24" fillId="9" borderId="0" xfId="0" applyFont="1" applyFill="1" applyAlignment="1" applyProtection="1">
      <alignment vertical="center"/>
    </xf>
    <xf numFmtId="0" fontId="18" fillId="4" borderId="13" xfId="3" applyFont="1" applyBorder="1" applyProtection="1">
      <alignment horizontal="left" vertical="center"/>
    </xf>
    <xf numFmtId="0" fontId="7" fillId="9" borderId="0" xfId="0" applyFont="1" applyFill="1" applyProtection="1"/>
    <xf numFmtId="0" fontId="7" fillId="0" borderId="0" xfId="2" applyFont="1" applyBorder="1" applyProtection="1"/>
    <xf numFmtId="14" fontId="8" fillId="0" borderId="0" xfId="2" applyNumberFormat="1" applyFont="1" applyBorder="1" applyAlignment="1" applyProtection="1">
      <alignment horizontal="left" wrapText="1"/>
    </xf>
    <xf numFmtId="0" fontId="8" fillId="0" borderId="0" xfId="2" applyFont="1" applyBorder="1" applyAlignment="1" applyProtection="1">
      <alignment horizontal="left" wrapText="1"/>
    </xf>
    <xf numFmtId="0" fontId="18" fillId="4" borderId="22" xfId="3" applyFont="1" applyBorder="1" applyProtection="1">
      <alignment horizontal="left" vertical="center"/>
    </xf>
    <xf numFmtId="0" fontId="18" fillId="4" borderId="13" xfId="3" quotePrefix="1" applyFont="1" applyBorder="1" applyProtection="1">
      <alignment horizontal="left" vertical="center"/>
    </xf>
    <xf numFmtId="0" fontId="18" fillId="3" borderId="0" xfId="3" applyFont="1" applyFill="1" applyBorder="1" applyProtection="1">
      <alignment horizontal="left" vertical="center"/>
    </xf>
    <xf numFmtId="0" fontId="9" fillId="3" borderId="15" xfId="13" applyFont="1" applyFill="1" applyBorder="1" applyProtection="1">
      <alignment horizontal="center" vertical="center" wrapText="1"/>
    </xf>
    <xf numFmtId="0" fontId="7" fillId="0" borderId="61" xfId="2" applyFont="1" applyBorder="1" applyProtection="1"/>
    <xf numFmtId="0" fontId="9" fillId="0" borderId="31" xfId="13" applyFont="1" applyBorder="1" applyProtection="1">
      <alignment horizontal="center" vertical="center" wrapText="1"/>
    </xf>
    <xf numFmtId="0" fontId="9" fillId="0" borderId="8" xfId="13" applyFont="1" applyBorder="1" applyProtection="1">
      <alignment horizontal="center" vertical="center" wrapText="1"/>
    </xf>
    <xf numFmtId="0" fontId="7" fillId="0" borderId="31" xfId="18" applyFont="1" applyBorder="1" applyProtection="1"/>
    <xf numFmtId="0" fontId="7" fillId="3" borderId="15" xfId="0" applyFont="1" applyFill="1" applyBorder="1" applyProtection="1"/>
    <xf numFmtId="0" fontId="7" fillId="0" borderId="32" xfId="18" applyFont="1" applyBorder="1" applyProtection="1"/>
    <xf numFmtId="0" fontId="7" fillId="0" borderId="60" xfId="2" applyNumberFormat="1" applyFont="1" applyBorder="1" applyProtection="1"/>
    <xf numFmtId="0" fontId="7" fillId="0" borderId="61" xfId="2" applyNumberFormat="1" applyFont="1" applyBorder="1" applyProtection="1"/>
    <xf numFmtId="0" fontId="7" fillId="0" borderId="0" xfId="2" applyNumberFormat="1" applyFont="1" applyBorder="1" applyProtection="1"/>
    <xf numFmtId="0" fontId="31" fillId="0" borderId="0" xfId="18" applyFont="1" applyBorder="1" applyProtection="1"/>
    <xf numFmtId="0" fontId="18" fillId="4" borderId="50" xfId="3" applyFont="1" applyBorder="1" applyProtection="1">
      <alignment horizontal="left" vertical="center"/>
    </xf>
    <xf numFmtId="0" fontId="16" fillId="0" borderId="15" xfId="0" applyFont="1" applyBorder="1" applyAlignment="1" applyProtection="1">
      <alignment wrapText="1"/>
    </xf>
    <xf numFmtId="0" fontId="7" fillId="0" borderId="16" xfId="0" applyFont="1" applyFill="1" applyBorder="1" applyProtection="1"/>
    <xf numFmtId="0" fontId="9" fillId="0" borderId="15" xfId="0" applyFont="1" applyBorder="1" applyProtection="1"/>
    <xf numFmtId="0" fontId="9" fillId="0" borderId="35" xfId="0" applyFont="1" applyFill="1" applyBorder="1" applyProtection="1"/>
    <xf numFmtId="0" fontId="7" fillId="0" borderId="59" xfId="0" applyFont="1" applyBorder="1" applyProtection="1"/>
    <xf numFmtId="0" fontId="9" fillId="0" borderId="7" xfId="18" applyFont="1" applyBorder="1" applyAlignment="1" applyProtection="1">
      <alignment horizontal="center"/>
    </xf>
    <xf numFmtId="0" fontId="9" fillId="0" borderId="28" xfId="18" applyFont="1" applyBorder="1" applyAlignment="1" applyProtection="1">
      <alignment horizontal="center"/>
    </xf>
    <xf numFmtId="0" fontId="7" fillId="0" borderId="0" xfId="0" applyFont="1" applyBorder="1" applyProtection="1"/>
    <xf numFmtId="0" fontId="7" fillId="0" borderId="60" xfId="0" applyFont="1" applyBorder="1" applyProtection="1"/>
    <xf numFmtId="0" fontId="7" fillId="0" borderId="15" xfId="0" applyFont="1" applyBorder="1" applyProtection="1"/>
    <xf numFmtId="0" fontId="7" fillId="0" borderId="62" xfId="0" applyFont="1" applyBorder="1" applyProtection="1"/>
    <xf numFmtId="0" fontId="7" fillId="0" borderId="61" xfId="0" applyFont="1" applyBorder="1" applyProtection="1"/>
    <xf numFmtId="0" fontId="9" fillId="9" borderId="0" xfId="0" applyFont="1" applyFill="1" applyProtection="1"/>
    <xf numFmtId="0" fontId="7" fillId="0" borderId="0" xfId="0" quotePrefix="1" applyFont="1" applyProtection="1"/>
    <xf numFmtId="0" fontId="7" fillId="3" borderId="0" xfId="0" applyFont="1" applyFill="1" applyProtection="1"/>
    <xf numFmtId="0" fontId="5" fillId="0" borderId="0" xfId="2" applyFont="1" applyAlignment="1" applyProtection="1">
      <alignment vertical="center"/>
    </xf>
    <xf numFmtId="0" fontId="5" fillId="9" borderId="0" xfId="2" applyFont="1" applyFill="1" applyAlignment="1" applyProtection="1">
      <alignment vertical="center"/>
    </xf>
    <xf numFmtId="0" fontId="5" fillId="0" borderId="0" xfId="2" applyFont="1" applyAlignment="1" applyProtection="1">
      <alignment vertical="center" wrapText="1"/>
    </xf>
    <xf numFmtId="0" fontId="5" fillId="9" borderId="0" xfId="2" applyFont="1" applyFill="1" applyAlignment="1" applyProtection="1">
      <alignment vertical="center" wrapText="1"/>
    </xf>
    <xf numFmtId="0" fontId="7" fillId="0" borderId="0" xfId="2" applyFont="1" applyAlignment="1" applyProtection="1">
      <alignment horizontal="left" vertical="center"/>
    </xf>
    <xf numFmtId="0" fontId="9" fillId="16" borderId="22" xfId="0" applyFont="1" applyFill="1" applyBorder="1" applyAlignment="1" applyProtection="1">
      <alignment vertical="center"/>
    </xf>
    <xf numFmtId="0" fontId="7" fillId="0" borderId="15" xfId="0" applyFont="1" applyBorder="1" applyAlignment="1" applyProtection="1">
      <alignment vertical="center"/>
    </xf>
    <xf numFmtId="0" fontId="7" fillId="0" borderId="16" xfId="0" applyFont="1" applyBorder="1" applyAlignment="1" applyProtection="1">
      <alignment vertical="center"/>
    </xf>
    <xf numFmtId="0" fontId="5" fillId="3" borderId="0" xfId="2" applyFont="1" applyFill="1" applyAlignment="1" applyProtection="1">
      <alignment vertical="center"/>
    </xf>
    <xf numFmtId="0" fontId="2" fillId="0" borderId="0" xfId="0" applyFont="1" applyAlignment="1" applyProtection="1">
      <alignment vertical="center"/>
    </xf>
    <xf numFmtId="0" fontId="0" fillId="0" borderId="0" xfId="0" applyFont="1" applyAlignment="1" applyProtection="1">
      <alignment vertical="center"/>
    </xf>
    <xf numFmtId="0" fontId="0" fillId="9" borderId="0" xfId="0" applyFont="1" applyFill="1" applyAlignment="1" applyProtection="1">
      <alignment vertical="center"/>
    </xf>
    <xf numFmtId="0" fontId="1" fillId="0" borderId="0" xfId="0" applyFont="1" applyAlignment="1" applyProtection="1">
      <alignment vertical="center"/>
    </xf>
    <xf numFmtId="0" fontId="9" fillId="9" borderId="0" xfId="0" applyFont="1" applyFill="1" applyAlignment="1" applyProtection="1">
      <alignment vertical="center"/>
    </xf>
    <xf numFmtId="0" fontId="16" fillId="0" borderId="60" xfId="0" applyFont="1" applyBorder="1" applyAlignment="1" applyProtection="1">
      <alignment vertical="center" wrapText="1"/>
    </xf>
    <xf numFmtId="0" fontId="16" fillId="0" borderId="68" xfId="0" applyFont="1" applyBorder="1" applyAlignment="1" applyProtection="1">
      <alignment vertical="center" wrapText="1"/>
    </xf>
    <xf numFmtId="0" fontId="28" fillId="0" borderId="15" xfId="0" applyFont="1" applyBorder="1" applyAlignment="1" applyProtection="1">
      <alignment horizontal="left" vertical="center" indent="2"/>
    </xf>
    <xf numFmtId="0" fontId="7" fillId="3" borderId="0" xfId="0" applyFont="1" applyFill="1" applyAlignment="1" applyProtection="1">
      <alignment vertical="center"/>
    </xf>
    <xf numFmtId="0" fontId="7" fillId="0" borderId="0" xfId="2" applyFont="1" applyAlignment="1" applyProtection="1">
      <alignment vertical="center"/>
    </xf>
    <xf numFmtId="0" fontId="27" fillId="0" borderId="0" xfId="14" applyFont="1" applyAlignment="1" applyProtection="1">
      <alignment vertical="center"/>
    </xf>
    <xf numFmtId="0" fontId="22" fillId="15" borderId="0" xfId="0" applyFont="1" applyFill="1" applyAlignment="1" applyProtection="1">
      <alignment vertical="center"/>
    </xf>
    <xf numFmtId="0" fontId="7" fillId="15" borderId="0" xfId="0" applyFont="1" applyFill="1" applyAlignment="1" applyProtection="1">
      <alignment vertical="center"/>
    </xf>
    <xf numFmtId="0" fontId="9" fillId="17" borderId="22" xfId="0" applyFont="1" applyFill="1" applyBorder="1" applyAlignment="1" applyProtection="1">
      <alignment vertical="center"/>
    </xf>
    <xf numFmtId="0" fontId="9" fillId="17" borderId="50" xfId="0" applyFont="1" applyFill="1" applyBorder="1" applyAlignment="1" applyProtection="1">
      <alignment vertical="center"/>
    </xf>
    <xf numFmtId="0" fontId="9" fillId="17" borderId="13" xfId="0" applyFont="1" applyFill="1" applyBorder="1" applyAlignment="1" applyProtection="1">
      <alignment vertical="center"/>
    </xf>
    <xf numFmtId="0" fontId="7" fillId="0" borderId="25" xfId="0" applyFont="1" applyBorder="1" applyAlignment="1" applyProtection="1">
      <alignment vertical="center"/>
    </xf>
    <xf numFmtId="0" fontId="7" fillId="0" borderId="26" xfId="0" applyFont="1" applyBorder="1" applyAlignment="1" applyProtection="1">
      <alignment vertical="center"/>
    </xf>
    <xf numFmtId="0" fontId="9" fillId="17" borderId="50" xfId="0" applyFont="1" applyFill="1" applyBorder="1" applyAlignment="1" applyProtection="1">
      <alignment vertical="top"/>
    </xf>
    <xf numFmtId="0" fontId="9" fillId="17" borderId="13" xfId="0" applyFont="1" applyFill="1" applyBorder="1" applyAlignment="1" applyProtection="1">
      <alignment vertical="top"/>
    </xf>
    <xf numFmtId="0" fontId="9" fillId="0" borderId="0" xfId="0" applyFont="1" applyAlignment="1" applyProtection="1">
      <alignment vertical="top"/>
    </xf>
    <xf numFmtId="0" fontId="9" fillId="9" borderId="0" xfId="0" applyFont="1" applyFill="1" applyAlignment="1" applyProtection="1">
      <alignment vertical="top"/>
    </xf>
    <xf numFmtId="0" fontId="7" fillId="17" borderId="50" xfId="0" applyFont="1" applyFill="1" applyBorder="1" applyAlignment="1" applyProtection="1">
      <alignment vertical="center"/>
    </xf>
    <xf numFmtId="0" fontId="7" fillId="17" borderId="13" xfId="0" applyFont="1" applyFill="1" applyBorder="1" applyAlignment="1" applyProtection="1">
      <alignment vertical="center"/>
    </xf>
    <xf numFmtId="0" fontId="7" fillId="3" borderId="47" xfId="0" applyFont="1" applyFill="1" applyBorder="1" applyAlignment="1" applyProtection="1">
      <alignment vertical="center"/>
    </xf>
    <xf numFmtId="0" fontId="7" fillId="3" borderId="34" xfId="0" applyFont="1" applyFill="1" applyBorder="1" applyAlignment="1" applyProtection="1">
      <alignment vertical="center"/>
    </xf>
    <xf numFmtId="0" fontId="7" fillId="0" borderId="0" xfId="0" applyFont="1" applyAlignment="1" applyProtection="1">
      <alignment wrapText="1"/>
    </xf>
    <xf numFmtId="0" fontId="9" fillId="16" borderId="22" xfId="0" applyFont="1" applyFill="1" applyBorder="1" applyProtection="1"/>
    <xf numFmtId="0" fontId="9" fillId="16" borderId="50" xfId="0" applyFont="1" applyFill="1" applyBorder="1" applyProtection="1"/>
    <xf numFmtId="0" fontId="9" fillId="16" borderId="13" xfId="0" applyFont="1" applyFill="1" applyBorder="1" applyProtection="1"/>
    <xf numFmtId="0" fontId="7" fillId="0" borderId="16" xfId="0" applyFont="1" applyBorder="1" applyProtection="1"/>
    <xf numFmtId="0" fontId="7" fillId="15" borderId="0" xfId="0" applyFont="1" applyFill="1" applyBorder="1" applyProtection="1"/>
    <xf numFmtId="0" fontId="7" fillId="0" borderId="60" xfId="0" applyFont="1" applyBorder="1" applyAlignment="1" applyProtection="1">
      <alignment wrapText="1"/>
    </xf>
    <xf numFmtId="0" fontId="28" fillId="0" borderId="15" xfId="0" applyFont="1" applyBorder="1" applyProtection="1"/>
    <xf numFmtId="0" fontId="9" fillId="0" borderId="7" xfId="0" applyFont="1" applyBorder="1" applyAlignment="1" applyProtection="1">
      <alignment horizontal="center"/>
    </xf>
    <xf numFmtId="0" fontId="9" fillId="0" borderId="0" xfId="0" applyFont="1" applyBorder="1" applyAlignment="1" applyProtection="1">
      <alignment horizontal="center"/>
    </xf>
    <xf numFmtId="0" fontId="7" fillId="0" borderId="60" xfId="0" quotePrefix="1" applyFont="1" applyBorder="1" applyProtection="1"/>
    <xf numFmtId="0" fontId="22" fillId="0" borderId="15" xfId="0" applyFont="1" applyBorder="1" applyAlignment="1" applyProtection="1"/>
    <xf numFmtId="0" fontId="7" fillId="0" borderId="0" xfId="0" applyFont="1" applyBorder="1" applyAlignment="1" applyProtection="1"/>
    <xf numFmtId="0" fontId="7" fillId="0" borderId="19" xfId="0" applyFont="1" applyBorder="1" applyAlignment="1" applyProtection="1"/>
    <xf numFmtId="0" fontId="7" fillId="0" borderId="9" xfId="0" applyFont="1" applyBorder="1" applyAlignment="1" applyProtection="1"/>
    <xf numFmtId="0" fontId="7" fillId="0" borderId="20" xfId="0" applyFont="1" applyBorder="1" applyAlignment="1" applyProtection="1"/>
    <xf numFmtId="0" fontId="26" fillId="0" borderId="0" xfId="0" applyFont="1" applyFill="1" applyAlignment="1" applyProtection="1">
      <alignment vertical="center"/>
    </xf>
    <xf numFmtId="0" fontId="7" fillId="0" borderId="0" xfId="2" applyFont="1" applyProtection="1"/>
    <xf numFmtId="0" fontId="7" fillId="3" borderId="0" xfId="2" applyFont="1" applyFill="1" applyBorder="1" applyProtection="1"/>
    <xf numFmtId="0" fontId="7" fillId="0" borderId="0" xfId="2" applyFont="1" applyFill="1" applyProtection="1"/>
    <xf numFmtId="0" fontId="7" fillId="9" borderId="0" xfId="2" applyFont="1" applyFill="1" applyProtection="1"/>
    <xf numFmtId="0" fontId="16" fillId="3" borderId="0" xfId="0" applyFont="1" applyFill="1" applyBorder="1" applyAlignment="1" applyProtection="1">
      <alignment wrapText="1"/>
    </xf>
    <xf numFmtId="0" fontId="16" fillId="0" borderId="0" xfId="0" applyFont="1" applyBorder="1" applyAlignment="1" applyProtection="1">
      <alignment wrapText="1"/>
    </xf>
    <xf numFmtId="0" fontId="7" fillId="0" borderId="0" xfId="0" applyFont="1" applyFill="1" applyProtection="1"/>
    <xf numFmtId="0" fontId="9" fillId="16" borderId="22" xfId="0" quotePrefix="1" applyFont="1" applyFill="1" applyBorder="1" applyProtection="1"/>
    <xf numFmtId="0" fontId="7" fillId="16" borderId="50" xfId="0" applyFont="1" applyFill="1" applyBorder="1" applyProtection="1"/>
    <xf numFmtId="0" fontId="9" fillId="0" borderId="23" xfId="0" applyFont="1" applyBorder="1" applyProtection="1"/>
    <xf numFmtId="0" fontId="7" fillId="0" borderId="24" xfId="0" applyFont="1" applyBorder="1" applyProtection="1"/>
    <xf numFmtId="0" fontId="9" fillId="0" borderId="0" xfId="0" applyFont="1" applyBorder="1" applyProtection="1"/>
    <xf numFmtId="0" fontId="7" fillId="0" borderId="60" xfId="0" applyFont="1" applyBorder="1" applyAlignment="1" applyProtection="1">
      <alignment horizontal="left"/>
    </xf>
    <xf numFmtId="0" fontId="7" fillId="0" borderId="61" xfId="0" applyFont="1" applyBorder="1" applyAlignment="1" applyProtection="1">
      <alignment horizontal="left"/>
    </xf>
    <xf numFmtId="0" fontId="9" fillId="0" borderId="26" xfId="0" applyFont="1" applyBorder="1" applyProtection="1"/>
    <xf numFmtId="0" fontId="9" fillId="0" borderId="0" xfId="0" applyFont="1" applyFill="1" applyProtection="1"/>
    <xf numFmtId="0" fontId="9" fillId="0" borderId="50" xfId="0" applyFont="1" applyBorder="1" applyProtection="1"/>
    <xf numFmtId="0" fontId="7" fillId="16" borderId="13" xfId="0" applyFont="1" applyFill="1" applyBorder="1" applyProtection="1"/>
    <xf numFmtId="0" fontId="7" fillId="0" borderId="47" xfId="0" applyFont="1" applyBorder="1" applyProtection="1"/>
    <xf numFmtId="0" fontId="7" fillId="0" borderId="23" xfId="0" applyFont="1" applyBorder="1" applyProtection="1"/>
    <xf numFmtId="0" fontId="9" fillId="0" borderId="12" xfId="0" applyFont="1" applyBorder="1" applyAlignment="1" applyProtection="1">
      <alignment horizontal="center"/>
    </xf>
    <xf numFmtId="0" fontId="9" fillId="0" borderId="39" xfId="0" applyFont="1" applyBorder="1" applyAlignment="1" applyProtection="1">
      <alignment horizontal="center"/>
    </xf>
    <xf numFmtId="0" fontId="7" fillId="0" borderId="1" xfId="0" applyFont="1" applyFill="1" applyBorder="1" applyProtection="1"/>
    <xf numFmtId="0" fontId="7" fillId="0" borderId="48" xfId="0" applyFont="1" applyFill="1" applyBorder="1" applyProtection="1"/>
    <xf numFmtId="0" fontId="7" fillId="0" borderId="26" xfId="0" applyFont="1" applyBorder="1" applyProtection="1"/>
    <xf numFmtId="0" fontId="7" fillId="0" borderId="18" xfId="0" applyFont="1" applyBorder="1" applyProtection="1"/>
    <xf numFmtId="0" fontId="7" fillId="0" borderId="0" xfId="0" applyFont="1" applyBorder="1" applyAlignment="1" applyProtection="1">
      <alignment horizontal="left"/>
    </xf>
    <xf numFmtId="0" fontId="7" fillId="0" borderId="15" xfId="0" applyFont="1" applyBorder="1" applyAlignment="1" applyProtection="1">
      <alignment horizontal="left"/>
    </xf>
    <xf numFmtId="0" fontId="9" fillId="0" borderId="28" xfId="0" applyFont="1" applyBorder="1" applyAlignment="1" applyProtection="1">
      <alignment horizontal="center"/>
    </xf>
    <xf numFmtId="0" fontId="7" fillId="0" borderId="61" xfId="0" applyFont="1" applyBorder="1" applyAlignment="1" applyProtection="1">
      <alignment wrapText="1"/>
    </xf>
    <xf numFmtId="0" fontId="7" fillId="0" borderId="60" xfId="0" applyFont="1" applyFill="1" applyBorder="1" applyAlignment="1" applyProtection="1">
      <alignment wrapText="1"/>
    </xf>
    <xf numFmtId="0" fontId="7" fillId="0" borderId="60" xfId="0" applyFont="1" applyFill="1" applyBorder="1" applyProtection="1"/>
    <xf numFmtId="0" fontId="7" fillId="0" borderId="61" xfId="0" applyFont="1" applyFill="1" applyBorder="1" applyAlignment="1" applyProtection="1">
      <alignment wrapText="1"/>
    </xf>
    <xf numFmtId="0" fontId="9" fillId="17" borderId="22" xfId="0" applyFont="1" applyFill="1" applyBorder="1" applyProtection="1"/>
    <xf numFmtId="0" fontId="7" fillId="17" borderId="50" xfId="0" applyFont="1" applyFill="1" applyBorder="1" applyProtection="1"/>
    <xf numFmtId="0" fontId="7" fillId="17" borderId="13" xfId="0" applyFont="1" applyFill="1" applyBorder="1" applyProtection="1"/>
    <xf numFmtId="0" fontId="7" fillId="0" borderId="17" xfId="0" applyFont="1" applyBorder="1" applyProtection="1"/>
    <xf numFmtId="0" fontId="7" fillId="0" borderId="68" xfId="0" applyFont="1" applyBorder="1" applyAlignment="1" applyProtection="1">
      <alignment wrapText="1"/>
    </xf>
    <xf numFmtId="0" fontId="7" fillId="0" borderId="68" xfId="0" applyFont="1" applyFill="1" applyBorder="1" applyAlignment="1" applyProtection="1">
      <alignment wrapText="1"/>
    </xf>
    <xf numFmtId="0" fontId="7" fillId="9" borderId="0" xfId="0" applyFont="1" applyFill="1" applyAlignment="1" applyProtection="1">
      <alignment wrapText="1"/>
    </xf>
    <xf numFmtId="0" fontId="7" fillId="0" borderId="0" xfId="2" applyFont="1" applyAlignment="1" applyProtection="1">
      <alignment wrapText="1"/>
    </xf>
    <xf numFmtId="0" fontId="7" fillId="0" borderId="0" xfId="2" applyFont="1" applyFill="1" applyAlignment="1" applyProtection="1">
      <alignment wrapText="1"/>
    </xf>
    <xf numFmtId="0" fontId="7" fillId="9" borderId="0" xfId="2" applyFont="1" applyFill="1" applyAlignment="1" applyProtection="1">
      <alignment wrapText="1"/>
    </xf>
    <xf numFmtId="0" fontId="7" fillId="3" borderId="0" xfId="2" applyFont="1" applyFill="1" applyBorder="1" applyAlignment="1" applyProtection="1">
      <alignment wrapText="1"/>
    </xf>
    <xf numFmtId="0" fontId="18" fillId="3" borderId="0" xfId="3" applyFont="1" applyFill="1" applyBorder="1" applyAlignment="1" applyProtection="1">
      <alignment horizontal="left" vertical="center" wrapText="1"/>
    </xf>
    <xf numFmtId="0" fontId="7" fillId="3" borderId="0" xfId="0" applyFont="1" applyFill="1" applyBorder="1" applyAlignment="1" applyProtection="1">
      <alignment wrapText="1"/>
    </xf>
    <xf numFmtId="0" fontId="7" fillId="0" borderId="0" xfId="2" applyFont="1" applyBorder="1" applyAlignment="1" applyProtection="1">
      <alignment wrapText="1"/>
    </xf>
    <xf numFmtId="0" fontId="7" fillId="0" borderId="0" xfId="0" applyFont="1" applyFill="1" applyAlignment="1" applyProtection="1">
      <alignment wrapText="1"/>
    </xf>
    <xf numFmtId="0" fontId="9" fillId="0" borderId="20" xfId="0" applyFont="1" applyBorder="1" applyAlignment="1" applyProtection="1">
      <alignment horizontal="center"/>
    </xf>
    <xf numFmtId="0" fontId="7" fillId="9" borderId="0" xfId="2" applyFont="1" applyFill="1" applyBorder="1" applyProtection="1"/>
    <xf numFmtId="0" fontId="7" fillId="9" borderId="0" xfId="0" applyFont="1" applyFill="1" applyBorder="1" applyProtection="1"/>
    <xf numFmtId="0" fontId="5" fillId="3" borderId="0" xfId="2" applyFont="1" applyFill="1" applyProtection="1"/>
    <xf numFmtId="14" fontId="5" fillId="3" borderId="0" xfId="2" applyNumberFormat="1" applyFont="1" applyFill="1" applyProtection="1"/>
    <xf numFmtId="0" fontId="5" fillId="3" borderId="0" xfId="2" applyFont="1" applyFill="1" applyAlignment="1" applyProtection="1"/>
    <xf numFmtId="0" fontId="5" fillId="3" borderId="0" xfId="2" applyFont="1" applyFill="1" applyAlignment="1" applyProtection="1">
      <alignment wrapText="1"/>
    </xf>
    <xf numFmtId="0" fontId="30" fillId="3" borderId="33" xfId="2" applyFont="1" applyFill="1" applyBorder="1" applyAlignment="1" applyProtection="1">
      <alignment horizontal="center"/>
    </xf>
    <xf numFmtId="37" fontId="5" fillId="3" borderId="12" xfId="24" applyNumberFormat="1" applyFont="1" applyFill="1" applyBorder="1" applyAlignment="1" applyProtection="1">
      <alignment horizontal="center"/>
    </xf>
    <xf numFmtId="37" fontId="5" fillId="3" borderId="7" xfId="24" applyNumberFormat="1" applyFont="1" applyFill="1" applyBorder="1" applyAlignment="1" applyProtection="1">
      <alignment horizontal="center"/>
    </xf>
    <xf numFmtId="0" fontId="5" fillId="3" borderId="0" xfId="2" applyNumberFormat="1" applyFont="1" applyFill="1" applyProtection="1"/>
    <xf numFmtId="14" fontId="5" fillId="0" borderId="0" xfId="2" applyNumberFormat="1" applyFont="1" applyProtection="1"/>
    <xf numFmtId="0" fontId="5" fillId="0" borderId="0" xfId="2" applyFont="1" applyProtection="1"/>
    <xf numFmtId="0" fontId="5" fillId="0" borderId="0" xfId="2" applyFont="1" applyAlignment="1" applyProtection="1"/>
    <xf numFmtId="164" fontId="5" fillId="0" borderId="70" xfId="2" applyNumberFormat="1" applyFont="1" applyBorder="1" applyAlignment="1" applyProtection="1">
      <alignment horizontal="center" wrapText="1"/>
    </xf>
    <xf numFmtId="14" fontId="5" fillId="0" borderId="71" xfId="2" applyNumberFormat="1" applyFont="1" applyBorder="1" applyAlignment="1" applyProtection="1">
      <alignment horizontal="center" wrapText="1"/>
    </xf>
    <xf numFmtId="0" fontId="5" fillId="0" borderId="53" xfId="2" applyNumberFormat="1" applyFont="1" applyBorder="1" applyAlignment="1" applyProtection="1">
      <alignment horizontal="center" wrapText="1"/>
    </xf>
    <xf numFmtId="14" fontId="5" fillId="0" borderId="54" xfId="2" applyNumberFormat="1" applyFont="1" applyBorder="1" applyAlignment="1" applyProtection="1">
      <alignment horizontal="center" wrapText="1"/>
    </xf>
    <xf numFmtId="0" fontId="11" fillId="0" borderId="53" xfId="2" applyNumberFormat="1" applyFont="1" applyBorder="1" applyAlignment="1" applyProtection="1">
      <alignment horizontal="center" wrapText="1"/>
    </xf>
    <xf numFmtId="164" fontId="11" fillId="0" borderId="53" xfId="2" applyNumberFormat="1" applyFont="1" applyBorder="1" applyAlignment="1" applyProtection="1">
      <alignment horizontal="center" wrapText="1"/>
    </xf>
    <xf numFmtId="0" fontId="11" fillId="0" borderId="69" xfId="2" applyNumberFormat="1" applyFont="1" applyBorder="1" applyAlignment="1" applyProtection="1">
      <alignment horizontal="center" wrapText="1"/>
    </xf>
    <xf numFmtId="14" fontId="5" fillId="0" borderId="38" xfId="2" applyNumberFormat="1" applyFont="1" applyBorder="1" applyAlignment="1" applyProtection="1">
      <alignment horizontal="center" wrapText="1"/>
    </xf>
    <xf numFmtId="0" fontId="5" fillId="0" borderId="0" xfId="2" applyNumberFormat="1" applyFont="1" applyProtection="1"/>
    <xf numFmtId="0" fontId="7" fillId="0" borderId="0" xfId="0" applyFont="1"/>
    <xf numFmtId="0" fontId="7" fillId="9" borderId="0" xfId="0" applyFont="1" applyFill="1"/>
    <xf numFmtId="0" fontId="7" fillId="0" borderId="66" xfId="18" applyFont="1" applyBorder="1"/>
    <xf numFmtId="0" fontId="8" fillId="0" borderId="65" xfId="18" applyFont="1" applyBorder="1" applyAlignment="1"/>
    <xf numFmtId="0" fontId="7" fillId="0" borderId="53" xfId="18" applyNumberFormat="1" applyFont="1" applyBorder="1"/>
    <xf numFmtId="0" fontId="8" fillId="0" borderId="64" xfId="18" applyFont="1" applyBorder="1" applyAlignment="1"/>
    <xf numFmtId="0" fontId="7" fillId="0" borderId="53" xfId="18" applyFont="1" applyBorder="1"/>
    <xf numFmtId="14" fontId="8" fillId="0" borderId="64" xfId="18" applyNumberFormat="1" applyFont="1" applyBorder="1" applyAlignment="1">
      <alignment horizontal="left"/>
    </xf>
    <xf numFmtId="0" fontId="7" fillId="0" borderId="55" xfId="18" applyFont="1" applyBorder="1"/>
    <xf numFmtId="14" fontId="8" fillId="0" borderId="63" xfId="18" applyNumberFormat="1" applyFont="1" applyBorder="1" applyAlignment="1">
      <alignment horizontal="left"/>
    </xf>
    <xf numFmtId="0" fontId="7" fillId="0" borderId="0" xfId="0" applyFont="1" applyBorder="1"/>
    <xf numFmtId="0" fontId="9" fillId="0" borderId="0" xfId="0" applyFont="1"/>
    <xf numFmtId="0" fontId="9" fillId="0" borderId="0" xfId="0" applyFont="1" applyBorder="1"/>
    <xf numFmtId="0" fontId="7" fillId="9" borderId="0" xfId="0" applyFont="1" applyFill="1" applyBorder="1"/>
    <xf numFmtId="0" fontId="7" fillId="0" borderId="78" xfId="0" applyFont="1" applyBorder="1"/>
    <xf numFmtId="0" fontId="7" fillId="0" borderId="12" xfId="0" applyFont="1" applyBorder="1"/>
    <xf numFmtId="0" fontId="7" fillId="0" borderId="84" xfId="0" applyFont="1" applyBorder="1"/>
    <xf numFmtId="0" fontId="16" fillId="0" borderId="37" xfId="0" applyFont="1" applyBorder="1" applyAlignment="1" applyProtection="1">
      <alignment horizontal="left" vertical="center"/>
    </xf>
    <xf numFmtId="0" fontId="7" fillId="12" borderId="33" xfId="0" applyFont="1" applyFill="1" applyBorder="1" applyAlignment="1" applyProtection="1">
      <alignment horizontal="center"/>
      <protection locked="0"/>
    </xf>
    <xf numFmtId="0" fontId="7" fillId="12" borderId="29" xfId="0" applyFont="1" applyFill="1" applyBorder="1" applyAlignment="1" applyProtection="1">
      <alignment horizontal="center"/>
      <protection locked="0"/>
    </xf>
    <xf numFmtId="0" fontId="16" fillId="0" borderId="0" xfId="18" applyFont="1" applyAlignment="1">
      <alignment vertical="center"/>
    </xf>
    <xf numFmtId="0" fontId="16" fillId="9" borderId="0" xfId="18" applyFont="1" applyFill="1" applyAlignment="1">
      <alignment vertical="center"/>
    </xf>
    <xf numFmtId="0" fontId="9" fillId="16" borderId="85" xfId="0" applyFont="1" applyFill="1" applyBorder="1" applyAlignment="1">
      <alignment horizontal="center" vertical="center"/>
    </xf>
    <xf numFmtId="165" fontId="7" fillId="12" borderId="16" xfId="16" applyNumberFormat="1" applyFont="1" applyFill="1" applyBorder="1" applyAlignment="1" applyProtection="1">
      <alignment horizontal="center" vertical="center"/>
    </xf>
    <xf numFmtId="0" fontId="10" fillId="13" borderId="16" xfId="17" applyFont="1" applyFill="1" applyBorder="1" applyAlignment="1" applyProtection="1">
      <alignment horizontal="center" vertical="center"/>
    </xf>
    <xf numFmtId="0" fontId="16" fillId="0" borderId="16" xfId="18" applyFont="1" applyFill="1" applyBorder="1" applyAlignment="1" applyProtection="1">
      <alignment horizontal="center" vertical="center"/>
    </xf>
    <xf numFmtId="0" fontId="34" fillId="19" borderId="18" xfId="0" applyFont="1" applyFill="1" applyBorder="1" applyAlignment="1" applyProtection="1">
      <alignment horizontal="center" vertical="center"/>
    </xf>
    <xf numFmtId="0" fontId="16" fillId="0" borderId="0" xfId="18" applyFont="1" applyFill="1" applyAlignment="1">
      <alignment vertical="center"/>
    </xf>
    <xf numFmtId="0" fontId="7" fillId="12" borderId="7" xfId="0" applyNumberFormat="1" applyFont="1" applyFill="1" applyBorder="1" applyProtection="1">
      <protection locked="0"/>
    </xf>
    <xf numFmtId="0" fontId="7" fillId="12" borderId="28" xfId="0" applyNumberFormat="1" applyFont="1" applyFill="1" applyBorder="1" applyProtection="1">
      <protection locked="0"/>
    </xf>
    <xf numFmtId="0" fontId="7" fillId="0" borderId="1" xfId="0" applyNumberFormat="1" applyFont="1" applyFill="1" applyBorder="1" applyProtection="1"/>
    <xf numFmtId="0" fontId="7" fillId="0" borderId="48" xfId="0" applyNumberFormat="1" applyFont="1" applyFill="1" applyBorder="1" applyProtection="1"/>
    <xf numFmtId="0" fontId="7" fillId="12" borderId="33" xfId="0" applyNumberFormat="1" applyFont="1" applyFill="1" applyBorder="1" applyProtection="1">
      <protection locked="0"/>
    </xf>
    <xf numFmtId="0" fontId="7" fillId="0" borderId="26" xfId="0" applyNumberFormat="1" applyFont="1" applyBorder="1" applyProtection="1"/>
    <xf numFmtId="0" fontId="7" fillId="0" borderId="18" xfId="0" applyNumberFormat="1" applyFont="1" applyBorder="1" applyProtection="1"/>
    <xf numFmtId="0" fontId="7" fillId="12" borderId="29" xfId="0" applyNumberFormat="1" applyFont="1" applyFill="1" applyBorder="1" applyProtection="1">
      <protection locked="0"/>
    </xf>
    <xf numFmtId="0" fontId="7" fillId="12" borderId="78" xfId="0" applyNumberFormat="1" applyFont="1" applyFill="1" applyBorder="1" applyAlignment="1" applyProtection="1">
      <alignment horizontal="center"/>
      <protection locked="0"/>
    </xf>
    <xf numFmtId="0" fontId="7" fillId="12" borderId="33" xfId="0" applyNumberFormat="1" applyFont="1" applyFill="1" applyBorder="1" applyAlignment="1" applyProtection="1">
      <alignment horizontal="center"/>
      <protection locked="0"/>
    </xf>
    <xf numFmtId="0" fontId="7" fillId="12" borderId="29" xfId="0" applyNumberFormat="1" applyFont="1" applyFill="1" applyBorder="1" applyAlignment="1" applyProtection="1">
      <alignment horizontal="center"/>
      <protection locked="0"/>
    </xf>
    <xf numFmtId="0" fontId="7" fillId="0" borderId="0" xfId="0" applyNumberFormat="1" applyFont="1" applyBorder="1" applyProtection="1"/>
    <xf numFmtId="0" fontId="7" fillId="16" borderId="50" xfId="0" applyNumberFormat="1" applyFont="1" applyFill="1" applyBorder="1" applyProtection="1"/>
    <xf numFmtId="0" fontId="7" fillId="16" borderId="13" xfId="0" applyNumberFormat="1" applyFont="1" applyFill="1" applyBorder="1" applyProtection="1"/>
    <xf numFmtId="0" fontId="9" fillId="0" borderId="7" xfId="0" applyNumberFormat="1" applyFont="1" applyBorder="1" applyAlignment="1" applyProtection="1">
      <alignment horizontal="center"/>
    </xf>
    <xf numFmtId="0" fontId="9" fillId="0" borderId="28" xfId="0" applyNumberFormat="1" applyFont="1" applyBorder="1" applyAlignment="1" applyProtection="1">
      <alignment horizontal="center"/>
    </xf>
    <xf numFmtId="0" fontId="7" fillId="12" borderId="78" xfId="0" applyNumberFormat="1" applyFont="1" applyFill="1" applyBorder="1" applyProtection="1">
      <protection locked="0"/>
    </xf>
    <xf numFmtId="0" fontId="7" fillId="12" borderId="75" xfId="0" applyNumberFormat="1" applyFont="1" applyFill="1" applyBorder="1" applyProtection="1">
      <protection locked="0"/>
    </xf>
    <xf numFmtId="0" fontId="25" fillId="13" borderId="28" xfId="10" quotePrefix="1" applyNumberFormat="1" applyFont="1" applyFill="1" applyBorder="1" applyAlignment="1" applyProtection="1">
      <alignment horizontal="center"/>
    </xf>
    <xf numFmtId="0" fontId="25" fillId="13" borderId="18" xfId="10" quotePrefix="1" applyNumberFormat="1" applyFont="1" applyFill="1" applyBorder="1" applyAlignment="1" applyProtection="1">
      <alignment horizontal="center"/>
    </xf>
    <xf numFmtId="0" fontId="5" fillId="0" borderId="66" xfId="18" applyFont="1" applyBorder="1"/>
    <xf numFmtId="0" fontId="33" fillId="0" borderId="65" xfId="18" applyFont="1" applyBorder="1" applyAlignment="1">
      <alignment horizontal="left"/>
    </xf>
    <xf numFmtId="0" fontId="5" fillId="0" borderId="53" xfId="18" applyFont="1" applyBorder="1"/>
    <xf numFmtId="0" fontId="5" fillId="0" borderId="64" xfId="18" applyNumberFormat="1" applyFont="1" applyBorder="1" applyAlignment="1">
      <alignment horizontal="left"/>
    </xf>
    <xf numFmtId="14" fontId="5" fillId="0" borderId="64" xfId="18" applyNumberFormat="1" applyFont="1" applyBorder="1" applyAlignment="1">
      <alignment horizontal="left"/>
    </xf>
    <xf numFmtId="0" fontId="5" fillId="0" borderId="53" xfId="18" applyNumberFormat="1" applyFont="1" applyBorder="1"/>
    <xf numFmtId="0" fontId="33" fillId="0" borderId="64" xfId="18" applyFont="1" applyBorder="1" applyAlignment="1">
      <alignment horizontal="left"/>
    </xf>
    <xf numFmtId="0" fontId="5" fillId="0" borderId="88" xfId="18" applyFont="1" applyBorder="1" applyAlignment="1">
      <alignment horizontal="left" vertical="center"/>
    </xf>
    <xf numFmtId="0" fontId="5" fillId="0" borderId="89" xfId="18" applyNumberFormat="1" applyFont="1" applyBorder="1" applyAlignment="1">
      <alignment horizontal="left" vertical="center" wrapText="1"/>
    </xf>
    <xf numFmtId="0" fontId="5" fillId="0" borderId="55" xfId="18" applyFont="1" applyBorder="1"/>
    <xf numFmtId="14" fontId="5" fillId="0" borderId="63" xfId="18" applyNumberFormat="1" applyFont="1" applyBorder="1" applyAlignment="1">
      <alignment horizontal="left"/>
    </xf>
    <xf numFmtId="0" fontId="8" fillId="0" borderId="64" xfId="18" applyNumberFormat="1" applyFont="1" applyBorder="1" applyAlignment="1">
      <alignment horizontal="left"/>
    </xf>
    <xf numFmtId="0" fontId="7" fillId="0" borderId="53" xfId="18" applyFont="1" applyBorder="1" applyAlignment="1">
      <alignment vertical="center"/>
    </xf>
    <xf numFmtId="0" fontId="8" fillId="0" borderId="64" xfId="18" applyNumberFormat="1" applyFont="1" applyBorder="1" applyAlignment="1">
      <alignment horizontal="left" vertical="center" wrapText="1"/>
    </xf>
    <xf numFmtId="0" fontId="7" fillId="0" borderId="52" xfId="18" applyFont="1" applyBorder="1"/>
    <xf numFmtId="0" fontId="8" fillId="0" borderId="67" xfId="18" applyFont="1" applyBorder="1" applyAlignment="1"/>
    <xf numFmtId="0" fontId="7" fillId="0" borderId="55" xfId="18" applyFont="1" applyBorder="1" applyAlignment="1">
      <alignment vertical="center"/>
    </xf>
    <xf numFmtId="0" fontId="8" fillId="0" borderId="63" xfId="18" applyNumberFormat="1" applyFont="1" applyBorder="1" applyAlignment="1">
      <alignment horizontal="left" vertical="center" wrapText="1"/>
    </xf>
    <xf numFmtId="0" fontId="7" fillId="0" borderId="90" xfId="0" applyFont="1" applyBorder="1" applyProtection="1"/>
    <xf numFmtId="0" fontId="7" fillId="0" borderId="91" xfId="0" applyFont="1" applyBorder="1" applyProtection="1"/>
    <xf numFmtId="0" fontId="7" fillId="0" borderId="92" xfId="0" applyFont="1" applyBorder="1" applyProtection="1"/>
    <xf numFmtId="0" fontId="9" fillId="0" borderId="0" xfId="0" applyFont="1" applyFill="1" applyBorder="1" applyAlignment="1" applyProtection="1">
      <alignment horizontal="left"/>
    </xf>
    <xf numFmtId="0" fontId="7" fillId="0" borderId="18" xfId="0" applyFont="1" applyFill="1" applyBorder="1" applyProtection="1"/>
    <xf numFmtId="0" fontId="16" fillId="0" borderId="43" xfId="14" applyFont="1" applyBorder="1" applyAlignment="1" applyProtection="1">
      <alignment vertical="center"/>
    </xf>
    <xf numFmtId="0" fontId="10" fillId="18" borderId="85" xfId="18" applyFont="1" applyFill="1" applyBorder="1" applyAlignment="1" applyProtection="1">
      <alignment horizontal="center" vertical="center"/>
    </xf>
    <xf numFmtId="0" fontId="5" fillId="9" borderId="0" xfId="2" applyFont="1" applyFill="1" applyProtection="1"/>
    <xf numFmtId="0" fontId="5" fillId="9" borderId="0" xfId="2" applyFont="1" applyFill="1" applyAlignment="1" applyProtection="1"/>
    <xf numFmtId="0" fontId="5" fillId="9" borderId="0" xfId="2" applyNumberFormat="1" applyFont="1" applyFill="1" applyProtection="1"/>
    <xf numFmtId="14" fontId="5" fillId="9" borderId="0" xfId="2" applyNumberFormat="1" applyFont="1" applyFill="1" applyProtection="1"/>
    <xf numFmtId="0" fontId="32" fillId="0" borderId="30" xfId="2" applyFont="1" applyBorder="1" applyAlignment="1" applyProtection="1">
      <alignment horizontal="center"/>
    </xf>
    <xf numFmtId="0" fontId="32" fillId="0" borderId="39" xfId="2" applyFont="1" applyBorder="1" applyAlignment="1" applyProtection="1">
      <alignment horizontal="center"/>
    </xf>
    <xf numFmtId="0" fontId="11" fillId="0" borderId="93" xfId="2" applyNumberFormat="1" applyFont="1" applyBorder="1" applyAlignment="1" applyProtection="1">
      <alignment horizontal="center" wrapText="1"/>
    </xf>
    <xf numFmtId="14" fontId="5" fillId="0" borderId="94" xfId="2" applyNumberFormat="1" applyFont="1" applyBorder="1" applyAlignment="1" applyProtection="1">
      <alignment horizontal="center" wrapText="1"/>
    </xf>
    <xf numFmtId="0" fontId="17" fillId="3" borderId="0" xfId="14" applyFont="1" applyFill="1" applyAlignment="1" applyProtection="1">
      <alignment vertical="center"/>
      <protection locked="0"/>
    </xf>
    <xf numFmtId="0" fontId="30" fillId="3" borderId="32" xfId="2" applyFont="1" applyFill="1" applyBorder="1" applyAlignment="1" applyProtection="1">
      <alignment horizontal="center"/>
    </xf>
    <xf numFmtId="37" fontId="5" fillId="3" borderId="77" xfId="24" applyNumberFormat="1" applyFont="1" applyFill="1" applyBorder="1" applyAlignment="1" applyProtection="1">
      <alignment horizontal="center"/>
    </xf>
    <xf numFmtId="2" fontId="5" fillId="3" borderId="39" xfId="2" applyNumberFormat="1" applyFont="1" applyFill="1" applyBorder="1" applyAlignment="1" applyProtection="1">
      <alignment horizontal="center"/>
    </xf>
    <xf numFmtId="37" fontId="5" fillId="3" borderId="31" xfId="24" applyNumberFormat="1" applyFont="1" applyFill="1" applyBorder="1" applyAlignment="1" applyProtection="1">
      <alignment horizontal="center"/>
    </xf>
    <xf numFmtId="2" fontId="5" fillId="3" borderId="28" xfId="2" applyNumberFormat="1" applyFont="1" applyFill="1" applyBorder="1" applyAlignment="1" applyProtection="1">
      <alignment horizontal="center"/>
    </xf>
    <xf numFmtId="37" fontId="5" fillId="3" borderId="32" xfId="24" applyNumberFormat="1" applyFont="1" applyFill="1" applyBorder="1" applyAlignment="1" applyProtection="1">
      <alignment horizontal="center"/>
    </xf>
    <xf numFmtId="37" fontId="5" fillId="3" borderId="33" xfId="24" applyNumberFormat="1" applyFont="1" applyFill="1" applyBorder="1" applyAlignment="1" applyProtection="1">
      <alignment horizontal="center"/>
    </xf>
    <xf numFmtId="2" fontId="5" fillId="3" borderId="29" xfId="2" applyNumberFormat="1" applyFont="1" applyFill="1" applyBorder="1" applyAlignment="1" applyProtection="1">
      <alignment horizontal="center"/>
    </xf>
    <xf numFmtId="0" fontId="5" fillId="9" borderId="0" xfId="2" applyFont="1" applyFill="1" applyAlignment="1" applyProtection="1">
      <alignment wrapText="1"/>
    </xf>
    <xf numFmtId="14" fontId="7" fillId="12" borderId="8" xfId="0" applyNumberFormat="1" applyFont="1" applyFill="1" applyBorder="1" applyAlignment="1" applyProtection="1">
      <alignment horizontal="center"/>
      <protection locked="0"/>
    </xf>
    <xf numFmtId="14" fontId="7" fillId="12" borderId="49" xfId="0" applyNumberFormat="1" applyFont="1" applyFill="1" applyBorder="1" applyAlignment="1" applyProtection="1">
      <alignment horizontal="center"/>
      <protection locked="0"/>
    </xf>
    <xf numFmtId="0" fontId="9" fillId="0" borderId="77"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2" applyFont="1" applyBorder="1" applyAlignment="1" applyProtection="1">
      <alignment horizontal="center" vertical="center"/>
    </xf>
    <xf numFmtId="0" fontId="9" fillId="0" borderId="39" xfId="2" applyFont="1" applyFill="1" applyBorder="1" applyAlignment="1" applyProtection="1">
      <alignment horizontal="center" vertical="center"/>
    </xf>
    <xf numFmtId="0" fontId="7" fillId="12" borderId="49" xfId="0" applyNumberFormat="1" applyFont="1" applyFill="1" applyBorder="1" applyProtection="1">
      <protection locked="0"/>
    </xf>
    <xf numFmtId="0" fontId="16" fillId="0" borderId="81" xfId="0" applyFont="1" applyBorder="1" applyAlignment="1" applyProtection="1">
      <alignment horizontal="left" vertical="center"/>
    </xf>
    <xf numFmtId="0" fontId="7" fillId="0" borderId="97" xfId="0" applyFont="1" applyBorder="1" applyAlignment="1" applyProtection="1">
      <alignment horizontal="left" vertical="center"/>
    </xf>
    <xf numFmtId="0" fontId="7" fillId="0" borderId="37" xfId="0" applyFont="1" applyBorder="1" applyAlignment="1" applyProtection="1">
      <alignment vertical="center" wrapText="1"/>
    </xf>
    <xf numFmtId="0" fontId="7" fillId="0" borderId="37" xfId="0" applyFont="1" applyBorder="1" applyAlignment="1" applyProtection="1">
      <alignment vertical="center"/>
    </xf>
    <xf numFmtId="0" fontId="16" fillId="0" borderId="37" xfId="0" applyFont="1" applyBorder="1" applyAlignment="1" applyProtection="1">
      <alignment vertical="center"/>
    </xf>
    <xf numFmtId="0" fontId="16" fillId="0" borderId="98" xfId="0" applyFont="1" applyBorder="1" applyAlignment="1" applyProtection="1">
      <alignment vertical="center"/>
    </xf>
    <xf numFmtId="0" fontId="16" fillId="0" borderId="80" xfId="0" applyFont="1" applyBorder="1" applyAlignment="1" applyProtection="1">
      <alignment vertical="center"/>
    </xf>
    <xf numFmtId="0" fontId="16" fillId="0" borderId="102" xfId="0" applyFont="1" applyBorder="1" applyAlignment="1" applyProtection="1">
      <alignment vertical="center"/>
    </xf>
    <xf numFmtId="0" fontId="16" fillId="0" borderId="101" xfId="0" applyFont="1" applyBorder="1" applyAlignment="1" applyProtection="1">
      <alignment horizontal="left" vertical="center"/>
    </xf>
    <xf numFmtId="0" fontId="9" fillId="0" borderId="77" xfId="18" applyFont="1" applyBorder="1" applyAlignment="1" applyProtection="1">
      <alignment horizontal="center" vertical="center"/>
    </xf>
    <xf numFmtId="0" fontId="16" fillId="0" borderId="105" xfId="0" applyFont="1" applyBorder="1" applyAlignment="1" applyProtection="1">
      <alignment vertical="center"/>
    </xf>
    <xf numFmtId="0" fontId="16" fillId="0" borderId="104" xfId="0" applyFont="1" applyBorder="1" applyAlignment="1" applyProtection="1">
      <alignment horizontal="left" vertical="center"/>
    </xf>
    <xf numFmtId="0" fontId="7" fillId="0" borderId="107" xfId="2" applyFont="1" applyBorder="1" applyProtection="1"/>
    <xf numFmtId="0" fontId="16" fillId="12" borderId="35" xfId="15" applyFont="1" applyFill="1" applyBorder="1" applyAlignment="1" applyProtection="1">
      <alignment horizontal="left" vertical="center"/>
      <protection locked="0"/>
    </xf>
    <xf numFmtId="0" fontId="27" fillId="0" borderId="0" xfId="14" applyFont="1" applyAlignment="1" applyProtection="1">
      <alignment horizontal="left"/>
    </xf>
    <xf numFmtId="14" fontId="10" fillId="0" borderId="0" xfId="15" applyNumberFormat="1" applyFont="1" applyFill="1" applyBorder="1" applyProtection="1">
      <alignment horizontal="center" vertical="center"/>
    </xf>
    <xf numFmtId="14" fontId="10" fillId="0" borderId="0" xfId="15" applyNumberFormat="1" applyFont="1" applyFill="1" applyBorder="1" applyAlignment="1" applyProtection="1">
      <alignment horizontal="left" vertical="center"/>
    </xf>
    <xf numFmtId="0" fontId="16" fillId="12" borderId="29" xfId="15" applyFont="1" applyFill="1" applyBorder="1" applyAlignment="1" applyProtection="1">
      <alignment horizontal="left" vertical="center"/>
      <protection locked="0"/>
    </xf>
    <xf numFmtId="0" fontId="7" fillId="0" borderId="0" xfId="0" applyFont="1" applyFill="1" applyBorder="1" applyAlignment="1" applyProtection="1">
      <alignment wrapText="1"/>
    </xf>
    <xf numFmtId="0" fontId="7" fillId="0" borderId="68" xfId="0" applyFont="1" applyBorder="1" applyProtection="1"/>
    <xf numFmtId="0" fontId="7" fillId="0" borderId="68" xfId="0" applyFont="1" applyFill="1" applyBorder="1" applyProtection="1"/>
    <xf numFmtId="0" fontId="7" fillId="12" borderId="78" xfId="0" applyFont="1" applyFill="1" applyBorder="1" applyProtection="1">
      <protection locked="0"/>
    </xf>
    <xf numFmtId="0" fontId="7" fillId="12" borderId="75" xfId="0" applyFont="1" applyFill="1" applyBorder="1" applyProtection="1">
      <protection locked="0"/>
    </xf>
    <xf numFmtId="0" fontId="7" fillId="12" borderId="33" xfId="0" applyNumberFormat="1" applyFont="1" applyFill="1" applyBorder="1" applyAlignment="1" applyProtection="1">
      <alignment horizontal="center"/>
      <protection locked="0"/>
    </xf>
    <xf numFmtId="0" fontId="7" fillId="12" borderId="29" xfId="0" applyNumberFormat="1" applyFont="1" applyFill="1" applyBorder="1" applyAlignment="1" applyProtection="1">
      <alignment horizontal="center"/>
      <protection locked="0"/>
    </xf>
    <xf numFmtId="0" fontId="7" fillId="12" borderId="33" xfId="0" applyNumberFormat="1" applyFont="1" applyFill="1" applyBorder="1" applyProtection="1">
      <protection locked="0"/>
    </xf>
    <xf numFmtId="0" fontId="7" fillId="12" borderId="7" xfId="0" applyFont="1" applyFill="1" applyBorder="1" applyProtection="1">
      <protection locked="0"/>
    </xf>
    <xf numFmtId="0" fontId="7" fillId="12" borderId="78" xfId="0" applyNumberFormat="1" applyFont="1" applyFill="1" applyBorder="1" applyAlignment="1" applyProtection="1">
      <alignment horizontal="center"/>
      <protection locked="0"/>
    </xf>
    <xf numFmtId="0" fontId="7" fillId="12" borderId="7" xfId="0" applyNumberFormat="1" applyFont="1" applyFill="1" applyBorder="1" applyProtection="1">
      <protection locked="0"/>
    </xf>
    <xf numFmtId="0" fontId="7" fillId="12" borderId="78" xfId="0" applyNumberFormat="1" applyFont="1" applyFill="1" applyBorder="1" applyProtection="1">
      <protection locked="0"/>
    </xf>
    <xf numFmtId="0" fontId="7" fillId="17" borderId="50" xfId="0" applyNumberFormat="1" applyFont="1" applyFill="1" applyBorder="1" applyProtection="1"/>
    <xf numFmtId="0" fontId="7" fillId="17" borderId="13" xfId="0" applyNumberFormat="1" applyFont="1" applyFill="1" applyBorder="1" applyProtection="1"/>
    <xf numFmtId="2" fontId="7" fillId="0" borderId="0" xfId="0" applyNumberFormat="1" applyFont="1" applyBorder="1" applyProtection="1"/>
    <xf numFmtId="10" fontId="7" fillId="0" borderId="0" xfId="23" applyNumberFormat="1" applyFont="1" applyBorder="1" applyProtection="1"/>
    <xf numFmtId="0" fontId="7" fillId="0" borderId="0" xfId="0" applyFont="1" applyBorder="1" applyAlignment="1" applyProtection="1">
      <alignment horizontal="right"/>
    </xf>
    <xf numFmtId="0" fontId="7" fillId="0" borderId="91" xfId="0" applyFont="1" applyBorder="1" applyAlignment="1" applyProtection="1">
      <alignment horizontal="right"/>
    </xf>
    <xf numFmtId="0" fontId="7" fillId="0" borderId="91" xfId="0" applyFont="1" applyBorder="1" applyAlignment="1" applyProtection="1">
      <alignment horizontal="left"/>
    </xf>
    <xf numFmtId="10" fontId="7" fillId="0" borderId="0" xfId="23" applyNumberFormat="1" applyFont="1" applyBorder="1" applyAlignment="1" applyProtection="1">
      <alignment horizontal="left"/>
    </xf>
    <xf numFmtId="166" fontId="7" fillId="0" borderId="16" xfId="23" applyNumberFormat="1" applyFont="1" applyBorder="1" applyProtection="1"/>
    <xf numFmtId="10" fontId="7" fillId="0" borderId="16" xfId="23" applyNumberFormat="1" applyFont="1" applyBorder="1" applyProtection="1"/>
    <xf numFmtId="166" fontId="7" fillId="0" borderId="91" xfId="23" applyNumberFormat="1" applyFont="1" applyBorder="1" applyAlignment="1" applyProtection="1">
      <alignment horizontal="left"/>
    </xf>
    <xf numFmtId="0" fontId="7" fillId="0" borderId="107" xfId="0" applyFont="1" applyBorder="1" applyProtection="1"/>
    <xf numFmtId="166" fontId="7" fillId="0" borderId="16" xfId="23" applyNumberFormat="1" applyFont="1" applyFill="1" applyBorder="1" applyProtection="1"/>
    <xf numFmtId="0" fontId="16" fillId="12" borderId="7" xfId="0" applyNumberFormat="1" applyFont="1" applyFill="1" applyBorder="1" applyProtection="1">
      <protection locked="0"/>
    </xf>
    <xf numFmtId="0" fontId="16" fillId="12" borderId="78" xfId="0" applyNumberFormat="1" applyFont="1" applyFill="1" applyBorder="1" applyProtection="1">
      <protection locked="0"/>
    </xf>
    <xf numFmtId="166" fontId="7" fillId="0" borderId="91" xfId="23" applyNumberFormat="1" applyFont="1" applyBorder="1" applyProtection="1"/>
    <xf numFmtId="0" fontId="7" fillId="0" borderId="99" xfId="0" applyFont="1" applyBorder="1" applyAlignment="1" applyProtection="1">
      <alignment horizontal="left" vertical="center"/>
    </xf>
    <xf numFmtId="0" fontId="7" fillId="0" borderId="100" xfId="0" applyFont="1" applyBorder="1" applyAlignment="1" applyProtection="1">
      <alignment horizontal="left" vertical="center"/>
    </xf>
    <xf numFmtId="0" fontId="7" fillId="0" borderId="103" xfId="0" applyFont="1" applyBorder="1" applyAlignment="1" applyProtection="1">
      <alignment horizontal="left" vertical="center"/>
    </xf>
    <xf numFmtId="0" fontId="9" fillId="0" borderId="12" xfId="18" applyFont="1" applyBorder="1" applyAlignment="1" applyProtection="1">
      <alignment horizontal="center" vertical="center"/>
    </xf>
    <xf numFmtId="0" fontId="9" fillId="0" borderId="39" xfId="18" applyFont="1" applyBorder="1" applyAlignment="1" applyProtection="1">
      <alignment horizontal="center" vertical="center"/>
    </xf>
    <xf numFmtId="0" fontId="17" fillId="0" borderId="32" xfId="14" applyBorder="1" applyAlignment="1" applyProtection="1">
      <alignment horizontal="left" vertical="center"/>
      <protection locked="0"/>
    </xf>
    <xf numFmtId="0" fontId="17" fillId="0" borderId="33" xfId="14" applyBorder="1" applyAlignment="1" applyProtection="1">
      <alignment horizontal="left" vertical="center"/>
      <protection locked="0"/>
    </xf>
    <xf numFmtId="0" fontId="17" fillId="0" borderId="29" xfId="14" applyBorder="1" applyAlignment="1" applyProtection="1">
      <alignment horizontal="left" vertical="center"/>
      <protection locked="0"/>
    </xf>
    <xf numFmtId="0" fontId="18" fillId="4" borderId="22" xfId="3" applyFont="1" applyBorder="1" applyAlignment="1">
      <alignment horizontal="left" vertical="center"/>
    </xf>
    <xf numFmtId="0" fontId="18" fillId="4" borderId="13" xfId="3" applyFont="1" applyBorder="1" applyAlignment="1">
      <alignment horizontal="left" vertical="center"/>
    </xf>
    <xf numFmtId="0" fontId="17" fillId="0" borderId="110" xfId="14" applyBorder="1" applyAlignment="1" applyProtection="1">
      <alignment horizontal="left" vertical="center"/>
      <protection locked="0"/>
    </xf>
    <xf numFmtId="0" fontId="17" fillId="0" borderId="108" xfId="14" applyBorder="1" applyAlignment="1" applyProtection="1">
      <alignment horizontal="left" vertical="center"/>
      <protection locked="0"/>
    </xf>
    <xf numFmtId="0" fontId="17" fillId="0" borderId="109" xfId="14" applyBorder="1" applyAlignment="1" applyProtection="1">
      <alignment horizontal="left" vertical="center"/>
      <protection locked="0"/>
    </xf>
    <xf numFmtId="0" fontId="18" fillId="4" borderId="22" xfId="3" applyFont="1" applyBorder="1" applyAlignment="1" applyProtection="1">
      <alignment horizontal="left" vertical="center"/>
    </xf>
    <xf numFmtId="0" fontId="18" fillId="4" borderId="50" xfId="3" applyFont="1" applyBorder="1" applyAlignment="1" applyProtection="1">
      <alignment horizontal="left" vertical="center"/>
    </xf>
    <xf numFmtId="0" fontId="18" fillId="4" borderId="13" xfId="3" applyFont="1" applyBorder="1" applyAlignment="1" applyProtection="1">
      <alignment horizontal="left" vertical="center"/>
    </xf>
    <xf numFmtId="0" fontId="16" fillId="0" borderId="101" xfId="0" applyFont="1" applyBorder="1" applyAlignment="1" applyProtection="1">
      <alignment horizontal="left" vertical="center"/>
    </xf>
    <xf numFmtId="0" fontId="16" fillId="0" borderId="81" xfId="0" applyFont="1" applyBorder="1" applyAlignment="1" applyProtection="1">
      <alignment horizontal="left" vertical="center"/>
    </xf>
    <xf numFmtId="0" fontId="16" fillId="0" borderId="104" xfId="0" applyFont="1" applyBorder="1" applyAlignment="1" applyProtection="1">
      <alignment horizontal="left" vertical="center"/>
    </xf>
    <xf numFmtId="0" fontId="16" fillId="0" borderId="106" xfId="0" applyFont="1" applyBorder="1" applyAlignment="1" applyProtection="1">
      <alignment horizontal="left" vertical="center"/>
    </xf>
    <xf numFmtId="0" fontId="16" fillId="0" borderId="82" xfId="0" applyFont="1" applyBorder="1" applyAlignment="1" applyProtection="1">
      <alignment horizontal="left" vertical="center"/>
    </xf>
    <xf numFmtId="0" fontId="16" fillId="0" borderId="83" xfId="0" applyFont="1" applyBorder="1" applyAlignment="1" applyProtection="1">
      <alignment horizontal="left" vertical="center"/>
    </xf>
    <xf numFmtId="0" fontId="16" fillId="14" borderId="23" xfId="3" applyFont="1" applyFill="1" applyBorder="1" applyAlignment="1" applyProtection="1">
      <alignment horizontal="left" vertical="center" wrapText="1"/>
    </xf>
    <xf numFmtId="0" fontId="16" fillId="14" borderId="24" xfId="3" applyFont="1" applyFill="1" applyBorder="1" applyAlignment="1" applyProtection="1">
      <alignment horizontal="left" vertical="center" wrapText="1"/>
    </xf>
    <xf numFmtId="0" fontId="16" fillId="14" borderId="17" xfId="3" applyFont="1" applyFill="1" applyBorder="1" applyAlignment="1" applyProtection="1">
      <alignment horizontal="left" vertical="center" wrapText="1"/>
    </xf>
    <xf numFmtId="0" fontId="16" fillId="14" borderId="18" xfId="3" applyFont="1" applyFill="1" applyBorder="1" applyAlignment="1" applyProtection="1">
      <alignment horizontal="left" vertical="center" wrapText="1"/>
    </xf>
    <xf numFmtId="0" fontId="16" fillId="14" borderId="15" xfId="3" applyFont="1" applyFill="1" applyBorder="1" applyAlignment="1" applyProtection="1">
      <alignment horizontal="left" vertical="center" wrapText="1"/>
    </xf>
    <xf numFmtId="0" fontId="16" fillId="14" borderId="16" xfId="3" applyFont="1" applyFill="1" applyBorder="1" applyAlignment="1" applyProtection="1">
      <alignment horizontal="left" vertical="center" wrapText="1"/>
    </xf>
    <xf numFmtId="0" fontId="9" fillId="16" borderId="22" xfId="0" applyFont="1" applyFill="1" applyBorder="1" applyAlignment="1">
      <alignment horizontal="left" vertical="center"/>
    </xf>
    <xf numFmtId="0" fontId="9" fillId="16" borderId="13" xfId="0" applyFont="1" applyFill="1" applyBorder="1" applyAlignment="1">
      <alignment horizontal="left" vertical="center"/>
    </xf>
    <xf numFmtId="0" fontId="9" fillId="16" borderId="86" xfId="0" applyFont="1" applyFill="1" applyBorder="1" applyAlignment="1">
      <alignment horizontal="center" vertical="center"/>
    </xf>
    <xf numFmtId="0" fontId="9" fillId="16" borderId="87" xfId="0" applyFont="1" applyFill="1" applyBorder="1" applyAlignment="1">
      <alignment horizontal="center" vertical="center"/>
    </xf>
    <xf numFmtId="0" fontId="7" fillId="0" borderId="101" xfId="0" applyFont="1" applyBorder="1" applyAlignment="1" applyProtection="1">
      <alignment horizontal="left" vertical="center" wrapText="1"/>
    </xf>
    <xf numFmtId="0" fontId="7" fillId="0" borderId="81" xfId="0" applyFont="1" applyBorder="1" applyAlignment="1" applyProtection="1">
      <alignment horizontal="left" vertical="center" wrapText="1"/>
    </xf>
    <xf numFmtId="0" fontId="7" fillId="0" borderId="104" xfId="0" applyFont="1" applyBorder="1" applyAlignment="1" applyProtection="1">
      <alignment horizontal="left" vertical="center" wrapText="1"/>
    </xf>
    <xf numFmtId="0" fontId="7" fillId="0" borderId="101" xfId="0" applyFont="1" applyBorder="1" applyAlignment="1" applyProtection="1">
      <alignment horizontal="left" vertical="center"/>
    </xf>
    <xf numFmtId="0" fontId="7" fillId="0" borderId="81" xfId="0" applyFont="1" applyBorder="1" applyAlignment="1" applyProtection="1">
      <alignment horizontal="left" vertical="center"/>
    </xf>
    <xf numFmtId="0" fontId="7" fillId="0" borderId="104" xfId="0" applyFont="1" applyBorder="1" applyAlignment="1" applyProtection="1">
      <alignment horizontal="left" vertical="center"/>
    </xf>
    <xf numFmtId="0" fontId="7" fillId="0" borderId="19" xfId="19" applyFont="1" applyBorder="1" applyAlignment="1" applyProtection="1">
      <alignment horizontal="left"/>
    </xf>
    <xf numFmtId="0" fontId="7" fillId="0" borderId="10" xfId="19" applyFont="1" applyBorder="1" applyAlignment="1" applyProtection="1">
      <alignment horizontal="left"/>
    </xf>
    <xf numFmtId="0" fontId="7" fillId="0" borderId="74" xfId="19" applyFont="1" applyBorder="1" applyAlignment="1" applyProtection="1">
      <alignment horizontal="left"/>
    </xf>
    <xf numFmtId="0" fontId="7" fillId="0" borderId="73" xfId="19" applyFont="1" applyBorder="1" applyAlignment="1" applyProtection="1">
      <alignment horizontal="left"/>
    </xf>
    <xf numFmtId="0" fontId="7" fillId="0" borderId="0" xfId="19" applyFont="1" applyFill="1" applyBorder="1" applyAlignment="1" applyProtection="1">
      <alignment horizontal="left"/>
    </xf>
    <xf numFmtId="0" fontId="18" fillId="15" borderId="23" xfId="3" applyFont="1" applyFill="1" applyBorder="1" applyAlignment="1" applyProtection="1">
      <alignment horizontal="left" vertical="center" wrapText="1"/>
    </xf>
    <xf numFmtId="0" fontId="18" fillId="15" borderId="25" xfId="3" applyFont="1" applyFill="1" applyBorder="1" applyAlignment="1" applyProtection="1">
      <alignment horizontal="left" vertical="center" wrapText="1"/>
    </xf>
    <xf numFmtId="0" fontId="18" fillId="15" borderId="24" xfId="3" applyFont="1" applyFill="1" applyBorder="1" applyAlignment="1" applyProtection="1">
      <alignment horizontal="left" vertical="center" wrapText="1"/>
    </xf>
    <xf numFmtId="0" fontId="18" fillId="15" borderId="15" xfId="3" applyFont="1" applyFill="1" applyBorder="1" applyAlignment="1" applyProtection="1">
      <alignment horizontal="left" vertical="center" wrapText="1"/>
    </xf>
    <xf numFmtId="0" fontId="18" fillId="15" borderId="0" xfId="3" applyFont="1" applyFill="1" applyBorder="1" applyAlignment="1" applyProtection="1">
      <alignment horizontal="left" vertical="center" wrapText="1"/>
    </xf>
    <xf numFmtId="0" fontId="18" fillId="15" borderId="16" xfId="3" applyFont="1" applyFill="1" applyBorder="1" applyAlignment="1" applyProtection="1">
      <alignment horizontal="left" vertical="center" wrapText="1"/>
    </xf>
    <xf numFmtId="0" fontId="17" fillId="0" borderId="0" xfId="14" applyFont="1" applyAlignment="1" applyProtection="1">
      <alignment horizontal="left" vertical="center"/>
      <protection locked="0"/>
    </xf>
    <xf numFmtId="0" fontId="9" fillId="0" borderId="19" xfId="18" applyFont="1" applyBorder="1" applyAlignment="1" applyProtection="1">
      <alignment horizontal="center"/>
    </xf>
    <xf numFmtId="0" fontId="9" fillId="0" borderId="10" xfId="18" applyFont="1" applyBorder="1" applyAlignment="1" applyProtection="1">
      <alignment horizontal="center"/>
    </xf>
    <xf numFmtId="0" fontId="7" fillId="0" borderId="19" xfId="18" applyFont="1" applyBorder="1" applyAlignment="1" applyProtection="1">
      <alignment horizontal="left"/>
    </xf>
    <xf numFmtId="0" fontId="7" fillId="0" borderId="10" xfId="18" applyFont="1" applyBorder="1" applyAlignment="1" applyProtection="1">
      <alignment horizontal="left"/>
    </xf>
    <xf numFmtId="0" fontId="9" fillId="0" borderId="14" xfId="0" applyFont="1" applyBorder="1" applyAlignment="1" applyProtection="1">
      <alignment horizontal="center"/>
    </xf>
    <xf numFmtId="0" fontId="9" fillId="0" borderId="11" xfId="0" applyFont="1" applyBorder="1" applyAlignment="1" applyProtection="1">
      <alignment horizontal="center"/>
    </xf>
    <xf numFmtId="0" fontId="7" fillId="12" borderId="36" xfId="0" applyFont="1" applyFill="1" applyBorder="1" applyAlignment="1" applyProtection="1">
      <alignment horizontal="left" vertical="top" wrapText="1"/>
      <protection locked="0"/>
    </xf>
    <xf numFmtId="0" fontId="7" fillId="12" borderId="2" xfId="0" applyFont="1" applyFill="1" applyBorder="1" applyAlignment="1" applyProtection="1">
      <alignment horizontal="left" vertical="top" wrapText="1"/>
      <protection locked="0"/>
    </xf>
    <xf numFmtId="0" fontId="7" fillId="12" borderId="48" xfId="0" applyFont="1" applyFill="1" applyBorder="1" applyAlignment="1" applyProtection="1">
      <alignment horizontal="left" vertical="top" wrapText="1"/>
      <protection locked="0"/>
    </xf>
    <xf numFmtId="0" fontId="7" fillId="12" borderId="15" xfId="0" applyFont="1" applyFill="1" applyBorder="1" applyAlignment="1" applyProtection="1">
      <alignment horizontal="left" vertical="top" wrapText="1"/>
      <protection locked="0"/>
    </xf>
    <xf numFmtId="0" fontId="7" fillId="12" borderId="0" xfId="0" applyFont="1" applyFill="1" applyBorder="1" applyAlignment="1" applyProtection="1">
      <alignment horizontal="left" vertical="top" wrapText="1"/>
      <protection locked="0"/>
    </xf>
    <xf numFmtId="0" fontId="7" fillId="12" borderId="16" xfId="0" applyFont="1" applyFill="1" applyBorder="1" applyAlignment="1" applyProtection="1">
      <alignment horizontal="left" vertical="top" wrapText="1"/>
      <protection locked="0"/>
    </xf>
    <xf numFmtId="0" fontId="7" fillId="12" borderId="30" xfId="0" applyFont="1" applyFill="1" applyBorder="1" applyAlignment="1" applyProtection="1">
      <alignment horizontal="left" vertical="top" wrapText="1"/>
      <protection locked="0"/>
    </xf>
    <xf numFmtId="0" fontId="7" fillId="12" borderId="6" xfId="0" applyFont="1" applyFill="1" applyBorder="1" applyAlignment="1" applyProtection="1">
      <alignment horizontal="left" vertical="top" wrapText="1"/>
      <protection locked="0"/>
    </xf>
    <xf numFmtId="0" fontId="7" fillId="12" borderId="35" xfId="0" applyFont="1" applyFill="1" applyBorder="1" applyAlignment="1" applyProtection="1">
      <alignment horizontal="left" vertical="top" wrapText="1"/>
      <protection locked="0"/>
    </xf>
    <xf numFmtId="0" fontId="7" fillId="12" borderId="17" xfId="0" applyFont="1" applyFill="1" applyBorder="1" applyAlignment="1" applyProtection="1">
      <alignment horizontal="left" vertical="top" wrapText="1"/>
      <protection locked="0"/>
    </xf>
    <xf numFmtId="0" fontId="7" fillId="12" borderId="26" xfId="0" applyFont="1" applyFill="1" applyBorder="1" applyAlignment="1" applyProtection="1">
      <alignment horizontal="left" vertical="top" wrapText="1"/>
      <protection locked="0"/>
    </xf>
    <xf numFmtId="0" fontId="7" fillId="12" borderId="18" xfId="0" applyFont="1" applyFill="1" applyBorder="1" applyAlignment="1" applyProtection="1">
      <alignment horizontal="left" vertical="top" wrapText="1"/>
      <protection locked="0"/>
    </xf>
    <xf numFmtId="0" fontId="6" fillId="4" borderId="22" xfId="3" applyFont="1" applyBorder="1" applyAlignment="1" applyProtection="1">
      <alignment horizontal="left" vertical="center"/>
    </xf>
    <xf numFmtId="0" fontId="6" fillId="4" borderId="50" xfId="3" applyFont="1" applyBorder="1" applyAlignment="1" applyProtection="1">
      <alignment horizontal="left" vertical="center"/>
    </xf>
    <xf numFmtId="0" fontId="6" fillId="4" borderId="13" xfId="3" applyFont="1" applyBorder="1" applyAlignment="1" applyProtection="1">
      <alignment horizontal="left" vertical="center"/>
    </xf>
    <xf numFmtId="0" fontId="7" fillId="12" borderId="1" xfId="0" applyFont="1" applyFill="1" applyBorder="1" applyAlignment="1" applyProtection="1">
      <alignment horizontal="left" vertical="top" wrapText="1"/>
      <protection locked="0"/>
    </xf>
    <xf numFmtId="0" fontId="7" fillId="12" borderId="3" xfId="0" applyFont="1" applyFill="1" applyBorder="1" applyAlignment="1" applyProtection="1">
      <alignment horizontal="left" vertical="top" wrapText="1"/>
      <protection locked="0"/>
    </xf>
    <xf numFmtId="0" fontId="7" fillId="12" borderId="5" xfId="0" applyFont="1" applyFill="1" applyBorder="1" applyAlignment="1" applyProtection="1">
      <alignment horizontal="left" vertical="top" wrapText="1"/>
      <protection locked="0"/>
    </xf>
    <xf numFmtId="0" fontId="7" fillId="12" borderId="51" xfId="0" applyFont="1" applyFill="1" applyBorder="1" applyAlignment="1" applyProtection="1">
      <alignment horizontal="left" vertical="top" wrapText="1"/>
      <protection locked="0"/>
    </xf>
    <xf numFmtId="0" fontId="7" fillId="0" borderId="68" xfId="0" applyFont="1" applyBorder="1" applyAlignment="1" applyProtection="1">
      <alignment horizontal="left" vertical="center" wrapText="1"/>
    </xf>
    <xf numFmtId="0" fontId="7" fillId="0" borderId="69" xfId="0" applyFont="1" applyBorder="1" applyAlignment="1" applyProtection="1">
      <alignment horizontal="left" vertical="center" wrapText="1"/>
    </xf>
    <xf numFmtId="0" fontId="7" fillId="0" borderId="44" xfId="0" applyFont="1" applyBorder="1" applyAlignment="1" applyProtection="1">
      <alignment horizontal="left" vertical="center" wrapText="1"/>
    </xf>
    <xf numFmtId="0" fontId="7" fillId="0" borderId="60" xfId="0" applyFont="1" applyBorder="1" applyAlignment="1" applyProtection="1">
      <alignment horizontal="left" vertical="center" wrapText="1"/>
    </xf>
    <xf numFmtId="0" fontId="7" fillId="12" borderId="23" xfId="0" applyFont="1" applyFill="1" applyBorder="1" applyAlignment="1" applyProtection="1">
      <alignment horizontal="left" vertical="top"/>
      <protection locked="0"/>
    </xf>
    <xf numFmtId="0" fontId="7" fillId="12" borderId="25" xfId="0" applyFont="1" applyFill="1" applyBorder="1" applyAlignment="1" applyProtection="1">
      <alignment horizontal="left" vertical="top"/>
      <protection locked="0"/>
    </xf>
    <xf numFmtId="0" fontId="7" fillId="12" borderId="24" xfId="0" applyFont="1" applyFill="1" applyBorder="1" applyAlignment="1" applyProtection="1">
      <alignment horizontal="left" vertical="top"/>
      <protection locked="0"/>
    </xf>
    <xf numFmtId="0" fontId="7" fillId="12" borderId="15" xfId="0" applyFont="1" applyFill="1" applyBorder="1" applyAlignment="1" applyProtection="1">
      <alignment horizontal="left" vertical="top"/>
      <protection locked="0"/>
    </xf>
    <xf numFmtId="0" fontId="7" fillId="12" borderId="0" xfId="0" applyFont="1" applyFill="1" applyBorder="1" applyAlignment="1" applyProtection="1">
      <alignment horizontal="left" vertical="top"/>
      <protection locked="0"/>
    </xf>
    <xf numFmtId="0" fontId="7" fillId="12" borderId="16" xfId="0" applyFont="1" applyFill="1" applyBorder="1" applyAlignment="1" applyProtection="1">
      <alignment horizontal="left" vertical="top"/>
      <protection locked="0"/>
    </xf>
    <xf numFmtId="0" fontId="7" fillId="12" borderId="17" xfId="0" applyFont="1" applyFill="1" applyBorder="1" applyAlignment="1" applyProtection="1">
      <alignment horizontal="left" vertical="top"/>
      <protection locked="0"/>
    </xf>
    <xf numFmtId="0" fontId="7" fillId="12" borderId="26" xfId="0" applyFont="1" applyFill="1" applyBorder="1" applyAlignment="1" applyProtection="1">
      <alignment horizontal="left" vertical="top"/>
      <protection locked="0"/>
    </xf>
    <xf numFmtId="0" fontId="7" fillId="12" borderId="18" xfId="0" applyFont="1" applyFill="1" applyBorder="1" applyAlignment="1" applyProtection="1">
      <alignment horizontal="left" vertical="top"/>
      <protection locked="0"/>
    </xf>
    <xf numFmtId="0" fontId="27" fillId="0" borderId="0" xfId="14" applyFont="1" applyAlignment="1" applyProtection="1">
      <alignment horizontal="left" vertical="center"/>
      <protection locked="0"/>
    </xf>
    <xf numFmtId="0" fontId="7" fillId="12" borderId="15" xfId="0" applyFont="1" applyFill="1" applyBorder="1" applyAlignment="1" applyProtection="1">
      <alignment horizontal="center" vertical="center"/>
      <protection locked="0"/>
    </xf>
    <xf numFmtId="0" fontId="7" fillId="12" borderId="0" xfId="0" applyFont="1" applyFill="1" applyBorder="1" applyAlignment="1" applyProtection="1">
      <alignment horizontal="center" vertical="center"/>
      <protection locked="0"/>
    </xf>
    <xf numFmtId="0" fontId="7" fillId="12" borderId="16" xfId="0" applyFont="1" applyFill="1" applyBorder="1" applyAlignment="1" applyProtection="1">
      <alignment horizontal="center" vertical="center"/>
      <protection locked="0"/>
    </xf>
    <xf numFmtId="0" fontId="7" fillId="12" borderId="17" xfId="0" applyFont="1" applyFill="1" applyBorder="1" applyAlignment="1" applyProtection="1">
      <alignment horizontal="center" vertical="center"/>
      <protection locked="0"/>
    </xf>
    <xf numFmtId="0" fontId="7" fillId="12" borderId="26" xfId="0" applyFont="1" applyFill="1" applyBorder="1" applyAlignment="1" applyProtection="1">
      <alignment horizontal="center" vertical="center"/>
      <protection locked="0"/>
    </xf>
    <xf numFmtId="0" fontId="7" fillId="12" borderId="18" xfId="0" applyFont="1" applyFill="1" applyBorder="1" applyAlignment="1" applyProtection="1">
      <alignment horizontal="center" vertical="center"/>
      <protection locked="0"/>
    </xf>
    <xf numFmtId="0" fontId="7" fillId="12" borderId="23" xfId="0" applyFont="1" applyFill="1" applyBorder="1" applyAlignment="1" applyProtection="1">
      <alignment horizontal="center" vertical="center"/>
      <protection locked="0"/>
    </xf>
    <xf numFmtId="0" fontId="7" fillId="12" borderId="25" xfId="0" applyFont="1" applyFill="1" applyBorder="1" applyAlignment="1" applyProtection="1">
      <alignment horizontal="center" vertical="center"/>
      <protection locked="0"/>
    </xf>
    <xf numFmtId="0" fontId="7" fillId="12" borderId="24" xfId="0" applyFont="1" applyFill="1" applyBorder="1" applyAlignment="1" applyProtection="1">
      <alignment horizontal="center" vertical="center"/>
      <protection locked="0"/>
    </xf>
    <xf numFmtId="0" fontId="7" fillId="12" borderId="58" xfId="0" applyFont="1" applyFill="1" applyBorder="1" applyAlignment="1" applyProtection="1">
      <alignment horizontal="center" vertical="center"/>
      <protection locked="0"/>
    </xf>
    <xf numFmtId="0" fontId="7" fillId="12" borderId="4" xfId="0" applyFont="1" applyFill="1" applyBorder="1" applyAlignment="1" applyProtection="1">
      <alignment horizontal="center" vertical="center"/>
      <protection locked="0"/>
    </xf>
    <xf numFmtId="0" fontId="7" fillId="12" borderId="56" xfId="0" applyFont="1" applyFill="1" applyBorder="1" applyAlignment="1" applyProtection="1">
      <alignment horizontal="center" vertical="center"/>
      <protection locked="0"/>
    </xf>
    <xf numFmtId="0" fontId="7" fillId="12" borderId="57" xfId="0" applyFont="1" applyFill="1" applyBorder="1" applyAlignment="1" applyProtection="1">
      <alignment horizontal="center" vertical="center"/>
      <protection locked="0"/>
    </xf>
    <xf numFmtId="0" fontId="7" fillId="12" borderId="3" xfId="0" applyFont="1" applyFill="1" applyBorder="1" applyAlignment="1" applyProtection="1">
      <alignment horizontal="center" vertical="center"/>
      <protection locked="0"/>
    </xf>
    <xf numFmtId="0" fontId="7" fillId="12" borderId="51" xfId="0" applyFont="1" applyFill="1" applyBorder="1" applyAlignment="1" applyProtection="1">
      <alignment horizontal="center" vertical="center"/>
      <protection locked="0"/>
    </xf>
    <xf numFmtId="0" fontId="9" fillId="17" borderId="22" xfId="0" applyFont="1" applyFill="1" applyBorder="1" applyAlignment="1" applyProtection="1">
      <alignment horizontal="left" vertical="top" wrapText="1"/>
    </xf>
    <xf numFmtId="0" fontId="9" fillId="17" borderId="50" xfId="0" applyFont="1" applyFill="1" applyBorder="1" applyAlignment="1" applyProtection="1">
      <alignment horizontal="left" vertical="top" wrapText="1"/>
    </xf>
    <xf numFmtId="0" fontId="9" fillId="17" borderId="13" xfId="0" applyFont="1" applyFill="1" applyBorder="1" applyAlignment="1" applyProtection="1">
      <alignment horizontal="left" vertical="top" wrapText="1"/>
    </xf>
    <xf numFmtId="0" fontId="7" fillId="15" borderId="15" xfId="0" applyFont="1" applyFill="1" applyBorder="1" applyAlignment="1" applyProtection="1">
      <alignment horizontal="right" vertical="center"/>
    </xf>
    <xf numFmtId="0" fontId="7" fillId="15" borderId="0" xfId="0" applyFont="1" applyFill="1" applyBorder="1" applyAlignment="1" applyProtection="1">
      <alignment horizontal="right" vertical="center"/>
    </xf>
    <xf numFmtId="0" fontId="17" fillId="15" borderId="0" xfId="14" applyFill="1" applyBorder="1" applyAlignment="1" applyProtection="1">
      <alignment horizontal="left" vertical="center"/>
      <protection locked="0"/>
    </xf>
    <xf numFmtId="10" fontId="10" fillId="13" borderId="1" xfId="23" applyNumberFormat="1" applyFont="1" applyFill="1" applyBorder="1" applyAlignment="1" applyProtection="1">
      <alignment horizontal="center" vertical="center"/>
    </xf>
    <xf numFmtId="10" fontId="10" fillId="13" borderId="2" xfId="23" applyNumberFormat="1" applyFont="1" applyFill="1" applyBorder="1" applyAlignment="1" applyProtection="1">
      <alignment horizontal="center" vertical="center"/>
    </xf>
    <xf numFmtId="10" fontId="10" fillId="13" borderId="48" xfId="23" applyNumberFormat="1" applyFont="1" applyFill="1" applyBorder="1" applyAlignment="1" applyProtection="1">
      <alignment horizontal="center" vertical="center"/>
    </xf>
    <xf numFmtId="10" fontId="10" fillId="13" borderId="51" xfId="23" applyNumberFormat="1" applyFont="1" applyFill="1" applyBorder="1" applyAlignment="1" applyProtection="1">
      <alignment horizontal="center" vertical="center"/>
    </xf>
    <xf numFmtId="10" fontId="10" fillId="13" borderId="26" xfId="23" applyNumberFormat="1" applyFont="1" applyFill="1" applyBorder="1" applyAlignment="1" applyProtection="1">
      <alignment horizontal="center" vertical="center"/>
    </xf>
    <xf numFmtId="10" fontId="10" fillId="13" borderId="18" xfId="23" applyNumberFormat="1" applyFont="1" applyFill="1" applyBorder="1" applyAlignment="1" applyProtection="1">
      <alignment horizontal="center" vertical="center"/>
    </xf>
    <xf numFmtId="0" fontId="10" fillId="13" borderId="7" xfId="0" applyNumberFormat="1" applyFont="1" applyFill="1" applyBorder="1" applyAlignment="1" applyProtection="1">
      <alignment horizontal="center"/>
    </xf>
    <xf numFmtId="0" fontId="10" fillId="13" borderId="28" xfId="0" applyNumberFormat="1" applyFont="1" applyFill="1" applyBorder="1" applyAlignment="1" applyProtection="1">
      <alignment horizontal="center"/>
    </xf>
    <xf numFmtId="0" fontId="9" fillId="0" borderId="27" xfId="0" applyFont="1" applyBorder="1" applyAlignment="1" applyProtection="1">
      <alignment horizontal="center"/>
    </xf>
    <xf numFmtId="0" fontId="7" fillId="12" borderId="7" xfId="0" applyNumberFormat="1" applyFont="1" applyFill="1" applyBorder="1" applyAlignment="1" applyProtection="1">
      <alignment horizontal="center"/>
      <protection locked="0"/>
    </xf>
    <xf numFmtId="0" fontId="7" fillId="12" borderId="28" xfId="0" applyNumberFormat="1" applyFont="1" applyFill="1" applyBorder="1" applyAlignment="1" applyProtection="1">
      <alignment horizontal="center"/>
      <protection locked="0"/>
    </xf>
    <xf numFmtId="0" fontId="7" fillId="0" borderId="68" xfId="0" applyFont="1" applyBorder="1" applyAlignment="1" applyProtection="1">
      <alignment horizontal="left" wrapText="1"/>
    </xf>
    <xf numFmtId="0" fontId="7" fillId="0" borderId="107" xfId="0" applyFont="1" applyBorder="1" applyAlignment="1" applyProtection="1">
      <alignment horizontal="left" wrapText="1"/>
    </xf>
    <xf numFmtId="0" fontId="7" fillId="12" borderId="1" xfId="0" applyNumberFormat="1" applyFont="1" applyFill="1" applyBorder="1" applyAlignment="1" applyProtection="1">
      <alignment horizontal="center"/>
      <protection locked="0"/>
    </xf>
    <xf numFmtId="0" fontId="7" fillId="12" borderId="2" xfId="0" applyNumberFormat="1" applyFont="1" applyFill="1" applyBorder="1" applyAlignment="1" applyProtection="1">
      <alignment horizontal="center"/>
      <protection locked="0"/>
    </xf>
    <xf numFmtId="0" fontId="7" fillId="12" borderId="48" xfId="0" applyNumberFormat="1" applyFont="1" applyFill="1" applyBorder="1" applyAlignment="1" applyProtection="1">
      <alignment horizontal="center"/>
      <protection locked="0"/>
    </xf>
    <xf numFmtId="0" fontId="7" fillId="12" borderId="5" xfId="0" applyNumberFormat="1" applyFont="1" applyFill="1" applyBorder="1" applyAlignment="1" applyProtection="1">
      <alignment horizontal="center"/>
      <protection locked="0"/>
    </xf>
    <xf numFmtId="0" fontId="7" fillId="12" borderId="6" xfId="0" applyNumberFormat="1" applyFont="1" applyFill="1" applyBorder="1" applyAlignment="1" applyProtection="1">
      <alignment horizontal="center"/>
      <protection locked="0"/>
    </xf>
    <xf numFmtId="0" fontId="7" fillId="12" borderId="35" xfId="0" applyNumberFormat="1" applyFont="1" applyFill="1" applyBorder="1" applyAlignment="1" applyProtection="1">
      <alignment horizontal="center"/>
      <protection locked="0"/>
    </xf>
    <xf numFmtId="0" fontId="10" fillId="13" borderId="33" xfId="0" applyNumberFormat="1" applyFont="1" applyFill="1" applyBorder="1" applyAlignment="1" applyProtection="1">
      <alignment horizontal="center"/>
    </xf>
    <xf numFmtId="0" fontId="10" fillId="13" borderId="29" xfId="0" applyNumberFormat="1" applyFont="1" applyFill="1" applyBorder="1" applyAlignment="1" applyProtection="1">
      <alignment horizontal="center"/>
    </xf>
    <xf numFmtId="0" fontId="9" fillId="16" borderId="22" xfId="0" applyFont="1" applyFill="1" applyBorder="1" applyAlignment="1" applyProtection="1">
      <alignment horizontal="left"/>
    </xf>
    <xf numFmtId="0" fontId="9" fillId="16" borderId="50" xfId="0" applyFont="1" applyFill="1" applyBorder="1" applyAlignment="1" applyProtection="1">
      <alignment horizontal="left"/>
    </xf>
    <xf numFmtId="0" fontId="9" fillId="16" borderId="13" xfId="0" applyFont="1" applyFill="1" applyBorder="1" applyAlignment="1" applyProtection="1">
      <alignment horizontal="left"/>
    </xf>
    <xf numFmtId="0" fontId="7" fillId="12" borderId="108" xfId="0" applyNumberFormat="1" applyFont="1" applyFill="1" applyBorder="1" applyAlignment="1" applyProtection="1">
      <alignment horizontal="center"/>
      <protection locked="0"/>
    </xf>
    <xf numFmtId="0" fontId="7" fillId="12" borderId="109" xfId="0" applyNumberFormat="1" applyFont="1" applyFill="1" applyBorder="1" applyAlignment="1" applyProtection="1">
      <alignment horizontal="center"/>
      <protection locked="0"/>
    </xf>
    <xf numFmtId="0" fontId="10" fillId="13" borderId="8" xfId="0" applyNumberFormat="1" applyFont="1" applyFill="1" applyBorder="1" applyAlignment="1" applyProtection="1">
      <alignment horizontal="center"/>
    </xf>
    <xf numFmtId="0" fontId="10" fillId="13" borderId="9" xfId="0" applyNumberFormat="1" applyFont="1" applyFill="1" applyBorder="1" applyAlignment="1" applyProtection="1">
      <alignment horizontal="center"/>
    </xf>
    <xf numFmtId="0" fontId="10" fillId="13" borderId="20" xfId="0" applyNumberFormat="1" applyFont="1" applyFill="1" applyBorder="1" applyAlignment="1" applyProtection="1">
      <alignment horizontal="center"/>
    </xf>
    <xf numFmtId="0" fontId="7" fillId="0" borderId="107" xfId="0" applyFont="1" applyBorder="1" applyAlignment="1" applyProtection="1">
      <alignment horizontal="left" vertical="center" wrapText="1"/>
    </xf>
    <xf numFmtId="10" fontId="10" fillId="13" borderId="5" xfId="23" applyNumberFormat="1" applyFont="1" applyFill="1" applyBorder="1" applyAlignment="1" applyProtection="1">
      <alignment horizontal="center" vertical="center"/>
    </xf>
    <xf numFmtId="10" fontId="10" fillId="13" borderId="6" xfId="23" applyNumberFormat="1" applyFont="1" applyFill="1" applyBorder="1" applyAlignment="1" applyProtection="1">
      <alignment horizontal="center" vertical="center"/>
    </xf>
    <xf numFmtId="10" fontId="10" fillId="13" borderId="35" xfId="23" applyNumberFormat="1" applyFont="1" applyFill="1" applyBorder="1" applyAlignment="1" applyProtection="1">
      <alignment horizontal="center" vertical="center"/>
    </xf>
    <xf numFmtId="0" fontId="7" fillId="0" borderId="44" xfId="0" applyFont="1" applyBorder="1" applyAlignment="1" applyProtection="1">
      <alignment horizontal="left" wrapText="1"/>
    </xf>
    <xf numFmtId="0" fontId="9" fillId="0" borderId="27" xfId="0" applyNumberFormat="1" applyFont="1" applyBorder="1" applyAlignment="1" applyProtection="1">
      <alignment horizontal="center"/>
    </xf>
    <xf numFmtId="0" fontId="9" fillId="0" borderId="11" xfId="0" applyNumberFormat="1" applyFont="1" applyBorder="1" applyAlignment="1" applyProtection="1">
      <alignment horizontal="center"/>
    </xf>
    <xf numFmtId="0" fontId="9" fillId="0" borderId="6" xfId="0" applyNumberFormat="1" applyFont="1" applyBorder="1" applyAlignment="1" applyProtection="1">
      <alignment horizontal="center"/>
    </xf>
    <xf numFmtId="0" fontId="9" fillId="0" borderId="35" xfId="0" applyNumberFormat="1" applyFont="1" applyBorder="1" applyAlignment="1" applyProtection="1">
      <alignment horizontal="center"/>
    </xf>
    <xf numFmtId="0" fontId="10" fillId="13" borderId="49" xfId="0" applyNumberFormat="1" applyFont="1" applyFill="1" applyBorder="1" applyAlignment="1" applyProtection="1">
      <alignment horizontal="center"/>
    </xf>
    <xf numFmtId="0" fontId="10" fillId="13" borderId="76" xfId="0" applyNumberFormat="1" applyFont="1" applyFill="1" applyBorder="1" applyAlignment="1" applyProtection="1">
      <alignment horizontal="center"/>
    </xf>
    <xf numFmtId="0" fontId="10" fillId="13" borderId="72" xfId="0" applyNumberFormat="1" applyFont="1" applyFill="1" applyBorder="1" applyAlignment="1" applyProtection="1">
      <alignment horizontal="center"/>
    </xf>
    <xf numFmtId="0" fontId="9" fillId="0" borderId="23" xfId="0" applyFont="1" applyBorder="1" applyAlignment="1" applyProtection="1">
      <alignment horizontal="center" wrapText="1"/>
    </xf>
    <xf numFmtId="0" fontId="9" fillId="0" borderId="25" xfId="0" applyFont="1" applyBorder="1" applyAlignment="1" applyProtection="1">
      <alignment horizontal="center" wrapText="1"/>
    </xf>
    <xf numFmtId="0" fontId="9" fillId="0" borderId="24" xfId="0" applyFont="1" applyBorder="1" applyAlignment="1" applyProtection="1">
      <alignment horizontal="center" wrapText="1"/>
    </xf>
    <xf numFmtId="0" fontId="9" fillId="0" borderId="15" xfId="0" applyFont="1" applyBorder="1" applyAlignment="1" applyProtection="1">
      <alignment horizontal="center" wrapText="1"/>
    </xf>
    <xf numFmtId="0" fontId="9" fillId="0" borderId="0" xfId="0" applyFont="1" applyBorder="1" applyAlignment="1" applyProtection="1">
      <alignment horizontal="center" wrapText="1"/>
    </xf>
    <xf numFmtId="0" fontId="9" fillId="0" borderId="16" xfId="0" applyFont="1" applyBorder="1" applyAlignment="1" applyProtection="1">
      <alignment horizontal="center" wrapText="1"/>
    </xf>
    <xf numFmtId="49" fontId="7" fillId="12" borderId="49" xfId="0" applyNumberFormat="1" applyFont="1" applyFill="1" applyBorder="1" applyAlignment="1" applyProtection="1">
      <alignment horizontal="center"/>
      <protection locked="0"/>
    </xf>
    <xf numFmtId="49" fontId="7" fillId="12" borderId="76" xfId="0" applyNumberFormat="1" applyFont="1" applyFill="1" applyBorder="1" applyAlignment="1" applyProtection="1">
      <alignment horizontal="center"/>
      <protection locked="0"/>
    </xf>
    <xf numFmtId="49" fontId="7" fillId="12" borderId="72" xfId="0" applyNumberFormat="1" applyFont="1" applyFill="1" applyBorder="1" applyAlignment="1" applyProtection="1">
      <alignment horizontal="center"/>
      <protection locked="0"/>
    </xf>
    <xf numFmtId="0" fontId="27" fillId="0" borderId="0" xfId="14" applyFont="1" applyAlignment="1" applyProtection="1">
      <alignment horizontal="left"/>
      <protection locked="0"/>
    </xf>
    <xf numFmtId="10" fontId="10" fillId="13" borderId="3" xfId="23" applyNumberFormat="1" applyFont="1" applyFill="1" applyBorder="1" applyAlignment="1" applyProtection="1">
      <alignment horizontal="center" vertical="center"/>
    </xf>
    <xf numFmtId="10" fontId="10" fillId="13" borderId="0" xfId="23" applyNumberFormat="1" applyFont="1" applyFill="1" applyBorder="1" applyAlignment="1" applyProtection="1">
      <alignment horizontal="center" vertical="center"/>
    </xf>
    <xf numFmtId="0" fontId="7" fillId="12" borderId="8" xfId="0" applyNumberFormat="1" applyFont="1" applyFill="1" applyBorder="1" applyAlignment="1" applyProtection="1">
      <alignment horizontal="center"/>
      <protection locked="0"/>
    </xf>
    <xf numFmtId="0" fontId="7" fillId="12" borderId="9" xfId="0" applyNumberFormat="1" applyFont="1" applyFill="1" applyBorder="1" applyAlignment="1" applyProtection="1">
      <alignment horizontal="center"/>
      <protection locked="0"/>
    </xf>
    <xf numFmtId="0" fontId="7" fillId="12" borderId="20" xfId="0" applyNumberFormat="1" applyFont="1" applyFill="1" applyBorder="1" applyAlignment="1" applyProtection="1">
      <alignment horizontal="center"/>
      <protection locked="0"/>
    </xf>
    <xf numFmtId="167" fontId="10" fillId="13" borderId="7" xfId="24" applyNumberFormat="1" applyFont="1" applyFill="1" applyBorder="1" applyAlignment="1" applyProtection="1">
      <alignment horizontal="center"/>
    </xf>
    <xf numFmtId="167" fontId="10" fillId="13" borderId="28" xfId="24" applyNumberFormat="1" applyFont="1" applyFill="1" applyBorder="1" applyAlignment="1" applyProtection="1">
      <alignment horizontal="center"/>
    </xf>
    <xf numFmtId="167" fontId="10" fillId="13" borderId="33" xfId="24" applyNumberFormat="1" applyFont="1" applyFill="1" applyBorder="1" applyAlignment="1" applyProtection="1">
      <alignment horizontal="center"/>
    </xf>
    <xf numFmtId="167" fontId="10" fillId="13" borderId="29" xfId="24" applyNumberFormat="1" applyFont="1" applyFill="1" applyBorder="1" applyAlignment="1" applyProtection="1">
      <alignment horizontal="center"/>
    </xf>
    <xf numFmtId="0" fontId="9" fillId="0" borderId="23" xfId="0" applyFont="1" applyBorder="1" applyAlignment="1" applyProtection="1">
      <alignment horizontal="center" vertical="center" wrapText="1"/>
    </xf>
    <xf numFmtId="0" fontId="9" fillId="0" borderId="25" xfId="0" applyFont="1" applyBorder="1" applyAlignment="1" applyProtection="1">
      <alignment horizontal="center" vertical="center" wrapText="1"/>
    </xf>
    <xf numFmtId="0" fontId="9" fillId="0" borderId="24"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16" xfId="0" applyFont="1" applyBorder="1" applyAlignment="1" applyProtection="1">
      <alignment horizontal="center" vertical="center" wrapText="1"/>
    </xf>
    <xf numFmtId="0" fontId="18" fillId="4" borderId="22" xfId="3" applyFont="1" applyBorder="1" applyAlignment="1" applyProtection="1">
      <alignment horizontal="left" vertical="top"/>
    </xf>
    <xf numFmtId="0" fontId="18" fillId="4" borderId="50" xfId="3" applyFont="1" applyBorder="1" applyAlignment="1" applyProtection="1">
      <alignment horizontal="left" vertical="top"/>
    </xf>
    <xf numFmtId="0" fontId="18" fillId="4" borderId="13" xfId="3" applyFont="1" applyBorder="1" applyAlignment="1" applyProtection="1">
      <alignment horizontal="left" vertical="top"/>
    </xf>
    <xf numFmtId="0" fontId="27" fillId="0" borderId="0" xfId="14" applyFont="1" applyAlignment="1" applyProtection="1">
      <alignment horizontal="left" vertical="center" wrapText="1"/>
      <protection locked="0"/>
    </xf>
    <xf numFmtId="0" fontId="7" fillId="0" borderId="19" xfId="0" applyFont="1" applyBorder="1" applyAlignment="1" applyProtection="1">
      <alignment horizontal="left"/>
    </xf>
    <xf numFmtId="0" fontId="7" fillId="0" borderId="9" xfId="0" applyFont="1" applyBorder="1" applyAlignment="1" applyProtection="1">
      <alignment horizontal="left"/>
    </xf>
    <xf numFmtId="0" fontId="7" fillId="0" borderId="74" xfId="0" applyFont="1" applyBorder="1" applyAlignment="1" applyProtection="1">
      <alignment horizontal="left"/>
    </xf>
    <xf numFmtId="0" fontId="7" fillId="0" borderId="76" xfId="0" applyFont="1" applyBorder="1" applyAlignment="1" applyProtection="1">
      <alignment horizontal="left"/>
    </xf>
    <xf numFmtId="0" fontId="16" fillId="15" borderId="77" xfId="3" applyFont="1" applyFill="1" applyBorder="1" applyAlignment="1" applyProtection="1">
      <alignment horizontal="left" vertical="center" wrapText="1"/>
    </xf>
    <xf numFmtId="0" fontId="16" fillId="15" borderId="12" xfId="3" applyFont="1" applyFill="1" applyBorder="1" applyAlignment="1" applyProtection="1">
      <alignment horizontal="left" vertical="center" wrapText="1"/>
    </xf>
    <xf numFmtId="0" fontId="16" fillId="15" borderId="39" xfId="3" applyFont="1" applyFill="1" applyBorder="1" applyAlignment="1" applyProtection="1">
      <alignment horizontal="left" vertical="center" wrapText="1"/>
    </xf>
    <xf numFmtId="0" fontId="16" fillId="15" borderId="31" xfId="3" applyFont="1" applyFill="1" applyBorder="1" applyAlignment="1" applyProtection="1">
      <alignment horizontal="left" vertical="center" wrapText="1"/>
    </xf>
    <xf numFmtId="0" fontId="16" fillId="15" borderId="7" xfId="3" applyFont="1" applyFill="1" applyBorder="1" applyAlignment="1" applyProtection="1">
      <alignment horizontal="left" vertical="center" wrapText="1"/>
    </xf>
    <xf numFmtId="0" fontId="16" fillId="15" borderId="28" xfId="3" applyFont="1" applyFill="1" applyBorder="1" applyAlignment="1" applyProtection="1">
      <alignment horizontal="left" vertical="center" wrapText="1"/>
    </xf>
    <xf numFmtId="0" fontId="9" fillId="0" borderId="19" xfId="0" applyFont="1" applyBorder="1" applyAlignment="1" applyProtection="1">
      <alignment horizontal="center"/>
    </xf>
    <xf numFmtId="0" fontId="9" fillId="0" borderId="9" xfId="0" applyFont="1" applyBorder="1" applyAlignment="1" applyProtection="1">
      <alignment horizontal="center"/>
    </xf>
    <xf numFmtId="0" fontId="5" fillId="3" borderId="30" xfId="2" applyFont="1" applyFill="1" applyBorder="1" applyAlignment="1" applyProtection="1">
      <alignment horizontal="center" vertical="center" wrapText="1"/>
    </xf>
    <xf numFmtId="0" fontId="5" fillId="3" borderId="95" xfId="2" applyFont="1" applyFill="1" applyBorder="1" applyAlignment="1" applyProtection="1">
      <alignment horizontal="center" vertical="center" wrapText="1"/>
    </xf>
    <xf numFmtId="0" fontId="5" fillId="3" borderId="38" xfId="2" applyFont="1" applyFill="1" applyBorder="1" applyAlignment="1" applyProtection="1">
      <alignment horizontal="center" vertical="center" wrapText="1"/>
    </xf>
    <xf numFmtId="0" fontId="5" fillId="3" borderId="96" xfId="2" applyFont="1" applyFill="1" applyBorder="1" applyAlignment="1" applyProtection="1">
      <alignment horizontal="center" vertical="center" wrapText="1"/>
    </xf>
    <xf numFmtId="0" fontId="32" fillId="16" borderId="22" xfId="2" applyFont="1" applyFill="1" applyBorder="1" applyAlignment="1" applyProtection="1">
      <alignment horizontal="center"/>
    </xf>
    <xf numFmtId="0" fontId="32" fillId="16" borderId="50" xfId="2" applyFont="1" applyFill="1" applyBorder="1" applyAlignment="1" applyProtection="1">
      <alignment horizontal="center"/>
    </xf>
    <xf numFmtId="0" fontId="32" fillId="16" borderId="13" xfId="2" applyFont="1" applyFill="1" applyBorder="1" applyAlignment="1" applyProtection="1">
      <alignment horizontal="center"/>
    </xf>
    <xf numFmtId="0" fontId="6" fillId="4" borderId="22" xfId="3" applyFont="1" applyBorder="1" applyAlignment="1">
      <alignment horizontal="left" vertical="center"/>
    </xf>
    <xf numFmtId="0" fontId="6" fillId="4" borderId="13" xfId="3" applyFont="1" applyBorder="1" applyAlignment="1">
      <alignment horizontal="left" vertical="center"/>
    </xf>
  </cellXfs>
  <cellStyles count="25">
    <cellStyle name="40% - Accent1" xfId="16" builtinId="31"/>
    <cellStyle name="60% - Accent2" xfId="17" builtinId="36"/>
    <cellStyle name="Auto Populated Cells" xfId="4"/>
    <cellStyle name="Calculation 2" xfId="5"/>
    <cellStyle name="Comma" xfId="24" builtinId="3"/>
    <cellStyle name="Conditional Cell" xfId="6"/>
    <cellStyle name="Explanatory Text 2" xfId="7"/>
    <cellStyle name="Explanatory Text 3" xfId="21"/>
    <cellStyle name="Fixed Values" xfId="8"/>
    <cellStyle name="Heading 4 2" xfId="3"/>
    <cellStyle name="Hyperlink" xfId="14" builtinId="8"/>
    <cellStyle name="Hyperlink 2" xfId="20"/>
    <cellStyle name="Input 2" xfId="9"/>
    <cellStyle name="Input 3" xfId="15"/>
    <cellStyle name="Normal" xfId="0" builtinId="0"/>
    <cellStyle name="Normal 2" xfId="1"/>
    <cellStyle name="Normal 2 2" xfId="19"/>
    <cellStyle name="Normal 3" xfId="2"/>
    <cellStyle name="Normal 3 2" xfId="22"/>
    <cellStyle name="Normal 4" xfId="18"/>
    <cellStyle name="Output 2" xfId="10"/>
    <cellStyle name="Percent" xfId="23" builtinId="5"/>
    <cellStyle name="Revision Needed" xfId="11"/>
    <cellStyle name="Tab Header" xfId="12"/>
    <cellStyle name="Table Header" xfId="13"/>
  </cellStyles>
  <dxfs count="1">
    <dxf>
      <fill>
        <patternFill patternType="darkUp">
          <fgColor theme="1"/>
          <bgColor theme="0" tint="-0.14996795556505021"/>
        </patternFill>
      </fill>
    </dxf>
  </dxfs>
  <tableStyles count="0" defaultTableStyle="TableStyleMedium9" defaultPivotStyle="PivotStyleLight16"/>
  <colors>
    <mruColors>
      <color rgb="FF99CCFF"/>
      <color rgb="FFFFFF00"/>
      <color rgb="FF3366FF"/>
      <color rgb="FF800000"/>
      <color rgb="FFFFFFCC"/>
      <color rgb="FFCCFFCC"/>
      <color rgb="FFCCFF99"/>
      <color rgb="FFFFCCCC"/>
      <color rgb="FF3399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ecfr.gpoaccess.gov/cgi/t/text/text-idx?c=ecfr&amp;sid=9cf4e46bf8f101e9a944d0d973134bd4&amp;rgn=div9&amp;view=text&amp;node=10:3.0.1.4.18.2.9.6.21&amp;idno=10" TargetMode="External"/><Relationship Id="rId7"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ahrinet.org/App_Content/ahri/files/standards%20pdfs/ANSI%20standards%20pdfs/ANSI-ARI-390-2003.pdf" TargetMode="External"/><Relationship Id="rId5" Type="http://schemas.openxmlformats.org/officeDocument/2006/relationships/hyperlink" Target="https://www.ecfr.gov/cgi-bin/text-idx?SID=5769005ea890fde017bb9c0205e1972f&amp;mc=true&amp;node=pt10.3.431&amp;rgn=div5" TargetMode="External"/><Relationship Id="rId4" Type="http://schemas.openxmlformats.org/officeDocument/2006/relationships/hyperlink" Target="http://www.ahrinet.org/ansi_ahri+390_2003_+performance+rating+of+single+package+vertical+air_conditioners+and+heat+pumps.aspx"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57"/>
  <sheetViews>
    <sheetView showGridLines="0" tabSelected="1" zoomScale="80" zoomScaleNormal="80" workbookViewId="0">
      <selection activeCell="B11" sqref="B11:E11"/>
    </sheetView>
  </sheetViews>
  <sheetFormatPr defaultColWidth="9.140625" defaultRowHeight="16.5" x14ac:dyDescent="0.25"/>
  <cols>
    <col min="1" max="1" width="3.85546875" style="48" customWidth="1"/>
    <col min="2" max="2" width="40.5703125" style="48" customWidth="1"/>
    <col min="3" max="3" width="85.85546875" style="48" customWidth="1"/>
    <col min="4" max="6" width="17.7109375" style="48" customWidth="1"/>
    <col min="7" max="7" width="2.85546875" style="48" customWidth="1"/>
    <col min="8" max="8" width="28.7109375" style="48" customWidth="1"/>
    <col min="9" max="16384" width="9.140625" style="48"/>
  </cols>
  <sheetData>
    <row r="1" spans="1:7" ht="18" thickBot="1" x14ac:dyDescent="0.3">
      <c r="A1" s="47"/>
      <c r="G1" s="49"/>
    </row>
    <row r="2" spans="1:7" ht="18" thickBot="1" x14ac:dyDescent="0.3">
      <c r="B2" s="396" t="str">
        <f>'Version Control'!$B$2</f>
        <v>Title Block</v>
      </c>
      <c r="C2" s="397"/>
      <c r="G2" s="52"/>
    </row>
    <row r="3" spans="1:7" x14ac:dyDescent="0.3">
      <c r="B3" s="306" t="str">
        <f>'Version Control'!$B$3</f>
        <v>Test Report Template Name:</v>
      </c>
      <c r="C3" s="307" t="str">
        <f>'Version Control'!$C$3</f>
        <v>Single Packaged Vertical Unit</v>
      </c>
      <c r="G3" s="52"/>
    </row>
    <row r="4" spans="1:7" x14ac:dyDescent="0.3">
      <c r="B4" s="248" t="str">
        <f>'Version Control'!$B$4</f>
        <v>Version Number:</v>
      </c>
      <c r="C4" s="249" t="str">
        <f>'Version Control'!$C$4</f>
        <v>v3.2</v>
      </c>
      <c r="G4" s="52"/>
    </row>
    <row r="5" spans="1:7" ht="17.25" x14ac:dyDescent="0.3">
      <c r="A5" s="53"/>
      <c r="B5" s="250" t="str">
        <f>'Version Control'!$B$5</f>
        <v xml:space="preserve">Latest Template Revision: </v>
      </c>
      <c r="C5" s="251">
        <f>'Version Control'!$C$5</f>
        <v>42923</v>
      </c>
      <c r="G5" s="52"/>
    </row>
    <row r="6" spans="1:7" x14ac:dyDescent="0.3">
      <c r="B6" s="250" t="str">
        <f>'Version Control'!$B$6</f>
        <v>Tab Name:</v>
      </c>
      <c r="C6" s="303" t="str">
        <f ca="1">MID(CELL("filename",$A$1), FIND("]", CELL("filename", $A$1))+ 1, 255)</f>
        <v>Instructions</v>
      </c>
      <c r="G6" s="52"/>
    </row>
    <row r="7" spans="1:7" ht="17.25" thickBot="1" x14ac:dyDescent="0.3">
      <c r="B7" s="308" t="str">
        <f>'Version Control'!$B$7</f>
        <v>File Name:</v>
      </c>
      <c r="C7" s="309" t="str">
        <f ca="1">'Version Control'!$C$7</f>
        <v>Single Packaged Vertical Unit - v3.2.xlsx</v>
      </c>
      <c r="G7" s="52"/>
    </row>
    <row r="8" spans="1:7" ht="17.25" x14ac:dyDescent="0.25">
      <c r="D8" s="57"/>
      <c r="E8" s="5"/>
      <c r="F8" s="5"/>
      <c r="G8" s="52"/>
    </row>
    <row r="9" spans="1:7" ht="18" thickBot="1" x14ac:dyDescent="0.3">
      <c r="D9" s="57"/>
      <c r="E9" s="5"/>
      <c r="F9" s="5"/>
      <c r="G9" s="52"/>
    </row>
    <row r="10" spans="1:7" ht="17.25" customHeight="1" thickBot="1" x14ac:dyDescent="0.3">
      <c r="B10" s="58" t="s">
        <v>57</v>
      </c>
      <c r="C10" s="59"/>
      <c r="D10" s="59"/>
      <c r="E10" s="60"/>
      <c r="F10" s="5"/>
      <c r="G10" s="52"/>
    </row>
    <row r="11" spans="1:7" ht="21.75" customHeight="1" x14ac:dyDescent="0.25">
      <c r="B11" s="398" t="s">
        <v>186</v>
      </c>
      <c r="C11" s="399"/>
      <c r="D11" s="399"/>
      <c r="E11" s="400"/>
      <c r="F11" s="5"/>
      <c r="G11" s="52"/>
    </row>
    <row r="12" spans="1:7" ht="21.75" customHeight="1" thickBot="1" x14ac:dyDescent="0.3">
      <c r="B12" s="393" t="s">
        <v>212</v>
      </c>
      <c r="C12" s="394"/>
      <c r="D12" s="394"/>
      <c r="E12" s="395"/>
      <c r="F12" s="5"/>
      <c r="G12" s="52"/>
    </row>
    <row r="13" spans="1:7" ht="17.25" thickBot="1" x14ac:dyDescent="0.3">
      <c r="D13" s="5"/>
      <c r="E13" s="56"/>
      <c r="F13" s="5"/>
      <c r="G13" s="52"/>
    </row>
    <row r="14" spans="1:7" ht="18" thickBot="1" x14ac:dyDescent="0.3">
      <c r="B14" s="401" t="s">
        <v>0</v>
      </c>
      <c r="C14" s="402"/>
      <c r="D14" s="402"/>
      <c r="E14" s="403"/>
      <c r="F14" s="5"/>
      <c r="G14" s="52"/>
    </row>
    <row r="15" spans="1:7" s="61" customFormat="1" ht="17.25" x14ac:dyDescent="0.25">
      <c r="B15" s="351" t="s">
        <v>112</v>
      </c>
      <c r="C15" s="391" t="s">
        <v>113</v>
      </c>
      <c r="D15" s="391"/>
      <c r="E15" s="392"/>
      <c r="G15" s="62"/>
    </row>
    <row r="16" spans="1:7" x14ac:dyDescent="0.25">
      <c r="B16" s="343" t="s">
        <v>76</v>
      </c>
      <c r="C16" s="388" t="s">
        <v>1</v>
      </c>
      <c r="D16" s="389"/>
      <c r="E16" s="390"/>
      <c r="F16" s="5"/>
      <c r="G16" s="52"/>
    </row>
    <row r="17" spans="2:10" ht="17.25" customHeight="1" x14ac:dyDescent="0.25">
      <c r="B17" s="344" t="s">
        <v>77</v>
      </c>
      <c r="C17" s="420" t="s">
        <v>2</v>
      </c>
      <c r="D17" s="421"/>
      <c r="E17" s="422"/>
      <c r="F17" s="5"/>
      <c r="G17" s="52"/>
    </row>
    <row r="18" spans="2:10" x14ac:dyDescent="0.25">
      <c r="B18" s="345" t="s">
        <v>3</v>
      </c>
      <c r="C18" s="423" t="s">
        <v>79</v>
      </c>
      <c r="D18" s="424"/>
      <c r="E18" s="425"/>
      <c r="F18" s="5"/>
      <c r="G18" s="52"/>
    </row>
    <row r="19" spans="2:10" x14ac:dyDescent="0.25">
      <c r="B19" s="346" t="s">
        <v>6</v>
      </c>
      <c r="C19" s="404" t="s">
        <v>90</v>
      </c>
      <c r="D19" s="405"/>
      <c r="E19" s="406"/>
      <c r="G19" s="52"/>
      <c r="H19" s="5"/>
      <c r="I19" s="5"/>
      <c r="J19" s="5"/>
    </row>
    <row r="20" spans="2:10" x14ac:dyDescent="0.25">
      <c r="B20" s="345" t="s">
        <v>4</v>
      </c>
      <c r="C20" s="423" t="s">
        <v>5</v>
      </c>
      <c r="D20" s="424"/>
      <c r="E20" s="425"/>
      <c r="F20" s="5"/>
      <c r="G20" s="52"/>
    </row>
    <row r="21" spans="2:10" x14ac:dyDescent="0.25">
      <c r="B21" s="345" t="s">
        <v>78</v>
      </c>
      <c r="C21" s="423" t="s">
        <v>7</v>
      </c>
      <c r="D21" s="424"/>
      <c r="E21" s="425"/>
      <c r="G21" s="65"/>
    </row>
    <row r="22" spans="2:10" x14ac:dyDescent="0.25">
      <c r="B22" s="346" t="s">
        <v>142</v>
      </c>
      <c r="C22" s="404" t="s">
        <v>201</v>
      </c>
      <c r="D22" s="405"/>
      <c r="E22" s="406"/>
      <c r="F22" s="5"/>
      <c r="G22" s="65"/>
    </row>
    <row r="23" spans="2:10" ht="16.5" customHeight="1" x14ac:dyDescent="0.25">
      <c r="B23" s="346" t="s">
        <v>143</v>
      </c>
      <c r="C23" s="349" t="s">
        <v>202</v>
      </c>
      <c r="D23" s="66"/>
      <c r="E23" s="352"/>
      <c r="F23" s="5"/>
      <c r="G23" s="65"/>
    </row>
    <row r="24" spans="2:10" x14ac:dyDescent="0.25">
      <c r="B24" s="346" t="s">
        <v>82</v>
      </c>
      <c r="C24" s="404" t="s">
        <v>8</v>
      </c>
      <c r="D24" s="405"/>
      <c r="E24" s="406"/>
      <c r="F24" s="5"/>
      <c r="G24" s="65"/>
    </row>
    <row r="25" spans="2:10" x14ac:dyDescent="0.25">
      <c r="B25" s="346" t="s">
        <v>81</v>
      </c>
      <c r="C25" s="404" t="s">
        <v>203</v>
      </c>
      <c r="D25" s="405"/>
      <c r="E25" s="406"/>
      <c r="F25" s="5"/>
      <c r="G25" s="65"/>
    </row>
    <row r="26" spans="2:10" x14ac:dyDescent="0.25">
      <c r="B26" s="347" t="s">
        <v>216</v>
      </c>
      <c r="C26" s="350" t="s">
        <v>217</v>
      </c>
      <c r="D26" s="342"/>
      <c r="E26" s="353"/>
      <c r="F26" s="5"/>
      <c r="G26" s="65"/>
    </row>
    <row r="27" spans="2:10" x14ac:dyDescent="0.25">
      <c r="B27" s="347" t="s">
        <v>205</v>
      </c>
      <c r="C27" s="404" t="s">
        <v>206</v>
      </c>
      <c r="D27" s="405"/>
      <c r="E27" s="406"/>
      <c r="F27" s="5"/>
      <c r="G27" s="65"/>
    </row>
    <row r="28" spans="2:10" ht="17.25" thickBot="1" x14ac:dyDescent="0.3">
      <c r="B28" s="348" t="s">
        <v>80</v>
      </c>
      <c r="C28" s="407" t="s">
        <v>204</v>
      </c>
      <c r="D28" s="408"/>
      <c r="E28" s="409"/>
      <c r="F28" s="5"/>
      <c r="G28" s="65"/>
    </row>
    <row r="29" spans="2:10" ht="17.25" thickBot="1" x14ac:dyDescent="0.3">
      <c r="B29" s="68"/>
      <c r="C29" s="69"/>
      <c r="D29" s="5"/>
      <c r="E29" s="5"/>
      <c r="F29" s="5"/>
      <c r="G29" s="65"/>
    </row>
    <row r="30" spans="2:10" s="264" customFormat="1" ht="18" thickBot="1" x14ac:dyDescent="0.3">
      <c r="B30" s="416" t="s">
        <v>242</v>
      </c>
      <c r="C30" s="417"/>
      <c r="E30" s="271"/>
      <c r="G30" s="265"/>
    </row>
    <row r="31" spans="2:10" s="264" customFormat="1" ht="16.5" customHeight="1" x14ac:dyDescent="0.25">
      <c r="B31" s="266" t="s">
        <v>229</v>
      </c>
      <c r="C31" s="316" t="s">
        <v>230</v>
      </c>
      <c r="E31" s="271"/>
      <c r="G31" s="265"/>
    </row>
    <row r="32" spans="2:10" s="264" customFormat="1" x14ac:dyDescent="0.25">
      <c r="B32" s="418" t="s">
        <v>231</v>
      </c>
      <c r="C32" s="267" t="s">
        <v>73</v>
      </c>
      <c r="E32" s="271"/>
      <c r="G32" s="265"/>
    </row>
    <row r="33" spans="2:7" s="264" customFormat="1" x14ac:dyDescent="0.25">
      <c r="B33" s="418"/>
      <c r="C33" s="268" t="s">
        <v>232</v>
      </c>
      <c r="E33" s="271"/>
      <c r="G33" s="265"/>
    </row>
    <row r="34" spans="2:7" s="264" customFormat="1" x14ac:dyDescent="0.25">
      <c r="B34" s="418"/>
      <c r="C34" s="269" t="s">
        <v>233</v>
      </c>
      <c r="E34" s="271"/>
      <c r="G34" s="265"/>
    </row>
    <row r="35" spans="2:7" s="264" customFormat="1" ht="21.75" thickBot="1" x14ac:dyDescent="0.3">
      <c r="B35" s="419"/>
      <c r="C35" s="270" t="s">
        <v>234</v>
      </c>
      <c r="E35" s="271"/>
      <c r="G35" s="265"/>
    </row>
    <row r="36" spans="2:7" ht="17.25" thickBot="1" x14ac:dyDescent="0.3">
      <c r="B36" s="68"/>
      <c r="C36" s="69"/>
      <c r="D36" s="5"/>
      <c r="E36" s="5"/>
      <c r="F36" s="5"/>
      <c r="G36" s="65"/>
    </row>
    <row r="37" spans="2:7" ht="18.75" thickBot="1" x14ac:dyDescent="0.3">
      <c r="B37" s="70" t="s">
        <v>209</v>
      </c>
      <c r="C37" s="71"/>
      <c r="D37" s="5"/>
      <c r="E37" s="5"/>
      <c r="F37" s="5"/>
      <c r="G37" s="65"/>
    </row>
    <row r="38" spans="2:7" ht="15" customHeight="1" x14ac:dyDescent="0.25">
      <c r="B38" s="410" t="s">
        <v>114</v>
      </c>
      <c r="C38" s="411"/>
      <c r="D38" s="5"/>
      <c r="E38" s="5"/>
      <c r="F38" s="5"/>
      <c r="G38" s="65"/>
    </row>
    <row r="39" spans="2:7" ht="15" customHeight="1" x14ac:dyDescent="0.25">
      <c r="B39" s="414"/>
      <c r="C39" s="415"/>
      <c r="D39" s="5"/>
      <c r="E39" s="5"/>
      <c r="F39" s="5"/>
      <c r="G39" s="65"/>
    </row>
    <row r="40" spans="2:7" ht="21.75" customHeight="1" thickBot="1" x14ac:dyDescent="0.3">
      <c r="B40" s="412"/>
      <c r="C40" s="413"/>
      <c r="D40" s="5"/>
      <c r="E40" s="5"/>
      <c r="F40" s="5"/>
      <c r="G40" s="65"/>
    </row>
    <row r="41" spans="2:7" ht="27.75" customHeight="1" x14ac:dyDescent="0.25">
      <c r="B41" s="410" t="s">
        <v>115</v>
      </c>
      <c r="C41" s="411"/>
      <c r="D41" s="5"/>
      <c r="E41" s="5"/>
      <c r="F41" s="5"/>
      <c r="G41" s="65"/>
    </row>
    <row r="42" spans="2:7" ht="27.75" customHeight="1" thickBot="1" x14ac:dyDescent="0.3">
      <c r="B42" s="412"/>
      <c r="C42" s="413"/>
      <c r="D42" s="5"/>
      <c r="E42" s="5"/>
      <c r="F42" s="5"/>
      <c r="G42" s="65"/>
    </row>
    <row r="43" spans="2:7" ht="15" customHeight="1" x14ac:dyDescent="0.25">
      <c r="B43" s="72"/>
      <c r="C43" s="73"/>
      <c r="D43" s="5"/>
      <c r="E43" s="5"/>
      <c r="F43" s="5"/>
      <c r="G43" s="65"/>
    </row>
    <row r="44" spans="2:7" ht="15" customHeight="1" x14ac:dyDescent="0.25">
      <c r="B44" s="74" t="s">
        <v>87</v>
      </c>
      <c r="C44" s="75" t="s">
        <v>88</v>
      </c>
      <c r="D44" s="5"/>
      <c r="E44" s="5"/>
      <c r="F44" s="5"/>
      <c r="G44" s="65"/>
    </row>
    <row r="45" spans="2:7" ht="15" customHeight="1" x14ac:dyDescent="0.25">
      <c r="B45" s="76"/>
      <c r="C45" s="77"/>
      <c r="D45" s="5"/>
      <c r="E45" s="5"/>
      <c r="F45" s="5"/>
      <c r="G45" s="65"/>
    </row>
    <row r="46" spans="2:7" x14ac:dyDescent="0.25">
      <c r="B46" s="78" t="s">
        <v>9</v>
      </c>
      <c r="C46" s="22" t="s">
        <v>77</v>
      </c>
      <c r="D46" s="5"/>
      <c r="E46" s="5"/>
      <c r="F46" s="5"/>
      <c r="G46" s="65"/>
    </row>
    <row r="47" spans="2:7" x14ac:dyDescent="0.25">
      <c r="B47" s="63" t="s">
        <v>10</v>
      </c>
      <c r="C47" s="23" t="s">
        <v>3</v>
      </c>
      <c r="D47" s="56"/>
      <c r="E47" s="5"/>
      <c r="F47" s="5"/>
      <c r="G47" s="65"/>
    </row>
    <row r="48" spans="2:7" x14ac:dyDescent="0.25">
      <c r="B48" s="63" t="s">
        <v>11</v>
      </c>
      <c r="C48" s="23" t="s">
        <v>6</v>
      </c>
      <c r="E48" s="5"/>
      <c r="F48" s="5"/>
      <c r="G48" s="65"/>
    </row>
    <row r="49" spans="1:7" x14ac:dyDescent="0.25">
      <c r="B49" s="63" t="s">
        <v>12</v>
      </c>
      <c r="C49" s="23" t="s">
        <v>4</v>
      </c>
      <c r="D49" s="56"/>
      <c r="E49" s="56"/>
      <c r="F49" s="5"/>
      <c r="G49" s="65"/>
    </row>
    <row r="50" spans="1:7" x14ac:dyDescent="0.25">
      <c r="A50" s="5"/>
      <c r="B50" s="63" t="s">
        <v>13</v>
      </c>
      <c r="C50" s="23" t="s">
        <v>78</v>
      </c>
      <c r="D50" s="5"/>
      <c r="E50" s="5"/>
      <c r="F50" s="5"/>
      <c r="G50" s="65"/>
    </row>
    <row r="51" spans="1:7" ht="17.25" x14ac:dyDescent="0.25">
      <c r="B51" s="63" t="s">
        <v>14</v>
      </c>
      <c r="C51" s="315" t="s">
        <v>243</v>
      </c>
      <c r="D51" s="79"/>
      <c r="E51" s="80"/>
      <c r="F51" s="80"/>
      <c r="G51" s="52"/>
    </row>
    <row r="52" spans="1:7" x14ac:dyDescent="0.25">
      <c r="A52" s="5"/>
      <c r="B52" s="261" t="s">
        <v>74</v>
      </c>
      <c r="C52" s="23" t="s">
        <v>142</v>
      </c>
      <c r="D52" s="81"/>
      <c r="E52" s="82"/>
      <c r="F52" s="82"/>
      <c r="G52" s="52"/>
    </row>
    <row r="53" spans="1:7" x14ac:dyDescent="0.25">
      <c r="B53" s="83" t="s">
        <v>75</v>
      </c>
      <c r="C53" s="23" t="s">
        <v>143</v>
      </c>
      <c r="D53" s="81"/>
      <c r="E53" s="82"/>
      <c r="F53" s="82"/>
      <c r="G53" s="52"/>
    </row>
    <row r="54" spans="1:7" x14ac:dyDescent="0.25">
      <c r="B54" s="64" t="s">
        <v>15</v>
      </c>
      <c r="C54" s="23" t="s">
        <v>82</v>
      </c>
      <c r="G54" s="52"/>
    </row>
    <row r="55" spans="1:7" ht="17.25" thickBot="1" x14ac:dyDescent="0.3">
      <c r="B55" s="67" t="s">
        <v>16</v>
      </c>
      <c r="C55" s="24" t="s">
        <v>81</v>
      </c>
      <c r="G55" s="52"/>
    </row>
    <row r="56" spans="1:7" x14ac:dyDescent="0.25">
      <c r="G56" s="52"/>
    </row>
    <row r="57" spans="1:7" x14ac:dyDescent="0.25">
      <c r="A57" s="52"/>
      <c r="B57" s="52"/>
      <c r="C57" s="52"/>
      <c r="D57" s="52"/>
      <c r="E57" s="52"/>
      <c r="F57" s="52"/>
      <c r="G57" s="52"/>
    </row>
  </sheetData>
  <sheetProtection algorithmName="SHA-512" hashValue="25GF7BxdTAHeESsXhAbvOgW2rn10XOYQAnW29Lb7CwBH7bqjIv3PvQse7CHTNhl++z4ER7lUllYiziRAaHVjAQ==" saltValue="a0rbywlQjwd8Db7cwkVsaQ==" spinCount="100000" sheet="1" objects="1" scenarios="1" selectLockedCells="1"/>
  <customSheetViews>
    <customSheetView guid="{B3BD5AF3-9A64-4EA7-AE1F-3CC326849B8F}" scale="80" showPageBreaks="1" showGridLines="0" fitToPage="1" printArea="1" topLeftCell="A25">
      <selection activeCell="B39" sqref="B39"/>
      <pageMargins left="0.41" right="0.46" top="0.75" bottom="0.75" header="0.3" footer="0.3"/>
      <pageSetup scale="67" fitToHeight="2" orientation="landscape" r:id="rId1"/>
    </customSheetView>
    <customSheetView guid="{2A4C6EB9-430A-44F2-86C8-15B50360FC3B}" scale="80" showPageBreaks="1" showGridLines="0" fitToPage="1" printArea="1" topLeftCell="A37">
      <selection activeCell="C55" sqref="C55"/>
      <pageMargins left="0.41" right="0.46" top="0.75" bottom="0.75" header="0.3" footer="0.3"/>
      <pageSetup scale="67" fitToHeight="2" orientation="landscape" r:id="rId2"/>
    </customSheetView>
  </customSheetViews>
  <mergeCells count="20">
    <mergeCell ref="C17:E17"/>
    <mergeCell ref="C22:E22"/>
    <mergeCell ref="C21:E21"/>
    <mergeCell ref="C20:E20"/>
    <mergeCell ref="C19:E19"/>
    <mergeCell ref="C18:E18"/>
    <mergeCell ref="C24:E24"/>
    <mergeCell ref="C25:E25"/>
    <mergeCell ref="C28:E28"/>
    <mergeCell ref="B41:C42"/>
    <mergeCell ref="B38:C40"/>
    <mergeCell ref="C27:E27"/>
    <mergeCell ref="B30:C30"/>
    <mergeCell ref="B32:B35"/>
    <mergeCell ref="C16:E16"/>
    <mergeCell ref="C15:E15"/>
    <mergeCell ref="B12:E12"/>
    <mergeCell ref="B2:C2"/>
    <mergeCell ref="B11:E11"/>
    <mergeCell ref="B14:E14"/>
  </mergeCells>
  <hyperlinks>
    <hyperlink ref="C46" location="'General Info and Test Results'!A1" display="Fill in Input Cells on &quot;General Info and Test Results&quot; tab."/>
    <hyperlink ref="C47" location="Instrumentation!A1" display="Fill in Input Cells on 'Instrumentation' tab"/>
    <hyperlink ref="C48" location="Setup!A1" display="Fill in Input Cells on &quot;Setup&quot; tab."/>
    <hyperlink ref="C49" location="Photos!A1" display="Fill in Input Cells on &quot;Photos&quot; tab."/>
    <hyperlink ref="C50" location="'Test Settings'!A1" display="Fill in Input Cells on &quot;Test Settings&quot; tab"/>
    <hyperlink ref="C55" location="'Report Sign-off Block'!A1" display="Fill in Input Cells on &quot;Report Sign-off Block&quot; tab"/>
    <hyperlink ref="C54" location="'Test Comments'!A1" display="Fill in Input Cells on &quot;Test Comments&quot; tab"/>
    <hyperlink ref="C52" location="'Cooling Mode Test Data'!A1" display="Cooling Mode Test Data"/>
    <hyperlink ref="C53" location="'Heating Mode Test Data'!A1" display="Heating Mode Test Data"/>
    <hyperlink ref="B11" r:id="rId3" display="Appendix M to Subpart B of Part 430—Uniform Test Method for Measuring the Energy Consumption of Central Air Conditioners and Heat Pumps"/>
    <hyperlink ref="B12" r:id="rId4" display="AHRI 390 -2003: Performance Rating of Single Package Vertical Air-Conditioners and Heat Pumps"/>
    <hyperlink ref="B11:E11" r:id="rId5" display="For DOE Testing: 10 CFR 431.96 (which references AHRI 390, Performance Rating of Single Package Vertical Air-Conditioners and Heat Pumps)"/>
    <hyperlink ref="B12:E12" r:id="rId6" display="AHRI 390 - 2003: Performance Rating of Single Package Vertical Air-Conditioners and Heat Pumps"/>
  </hyperlinks>
  <pageMargins left="0.41" right="0.46" top="0.75" bottom="0.75" header="0.3" footer="0.3"/>
  <pageSetup scale="67" fitToHeight="2" orientation="landscape"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G20"/>
  <sheetViews>
    <sheetView showGridLines="0" showZeros="0" zoomScale="80" zoomScaleNormal="80" workbookViewId="0">
      <selection activeCell="E3" sqref="E3"/>
    </sheetView>
  </sheetViews>
  <sheetFormatPr defaultColWidth="9.140625" defaultRowHeight="16.5" x14ac:dyDescent="0.3"/>
  <cols>
    <col min="1" max="1" width="4.28515625" style="173" customWidth="1"/>
    <col min="2" max="2" width="28.7109375" style="173" customWidth="1"/>
    <col min="3" max="3" width="46.5703125" style="173" customWidth="1"/>
    <col min="4" max="4" width="21.28515625" style="173" bestFit="1" customWidth="1"/>
    <col min="5" max="5" width="26.42578125" style="173" customWidth="1"/>
    <col min="6" max="6" width="6.28515625" style="173" customWidth="1"/>
    <col min="7" max="7" width="2.85546875" style="173" customWidth="1"/>
    <col min="8" max="16384" width="9.140625" style="173"/>
  </cols>
  <sheetData>
    <row r="1" spans="1:7" ht="17.25" thickBot="1" x14ac:dyDescent="0.35">
      <c r="G1" s="49"/>
    </row>
    <row r="2" spans="1:7" ht="18" thickBot="1" x14ac:dyDescent="0.35">
      <c r="B2" s="396" t="str">
        <f>'Version Control'!$B$2</f>
        <v>Title Block</v>
      </c>
      <c r="C2" s="397"/>
      <c r="G2" s="176"/>
    </row>
    <row r="3" spans="1:7" x14ac:dyDescent="0.3">
      <c r="B3" s="246" t="str">
        <f>'Version Control'!$B$3</f>
        <v>Test Report Template Name:</v>
      </c>
      <c r="C3" s="247" t="str">
        <f>'Version Control'!$C$3</f>
        <v>Single Packaged Vertical Unit</v>
      </c>
      <c r="E3" s="31" t="s">
        <v>72</v>
      </c>
      <c r="G3" s="176"/>
    </row>
    <row r="4" spans="1:7" x14ac:dyDescent="0.3">
      <c r="B4" s="248" t="str">
        <f>'Version Control'!$B$4</f>
        <v>Version Number:</v>
      </c>
      <c r="C4" s="249" t="str">
        <f>'Version Control'!$C$4</f>
        <v>v3.2</v>
      </c>
      <c r="G4" s="176"/>
    </row>
    <row r="5" spans="1:7" x14ac:dyDescent="0.3">
      <c r="B5" s="250" t="str">
        <f>'Version Control'!$B$5</f>
        <v xml:space="preserve">Latest Template Revision: </v>
      </c>
      <c r="C5" s="251">
        <f>'Version Control'!$C$5</f>
        <v>42923</v>
      </c>
      <c r="G5" s="176"/>
    </row>
    <row r="6" spans="1:7" x14ac:dyDescent="0.3">
      <c r="B6" s="250" t="str">
        <f>'Version Control'!$B$6</f>
        <v>Tab Name:</v>
      </c>
      <c r="C6" s="303" t="str">
        <f ca="1">MID(CELL("filename",$A$1), FIND("]", CELL("filename", $A$1))+ 1, 255)</f>
        <v>Report Sign-off Block</v>
      </c>
      <c r="G6" s="176"/>
    </row>
    <row r="7" spans="1:7" ht="30" customHeight="1" x14ac:dyDescent="0.3">
      <c r="B7" s="304" t="str">
        <f>'Version Control'!$B$7</f>
        <v>File Name:</v>
      </c>
      <c r="C7" s="305" t="str">
        <f ca="1">'Version Control'!$C$7</f>
        <v>Single Packaged Vertical Unit - v3.2.xlsx</v>
      </c>
      <c r="G7" s="176"/>
    </row>
    <row r="8" spans="1:7" ht="17.25" thickBot="1" x14ac:dyDescent="0.35">
      <c r="B8" s="252" t="str">
        <f>'Version Control'!$B$8</f>
        <v xml:space="preserve">Test Completion Date: </v>
      </c>
      <c r="C8" s="253" t="str">
        <f>'Version Control'!$C$8</f>
        <v>[MM/DD/YYYY]</v>
      </c>
      <c r="G8" s="176"/>
    </row>
    <row r="9" spans="1:7" x14ac:dyDescent="0.3">
      <c r="G9" s="176"/>
    </row>
    <row r="10" spans="1:7" ht="17.25" thickBot="1" x14ac:dyDescent="0.35">
      <c r="B10" s="88"/>
      <c r="G10" s="176"/>
    </row>
    <row r="11" spans="1:7" ht="18" thickBot="1" x14ac:dyDescent="0.35">
      <c r="A11" s="88"/>
      <c r="B11" s="401" t="s">
        <v>58</v>
      </c>
      <c r="C11" s="402"/>
      <c r="D11" s="402"/>
      <c r="E11" s="403"/>
      <c r="G11" s="176"/>
    </row>
    <row r="12" spans="1:7" ht="17.25" customHeight="1" x14ac:dyDescent="0.3">
      <c r="A12" s="88"/>
      <c r="B12" s="572" t="s">
        <v>125</v>
      </c>
      <c r="C12" s="573"/>
      <c r="D12" s="573"/>
      <c r="E12" s="574"/>
      <c r="G12" s="176"/>
    </row>
    <row r="13" spans="1:7" ht="38.25" customHeight="1" x14ac:dyDescent="0.3">
      <c r="A13" s="88"/>
      <c r="B13" s="575"/>
      <c r="C13" s="576"/>
      <c r="D13" s="576"/>
      <c r="E13" s="577"/>
      <c r="G13" s="176"/>
    </row>
    <row r="14" spans="1:7" ht="17.25" x14ac:dyDescent="0.35">
      <c r="A14" s="88"/>
      <c r="B14" s="578" t="s">
        <v>59</v>
      </c>
      <c r="C14" s="579"/>
      <c r="D14" s="164" t="s">
        <v>56</v>
      </c>
      <c r="E14" s="221" t="s">
        <v>60</v>
      </c>
      <c r="G14" s="176"/>
    </row>
    <row r="15" spans="1:7" x14ac:dyDescent="0.3">
      <c r="A15" s="88"/>
      <c r="B15" s="568" t="s">
        <v>61</v>
      </c>
      <c r="C15" s="569"/>
      <c r="D15" s="29" t="str">
        <f>'General Info and Test Results'!C17</f>
        <v>[MM/DD/YYYY]</v>
      </c>
      <c r="E15" s="14" t="s">
        <v>120</v>
      </c>
      <c r="G15" s="176"/>
    </row>
    <row r="16" spans="1:7" x14ac:dyDescent="0.3">
      <c r="A16" s="88"/>
      <c r="B16" s="568" t="s">
        <v>110</v>
      </c>
      <c r="C16" s="569"/>
      <c r="D16" s="335" t="s">
        <v>85</v>
      </c>
      <c r="E16" s="14" t="s">
        <v>120</v>
      </c>
      <c r="G16" s="176"/>
    </row>
    <row r="17" spans="1:7" x14ac:dyDescent="0.3">
      <c r="A17" s="88"/>
      <c r="B17" s="568" t="s">
        <v>119</v>
      </c>
      <c r="C17" s="569"/>
      <c r="D17" s="335" t="s">
        <v>85</v>
      </c>
      <c r="E17" s="14" t="s">
        <v>120</v>
      </c>
      <c r="G17" s="176"/>
    </row>
    <row r="18" spans="1:7" ht="17.25" thickBot="1" x14ac:dyDescent="0.35">
      <c r="A18" s="88"/>
      <c r="B18" s="570" t="s">
        <v>124</v>
      </c>
      <c r="C18" s="571"/>
      <c r="D18" s="336" t="s">
        <v>85</v>
      </c>
      <c r="E18" s="359" t="s">
        <v>120</v>
      </c>
      <c r="G18" s="176"/>
    </row>
    <row r="19" spans="1:7" x14ac:dyDescent="0.3">
      <c r="A19" s="88"/>
      <c r="B19" s="113"/>
      <c r="C19" s="88"/>
      <c r="D19" s="88"/>
      <c r="E19" s="88"/>
      <c r="G19" s="176"/>
    </row>
    <row r="20" spans="1:7" x14ac:dyDescent="0.3">
      <c r="A20" s="222"/>
      <c r="B20" s="223"/>
      <c r="C20" s="223"/>
      <c r="D20" s="223"/>
      <c r="E20" s="223"/>
      <c r="F20" s="176"/>
      <c r="G20" s="176"/>
    </row>
  </sheetData>
  <sheetProtection algorithmName="SHA-512" hashValue="858x62mHlkk03pPRKjgKW1dt2clRZaCmoYhfQTqIuP/bfhjKUv3T4Qkffo+2C1w3+fAqZDHYJhWldBG5qCg1Rg==" saltValue="9y8ka/iGG1xvCNWZ9Lyffg==" spinCount="100000" sheet="1" objects="1" scenarios="1" selectLockedCells="1"/>
  <customSheetViews>
    <customSheetView guid="{B3BD5AF3-9A64-4EA7-AE1F-3CC326849B8F}" scale="80" showGridLines="0" zeroValues="0">
      <selection activeCell="C6" sqref="C6"/>
      <pageMargins left="0.7" right="0.7" top="0.75" bottom="0.75" header="0.3" footer="0.3"/>
      <pageSetup orientation="portrait" r:id="rId1"/>
    </customSheetView>
    <customSheetView guid="{2A4C6EB9-430A-44F2-86C8-15B50360FC3B}" scale="80" showGridLines="0" zeroValues="0">
      <selection activeCell="C13" sqref="C13"/>
      <pageMargins left="0.7" right="0.7" top="0.75" bottom="0.75" header="0.3" footer="0.3"/>
      <pageSetup orientation="portrait" r:id="rId2"/>
    </customSheetView>
  </customSheetViews>
  <mergeCells count="8">
    <mergeCell ref="B2:C2"/>
    <mergeCell ref="B17:C17"/>
    <mergeCell ref="B18:C18"/>
    <mergeCell ref="B11:E11"/>
    <mergeCell ref="B12:E13"/>
    <mergeCell ref="B14:C14"/>
    <mergeCell ref="B15:C15"/>
    <mergeCell ref="B16:C16"/>
  </mergeCells>
  <hyperlinks>
    <hyperlink ref="E3" location="Instructions!A1" display="Back to Instructions"/>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zoomScale="80" zoomScaleNormal="80" workbookViewId="0">
      <selection activeCell="E4" sqref="E4"/>
    </sheetView>
  </sheetViews>
  <sheetFormatPr defaultRowHeight="15" x14ac:dyDescent="0.25"/>
  <cols>
    <col min="2" max="2" width="28.85546875" customWidth="1"/>
    <col min="3" max="3" width="39" customWidth="1"/>
    <col min="4" max="4" width="17.28515625" customWidth="1"/>
    <col min="5" max="5" width="19.5703125" bestFit="1" customWidth="1"/>
    <col min="6" max="6" width="13.28515625" customWidth="1"/>
    <col min="8" max="8" width="20" bestFit="1" customWidth="1"/>
    <col min="9" max="9" width="3.85546875" customWidth="1"/>
    <col min="10" max="10" width="3.7109375" customWidth="1"/>
  </cols>
  <sheetData>
    <row r="1" spans="1:10" ht="17.25" thickBot="1" x14ac:dyDescent="0.35">
      <c r="A1" s="244"/>
      <c r="B1" s="244"/>
      <c r="C1" s="244"/>
      <c r="D1" s="244"/>
      <c r="E1" s="244"/>
      <c r="F1" s="244"/>
      <c r="G1" s="244"/>
      <c r="H1" s="244"/>
      <c r="I1" s="244"/>
      <c r="J1" s="245"/>
    </row>
    <row r="2" spans="1:10" ht="18" thickBot="1" x14ac:dyDescent="0.35">
      <c r="A2" s="244"/>
      <c r="B2" s="396" t="str">
        <f>'Version Control'!$B$2</f>
        <v>Title Block</v>
      </c>
      <c r="C2" s="397"/>
      <c r="D2" s="244"/>
      <c r="F2" s="244"/>
      <c r="G2" s="244"/>
      <c r="H2" s="244"/>
      <c r="I2" s="244"/>
      <c r="J2" s="245"/>
    </row>
    <row r="3" spans="1:10" ht="16.5" x14ac:dyDescent="0.3">
      <c r="A3" s="244"/>
      <c r="B3" s="246" t="str">
        <f>'Version Control'!$B$3</f>
        <v>Test Report Template Name:</v>
      </c>
      <c r="C3" s="247" t="str">
        <f>'Version Control'!$C$3</f>
        <v>Single Packaged Vertical Unit</v>
      </c>
      <c r="D3" s="244"/>
      <c r="E3" s="244"/>
      <c r="F3" s="244"/>
      <c r="G3" s="244"/>
      <c r="H3" s="244"/>
      <c r="I3" s="244"/>
      <c r="J3" s="245"/>
    </row>
    <row r="4" spans="1:10" ht="16.5" x14ac:dyDescent="0.3">
      <c r="A4" s="244"/>
      <c r="B4" s="248" t="str">
        <f>'Version Control'!$B$4</f>
        <v>Version Number:</v>
      </c>
      <c r="C4" s="249" t="str">
        <f>'Version Control'!$C$4</f>
        <v>v3.2</v>
      </c>
      <c r="D4" s="244"/>
      <c r="E4" s="31" t="s">
        <v>72</v>
      </c>
      <c r="F4" s="244"/>
      <c r="G4" s="244"/>
      <c r="H4" s="244"/>
      <c r="I4" s="244"/>
      <c r="J4" s="245"/>
    </row>
    <row r="5" spans="1:10" ht="16.5" x14ac:dyDescent="0.3">
      <c r="A5" s="244"/>
      <c r="B5" s="250" t="str">
        <f>'Version Control'!$B$5</f>
        <v xml:space="preserve">Latest Template Revision: </v>
      </c>
      <c r="C5" s="251">
        <f>'Version Control'!$C$5</f>
        <v>42923</v>
      </c>
      <c r="D5" s="244"/>
      <c r="E5" s="244"/>
      <c r="F5" s="244"/>
      <c r="G5" s="244"/>
      <c r="H5" s="244"/>
      <c r="I5" s="244"/>
      <c r="J5" s="245"/>
    </row>
    <row r="6" spans="1:10" ht="16.5" x14ac:dyDescent="0.3">
      <c r="A6" s="244"/>
      <c r="B6" s="250" t="str">
        <f>'Version Control'!$B$6</f>
        <v>Tab Name:</v>
      </c>
      <c r="C6" s="303" t="str">
        <f ca="1">MID(CELL("filename",$A$1), FIND("]", CELL("filename", $A$1))+ 1, 255)</f>
        <v>Drop-Downs</v>
      </c>
      <c r="D6" s="244"/>
      <c r="E6" s="244"/>
      <c r="F6" s="244"/>
      <c r="G6" s="244"/>
      <c r="H6" s="244"/>
      <c r="I6" s="244"/>
      <c r="J6" s="245"/>
    </row>
    <row r="7" spans="1:10" ht="33" customHeight="1" x14ac:dyDescent="0.3">
      <c r="A7" s="244"/>
      <c r="B7" s="304" t="str">
        <f>'Version Control'!$B$7</f>
        <v>File Name:</v>
      </c>
      <c r="C7" s="305" t="str">
        <f ca="1">'Version Control'!$C$7</f>
        <v>Single Packaged Vertical Unit - v3.2.xlsx</v>
      </c>
      <c r="D7" s="244"/>
      <c r="E7" s="244"/>
      <c r="F7" s="244"/>
      <c r="G7" s="244"/>
      <c r="H7" s="244"/>
      <c r="I7" s="244"/>
      <c r="J7" s="245"/>
    </row>
    <row r="8" spans="1:10" ht="17.25" thickBot="1" x14ac:dyDescent="0.35">
      <c r="A8" s="244"/>
      <c r="B8" s="252" t="str">
        <f>'Version Control'!$B$8</f>
        <v xml:space="preserve">Test Completion Date: </v>
      </c>
      <c r="C8" s="253" t="str">
        <f>'Version Control'!$C$8</f>
        <v>[MM/DD/YYYY]</v>
      </c>
      <c r="D8" s="244"/>
      <c r="E8" s="244"/>
      <c r="F8" s="244"/>
      <c r="G8" s="244"/>
      <c r="H8" s="244"/>
      <c r="I8" s="244"/>
      <c r="J8" s="245"/>
    </row>
    <row r="9" spans="1:10" ht="16.5" x14ac:dyDescent="0.3">
      <c r="A9" s="254"/>
      <c r="B9" s="254"/>
      <c r="C9" s="244"/>
      <c r="D9" s="244"/>
      <c r="E9" s="244"/>
      <c r="F9" s="244"/>
      <c r="G9" s="244"/>
      <c r="H9" s="244"/>
      <c r="I9" s="244"/>
      <c r="J9" s="245"/>
    </row>
    <row r="10" spans="1:10" ht="16.5" x14ac:dyDescent="0.3">
      <c r="A10" s="254"/>
      <c r="B10" s="254"/>
      <c r="C10" s="244"/>
      <c r="D10" s="244"/>
      <c r="E10" s="244"/>
      <c r="F10" s="244"/>
      <c r="G10" s="244"/>
      <c r="H10" s="244"/>
      <c r="I10" s="244"/>
      <c r="J10" s="245"/>
    </row>
    <row r="11" spans="1:10" ht="17.25" x14ac:dyDescent="0.35">
      <c r="A11" s="254"/>
      <c r="B11" s="255" t="s">
        <v>215</v>
      </c>
      <c r="C11" s="244"/>
      <c r="D11" s="256" t="s">
        <v>218</v>
      </c>
      <c r="E11" s="254"/>
      <c r="F11" s="256" t="s">
        <v>219</v>
      </c>
      <c r="G11" s="256"/>
      <c r="H11" s="256" t="s">
        <v>223</v>
      </c>
      <c r="I11" s="256"/>
      <c r="J11" s="257"/>
    </row>
    <row r="12" spans="1:10" ht="16.5" x14ac:dyDescent="0.3">
      <c r="A12" s="254"/>
      <c r="B12" s="258" t="s">
        <v>213</v>
      </c>
      <c r="C12" s="244"/>
      <c r="D12" s="258" t="s">
        <v>226</v>
      </c>
      <c r="E12" s="254"/>
      <c r="F12" s="258" t="s">
        <v>222</v>
      </c>
      <c r="G12" s="254"/>
      <c r="H12" s="258" t="s">
        <v>225</v>
      </c>
      <c r="I12" s="254"/>
      <c r="J12" s="257"/>
    </row>
    <row r="13" spans="1:10" ht="16.5" x14ac:dyDescent="0.3">
      <c r="A13" s="254"/>
      <c r="B13" s="259" t="s">
        <v>214</v>
      </c>
      <c r="C13" s="244"/>
      <c r="D13" s="259" t="s">
        <v>227</v>
      </c>
      <c r="E13" s="254"/>
      <c r="F13" s="260" t="s">
        <v>220</v>
      </c>
      <c r="G13" s="254"/>
      <c r="H13" s="259" t="s">
        <v>224</v>
      </c>
      <c r="I13" s="254"/>
      <c r="J13" s="257"/>
    </row>
    <row r="14" spans="1:10" ht="16.5" x14ac:dyDescent="0.3">
      <c r="A14" s="254"/>
      <c r="B14" s="254"/>
      <c r="C14" s="244"/>
      <c r="D14" s="254"/>
      <c r="E14" s="254"/>
      <c r="F14" s="259" t="s">
        <v>221</v>
      </c>
      <c r="G14" s="254"/>
      <c r="H14" s="254"/>
      <c r="I14" s="254"/>
      <c r="J14" s="257"/>
    </row>
    <row r="15" spans="1:10" ht="16.5" x14ac:dyDescent="0.3">
      <c r="A15" s="254"/>
      <c r="B15" s="254"/>
      <c r="C15" s="244"/>
      <c r="D15" s="254"/>
      <c r="E15" s="254"/>
      <c r="F15" s="254"/>
      <c r="G15" s="254"/>
      <c r="H15" s="254"/>
      <c r="I15" s="254"/>
      <c r="J15" s="257"/>
    </row>
    <row r="16" spans="1:10" ht="16.5" x14ac:dyDescent="0.3">
      <c r="A16" s="245"/>
      <c r="B16" s="245"/>
      <c r="C16" s="245"/>
      <c r="D16" s="245"/>
      <c r="E16" s="245"/>
      <c r="F16" s="245"/>
      <c r="G16" s="245"/>
      <c r="H16" s="245"/>
      <c r="I16" s="245"/>
      <c r="J16" s="245"/>
    </row>
  </sheetData>
  <sheetProtection algorithmName="SHA-512" hashValue="auKlFITOZt1Dz1H+/6PZlCQp1Ni+EaDxsvOZv8XX2VCpRi0vl/bCiQJtrjE7k4T5+SKKsvTEyrA8vSSwydNA2Q==" saltValue="emVUPqzRMJbeJ/cnUkaLew==" spinCount="100000" sheet="1" objects="1" scenarios="1" selectLockedCells="1"/>
  <mergeCells count="1">
    <mergeCell ref="B2:C2"/>
  </mergeCells>
  <hyperlinks>
    <hyperlink ref="E4" location="Instructions!A1" display="Back to Instruction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80" zoomScaleNormal="80" workbookViewId="0">
      <selection activeCell="E4" sqref="E4"/>
    </sheetView>
  </sheetViews>
  <sheetFormatPr defaultColWidth="9.140625" defaultRowHeight="16.5" x14ac:dyDescent="0.3"/>
  <cols>
    <col min="1" max="1" width="10.28515625" style="224" customWidth="1"/>
    <col min="2" max="2" width="47.140625" style="224" customWidth="1"/>
    <col min="3" max="3" width="49.7109375" style="224" customWidth="1"/>
    <col min="4" max="4" width="12" style="224" customWidth="1"/>
    <col min="5" max="5" width="24.85546875" style="224" customWidth="1"/>
    <col min="6" max="6" width="5.28515625" style="224" customWidth="1"/>
    <col min="7" max="7" width="3.5703125" style="224" customWidth="1"/>
    <col min="8" max="8" width="29.85546875" style="231" bestFit="1" customWidth="1"/>
    <col min="9" max="9" width="59.7109375" style="225" customWidth="1"/>
    <col min="10" max="10" width="18.42578125" style="224" bestFit="1" customWidth="1"/>
    <col min="11" max="11" width="5.5703125" style="224" bestFit="1" customWidth="1"/>
    <col min="12" max="16384" width="9.140625" style="224"/>
  </cols>
  <sheetData>
    <row r="1" spans="2:10" ht="17.25" thickBot="1" x14ac:dyDescent="0.35">
      <c r="F1" s="317"/>
      <c r="H1" s="225"/>
      <c r="I1" s="224"/>
    </row>
    <row r="2" spans="2:10" ht="18" thickBot="1" x14ac:dyDescent="0.35">
      <c r="B2" s="396" t="str">
        <f>'Version Control'!$B$2</f>
        <v>Title Block</v>
      </c>
      <c r="C2" s="397"/>
      <c r="F2" s="317"/>
      <c r="H2" s="224"/>
      <c r="I2" s="224"/>
    </row>
    <row r="3" spans="2:10" s="226" customFormat="1" ht="18" customHeight="1" x14ac:dyDescent="0.3">
      <c r="B3" s="246" t="str">
        <f>'Version Control'!$B$3</f>
        <v>Test Report Template Name:</v>
      </c>
      <c r="C3" s="247" t="str">
        <f>'Version Control'!$C$3</f>
        <v>Single Packaged Vertical Unit</v>
      </c>
      <c r="F3" s="318"/>
    </row>
    <row r="4" spans="2:10" s="227" customFormat="1" x14ac:dyDescent="0.3">
      <c r="B4" s="248" t="str">
        <f>'Version Control'!$B$4</f>
        <v>Version Number:</v>
      </c>
      <c r="C4" s="249" t="str">
        <f>'Version Control'!$C$4</f>
        <v>v3.2</v>
      </c>
      <c r="E4" s="325" t="s">
        <v>72</v>
      </c>
      <c r="F4" s="334"/>
    </row>
    <row r="5" spans="2:10" x14ac:dyDescent="0.3">
      <c r="B5" s="250" t="str">
        <f>'Version Control'!$B$5</f>
        <v xml:space="preserve">Latest Template Revision: </v>
      </c>
      <c r="C5" s="251">
        <f>'Version Control'!$C$5</f>
        <v>42923</v>
      </c>
      <c r="F5" s="317"/>
      <c r="I5" s="224"/>
    </row>
    <row r="6" spans="2:10" x14ac:dyDescent="0.3">
      <c r="B6" s="250" t="s">
        <v>51</v>
      </c>
      <c r="C6" s="303" t="str">
        <f ca="1">MID(CELL("filename",$A$1), FIND("]", CELL("filename", $A$1))+ 1, 255)</f>
        <v>Tables</v>
      </c>
      <c r="F6" s="317"/>
      <c r="H6" s="224"/>
      <c r="I6" s="224"/>
    </row>
    <row r="7" spans="2:10" ht="30.75" customHeight="1" x14ac:dyDescent="0.3">
      <c r="B7" s="304" t="str">
        <f>'Version Control'!$B$7</f>
        <v>File Name:</v>
      </c>
      <c r="C7" s="305" t="str">
        <f ca="1">'Version Control'!$C$7</f>
        <v>Single Packaged Vertical Unit - v3.2.xlsx</v>
      </c>
      <c r="F7" s="317"/>
      <c r="H7" s="224"/>
      <c r="I7" s="224"/>
    </row>
    <row r="8" spans="2:10" ht="17.25" thickBot="1" x14ac:dyDescent="0.35">
      <c r="B8" s="252" t="str">
        <f>'Version Control'!$B$8</f>
        <v xml:space="preserve">Test Completion Date: </v>
      </c>
      <c r="C8" s="253" t="str">
        <f>'Version Control'!$C$8</f>
        <v>[MM/DD/YYYY]</v>
      </c>
      <c r="F8" s="317"/>
      <c r="H8" s="224"/>
      <c r="I8" s="224"/>
    </row>
    <row r="9" spans="2:10" x14ac:dyDescent="0.3">
      <c r="F9" s="317"/>
      <c r="H9" s="224"/>
    </row>
    <row r="10" spans="2:10" ht="17.25" thickBot="1" x14ac:dyDescent="0.35">
      <c r="F10" s="317"/>
      <c r="H10" s="224"/>
    </row>
    <row r="11" spans="2:10" ht="18" thickBot="1" x14ac:dyDescent="0.4">
      <c r="B11" s="584" t="s">
        <v>169</v>
      </c>
      <c r="C11" s="585"/>
      <c r="D11" s="586"/>
      <c r="F11" s="317"/>
      <c r="H11" s="224"/>
      <c r="I11" s="231"/>
      <c r="J11" s="225"/>
    </row>
    <row r="12" spans="2:10" x14ac:dyDescent="0.3">
      <c r="B12" s="580" t="s">
        <v>171</v>
      </c>
      <c r="C12" s="581"/>
      <c r="D12" s="582" t="s">
        <v>170</v>
      </c>
      <c r="F12" s="317"/>
      <c r="H12" s="224"/>
      <c r="I12" s="231"/>
      <c r="J12" s="225"/>
    </row>
    <row r="13" spans="2:10" ht="17.25" thickBot="1" x14ac:dyDescent="0.35">
      <c r="B13" s="326" t="s">
        <v>41</v>
      </c>
      <c r="C13" s="228" t="s">
        <v>42</v>
      </c>
      <c r="D13" s="583"/>
      <c r="F13" s="317"/>
      <c r="H13" s="224"/>
      <c r="I13" s="231"/>
      <c r="J13" s="225"/>
    </row>
    <row r="14" spans="2:10" x14ac:dyDescent="0.3">
      <c r="B14" s="327">
        <v>0</v>
      </c>
      <c r="C14" s="229">
        <v>28000</v>
      </c>
      <c r="D14" s="328">
        <v>0.1</v>
      </c>
      <c r="F14" s="317"/>
      <c r="H14" s="224"/>
      <c r="I14" s="231"/>
      <c r="J14" s="225"/>
    </row>
    <row r="15" spans="2:10" x14ac:dyDescent="0.3">
      <c r="B15" s="329">
        <v>28001</v>
      </c>
      <c r="C15" s="230">
        <v>42000</v>
      </c>
      <c r="D15" s="330">
        <v>0.15</v>
      </c>
      <c r="F15" s="317"/>
      <c r="H15" s="224"/>
      <c r="I15" s="231"/>
      <c r="J15" s="225"/>
    </row>
    <row r="16" spans="2:10" x14ac:dyDescent="0.3">
      <c r="B16" s="329">
        <v>42001</v>
      </c>
      <c r="C16" s="230">
        <v>70000</v>
      </c>
      <c r="D16" s="330">
        <v>0.2</v>
      </c>
      <c r="F16" s="317"/>
      <c r="H16" s="224"/>
      <c r="I16" s="231"/>
      <c r="J16" s="225"/>
    </row>
    <row r="17" spans="1:10" x14ac:dyDescent="0.3">
      <c r="B17" s="329">
        <v>70001</v>
      </c>
      <c r="C17" s="230">
        <v>105000</v>
      </c>
      <c r="D17" s="330">
        <v>0.25</v>
      </c>
      <c r="F17" s="317"/>
      <c r="H17" s="224"/>
      <c r="I17" s="231"/>
      <c r="J17" s="225"/>
    </row>
    <row r="18" spans="1:10" ht="17.25" thickBot="1" x14ac:dyDescent="0.35">
      <c r="B18" s="331">
        <v>105001</v>
      </c>
      <c r="C18" s="332">
        <v>134000</v>
      </c>
      <c r="D18" s="333">
        <v>0.3</v>
      </c>
      <c r="F18" s="317"/>
      <c r="H18" s="224"/>
      <c r="I18" s="231"/>
      <c r="J18" s="225"/>
    </row>
    <row r="19" spans="1:10" x14ac:dyDescent="0.3">
      <c r="F19" s="317"/>
    </row>
    <row r="20" spans="1:10" x14ac:dyDescent="0.3">
      <c r="A20" s="317"/>
      <c r="B20" s="317"/>
      <c r="C20" s="317"/>
      <c r="D20" s="317"/>
      <c r="E20" s="317"/>
      <c r="F20" s="317"/>
    </row>
  </sheetData>
  <sheetProtection algorithmName="SHA-512" hashValue="xKjdCqCMYAyYLlp1pFibyNHwOdwFsmBmyr377I3o3XKi08LGV14zedKJwq5TWE1mJ1xr/Q7xtNuFGIAETxZptQ==" saltValue="QuzgegwjeqwYyqsDrcFSHg==" spinCount="100000" sheet="1" objects="1" scenarios="1" selectLockedCells="1"/>
  <mergeCells count="4">
    <mergeCell ref="B12:C12"/>
    <mergeCell ref="D12:D13"/>
    <mergeCell ref="B2:C2"/>
    <mergeCell ref="B11:D11"/>
  </mergeCells>
  <hyperlinks>
    <hyperlink ref="E4" location="Instructions!A1" display="Back to Instruction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27"/>
  <sheetViews>
    <sheetView showGridLines="0" zoomScale="80" zoomScaleNormal="80" workbookViewId="0">
      <selection activeCell="E3" sqref="E3"/>
    </sheetView>
  </sheetViews>
  <sheetFormatPr defaultColWidth="9.140625" defaultRowHeight="16.5" x14ac:dyDescent="0.3"/>
  <cols>
    <col min="1" max="1" width="10.28515625" style="233" customWidth="1"/>
    <col min="2" max="2" width="29.85546875" style="243" bestFit="1" customWidth="1"/>
    <col min="3" max="3" width="59.7109375" style="232" customWidth="1"/>
    <col min="4" max="4" width="5.5703125" style="233" bestFit="1" customWidth="1"/>
    <col min="5" max="5" width="21.28515625" style="233" customWidth="1"/>
    <col min="6" max="6" width="9.140625" style="233"/>
    <col min="7" max="7" width="3.42578125" style="233" customWidth="1"/>
    <col min="8" max="16384" width="9.140625" style="233"/>
  </cols>
  <sheetData>
    <row r="1" spans="2:7" ht="17.25" thickBot="1" x14ac:dyDescent="0.35">
      <c r="B1" s="232"/>
      <c r="C1" s="233"/>
      <c r="G1" s="317"/>
    </row>
    <row r="2" spans="2:7" ht="18" thickBot="1" x14ac:dyDescent="0.35">
      <c r="B2" s="587" t="s">
        <v>236</v>
      </c>
      <c r="C2" s="588"/>
      <c r="G2" s="317"/>
    </row>
    <row r="3" spans="2:7" s="234" customFormat="1" ht="18" customHeight="1" x14ac:dyDescent="0.3">
      <c r="B3" s="292" t="s">
        <v>237</v>
      </c>
      <c r="C3" s="293" t="s">
        <v>238</v>
      </c>
      <c r="E3" s="45" t="s">
        <v>72</v>
      </c>
      <c r="G3" s="318"/>
    </row>
    <row r="4" spans="2:7" x14ac:dyDescent="0.3">
      <c r="B4" s="294" t="s">
        <v>52</v>
      </c>
      <c r="C4" s="295" t="str">
        <f>INDEX(B14:B57,COUNTA(B14:B57),1)</f>
        <v>v3.2</v>
      </c>
      <c r="G4" s="317"/>
    </row>
    <row r="5" spans="2:7" x14ac:dyDescent="0.3">
      <c r="B5" s="294" t="s">
        <v>123</v>
      </c>
      <c r="C5" s="296">
        <f>IF(MAX(B13:C98)=0,"No Revisions Dates Entered",MAX(C13:C98))</f>
        <v>42923</v>
      </c>
      <c r="G5" s="317"/>
    </row>
    <row r="6" spans="2:7" x14ac:dyDescent="0.3">
      <c r="B6" s="297" t="s">
        <v>51</v>
      </c>
      <c r="C6" s="298" t="str">
        <f ca="1">MID(CELL("filename",A1), FIND("]", CELL("filename", A1))+ 1, 255)</f>
        <v>Version Control</v>
      </c>
      <c r="G6" s="317"/>
    </row>
    <row r="7" spans="2:7" ht="30" customHeight="1" x14ac:dyDescent="0.3">
      <c r="B7" s="299" t="s">
        <v>50</v>
      </c>
      <c r="C7" s="300" t="str">
        <f ca="1">MID(CELL("FILENAME",E17),FIND("[",CELL("FILENAME",E17))+1,FIND("]",CELL("FILENAME",E17))-FIND("[",CELL("FILENAME",E17))-1)</f>
        <v>Single Packaged Vertical Unit - v3.2.xlsx</v>
      </c>
      <c r="G7" s="317"/>
    </row>
    <row r="8" spans="2:7" ht="17.25" thickBot="1" x14ac:dyDescent="0.35">
      <c r="B8" s="301" t="s">
        <v>53</v>
      </c>
      <c r="C8" s="302" t="str">
        <f>'General Info and Test Results'!C17</f>
        <v>[MM/DD/YYYY]</v>
      </c>
      <c r="G8" s="317"/>
    </row>
    <row r="9" spans="2:7" x14ac:dyDescent="0.3">
      <c r="B9" s="233"/>
      <c r="C9" s="233"/>
      <c r="G9" s="317"/>
    </row>
    <row r="10" spans="2:7" ht="17.25" thickBot="1" x14ac:dyDescent="0.35">
      <c r="B10" s="233"/>
      <c r="C10" s="233"/>
      <c r="G10" s="317"/>
    </row>
    <row r="11" spans="2:7" ht="18" thickBot="1" x14ac:dyDescent="0.35">
      <c r="B11" s="456" t="s">
        <v>54</v>
      </c>
      <c r="C11" s="458"/>
      <c r="G11" s="317"/>
    </row>
    <row r="12" spans="2:7" ht="17.25" x14ac:dyDescent="0.35">
      <c r="B12" s="321" t="s">
        <v>55</v>
      </c>
      <c r="C12" s="322" t="s">
        <v>56</v>
      </c>
      <c r="G12" s="317"/>
    </row>
    <row r="13" spans="2:7" x14ac:dyDescent="0.3">
      <c r="B13" s="235" t="s">
        <v>228</v>
      </c>
      <c r="C13" s="236">
        <v>41475</v>
      </c>
      <c r="G13" s="317"/>
    </row>
    <row r="14" spans="2:7" x14ac:dyDescent="0.3">
      <c r="B14" s="237" t="s">
        <v>235</v>
      </c>
      <c r="C14" s="238">
        <v>41487</v>
      </c>
      <c r="G14" s="317"/>
    </row>
    <row r="15" spans="2:7" x14ac:dyDescent="0.3">
      <c r="B15" s="237" t="s">
        <v>240</v>
      </c>
      <c r="C15" s="238">
        <v>42072</v>
      </c>
      <c r="G15" s="317"/>
    </row>
    <row r="16" spans="2:7" x14ac:dyDescent="0.3">
      <c r="B16" s="237" t="s">
        <v>245</v>
      </c>
      <c r="C16" s="238">
        <v>42160</v>
      </c>
      <c r="G16" s="317"/>
    </row>
    <row r="17" spans="1:7" x14ac:dyDescent="0.3">
      <c r="B17" s="239" t="s">
        <v>288</v>
      </c>
      <c r="C17" s="238">
        <v>42709</v>
      </c>
      <c r="G17" s="317"/>
    </row>
    <row r="18" spans="1:7" x14ac:dyDescent="0.3">
      <c r="B18" s="239" t="s">
        <v>301</v>
      </c>
      <c r="C18" s="238">
        <v>42790</v>
      </c>
      <c r="G18" s="317"/>
    </row>
    <row r="19" spans="1:7" x14ac:dyDescent="0.3">
      <c r="B19" s="240" t="s">
        <v>302</v>
      </c>
      <c r="C19" s="238">
        <v>42923</v>
      </c>
      <c r="G19" s="317"/>
    </row>
    <row r="20" spans="1:7" x14ac:dyDescent="0.3">
      <c r="B20" s="239"/>
      <c r="C20" s="238"/>
      <c r="G20" s="317"/>
    </row>
    <row r="21" spans="1:7" x14ac:dyDescent="0.3">
      <c r="B21" s="240"/>
      <c r="C21" s="238"/>
      <c r="G21" s="317"/>
    </row>
    <row r="22" spans="1:7" x14ac:dyDescent="0.3">
      <c r="B22" s="240"/>
      <c r="C22" s="238"/>
      <c r="G22" s="317"/>
    </row>
    <row r="23" spans="1:7" x14ac:dyDescent="0.3">
      <c r="B23" s="239"/>
      <c r="C23" s="238"/>
      <c r="G23" s="317"/>
    </row>
    <row r="24" spans="1:7" x14ac:dyDescent="0.3">
      <c r="B24" s="241"/>
      <c r="C24" s="242"/>
      <c r="G24" s="317"/>
    </row>
    <row r="25" spans="1:7" ht="17.25" thickBot="1" x14ac:dyDescent="0.35">
      <c r="B25" s="323"/>
      <c r="C25" s="324"/>
      <c r="G25" s="317"/>
    </row>
    <row r="26" spans="1:7" x14ac:dyDescent="0.3">
      <c r="G26" s="317"/>
    </row>
    <row r="27" spans="1:7" x14ac:dyDescent="0.3">
      <c r="A27" s="317"/>
      <c r="B27" s="319"/>
      <c r="C27" s="320"/>
      <c r="D27" s="317"/>
      <c r="E27" s="317"/>
      <c r="F27" s="317"/>
      <c r="G27" s="317"/>
    </row>
  </sheetData>
  <sheetProtection algorithmName="SHA-512" hashValue="Fyjvp+VcZgN4BclUViYQUyK8e5dkm94JmX8z3swdxt84IRrECG6jjXvJe08hqoy6T4KpHqsYxQGi7Qn6gKDlEQ==" saltValue="Df6eLPK2A6SzSTfB19MNTw==" spinCount="100000" sheet="1" objects="1" scenarios="1" selectLockedCells="1"/>
  <customSheetViews>
    <customSheetView guid="{B3BD5AF3-9A64-4EA7-AE1F-3CC326849B8F}" scale="80" showGridLines="0">
      <selection activeCell="L32" sqref="L32:L48"/>
      <pageMargins left="0.7" right="0.7" top="0.75" bottom="0.75" header="0.3" footer="0.3"/>
      <pageSetup orientation="portrait" r:id="rId1"/>
    </customSheetView>
    <customSheetView guid="{2A4C6EB9-430A-44F2-86C8-15B50360FC3B}" scale="80" showGridLines="0">
      <selection activeCell="L32" sqref="L32:L48"/>
      <pageMargins left="0.7" right="0.7" top="0.75" bottom="0.75" header="0.3" footer="0.3"/>
      <pageSetup orientation="portrait" r:id="rId2"/>
    </customSheetView>
  </customSheetViews>
  <mergeCells count="2">
    <mergeCell ref="B2:C2"/>
    <mergeCell ref="B11:C11"/>
  </mergeCells>
  <hyperlinks>
    <hyperlink ref="E3" location="Instructions!A1" display="Back to Instructions"/>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sheetPr>
  <dimension ref="A1:K49"/>
  <sheetViews>
    <sheetView showGridLines="0" showZeros="0" zoomScale="80" zoomScaleNormal="80" workbookViewId="0">
      <selection activeCell="F3" sqref="F3:G3"/>
    </sheetView>
  </sheetViews>
  <sheetFormatPr defaultColWidth="9.140625" defaultRowHeight="16.5" x14ac:dyDescent="0.3"/>
  <cols>
    <col min="1" max="1" width="3.42578125" style="21" customWidth="1"/>
    <col min="2" max="3" width="50.85546875" style="21" customWidth="1"/>
    <col min="4" max="4" width="5.85546875" style="21" bestFit="1" customWidth="1"/>
    <col min="5" max="5" width="2.85546875" style="21" customWidth="1"/>
    <col min="6" max="6" width="28.85546875" style="21" customWidth="1"/>
    <col min="7" max="7" width="24.7109375" style="21" customWidth="1"/>
    <col min="8" max="8" width="17.140625" style="21" bestFit="1" customWidth="1"/>
    <col min="9" max="9" width="28.5703125" style="21" customWidth="1"/>
    <col min="10" max="10" width="3.140625" style="21" customWidth="1"/>
    <col min="11" max="11" width="2.7109375" style="120" customWidth="1"/>
    <col min="12" max="16384" width="9.140625" style="21"/>
  </cols>
  <sheetData>
    <row r="1" spans="2:11" ht="18" thickBot="1" x14ac:dyDescent="0.4">
      <c r="B1" s="84"/>
      <c r="K1" s="85"/>
    </row>
    <row r="2" spans="2:11" ht="18" thickBot="1" x14ac:dyDescent="0.35">
      <c r="B2" s="396" t="str">
        <f>'Version Control'!$B$2</f>
        <v>Title Block</v>
      </c>
      <c r="C2" s="397"/>
      <c r="K2" s="87"/>
    </row>
    <row r="3" spans="2:11" x14ac:dyDescent="0.3">
      <c r="B3" s="246" t="str">
        <f>'Version Control'!$B$3</f>
        <v>Test Report Template Name:</v>
      </c>
      <c r="C3" s="247" t="str">
        <f>'Version Control'!$C$3</f>
        <v>Single Packaged Vertical Unit</v>
      </c>
      <c r="F3" s="437" t="s">
        <v>72</v>
      </c>
      <c r="G3" s="437"/>
      <c r="K3" s="87"/>
    </row>
    <row r="4" spans="2:11" x14ac:dyDescent="0.3">
      <c r="B4" s="248" t="str">
        <f>'Version Control'!$B$4</f>
        <v>Version Number:</v>
      </c>
      <c r="C4" s="249" t="str">
        <f>'Version Control'!$C$4</f>
        <v>v3.2</v>
      </c>
      <c r="K4" s="87"/>
    </row>
    <row r="5" spans="2:11" x14ac:dyDescent="0.3">
      <c r="B5" s="250" t="str">
        <f>'Version Control'!$B$5</f>
        <v xml:space="preserve">Latest Template Revision: </v>
      </c>
      <c r="C5" s="251">
        <f>'Version Control'!$C$5</f>
        <v>42923</v>
      </c>
      <c r="K5" s="87"/>
    </row>
    <row r="6" spans="2:11" x14ac:dyDescent="0.3">
      <c r="B6" s="250" t="str">
        <f>'Version Control'!$B$6</f>
        <v>Tab Name:</v>
      </c>
      <c r="C6" s="303" t="str">
        <f ca="1">MID(CELL("filename",$A$1), FIND("]", CELL("filename", $A$1))+ 1, 255)</f>
        <v>General Info and Test Results</v>
      </c>
      <c r="K6" s="87"/>
    </row>
    <row r="7" spans="2:11" ht="17.25" x14ac:dyDescent="0.35">
      <c r="B7" s="304" t="str">
        <f>'Version Control'!$B$7</f>
        <v>File Name:</v>
      </c>
      <c r="C7" s="305" t="str">
        <f ca="1">'Version Control'!$C$7</f>
        <v>Single Packaged Vertical Unit - v3.2.xlsx</v>
      </c>
      <c r="E7" s="84"/>
      <c r="K7" s="87"/>
    </row>
    <row r="8" spans="2:11" ht="18" thickBot="1" x14ac:dyDescent="0.4">
      <c r="B8" s="252" t="str">
        <f>'Version Control'!$B$8</f>
        <v xml:space="preserve">Test Completion Date: </v>
      </c>
      <c r="C8" s="253" t="str">
        <f>'Version Control'!$C$8</f>
        <v>[MM/DD/YYYY]</v>
      </c>
      <c r="E8" s="84"/>
      <c r="K8" s="87"/>
    </row>
    <row r="9" spans="2:11" ht="17.25" x14ac:dyDescent="0.35">
      <c r="B9" s="88"/>
      <c r="C9" s="89"/>
      <c r="E9" s="84"/>
      <c r="K9" s="87"/>
    </row>
    <row r="10" spans="2:11" ht="18" thickBot="1" x14ac:dyDescent="0.4">
      <c r="B10" s="88"/>
      <c r="C10" s="90"/>
      <c r="E10" s="84"/>
      <c r="K10" s="87"/>
    </row>
    <row r="11" spans="2:11" ht="18" thickBot="1" x14ac:dyDescent="0.4">
      <c r="B11" s="401" t="s">
        <v>116</v>
      </c>
      <c r="C11" s="403"/>
      <c r="E11" s="84"/>
      <c r="F11" s="91" t="s">
        <v>126</v>
      </c>
      <c r="G11" s="92"/>
      <c r="H11" s="93"/>
      <c r="K11" s="87"/>
    </row>
    <row r="12" spans="2:11" ht="17.25" x14ac:dyDescent="0.35">
      <c r="B12" s="354" t="s">
        <v>18</v>
      </c>
      <c r="C12" s="355"/>
      <c r="F12" s="442" t="s">
        <v>84</v>
      </c>
      <c r="G12" s="443"/>
      <c r="H12" s="94"/>
      <c r="K12" s="87"/>
    </row>
    <row r="13" spans="2:11" ht="18" thickBot="1" x14ac:dyDescent="0.35">
      <c r="B13" s="95" t="s">
        <v>19</v>
      </c>
      <c r="C13" s="35"/>
      <c r="F13" s="96" t="s">
        <v>49</v>
      </c>
      <c r="G13" s="97" t="s">
        <v>83</v>
      </c>
      <c r="H13" s="94"/>
      <c r="K13" s="87"/>
    </row>
    <row r="14" spans="2:11" ht="18" thickBot="1" x14ac:dyDescent="0.4">
      <c r="F14" s="98" t="s">
        <v>132</v>
      </c>
      <c r="G14" s="290" t="str">
        <f>IF(EER_round="","",EER_round)</f>
        <v/>
      </c>
      <c r="H14" s="99"/>
      <c r="K14" s="87"/>
    </row>
    <row r="15" spans="2:11" ht="18" thickBot="1" x14ac:dyDescent="0.4">
      <c r="B15" s="50" t="s">
        <v>117</v>
      </c>
      <c r="C15" s="51"/>
      <c r="F15" s="100" t="s">
        <v>133</v>
      </c>
      <c r="G15" s="291" t="str">
        <f>IF(COP_round="","",COP_round)</f>
        <v/>
      </c>
      <c r="H15" s="99"/>
      <c r="K15" s="87"/>
    </row>
    <row r="16" spans="2:11" x14ac:dyDescent="0.3">
      <c r="B16" s="101" t="s">
        <v>20</v>
      </c>
      <c r="C16" s="32" t="s">
        <v>85</v>
      </c>
      <c r="K16" s="87"/>
    </row>
    <row r="17" spans="2:11" x14ac:dyDescent="0.3">
      <c r="B17" s="101" t="s">
        <v>21</v>
      </c>
      <c r="C17" s="32" t="s">
        <v>85</v>
      </c>
      <c r="K17" s="87"/>
    </row>
    <row r="18" spans="2:11" ht="17.25" thickBot="1" x14ac:dyDescent="0.35">
      <c r="B18" s="102" t="s">
        <v>111</v>
      </c>
      <c r="C18" s="33" t="s">
        <v>85</v>
      </c>
      <c r="K18" s="87"/>
    </row>
    <row r="19" spans="2:11" ht="18" thickBot="1" x14ac:dyDescent="0.4">
      <c r="B19" s="103"/>
      <c r="C19" s="10"/>
      <c r="F19" s="104" t="s">
        <v>101</v>
      </c>
      <c r="K19" s="87"/>
    </row>
    <row r="20" spans="2:11" ht="16.5" customHeight="1" thickBot="1" x14ac:dyDescent="0.35">
      <c r="B20" s="91" t="s">
        <v>86</v>
      </c>
      <c r="C20" s="105"/>
      <c r="D20" s="86"/>
      <c r="F20" s="401" t="s">
        <v>58</v>
      </c>
      <c r="G20" s="402"/>
      <c r="H20" s="402"/>
      <c r="I20" s="403"/>
      <c r="K20" s="87"/>
    </row>
    <row r="21" spans="2:11" ht="17.25" customHeight="1" x14ac:dyDescent="0.3">
      <c r="B21" s="106"/>
      <c r="C21" s="10"/>
      <c r="D21" s="107"/>
      <c r="F21" s="431" t="s">
        <v>118</v>
      </c>
      <c r="G21" s="432"/>
      <c r="H21" s="432"/>
      <c r="I21" s="433"/>
      <c r="K21" s="87"/>
    </row>
    <row r="22" spans="2:11" ht="17.25" customHeight="1" x14ac:dyDescent="0.35">
      <c r="B22" s="108" t="s">
        <v>17</v>
      </c>
      <c r="C22" s="10"/>
      <c r="D22" s="109"/>
      <c r="F22" s="434"/>
      <c r="G22" s="435"/>
      <c r="H22" s="435"/>
      <c r="I22" s="436"/>
      <c r="K22" s="87"/>
    </row>
    <row r="23" spans="2:11" x14ac:dyDescent="0.3">
      <c r="B23" s="110" t="s">
        <v>68</v>
      </c>
      <c r="C23" s="9"/>
      <c r="D23" s="25"/>
      <c r="F23" s="434"/>
      <c r="G23" s="435"/>
      <c r="H23" s="435"/>
      <c r="I23" s="436"/>
      <c r="K23" s="87"/>
    </row>
    <row r="24" spans="2:11" ht="17.25" x14ac:dyDescent="0.35">
      <c r="B24" s="106"/>
      <c r="C24" s="10"/>
      <c r="D24" s="11"/>
      <c r="F24" s="438" t="s">
        <v>59</v>
      </c>
      <c r="G24" s="439"/>
      <c r="H24" s="111" t="s">
        <v>56</v>
      </c>
      <c r="I24" s="112" t="s">
        <v>60</v>
      </c>
      <c r="K24" s="87"/>
    </row>
    <row r="25" spans="2:11" ht="17.25" x14ac:dyDescent="0.35">
      <c r="B25" s="108" t="s">
        <v>69</v>
      </c>
      <c r="C25" s="113"/>
      <c r="D25" s="26"/>
      <c r="F25" s="440" t="s">
        <v>61</v>
      </c>
      <c r="G25" s="441"/>
      <c r="H25" s="15" t="str">
        <f>'Report Sign-off Block'!D15</f>
        <v>[MM/DD/YYYY]</v>
      </c>
      <c r="I25" s="16" t="str">
        <f>'Report Sign-off Block'!E15</f>
        <v>[Test Lab Name]</v>
      </c>
      <c r="K25" s="87"/>
    </row>
    <row r="26" spans="2:11" x14ac:dyDescent="0.3">
      <c r="B26" s="110" t="s">
        <v>63</v>
      </c>
      <c r="C26" s="9"/>
      <c r="D26" s="25"/>
      <c r="F26" s="440" t="s">
        <v>110</v>
      </c>
      <c r="G26" s="441"/>
      <c r="H26" s="15" t="str">
        <f>'Report Sign-off Block'!D16</f>
        <v>[MM/DD/YYYY]</v>
      </c>
      <c r="I26" s="16" t="str">
        <f>'Report Sign-off Block'!E16</f>
        <v>[Test Lab Name]</v>
      </c>
      <c r="K26" s="87"/>
    </row>
    <row r="27" spans="2:11" x14ac:dyDescent="0.3">
      <c r="B27" s="114" t="s">
        <v>62</v>
      </c>
      <c r="C27" s="9"/>
      <c r="D27" s="25"/>
      <c r="F27" s="426" t="s">
        <v>119</v>
      </c>
      <c r="G27" s="427"/>
      <c r="H27" s="15" t="str">
        <f>'Report Sign-off Block'!D17</f>
        <v>[MM/DD/YYYY]</v>
      </c>
      <c r="I27" s="16" t="str">
        <f>'Report Sign-off Block'!E17</f>
        <v>[Test Lab Name]</v>
      </c>
      <c r="K27" s="87"/>
    </row>
    <row r="28" spans="2:11" ht="17.25" thickBot="1" x14ac:dyDescent="0.35">
      <c r="B28" s="115"/>
      <c r="C28" s="113"/>
      <c r="D28" s="11"/>
      <c r="F28" s="428" t="s">
        <v>119</v>
      </c>
      <c r="G28" s="429"/>
      <c r="H28" s="17" t="str">
        <f>'Report Sign-off Block'!D18</f>
        <v>[MM/DD/YYYY]</v>
      </c>
      <c r="I28" s="18" t="str">
        <f>'Report Sign-off Block'!E18</f>
        <v>[Test Lab Name]</v>
      </c>
      <c r="K28" s="87"/>
    </row>
    <row r="29" spans="2:11" ht="17.25" x14ac:dyDescent="0.35">
      <c r="B29" s="108" t="s">
        <v>89</v>
      </c>
      <c r="C29" s="113"/>
      <c r="D29" s="26"/>
      <c r="F29" s="430"/>
      <c r="G29" s="430"/>
      <c r="H29" s="357"/>
      <c r="I29" s="358"/>
      <c r="K29" s="87"/>
    </row>
    <row r="30" spans="2:11" x14ac:dyDescent="0.3">
      <c r="B30" s="110" t="s">
        <v>98</v>
      </c>
      <c r="C30" s="9"/>
      <c r="D30" s="34" t="s">
        <v>99</v>
      </c>
      <c r="K30" s="87"/>
    </row>
    <row r="31" spans="2:11" x14ac:dyDescent="0.3">
      <c r="B31" s="114" t="s">
        <v>22</v>
      </c>
      <c r="C31" s="9"/>
      <c r="D31" s="34"/>
      <c r="K31" s="87"/>
    </row>
    <row r="32" spans="2:11" x14ac:dyDescent="0.3">
      <c r="B32" s="114" t="s">
        <v>134</v>
      </c>
      <c r="C32" s="9"/>
      <c r="D32" s="34" t="s">
        <v>99</v>
      </c>
      <c r="K32" s="87"/>
    </row>
    <row r="33" spans="1:11" x14ac:dyDescent="0.3">
      <c r="B33" s="114" t="s">
        <v>127</v>
      </c>
      <c r="C33" s="9"/>
      <c r="D33" s="34"/>
      <c r="K33" s="87"/>
    </row>
    <row r="34" spans="1:11" x14ac:dyDescent="0.3">
      <c r="B34" s="114" t="s">
        <v>135</v>
      </c>
      <c r="C34" s="9"/>
      <c r="D34" s="34" t="s">
        <v>100</v>
      </c>
      <c r="K34" s="87"/>
    </row>
    <row r="35" spans="1:11" x14ac:dyDescent="0.3">
      <c r="B35" s="114" t="s">
        <v>23</v>
      </c>
      <c r="C35" s="30" t="s">
        <v>85</v>
      </c>
      <c r="D35" s="25"/>
      <c r="K35" s="87"/>
    </row>
    <row r="36" spans="1:11" x14ac:dyDescent="0.3">
      <c r="B36" s="116" t="s">
        <v>64</v>
      </c>
      <c r="C36" s="9"/>
      <c r="D36" s="25"/>
      <c r="K36" s="87"/>
    </row>
    <row r="37" spans="1:11" ht="17.25" x14ac:dyDescent="0.35">
      <c r="B37" s="108"/>
      <c r="C37" s="113"/>
      <c r="D37" s="11"/>
      <c r="K37" s="87"/>
    </row>
    <row r="38" spans="1:11" ht="17.25" x14ac:dyDescent="0.35">
      <c r="B38" s="108" t="s">
        <v>96</v>
      </c>
      <c r="C38" s="113"/>
      <c r="D38" s="26"/>
      <c r="E38" s="84"/>
      <c r="K38" s="87"/>
    </row>
    <row r="39" spans="1:11" x14ac:dyDescent="0.3">
      <c r="B39" s="110" t="s">
        <v>24</v>
      </c>
      <c r="C39" s="9"/>
      <c r="D39" s="25"/>
      <c r="K39" s="87"/>
    </row>
    <row r="40" spans="1:11" x14ac:dyDescent="0.3">
      <c r="B40" s="114" t="s">
        <v>25</v>
      </c>
      <c r="C40" s="9"/>
      <c r="D40" s="25"/>
      <c r="K40" s="87"/>
    </row>
    <row r="41" spans="1:11" x14ac:dyDescent="0.3">
      <c r="B41" s="114" t="s">
        <v>207</v>
      </c>
      <c r="C41" s="9"/>
      <c r="D41" s="25"/>
      <c r="K41" s="87"/>
    </row>
    <row r="42" spans="1:11" x14ac:dyDescent="0.3">
      <c r="B42" s="114" t="s">
        <v>208</v>
      </c>
      <c r="C42" s="9"/>
      <c r="D42" s="25"/>
      <c r="K42" s="87"/>
    </row>
    <row r="43" spans="1:11" ht="17.25" thickBot="1" x14ac:dyDescent="0.35">
      <c r="B43" s="117" t="s">
        <v>26</v>
      </c>
      <c r="C43" s="341"/>
      <c r="D43" s="27"/>
      <c r="K43" s="87"/>
    </row>
    <row r="44" spans="1:11" x14ac:dyDescent="0.3">
      <c r="K44" s="87"/>
    </row>
    <row r="45" spans="1:11" ht="17.25" x14ac:dyDescent="0.35">
      <c r="A45" s="87"/>
      <c r="B45" s="118"/>
      <c r="C45" s="87"/>
      <c r="D45" s="87"/>
      <c r="E45" s="87"/>
      <c r="F45" s="87"/>
      <c r="G45" s="87"/>
      <c r="H45" s="87"/>
      <c r="I45" s="87"/>
      <c r="J45" s="87"/>
      <c r="K45" s="87"/>
    </row>
    <row r="47" spans="1:11" x14ac:dyDescent="0.3">
      <c r="B47" s="119"/>
    </row>
    <row r="48" spans="1:11" x14ac:dyDescent="0.3">
      <c r="B48" s="119"/>
    </row>
    <row r="49" spans="2:2" x14ac:dyDescent="0.3">
      <c r="B49" s="119"/>
    </row>
  </sheetData>
  <sheetProtection algorithmName="SHA-512" hashValue="zWj7blLAYtl0xgxkLpyc9BPDLGRjx7yte4UVb6cwCRhV661UrY6xI2YHX7kxfFc2L+1G0WdMLg+0BIVOzjU7ww==" saltValue="B8CVFN1gg7sM2lfrIDOm5w==" spinCount="100000" sheet="1" objects="1" scenarios="1" selectLockedCells="1"/>
  <customSheetViews>
    <customSheetView guid="{B3BD5AF3-9A64-4EA7-AE1F-3CC326849B8F}" scale="80" showGridLines="0" zeroValues="0">
      <selection activeCell="D113" sqref="D113"/>
      <pageMargins left="0.7" right="0.7" top="0.75" bottom="0.75" header="0.3" footer="0.3"/>
      <pageSetup orientation="portrait" r:id="rId1"/>
    </customSheetView>
    <customSheetView guid="{2A4C6EB9-430A-44F2-86C8-15B50360FC3B}" scale="80" showGridLines="0" zeroValues="0" topLeftCell="A61">
      <selection activeCell="B68" sqref="B68"/>
      <pageMargins left="0.7" right="0.7" top="0.75" bottom="0.75" header="0.3" footer="0.3"/>
      <pageSetup orientation="portrait" r:id="rId2"/>
    </customSheetView>
  </customSheetViews>
  <mergeCells count="12">
    <mergeCell ref="B2:C2"/>
    <mergeCell ref="F27:G27"/>
    <mergeCell ref="F28:G28"/>
    <mergeCell ref="F29:G29"/>
    <mergeCell ref="F21:I23"/>
    <mergeCell ref="F3:G3"/>
    <mergeCell ref="F24:G24"/>
    <mergeCell ref="F25:G25"/>
    <mergeCell ref="F26:G26"/>
    <mergeCell ref="F12:G12"/>
    <mergeCell ref="B11:C11"/>
    <mergeCell ref="F20:I20"/>
  </mergeCells>
  <conditionalFormatting sqref="C32:C33">
    <cfRule type="expression" dxfId="0" priority="2" stopIfTrue="1">
      <formula>$C$23="Central Air Conditioner"</formula>
    </cfRule>
  </conditionalFormatting>
  <dataValidations count="2">
    <dataValidation type="list" showInputMessage="1" showErrorMessage="1" sqref="C23">
      <formula1>Product_Type</formula1>
    </dataValidation>
    <dataValidation type="list" showInputMessage="1" showErrorMessage="1" sqref="C26">
      <formula1>Refrigerant</formula1>
    </dataValidation>
  </dataValidations>
  <hyperlinks>
    <hyperlink ref="F3" location="Instructions!A1" display="Back to Instructions"/>
  </hyperlinks>
  <pageMargins left="0.7" right="0.7" top="0.75" bottom="0.75" header="0.3" footer="0.3"/>
  <pageSetup scale="69" orientation="portrait" r:id="rId3"/>
  <colBreaks count="1" manualBreakCount="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sheetPr>
  <dimension ref="A1:J66"/>
  <sheetViews>
    <sheetView showGridLines="0" zoomScale="80" zoomScaleNormal="80" workbookViewId="0">
      <selection activeCell="E3" sqref="E3"/>
    </sheetView>
  </sheetViews>
  <sheetFormatPr defaultColWidth="10.42578125" defaultRowHeight="16.5" x14ac:dyDescent="0.25"/>
  <cols>
    <col min="1" max="1" width="4.7109375" style="121" customWidth="1"/>
    <col min="2" max="2" width="30.28515625" style="121" customWidth="1"/>
    <col min="3" max="3" width="47.140625" style="121" customWidth="1"/>
    <col min="4" max="4" width="19.42578125" style="121" customWidth="1"/>
    <col min="5" max="5" width="57" style="121" customWidth="1"/>
    <col min="6" max="6" width="14.7109375" style="121" customWidth="1"/>
    <col min="7" max="7" width="25.42578125" style="121" bestFit="1" customWidth="1"/>
    <col min="8" max="8" width="31.7109375" style="121" bestFit="1" customWidth="1"/>
    <col min="9" max="9" width="7" style="121" customWidth="1"/>
    <col min="10" max="10" width="2.5703125" style="129" customWidth="1"/>
    <col min="11" max="16384" width="10.42578125" style="121"/>
  </cols>
  <sheetData>
    <row r="1" spans="2:10" ht="17.25" thickBot="1" x14ac:dyDescent="0.3">
      <c r="J1" s="85"/>
    </row>
    <row r="2" spans="2:10" ht="18" thickBot="1" x14ac:dyDescent="0.3">
      <c r="B2" s="396" t="str">
        <f>'Version Control'!$B$2</f>
        <v>Title Block</v>
      </c>
      <c r="C2" s="397"/>
      <c r="J2" s="122"/>
    </row>
    <row r="3" spans="2:10" s="123" customFormat="1" ht="21.75" customHeight="1" x14ac:dyDescent="0.3">
      <c r="B3" s="246" t="str">
        <f>'Version Control'!$B$3</f>
        <v>Test Report Template Name:</v>
      </c>
      <c r="C3" s="247" t="str">
        <f>'Version Control'!$C$3</f>
        <v>Single Packaged Vertical Unit</v>
      </c>
      <c r="E3" s="36" t="s">
        <v>72</v>
      </c>
      <c r="J3" s="124"/>
    </row>
    <row r="4" spans="2:10" x14ac:dyDescent="0.3">
      <c r="B4" s="248" t="str">
        <f>'Version Control'!$B$4</f>
        <v>Version Number:</v>
      </c>
      <c r="C4" s="249" t="str">
        <f>'Version Control'!$C$4</f>
        <v>v3.2</v>
      </c>
      <c r="J4" s="122"/>
    </row>
    <row r="5" spans="2:10" x14ac:dyDescent="0.3">
      <c r="B5" s="250" t="str">
        <f>'Version Control'!$B$5</f>
        <v xml:space="preserve">Latest Template Revision: </v>
      </c>
      <c r="C5" s="251">
        <f>'Version Control'!$C$5</f>
        <v>42923</v>
      </c>
      <c r="J5" s="122"/>
    </row>
    <row r="6" spans="2:10" x14ac:dyDescent="0.3">
      <c r="B6" s="250" t="str">
        <f>'Version Control'!$B$6</f>
        <v>Tab Name:</v>
      </c>
      <c r="C6" s="303" t="str">
        <f ca="1">MID(CELL("filename",$A$1), FIND("]", CELL("filename", $A$1))+ 1, 255)</f>
        <v>Instrumentation</v>
      </c>
      <c r="J6" s="122"/>
    </row>
    <row r="7" spans="2:10" x14ac:dyDescent="0.25">
      <c r="B7" s="304" t="str">
        <f>'Version Control'!$B$7</f>
        <v>File Name:</v>
      </c>
      <c r="C7" s="305" t="str">
        <f ca="1">'Version Control'!$C$7</f>
        <v>Single Packaged Vertical Unit - v3.2.xlsx</v>
      </c>
      <c r="J7" s="122"/>
    </row>
    <row r="8" spans="2:10" ht="17.25" thickBot="1" x14ac:dyDescent="0.35">
      <c r="B8" s="252" t="str">
        <f>'Version Control'!$B$8</f>
        <v xml:space="preserve">Test Completion Date: </v>
      </c>
      <c r="C8" s="253" t="str">
        <f>'Version Control'!$C$8</f>
        <v>[MM/DD/YYYY]</v>
      </c>
      <c r="J8" s="122"/>
    </row>
    <row r="9" spans="2:10" x14ac:dyDescent="0.25">
      <c r="J9" s="122"/>
    </row>
    <row r="10" spans="2:10" ht="17.25" thickBot="1" x14ac:dyDescent="0.3">
      <c r="J10" s="122"/>
    </row>
    <row r="11" spans="2:10" ht="18" thickBot="1" x14ac:dyDescent="0.3">
      <c r="B11" s="456" t="s">
        <v>121</v>
      </c>
      <c r="C11" s="457"/>
      <c r="D11" s="457"/>
      <c r="E11" s="457"/>
      <c r="F11" s="457"/>
      <c r="G11" s="457"/>
      <c r="H11" s="458"/>
      <c r="J11" s="122"/>
    </row>
    <row r="12" spans="2:10" ht="17.25" x14ac:dyDescent="0.25">
      <c r="B12" s="337" t="s">
        <v>91</v>
      </c>
      <c r="C12" s="338" t="s">
        <v>92</v>
      </c>
      <c r="D12" s="338" t="s">
        <v>93</v>
      </c>
      <c r="E12" s="338" t="s">
        <v>94</v>
      </c>
      <c r="F12" s="339" t="s">
        <v>65</v>
      </c>
      <c r="G12" s="338" t="s">
        <v>66</v>
      </c>
      <c r="H12" s="340" t="s">
        <v>67</v>
      </c>
      <c r="I12" s="125"/>
      <c r="J12" s="122"/>
    </row>
    <row r="13" spans="2:10" x14ac:dyDescent="0.25">
      <c r="B13" s="37"/>
      <c r="C13" s="38"/>
      <c r="D13" s="38"/>
      <c r="E13" s="38"/>
      <c r="F13" s="38"/>
      <c r="G13" s="39"/>
      <c r="H13" s="40"/>
      <c r="J13" s="122"/>
    </row>
    <row r="14" spans="2:10" x14ac:dyDescent="0.25">
      <c r="B14" s="37"/>
      <c r="C14" s="38"/>
      <c r="D14" s="38"/>
      <c r="E14" s="38"/>
      <c r="F14" s="38"/>
      <c r="G14" s="39"/>
      <c r="H14" s="40"/>
      <c r="J14" s="122"/>
    </row>
    <row r="15" spans="2:10" x14ac:dyDescent="0.25">
      <c r="B15" s="37"/>
      <c r="C15" s="38"/>
      <c r="D15" s="38"/>
      <c r="E15" s="38"/>
      <c r="F15" s="38"/>
      <c r="G15" s="39"/>
      <c r="H15" s="40"/>
      <c r="J15" s="122"/>
    </row>
    <row r="16" spans="2:10" x14ac:dyDescent="0.25">
      <c r="B16" s="37"/>
      <c r="C16" s="38"/>
      <c r="D16" s="38"/>
      <c r="E16" s="38"/>
      <c r="F16" s="38"/>
      <c r="G16" s="39"/>
      <c r="H16" s="40"/>
      <c r="J16" s="122"/>
    </row>
    <row r="17" spans="2:10" x14ac:dyDescent="0.25">
      <c r="B17" s="37"/>
      <c r="C17" s="38"/>
      <c r="D17" s="38"/>
      <c r="E17" s="38"/>
      <c r="F17" s="38"/>
      <c r="G17" s="39"/>
      <c r="H17" s="40"/>
      <c r="J17" s="122"/>
    </row>
    <row r="18" spans="2:10" x14ac:dyDescent="0.25">
      <c r="B18" s="37"/>
      <c r="C18" s="38"/>
      <c r="D18" s="38"/>
      <c r="E18" s="38"/>
      <c r="F18" s="38"/>
      <c r="G18" s="39"/>
      <c r="H18" s="40"/>
      <c r="J18" s="122"/>
    </row>
    <row r="19" spans="2:10" x14ac:dyDescent="0.25">
      <c r="B19" s="37"/>
      <c r="C19" s="38"/>
      <c r="D19" s="38"/>
      <c r="E19" s="38"/>
      <c r="F19" s="38"/>
      <c r="G19" s="39"/>
      <c r="H19" s="40"/>
      <c r="J19" s="122"/>
    </row>
    <row r="20" spans="2:10" x14ac:dyDescent="0.25">
      <c r="B20" s="37"/>
      <c r="C20" s="38"/>
      <c r="D20" s="38"/>
      <c r="E20" s="38"/>
      <c r="F20" s="38"/>
      <c r="G20" s="39"/>
      <c r="H20" s="40"/>
      <c r="J20" s="122"/>
    </row>
    <row r="21" spans="2:10" x14ac:dyDescent="0.25">
      <c r="B21" s="37"/>
      <c r="C21" s="38"/>
      <c r="D21" s="38"/>
      <c r="E21" s="38"/>
      <c r="F21" s="38"/>
      <c r="G21" s="39"/>
      <c r="H21" s="40"/>
      <c r="J21" s="122"/>
    </row>
    <row r="22" spans="2:10" x14ac:dyDescent="0.25">
      <c r="B22" s="37"/>
      <c r="C22" s="38"/>
      <c r="D22" s="38"/>
      <c r="E22" s="38"/>
      <c r="F22" s="38"/>
      <c r="G22" s="39"/>
      <c r="H22" s="40"/>
      <c r="J22" s="122"/>
    </row>
    <row r="23" spans="2:10" x14ac:dyDescent="0.25">
      <c r="B23" s="37"/>
      <c r="C23" s="38"/>
      <c r="D23" s="38"/>
      <c r="E23" s="38"/>
      <c r="F23" s="38"/>
      <c r="G23" s="39"/>
      <c r="H23" s="40"/>
      <c r="J23" s="122"/>
    </row>
    <row r="24" spans="2:10" x14ac:dyDescent="0.25">
      <c r="B24" s="37"/>
      <c r="C24" s="38"/>
      <c r="D24" s="38"/>
      <c r="E24" s="38"/>
      <c r="F24" s="38"/>
      <c r="G24" s="39"/>
      <c r="H24" s="40"/>
      <c r="J24" s="122"/>
    </row>
    <row r="25" spans="2:10" x14ac:dyDescent="0.25">
      <c r="B25" s="37"/>
      <c r="C25" s="38"/>
      <c r="D25" s="38"/>
      <c r="E25" s="38"/>
      <c r="F25" s="38"/>
      <c r="G25" s="39"/>
      <c r="H25" s="40"/>
      <c r="J25" s="122"/>
    </row>
    <row r="26" spans="2:10" x14ac:dyDescent="0.25">
      <c r="B26" s="37"/>
      <c r="C26" s="38"/>
      <c r="D26" s="38"/>
      <c r="E26" s="38"/>
      <c r="F26" s="38"/>
      <c r="G26" s="39"/>
      <c r="H26" s="40"/>
      <c r="J26" s="122"/>
    </row>
    <row r="27" spans="2:10" x14ac:dyDescent="0.25">
      <c r="B27" s="37"/>
      <c r="C27" s="38"/>
      <c r="D27" s="38"/>
      <c r="E27" s="38"/>
      <c r="F27" s="38"/>
      <c r="G27" s="39"/>
      <c r="H27" s="40"/>
      <c r="J27" s="122"/>
    </row>
    <row r="28" spans="2:10" x14ac:dyDescent="0.25">
      <c r="B28" s="37"/>
      <c r="C28" s="38"/>
      <c r="D28" s="38"/>
      <c r="E28" s="38"/>
      <c r="F28" s="38"/>
      <c r="G28" s="39"/>
      <c r="H28" s="40"/>
      <c r="J28" s="122"/>
    </row>
    <row r="29" spans="2:10" x14ac:dyDescent="0.25">
      <c r="B29" s="37"/>
      <c r="C29" s="38"/>
      <c r="D29" s="38"/>
      <c r="E29" s="38"/>
      <c r="F29" s="38"/>
      <c r="G29" s="39"/>
      <c r="H29" s="40"/>
      <c r="J29" s="122"/>
    </row>
    <row r="30" spans="2:10" x14ac:dyDescent="0.25">
      <c r="B30" s="37"/>
      <c r="C30" s="38"/>
      <c r="D30" s="38"/>
      <c r="E30" s="38"/>
      <c r="F30" s="38"/>
      <c r="G30" s="39"/>
      <c r="H30" s="40"/>
      <c r="J30" s="122"/>
    </row>
    <row r="31" spans="2:10" x14ac:dyDescent="0.25">
      <c r="B31" s="37"/>
      <c r="C31" s="38"/>
      <c r="D31" s="38"/>
      <c r="E31" s="38"/>
      <c r="F31" s="38"/>
      <c r="G31" s="39"/>
      <c r="H31" s="40"/>
      <c r="J31" s="122"/>
    </row>
    <row r="32" spans="2:10" x14ac:dyDescent="0.25">
      <c r="B32" s="37"/>
      <c r="C32" s="38"/>
      <c r="D32" s="38"/>
      <c r="E32" s="38"/>
      <c r="F32" s="38"/>
      <c r="G32" s="39"/>
      <c r="H32" s="40"/>
      <c r="J32" s="122"/>
    </row>
    <row r="33" spans="2:10" x14ac:dyDescent="0.25">
      <c r="B33" s="37"/>
      <c r="C33" s="38"/>
      <c r="D33" s="38"/>
      <c r="E33" s="38"/>
      <c r="F33" s="38"/>
      <c r="G33" s="39"/>
      <c r="H33" s="40"/>
      <c r="J33" s="122"/>
    </row>
    <row r="34" spans="2:10" x14ac:dyDescent="0.25">
      <c r="B34" s="37"/>
      <c r="C34" s="38"/>
      <c r="D34" s="38"/>
      <c r="E34" s="38"/>
      <c r="F34" s="38"/>
      <c r="G34" s="39"/>
      <c r="H34" s="40"/>
      <c r="J34" s="122"/>
    </row>
    <row r="35" spans="2:10" x14ac:dyDescent="0.25">
      <c r="B35" s="37"/>
      <c r="C35" s="38"/>
      <c r="D35" s="38"/>
      <c r="E35" s="38"/>
      <c r="F35" s="38"/>
      <c r="G35" s="39"/>
      <c r="H35" s="40"/>
      <c r="J35" s="122"/>
    </row>
    <row r="36" spans="2:10" x14ac:dyDescent="0.25">
      <c r="B36" s="37"/>
      <c r="C36" s="38"/>
      <c r="D36" s="38"/>
      <c r="E36" s="38"/>
      <c r="F36" s="38"/>
      <c r="G36" s="39"/>
      <c r="H36" s="40"/>
      <c r="J36" s="122"/>
    </row>
    <row r="37" spans="2:10" x14ac:dyDescent="0.25">
      <c r="B37" s="37"/>
      <c r="C37" s="38"/>
      <c r="D37" s="38"/>
      <c r="E37" s="38"/>
      <c r="F37" s="38"/>
      <c r="G37" s="39"/>
      <c r="H37" s="40"/>
      <c r="J37" s="122"/>
    </row>
    <row r="38" spans="2:10" x14ac:dyDescent="0.25">
      <c r="B38" s="37"/>
      <c r="C38" s="38"/>
      <c r="D38" s="38"/>
      <c r="E38" s="38"/>
      <c r="F38" s="38"/>
      <c r="G38" s="39"/>
      <c r="H38" s="40"/>
      <c r="J38" s="122"/>
    </row>
    <row r="39" spans="2:10" x14ac:dyDescent="0.25">
      <c r="B39" s="37"/>
      <c r="C39" s="38"/>
      <c r="D39" s="38"/>
      <c r="E39" s="38"/>
      <c r="F39" s="38"/>
      <c r="G39" s="39"/>
      <c r="H39" s="40"/>
      <c r="J39" s="122"/>
    </row>
    <row r="40" spans="2:10" x14ac:dyDescent="0.25">
      <c r="B40" s="37"/>
      <c r="C40" s="38"/>
      <c r="D40" s="38"/>
      <c r="E40" s="38"/>
      <c r="F40" s="38"/>
      <c r="G40" s="39"/>
      <c r="H40" s="40"/>
      <c r="J40" s="122"/>
    </row>
    <row r="41" spans="2:10" x14ac:dyDescent="0.25">
      <c r="B41" s="37"/>
      <c r="C41" s="38"/>
      <c r="D41" s="38"/>
      <c r="E41" s="38"/>
      <c r="F41" s="38"/>
      <c r="G41" s="39"/>
      <c r="H41" s="40"/>
      <c r="J41" s="122"/>
    </row>
    <row r="42" spans="2:10" x14ac:dyDescent="0.25">
      <c r="B42" s="37"/>
      <c r="C42" s="38"/>
      <c r="D42" s="38"/>
      <c r="E42" s="38"/>
      <c r="F42" s="38"/>
      <c r="G42" s="39"/>
      <c r="H42" s="40"/>
      <c r="J42" s="122"/>
    </row>
    <row r="43" spans="2:10" x14ac:dyDescent="0.25">
      <c r="B43" s="37"/>
      <c r="C43" s="38"/>
      <c r="D43" s="38"/>
      <c r="E43" s="38"/>
      <c r="F43" s="38"/>
      <c r="G43" s="39"/>
      <c r="H43" s="40"/>
      <c r="J43" s="122"/>
    </row>
    <row r="44" spans="2:10" x14ac:dyDescent="0.25">
      <c r="B44" s="37"/>
      <c r="C44" s="38"/>
      <c r="D44" s="38"/>
      <c r="E44" s="38"/>
      <c r="F44" s="38"/>
      <c r="G44" s="39"/>
      <c r="H44" s="40"/>
      <c r="J44" s="122"/>
    </row>
    <row r="45" spans="2:10" x14ac:dyDescent="0.25">
      <c r="B45" s="37"/>
      <c r="C45" s="38"/>
      <c r="D45" s="38"/>
      <c r="E45" s="38"/>
      <c r="F45" s="38"/>
      <c r="G45" s="39"/>
      <c r="H45" s="40"/>
      <c r="J45" s="122"/>
    </row>
    <row r="46" spans="2:10" x14ac:dyDescent="0.25">
      <c r="B46" s="37"/>
      <c r="C46" s="38"/>
      <c r="D46" s="38"/>
      <c r="E46" s="38"/>
      <c r="F46" s="38"/>
      <c r="G46" s="39"/>
      <c r="H46" s="40"/>
      <c r="J46" s="122"/>
    </row>
    <row r="47" spans="2:10" x14ac:dyDescent="0.25">
      <c r="B47" s="37"/>
      <c r="C47" s="38"/>
      <c r="D47" s="38"/>
      <c r="E47" s="38"/>
      <c r="F47" s="38"/>
      <c r="G47" s="39"/>
      <c r="H47" s="40"/>
      <c r="J47" s="122"/>
    </row>
    <row r="48" spans="2:10" x14ac:dyDescent="0.25">
      <c r="B48" s="37"/>
      <c r="C48" s="38"/>
      <c r="D48" s="38"/>
      <c r="E48" s="38"/>
      <c r="F48" s="38"/>
      <c r="G48" s="39"/>
      <c r="H48" s="40"/>
      <c r="J48" s="122"/>
    </row>
    <row r="49" spans="2:10" ht="17.25" thickBot="1" x14ac:dyDescent="0.3">
      <c r="B49" s="41"/>
      <c r="C49" s="42"/>
      <c r="D49" s="42"/>
      <c r="E49" s="42"/>
      <c r="F49" s="42"/>
      <c r="G49" s="43"/>
      <c r="H49" s="44"/>
      <c r="J49" s="122"/>
    </row>
    <row r="50" spans="2:10" ht="17.25" thickBot="1" x14ac:dyDescent="0.3">
      <c r="J50" s="122"/>
    </row>
    <row r="51" spans="2:10" s="47" customFormat="1" ht="18" thickBot="1" x14ac:dyDescent="0.3">
      <c r="B51" s="126" t="s">
        <v>95</v>
      </c>
      <c r="C51" s="6"/>
      <c r="D51" s="6"/>
      <c r="E51" s="6"/>
      <c r="F51" s="6"/>
      <c r="G51" s="6"/>
      <c r="H51" s="7"/>
      <c r="J51" s="122"/>
    </row>
    <row r="52" spans="2:10" s="48" customFormat="1" ht="15" customHeight="1" x14ac:dyDescent="0.25">
      <c r="B52" s="127" t="s">
        <v>27</v>
      </c>
      <c r="C52" s="5"/>
      <c r="D52" s="5"/>
      <c r="E52" s="5"/>
      <c r="F52" s="5"/>
      <c r="G52" s="5"/>
      <c r="H52" s="128"/>
      <c r="J52" s="122"/>
    </row>
    <row r="53" spans="2:10" s="48" customFormat="1" x14ac:dyDescent="0.25">
      <c r="B53" s="444"/>
      <c r="C53" s="445"/>
      <c r="D53" s="445"/>
      <c r="E53" s="445"/>
      <c r="F53" s="445"/>
      <c r="G53" s="445"/>
      <c r="H53" s="446"/>
      <c r="J53" s="122"/>
    </row>
    <row r="54" spans="2:10" s="48" customFormat="1" x14ac:dyDescent="0.25">
      <c r="B54" s="447"/>
      <c r="C54" s="448"/>
      <c r="D54" s="448"/>
      <c r="E54" s="448"/>
      <c r="F54" s="448"/>
      <c r="G54" s="448"/>
      <c r="H54" s="449"/>
      <c r="J54" s="122"/>
    </row>
    <row r="55" spans="2:10" s="48" customFormat="1" x14ac:dyDescent="0.25">
      <c r="B55" s="447"/>
      <c r="C55" s="448"/>
      <c r="D55" s="448"/>
      <c r="E55" s="448"/>
      <c r="F55" s="448"/>
      <c r="G55" s="448"/>
      <c r="H55" s="449"/>
      <c r="J55" s="122"/>
    </row>
    <row r="56" spans="2:10" s="48" customFormat="1" x14ac:dyDescent="0.25">
      <c r="B56" s="447"/>
      <c r="C56" s="448"/>
      <c r="D56" s="448"/>
      <c r="E56" s="448"/>
      <c r="F56" s="448"/>
      <c r="G56" s="448"/>
      <c r="H56" s="449"/>
      <c r="J56" s="122"/>
    </row>
    <row r="57" spans="2:10" s="48" customFormat="1" x14ac:dyDescent="0.25">
      <c r="B57" s="450"/>
      <c r="C57" s="451"/>
      <c r="D57" s="451"/>
      <c r="E57" s="451"/>
      <c r="F57" s="451"/>
      <c r="G57" s="451"/>
      <c r="H57" s="452"/>
      <c r="J57" s="122"/>
    </row>
    <row r="58" spans="2:10" s="48" customFormat="1" x14ac:dyDescent="0.25">
      <c r="B58" s="127"/>
      <c r="C58" s="5"/>
      <c r="D58" s="5"/>
      <c r="E58" s="5"/>
      <c r="F58" s="5"/>
      <c r="G58" s="5"/>
      <c r="H58" s="128"/>
      <c r="J58" s="122"/>
    </row>
    <row r="59" spans="2:10" s="48" customFormat="1" ht="15" customHeight="1" x14ac:dyDescent="0.25">
      <c r="B59" s="127" t="s">
        <v>28</v>
      </c>
      <c r="C59" s="5"/>
      <c r="D59" s="5"/>
      <c r="E59" s="5"/>
      <c r="F59" s="5"/>
      <c r="G59" s="5"/>
      <c r="H59" s="128"/>
      <c r="J59" s="122"/>
    </row>
    <row r="60" spans="2:10" s="48" customFormat="1" x14ac:dyDescent="0.25">
      <c r="B60" s="444"/>
      <c r="C60" s="445"/>
      <c r="D60" s="445"/>
      <c r="E60" s="445"/>
      <c r="F60" s="445"/>
      <c r="G60" s="445"/>
      <c r="H60" s="446"/>
      <c r="J60" s="122"/>
    </row>
    <row r="61" spans="2:10" s="48" customFormat="1" x14ac:dyDescent="0.25">
      <c r="B61" s="447"/>
      <c r="C61" s="448"/>
      <c r="D61" s="448"/>
      <c r="E61" s="448"/>
      <c r="F61" s="448"/>
      <c r="G61" s="448"/>
      <c r="H61" s="449"/>
      <c r="J61" s="122"/>
    </row>
    <row r="62" spans="2:10" s="48" customFormat="1" x14ac:dyDescent="0.25">
      <c r="B62" s="447"/>
      <c r="C62" s="448"/>
      <c r="D62" s="448"/>
      <c r="E62" s="448"/>
      <c r="F62" s="448"/>
      <c r="G62" s="448"/>
      <c r="H62" s="449"/>
      <c r="J62" s="122"/>
    </row>
    <row r="63" spans="2:10" s="48" customFormat="1" x14ac:dyDescent="0.25">
      <c r="B63" s="447"/>
      <c r="C63" s="448"/>
      <c r="D63" s="448"/>
      <c r="E63" s="448"/>
      <c r="F63" s="448"/>
      <c r="G63" s="448"/>
      <c r="H63" s="449"/>
      <c r="J63" s="122"/>
    </row>
    <row r="64" spans="2:10" s="48" customFormat="1" ht="17.25" thickBot="1" x14ac:dyDescent="0.3">
      <c r="B64" s="453"/>
      <c r="C64" s="454"/>
      <c r="D64" s="454"/>
      <c r="E64" s="454"/>
      <c r="F64" s="454"/>
      <c r="G64" s="454"/>
      <c r="H64" s="455"/>
      <c r="J64" s="122"/>
    </row>
    <row r="65" spans="1:10" x14ac:dyDescent="0.25">
      <c r="J65" s="122"/>
    </row>
    <row r="66" spans="1:10" s="129" customFormat="1" x14ac:dyDescent="0.25">
      <c r="A66" s="122"/>
      <c r="B66" s="122"/>
      <c r="C66" s="122"/>
      <c r="D66" s="122"/>
      <c r="E66" s="122"/>
      <c r="F66" s="122"/>
      <c r="G66" s="122"/>
      <c r="H66" s="122"/>
      <c r="I66" s="122"/>
      <c r="J66" s="122"/>
    </row>
  </sheetData>
  <sheetProtection algorithmName="SHA-512" hashValue="fUCabbOJLEelYGgDm3SOGpYovhIq4s9zTMMqgKqZT0dBJXdzWYZpq+WslCKsbA9Sjell6pXFtLDSQAWmL5fEFQ==" saltValue="9hR8RzVKYZnT2mq+ANT4NQ==" spinCount="100000" sheet="1" objects="1" scenarios="1" selectLockedCells="1"/>
  <protectedRanges>
    <protectedRange sqref="B13:H49" name="Range1"/>
  </protectedRanges>
  <customSheetViews>
    <customSheetView guid="{B3BD5AF3-9A64-4EA7-AE1F-3CC326849B8F}" scale="80" showGridLines="0">
      <selection activeCell="C6" sqref="C6"/>
      <pageMargins left="0.7" right="0.7" top="0.75" bottom="0.75" header="0.3" footer="0.3"/>
      <pageSetup orientation="portrait" r:id="rId1"/>
    </customSheetView>
    <customSheetView guid="{2A4C6EB9-430A-44F2-86C8-15B50360FC3B}" scale="80" showGridLines="0">
      <selection activeCell="G34" sqref="G34"/>
      <pageMargins left="0.7" right="0.7" top="0.75" bottom="0.75" header="0.3" footer="0.3"/>
      <pageSetup orientation="portrait" r:id="rId2"/>
    </customSheetView>
  </customSheetViews>
  <mergeCells count="4">
    <mergeCell ref="B53:H57"/>
    <mergeCell ref="B60:H64"/>
    <mergeCell ref="B2:C2"/>
    <mergeCell ref="B11:H11"/>
  </mergeCells>
  <hyperlinks>
    <hyperlink ref="E3" location="Instructions!A1" display="Back to Instructions"/>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I58"/>
  <sheetViews>
    <sheetView showGridLines="0" zoomScale="80" zoomScaleNormal="80" workbookViewId="0">
      <selection activeCell="E3" sqref="E3"/>
    </sheetView>
  </sheetViews>
  <sheetFormatPr defaultColWidth="9.140625" defaultRowHeight="16.5" x14ac:dyDescent="0.25"/>
  <cols>
    <col min="1" max="1" width="3.5703125" style="48" customWidth="1"/>
    <col min="2" max="2" width="57.7109375" style="48" customWidth="1"/>
    <col min="3" max="3" width="46.28515625" style="48" customWidth="1"/>
    <col min="4" max="4" width="9.140625" style="48"/>
    <col min="5" max="5" width="19.5703125" style="48" bestFit="1" customWidth="1"/>
    <col min="6" max="6" width="32.85546875" style="48" customWidth="1"/>
    <col min="7" max="7" width="11.5703125" style="48" customWidth="1"/>
    <col min="8" max="8" width="4.140625" style="48" customWidth="1"/>
    <col min="9" max="9" width="2" style="138" customWidth="1"/>
    <col min="10" max="16384" width="9.140625" style="48"/>
  </cols>
  <sheetData>
    <row r="1" spans="1:9" s="131" customFormat="1" ht="15.75" thickBot="1" x14ac:dyDescent="0.3">
      <c r="A1" s="130"/>
      <c r="I1" s="85"/>
    </row>
    <row r="2" spans="1:9" s="131" customFormat="1" ht="18" thickBot="1" x14ac:dyDescent="0.3">
      <c r="A2" s="130"/>
      <c r="B2" s="396" t="str">
        <f>'Version Control'!$B$2</f>
        <v>Title Block</v>
      </c>
      <c r="C2" s="397"/>
      <c r="I2" s="132"/>
    </row>
    <row r="3" spans="1:9" s="131" customFormat="1" x14ac:dyDescent="0.3">
      <c r="A3" s="130"/>
      <c r="B3" s="246" t="str">
        <f>'Version Control'!$B$3</f>
        <v>Test Report Template Name:</v>
      </c>
      <c r="C3" s="247" t="str">
        <f>'Version Control'!$C$3</f>
        <v>Single Packaged Vertical Unit</v>
      </c>
      <c r="E3" s="45" t="s">
        <v>72</v>
      </c>
      <c r="I3" s="132"/>
    </row>
    <row r="4" spans="1:9" s="131" customFormat="1" x14ac:dyDescent="0.3">
      <c r="A4" s="130"/>
      <c r="B4" s="248" t="str">
        <f>'Version Control'!$B$4</f>
        <v>Version Number:</v>
      </c>
      <c r="C4" s="249" t="str">
        <f>'Version Control'!$C$4</f>
        <v>v3.2</v>
      </c>
      <c r="I4" s="132"/>
    </row>
    <row r="5" spans="1:9" s="131" customFormat="1" x14ac:dyDescent="0.3">
      <c r="A5" s="130"/>
      <c r="B5" s="250" t="str">
        <f>'Version Control'!$B$5</f>
        <v xml:space="preserve">Latest Template Revision: </v>
      </c>
      <c r="C5" s="251">
        <f>'Version Control'!$C$5</f>
        <v>42923</v>
      </c>
      <c r="I5" s="132"/>
    </row>
    <row r="6" spans="1:9" s="131" customFormat="1" x14ac:dyDescent="0.3">
      <c r="A6" s="130"/>
      <c r="B6" s="250" t="str">
        <f>'Version Control'!$B$6</f>
        <v>Tab Name:</v>
      </c>
      <c r="C6" s="303" t="str">
        <f ca="1">MID(CELL("filename",$A$1), FIND("]", CELL("filename", $A$1))+ 1, 255)</f>
        <v>Setup</v>
      </c>
      <c r="I6" s="132"/>
    </row>
    <row r="7" spans="1:9" s="131" customFormat="1" ht="36" customHeight="1" x14ac:dyDescent="0.25">
      <c r="A7" s="133"/>
      <c r="B7" s="304" t="str">
        <f>'Version Control'!$B$7</f>
        <v>File Name:</v>
      </c>
      <c r="C7" s="305" t="str">
        <f ca="1">'Version Control'!$C$7</f>
        <v>Single Packaged Vertical Unit - v3.2.xlsx</v>
      </c>
      <c r="I7" s="132"/>
    </row>
    <row r="8" spans="1:9" s="131" customFormat="1" ht="17.25" thickBot="1" x14ac:dyDescent="0.35">
      <c r="A8" s="133"/>
      <c r="B8" s="252" t="str">
        <f>'Version Control'!$B$8</f>
        <v xml:space="preserve">Test Completion Date: </v>
      </c>
      <c r="C8" s="253" t="str">
        <f>'Version Control'!$C$8</f>
        <v>[MM/DD/YYYY]</v>
      </c>
      <c r="I8" s="132"/>
    </row>
    <row r="9" spans="1:9" s="131" customFormat="1" ht="15" x14ac:dyDescent="0.25">
      <c r="I9" s="132"/>
    </row>
    <row r="10" spans="1:9" ht="17.25" thickBot="1" x14ac:dyDescent="0.3">
      <c r="I10" s="52"/>
    </row>
    <row r="11" spans="1:9" s="47" customFormat="1" ht="18" thickBot="1" x14ac:dyDescent="0.3">
      <c r="B11" s="126" t="s">
        <v>122</v>
      </c>
      <c r="C11" s="6"/>
      <c r="D11" s="6"/>
      <c r="E11" s="6"/>
      <c r="F11" s="6"/>
      <c r="G11" s="7"/>
      <c r="I11" s="134"/>
    </row>
    <row r="12" spans="1:9" ht="55.5" customHeight="1" x14ac:dyDescent="0.25">
      <c r="B12" s="135" t="s">
        <v>128</v>
      </c>
      <c r="C12" s="13"/>
      <c r="D12" s="5"/>
      <c r="E12" s="5"/>
      <c r="F12" s="5"/>
      <c r="G12" s="128"/>
      <c r="I12" s="52"/>
    </row>
    <row r="13" spans="1:9" ht="66" customHeight="1" x14ac:dyDescent="0.25">
      <c r="B13" s="463" t="s">
        <v>244</v>
      </c>
      <c r="C13" s="459"/>
      <c r="D13" s="445"/>
      <c r="E13" s="445"/>
      <c r="F13" s="445"/>
      <c r="G13" s="446"/>
      <c r="I13" s="52"/>
    </row>
    <row r="14" spans="1:9" x14ac:dyDescent="0.25">
      <c r="B14" s="464"/>
      <c r="C14" s="460"/>
      <c r="D14" s="448"/>
      <c r="E14" s="448"/>
      <c r="F14" s="448"/>
      <c r="G14" s="449"/>
      <c r="I14" s="52"/>
    </row>
    <row r="15" spans="1:9" x14ac:dyDescent="0.25">
      <c r="B15" s="464"/>
      <c r="C15" s="460"/>
      <c r="D15" s="448"/>
      <c r="E15" s="448"/>
      <c r="F15" s="448"/>
      <c r="G15" s="449"/>
      <c r="I15" s="52"/>
    </row>
    <row r="16" spans="1:9" ht="17.25" thickBot="1" x14ac:dyDescent="0.3">
      <c r="B16" s="465"/>
      <c r="C16" s="462"/>
      <c r="D16" s="454"/>
      <c r="E16" s="454"/>
      <c r="F16" s="454"/>
      <c r="G16" s="455"/>
      <c r="I16" s="52"/>
    </row>
    <row r="17" spans="2:9" ht="17.25" thickBot="1" x14ac:dyDescent="0.3">
      <c r="B17" s="5"/>
      <c r="C17" s="4"/>
      <c r="D17" s="4"/>
      <c r="E17" s="4"/>
      <c r="F17" s="4"/>
      <c r="G17" s="5"/>
      <c r="I17" s="52"/>
    </row>
    <row r="18" spans="2:9" s="47" customFormat="1" ht="18" thickBot="1" x14ac:dyDescent="0.3">
      <c r="B18" s="126" t="s">
        <v>131</v>
      </c>
      <c r="C18" s="6"/>
      <c r="D18" s="6"/>
      <c r="E18" s="6"/>
      <c r="F18" s="6"/>
      <c r="G18" s="7"/>
      <c r="I18" s="134"/>
    </row>
    <row r="19" spans="2:9" ht="49.5" x14ac:dyDescent="0.25">
      <c r="B19" s="136" t="s">
        <v>129</v>
      </c>
      <c r="C19" s="13"/>
      <c r="D19" s="5"/>
      <c r="E19" s="5"/>
      <c r="F19" s="5"/>
      <c r="G19" s="128"/>
      <c r="I19" s="52"/>
    </row>
    <row r="20" spans="2:9" ht="66" customHeight="1" x14ac:dyDescent="0.25">
      <c r="B20" s="466" t="s">
        <v>211</v>
      </c>
      <c r="C20" s="459"/>
      <c r="D20" s="445"/>
      <c r="E20" s="445"/>
      <c r="F20" s="445"/>
      <c r="G20" s="446"/>
      <c r="I20" s="52"/>
    </row>
    <row r="21" spans="2:9" x14ac:dyDescent="0.25">
      <c r="B21" s="466"/>
      <c r="C21" s="460"/>
      <c r="D21" s="448"/>
      <c r="E21" s="448"/>
      <c r="F21" s="448"/>
      <c r="G21" s="449"/>
      <c r="I21" s="52"/>
    </row>
    <row r="22" spans="2:9" x14ac:dyDescent="0.25">
      <c r="B22" s="466"/>
      <c r="C22" s="460"/>
      <c r="D22" s="448"/>
      <c r="E22" s="448"/>
      <c r="F22" s="448"/>
      <c r="G22" s="449"/>
      <c r="I22" s="52"/>
    </row>
    <row r="23" spans="2:9" x14ac:dyDescent="0.25">
      <c r="B23" s="466"/>
      <c r="C23" s="461"/>
      <c r="D23" s="451"/>
      <c r="E23" s="451"/>
      <c r="F23" s="451"/>
      <c r="G23" s="452"/>
      <c r="I23" s="52"/>
    </row>
    <row r="24" spans="2:9" x14ac:dyDescent="0.25">
      <c r="B24" s="127" t="s">
        <v>103</v>
      </c>
      <c r="C24" s="5"/>
      <c r="D24" s="5"/>
      <c r="E24" s="5"/>
      <c r="F24" s="5"/>
      <c r="G24" s="128"/>
      <c r="I24" s="52"/>
    </row>
    <row r="25" spans="2:9" ht="17.25" x14ac:dyDescent="0.25">
      <c r="B25" s="137" t="s">
        <v>130</v>
      </c>
      <c r="C25" s="5"/>
      <c r="D25" s="5"/>
      <c r="E25" s="5"/>
      <c r="F25" s="5"/>
      <c r="G25" s="128"/>
      <c r="I25" s="52"/>
    </row>
    <row r="26" spans="2:9" x14ac:dyDescent="0.25">
      <c r="B26" s="444"/>
      <c r="C26" s="445"/>
      <c r="D26" s="445"/>
      <c r="E26" s="445"/>
      <c r="F26" s="445"/>
      <c r="G26" s="446"/>
      <c r="I26" s="52"/>
    </row>
    <row r="27" spans="2:9" x14ac:dyDescent="0.25">
      <c r="B27" s="447"/>
      <c r="C27" s="448"/>
      <c r="D27" s="448"/>
      <c r="E27" s="448"/>
      <c r="F27" s="448"/>
      <c r="G27" s="449"/>
      <c r="I27" s="52"/>
    </row>
    <row r="28" spans="2:9" x14ac:dyDescent="0.25">
      <c r="B28" s="447"/>
      <c r="C28" s="448"/>
      <c r="D28" s="448"/>
      <c r="E28" s="448"/>
      <c r="F28" s="448"/>
      <c r="G28" s="449"/>
      <c r="I28" s="52"/>
    </row>
    <row r="29" spans="2:9" x14ac:dyDescent="0.25">
      <c r="B29" s="447"/>
      <c r="C29" s="448"/>
      <c r="D29" s="448"/>
      <c r="E29" s="448"/>
      <c r="F29" s="448"/>
      <c r="G29" s="449"/>
      <c r="I29" s="52"/>
    </row>
    <row r="30" spans="2:9" x14ac:dyDescent="0.25">
      <c r="B30" s="447"/>
      <c r="C30" s="448"/>
      <c r="D30" s="448"/>
      <c r="E30" s="448"/>
      <c r="F30" s="448"/>
      <c r="G30" s="449"/>
      <c r="I30" s="52"/>
    </row>
    <row r="31" spans="2:9" x14ac:dyDescent="0.25">
      <c r="B31" s="447"/>
      <c r="C31" s="448"/>
      <c r="D31" s="448"/>
      <c r="E31" s="448"/>
      <c r="F31" s="448"/>
      <c r="G31" s="449"/>
      <c r="I31" s="52"/>
    </row>
    <row r="32" spans="2:9" x14ac:dyDescent="0.25">
      <c r="B32" s="447"/>
      <c r="C32" s="448"/>
      <c r="D32" s="448"/>
      <c r="E32" s="448"/>
      <c r="F32" s="448"/>
      <c r="G32" s="449"/>
      <c r="I32" s="52"/>
    </row>
    <row r="33" spans="2:9" x14ac:dyDescent="0.25">
      <c r="B33" s="447"/>
      <c r="C33" s="448"/>
      <c r="D33" s="448"/>
      <c r="E33" s="448"/>
      <c r="F33" s="448"/>
      <c r="G33" s="449"/>
      <c r="I33" s="52"/>
    </row>
    <row r="34" spans="2:9" x14ac:dyDescent="0.25">
      <c r="B34" s="447"/>
      <c r="C34" s="448"/>
      <c r="D34" s="448"/>
      <c r="E34" s="448"/>
      <c r="F34" s="448"/>
      <c r="G34" s="449"/>
      <c r="I34" s="52"/>
    </row>
    <row r="35" spans="2:9" x14ac:dyDescent="0.25">
      <c r="B35" s="447"/>
      <c r="C35" s="448"/>
      <c r="D35" s="448"/>
      <c r="E35" s="448"/>
      <c r="F35" s="448"/>
      <c r="G35" s="449"/>
      <c r="I35" s="52"/>
    </row>
    <row r="36" spans="2:9" x14ac:dyDescent="0.25">
      <c r="B36" s="447"/>
      <c r="C36" s="448"/>
      <c r="D36" s="448"/>
      <c r="E36" s="448"/>
      <c r="F36" s="448"/>
      <c r="G36" s="449"/>
      <c r="I36" s="52"/>
    </row>
    <row r="37" spans="2:9" x14ac:dyDescent="0.25">
      <c r="B37" s="447"/>
      <c r="C37" s="448"/>
      <c r="D37" s="448"/>
      <c r="E37" s="448"/>
      <c r="F37" s="448"/>
      <c r="G37" s="449"/>
      <c r="I37" s="52"/>
    </row>
    <row r="38" spans="2:9" x14ac:dyDescent="0.25">
      <c r="B38" s="447"/>
      <c r="C38" s="448"/>
      <c r="D38" s="448"/>
      <c r="E38" s="448"/>
      <c r="F38" s="448"/>
      <c r="G38" s="449"/>
      <c r="I38" s="52"/>
    </row>
    <row r="39" spans="2:9" x14ac:dyDescent="0.25">
      <c r="B39" s="447"/>
      <c r="C39" s="448"/>
      <c r="D39" s="448"/>
      <c r="E39" s="448"/>
      <c r="F39" s="448"/>
      <c r="G39" s="449"/>
      <c r="I39" s="52"/>
    </row>
    <row r="40" spans="2:9" x14ac:dyDescent="0.25">
      <c r="B40" s="447"/>
      <c r="C40" s="448"/>
      <c r="D40" s="448"/>
      <c r="E40" s="448"/>
      <c r="F40" s="448"/>
      <c r="G40" s="449"/>
      <c r="I40" s="52"/>
    </row>
    <row r="41" spans="2:9" x14ac:dyDescent="0.25">
      <c r="B41" s="447"/>
      <c r="C41" s="448"/>
      <c r="D41" s="448"/>
      <c r="E41" s="448"/>
      <c r="F41" s="448"/>
      <c r="G41" s="449"/>
      <c r="I41" s="52"/>
    </row>
    <row r="42" spans="2:9" x14ac:dyDescent="0.25">
      <c r="B42" s="447"/>
      <c r="C42" s="448"/>
      <c r="D42" s="448"/>
      <c r="E42" s="448"/>
      <c r="F42" s="448"/>
      <c r="G42" s="449"/>
      <c r="I42" s="52"/>
    </row>
    <row r="43" spans="2:9" x14ac:dyDescent="0.25">
      <c r="B43" s="447"/>
      <c r="C43" s="448"/>
      <c r="D43" s="448"/>
      <c r="E43" s="448"/>
      <c r="F43" s="448"/>
      <c r="G43" s="449"/>
      <c r="I43" s="52"/>
    </row>
    <row r="44" spans="2:9" x14ac:dyDescent="0.25">
      <c r="B44" s="447"/>
      <c r="C44" s="448"/>
      <c r="D44" s="448"/>
      <c r="E44" s="448"/>
      <c r="F44" s="448"/>
      <c r="G44" s="449"/>
      <c r="I44" s="52"/>
    </row>
    <row r="45" spans="2:9" ht="17.25" customHeight="1" x14ac:dyDescent="0.25">
      <c r="B45" s="447"/>
      <c r="C45" s="448"/>
      <c r="D45" s="448"/>
      <c r="E45" s="448"/>
      <c r="F45" s="448"/>
      <c r="G45" s="449"/>
      <c r="I45" s="52"/>
    </row>
    <row r="46" spans="2:9" ht="17.25" customHeight="1" x14ac:dyDescent="0.25">
      <c r="B46" s="447"/>
      <c r="C46" s="448"/>
      <c r="D46" s="448"/>
      <c r="E46" s="448"/>
      <c r="F46" s="448"/>
      <c r="G46" s="449"/>
      <c r="I46" s="52"/>
    </row>
    <row r="47" spans="2:9" x14ac:dyDescent="0.25">
      <c r="B47" s="447"/>
      <c r="C47" s="448"/>
      <c r="D47" s="448"/>
      <c r="E47" s="448"/>
      <c r="F47" s="448"/>
      <c r="G47" s="449"/>
      <c r="I47" s="52"/>
    </row>
    <row r="48" spans="2:9" x14ac:dyDescent="0.25">
      <c r="B48" s="447"/>
      <c r="C48" s="448"/>
      <c r="D48" s="448"/>
      <c r="E48" s="448"/>
      <c r="F48" s="448"/>
      <c r="G48" s="449"/>
      <c r="I48" s="52"/>
    </row>
    <row r="49" spans="1:9" x14ac:dyDescent="0.25">
      <c r="B49" s="447"/>
      <c r="C49" s="448"/>
      <c r="D49" s="448"/>
      <c r="E49" s="448"/>
      <c r="F49" s="448"/>
      <c r="G49" s="449"/>
      <c r="I49" s="52"/>
    </row>
    <row r="50" spans="1:9" x14ac:dyDescent="0.25">
      <c r="B50" s="447"/>
      <c r="C50" s="448"/>
      <c r="D50" s="448"/>
      <c r="E50" s="448"/>
      <c r="F50" s="448"/>
      <c r="G50" s="449"/>
      <c r="I50" s="52"/>
    </row>
    <row r="51" spans="1:9" x14ac:dyDescent="0.25">
      <c r="B51" s="447"/>
      <c r="C51" s="448"/>
      <c r="D51" s="448"/>
      <c r="E51" s="448"/>
      <c r="F51" s="448"/>
      <c r="G51" s="449"/>
      <c r="I51" s="52"/>
    </row>
    <row r="52" spans="1:9" x14ac:dyDescent="0.25">
      <c r="B52" s="447"/>
      <c r="C52" s="448"/>
      <c r="D52" s="448"/>
      <c r="E52" s="448"/>
      <c r="F52" s="448"/>
      <c r="G52" s="449"/>
      <c r="I52" s="52"/>
    </row>
    <row r="53" spans="1:9" x14ac:dyDescent="0.25">
      <c r="B53" s="447"/>
      <c r="C53" s="448"/>
      <c r="D53" s="448"/>
      <c r="E53" s="448"/>
      <c r="F53" s="448"/>
      <c r="G53" s="449"/>
      <c r="I53" s="52"/>
    </row>
    <row r="54" spans="1:9" x14ac:dyDescent="0.25">
      <c r="B54" s="447"/>
      <c r="C54" s="448"/>
      <c r="D54" s="448"/>
      <c r="E54" s="448"/>
      <c r="F54" s="448"/>
      <c r="G54" s="449"/>
      <c r="I54" s="52"/>
    </row>
    <row r="55" spans="1:9" x14ac:dyDescent="0.25">
      <c r="B55" s="447"/>
      <c r="C55" s="448"/>
      <c r="D55" s="448"/>
      <c r="E55" s="448"/>
      <c r="F55" s="448"/>
      <c r="G55" s="449"/>
      <c r="I55" s="52"/>
    </row>
    <row r="56" spans="1:9" ht="17.25" thickBot="1" x14ac:dyDescent="0.3">
      <c r="B56" s="453"/>
      <c r="C56" s="454"/>
      <c r="D56" s="454"/>
      <c r="E56" s="454"/>
      <c r="F56" s="454"/>
      <c r="G56" s="455"/>
      <c r="I56" s="52"/>
    </row>
    <row r="57" spans="1:9" x14ac:dyDescent="0.25">
      <c r="I57" s="52"/>
    </row>
    <row r="58" spans="1:9" s="138" customFormat="1" x14ac:dyDescent="0.25">
      <c r="A58" s="52"/>
      <c r="B58" s="52"/>
      <c r="C58" s="52"/>
      <c r="D58" s="52"/>
      <c r="E58" s="52"/>
      <c r="F58" s="52"/>
      <c r="G58" s="52"/>
      <c r="H58" s="52"/>
      <c r="I58" s="52"/>
    </row>
  </sheetData>
  <sheetProtection algorithmName="SHA-512" hashValue="EePNuGGAgs2ztrMcYIlIJUAlCdI9s4EnSo9ytYn798MwpVJT1/ONkW6vnE0U0zAZfP/ReFOoS63muCteuzjfxA==" saltValue="6j6aYUEDPxYkxXiUuUlNsA==" spinCount="100000" sheet="1" objects="1" scenarios="1" selectLockedCells="1"/>
  <customSheetViews>
    <customSheetView guid="{B3BD5AF3-9A64-4EA7-AE1F-3CC326849B8F}" scale="80" showGridLines="0">
      <selection activeCell="B12" sqref="B12"/>
      <pageMargins left="0.7" right="0.7" top="0.75" bottom="0.75" header="0.3" footer="0.3"/>
      <pageSetup orientation="portrait" horizontalDpi="200" verticalDpi="200" r:id="rId1"/>
    </customSheetView>
    <customSheetView guid="{2A4C6EB9-430A-44F2-86C8-15B50360FC3B}" scale="80" showGridLines="0" topLeftCell="A57">
      <selection activeCell="B71" sqref="B71"/>
      <pageMargins left="0.7" right="0.7" top="0.75" bottom="0.75" header="0.3" footer="0.3"/>
      <pageSetup orientation="portrait" horizontalDpi="200" verticalDpi="200" r:id="rId2"/>
    </customSheetView>
  </customSheetViews>
  <mergeCells count="6">
    <mergeCell ref="B2:C2"/>
    <mergeCell ref="C20:G23"/>
    <mergeCell ref="C13:G16"/>
    <mergeCell ref="B26:G56"/>
    <mergeCell ref="B13:B16"/>
    <mergeCell ref="B20:B23"/>
  </mergeCells>
  <dataValidations count="1">
    <dataValidation type="list" showInputMessage="1" showErrorMessage="1" sqref="C19 C12">
      <formula1>Y_N</formula1>
    </dataValidation>
  </dataValidations>
  <hyperlinks>
    <hyperlink ref="E3" location="Instructions!A1" display="Back to Instructions"/>
  </hyperlinks>
  <pageMargins left="0.7" right="0.7" top="0.75" bottom="0.75" header="0.3" footer="0.3"/>
  <pageSetup orientation="portrait" horizontalDpi="200" verticalDpi="2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sheetPr>
  <dimension ref="A1:J131"/>
  <sheetViews>
    <sheetView showGridLines="0" zoomScale="80" zoomScaleNormal="80" workbookViewId="0">
      <selection activeCell="E2" sqref="E2:F2"/>
    </sheetView>
  </sheetViews>
  <sheetFormatPr defaultColWidth="9.140625" defaultRowHeight="16.5" x14ac:dyDescent="0.25"/>
  <cols>
    <col min="1" max="1" width="3" style="48" customWidth="1"/>
    <col min="2" max="2" width="32.7109375" style="48" customWidth="1"/>
    <col min="3" max="3" width="71.42578125" style="48" customWidth="1"/>
    <col min="4" max="4" width="6.85546875" style="48" customWidth="1"/>
    <col min="5" max="5" width="3.5703125" style="48" customWidth="1"/>
    <col min="6" max="6" width="32.7109375" style="48" customWidth="1"/>
    <col min="7" max="7" width="71.42578125" style="48" customWidth="1"/>
    <col min="8" max="8" width="6.85546875" style="48" customWidth="1"/>
    <col min="9" max="9" width="5.140625" style="48" customWidth="1"/>
    <col min="10" max="10" width="2.85546875" style="138" customWidth="1"/>
    <col min="11" max="16384" width="9.140625" style="48"/>
  </cols>
  <sheetData>
    <row r="1" spans="1:10" ht="17.25" thickBot="1" x14ac:dyDescent="0.3">
      <c r="J1" s="49"/>
    </row>
    <row r="2" spans="1:10" ht="18" thickBot="1" x14ac:dyDescent="0.3">
      <c r="A2" s="139"/>
      <c r="B2" s="396" t="str">
        <f>'Version Control'!$B$2</f>
        <v>Title Block</v>
      </c>
      <c r="C2" s="397"/>
      <c r="E2" s="476" t="s">
        <v>72</v>
      </c>
      <c r="F2" s="476"/>
      <c r="J2" s="52"/>
    </row>
    <row r="3" spans="1:10" x14ac:dyDescent="0.3">
      <c r="A3" s="139"/>
      <c r="B3" s="246" t="str">
        <f>'Version Control'!$B$3</f>
        <v>Test Report Template Name:</v>
      </c>
      <c r="C3" s="247" t="str">
        <f>'Version Control'!$C$3</f>
        <v>Single Packaged Vertical Unit</v>
      </c>
      <c r="J3" s="52"/>
    </row>
    <row r="4" spans="1:10" x14ac:dyDescent="0.3">
      <c r="A4" s="139"/>
      <c r="B4" s="248" t="str">
        <f>'Version Control'!$B$4</f>
        <v>Version Number:</v>
      </c>
      <c r="C4" s="249" t="str">
        <f>'Version Control'!$C$4</f>
        <v>v3.2</v>
      </c>
      <c r="J4" s="52"/>
    </row>
    <row r="5" spans="1:10" x14ac:dyDescent="0.3">
      <c r="A5" s="139"/>
      <c r="B5" s="250" t="str">
        <f>'Version Control'!$B$5</f>
        <v xml:space="preserve">Latest Template Revision: </v>
      </c>
      <c r="C5" s="251">
        <f>'Version Control'!$C$5</f>
        <v>42923</v>
      </c>
      <c r="E5" s="140"/>
      <c r="J5" s="52"/>
    </row>
    <row r="6" spans="1:10" x14ac:dyDescent="0.3">
      <c r="A6" s="139"/>
      <c r="B6" s="250" t="str">
        <f>'Version Control'!$B$6</f>
        <v>Tab Name:</v>
      </c>
      <c r="C6" s="303" t="str">
        <f ca="1">MID(CELL("filename",$A$1), FIND("]", CELL("filename", $A$1))+ 1, 255)</f>
        <v>Photos</v>
      </c>
      <c r="J6" s="52"/>
    </row>
    <row r="7" spans="1:10" ht="38.25" customHeight="1" x14ac:dyDescent="0.25">
      <c r="A7" s="139"/>
      <c r="B7" s="304" t="str">
        <f>'Version Control'!$B$7</f>
        <v>File Name:</v>
      </c>
      <c r="C7" s="305" t="str">
        <f ca="1">'Version Control'!$C$7</f>
        <v>Single Packaged Vertical Unit - v3.2.xlsx</v>
      </c>
      <c r="J7" s="52"/>
    </row>
    <row r="8" spans="1:10" ht="17.25" thickBot="1" x14ac:dyDescent="0.35">
      <c r="A8" s="139"/>
      <c r="B8" s="252" t="str">
        <f>'Version Control'!$B$8</f>
        <v xml:space="preserve">Test Completion Date: </v>
      </c>
      <c r="C8" s="253" t="str">
        <f>'Version Control'!$C$8</f>
        <v>[MM/DD/YYYY]</v>
      </c>
      <c r="J8" s="52"/>
    </row>
    <row r="9" spans="1:10" x14ac:dyDescent="0.25">
      <c r="A9" s="139"/>
      <c r="B9" s="54"/>
      <c r="C9" s="55"/>
      <c r="J9" s="52"/>
    </row>
    <row r="10" spans="1:10" x14ac:dyDescent="0.25">
      <c r="J10" s="52"/>
    </row>
    <row r="11" spans="1:10" x14ac:dyDescent="0.25">
      <c r="B11" s="141" t="s">
        <v>102</v>
      </c>
      <c r="C11" s="142"/>
      <c r="J11" s="52"/>
    </row>
    <row r="12" spans="1:10" ht="17.25" thickBot="1" x14ac:dyDescent="0.3">
      <c r="J12" s="52"/>
    </row>
    <row r="13" spans="1:10" s="47" customFormat="1" ht="18" thickBot="1" x14ac:dyDescent="0.3">
      <c r="B13" s="143" t="s">
        <v>138</v>
      </c>
      <c r="C13" s="144"/>
      <c r="D13" s="144"/>
      <c r="E13" s="144"/>
      <c r="F13" s="144"/>
      <c r="G13" s="144"/>
      <c r="H13" s="145"/>
      <c r="J13" s="134"/>
    </row>
    <row r="14" spans="1:10" x14ac:dyDescent="0.25">
      <c r="B14" s="483"/>
      <c r="C14" s="484"/>
      <c r="D14" s="486"/>
      <c r="E14" s="146"/>
      <c r="F14" s="489"/>
      <c r="G14" s="484"/>
      <c r="H14" s="485"/>
      <c r="J14" s="52"/>
    </row>
    <row r="15" spans="1:10" x14ac:dyDescent="0.25">
      <c r="B15" s="477"/>
      <c r="C15" s="478"/>
      <c r="D15" s="487"/>
      <c r="E15" s="5"/>
      <c r="F15" s="490"/>
      <c r="G15" s="478"/>
      <c r="H15" s="479"/>
      <c r="J15" s="52"/>
    </row>
    <row r="16" spans="1:10" x14ac:dyDescent="0.25">
      <c r="B16" s="477"/>
      <c r="C16" s="478"/>
      <c r="D16" s="487"/>
      <c r="E16" s="5"/>
      <c r="F16" s="490"/>
      <c r="G16" s="478"/>
      <c r="H16" s="479"/>
      <c r="J16" s="52"/>
    </row>
    <row r="17" spans="2:10" x14ac:dyDescent="0.25">
      <c r="B17" s="477"/>
      <c r="C17" s="478"/>
      <c r="D17" s="487"/>
      <c r="E17" s="5"/>
      <c r="F17" s="490"/>
      <c r="G17" s="478"/>
      <c r="H17" s="479"/>
      <c r="J17" s="52"/>
    </row>
    <row r="18" spans="2:10" x14ac:dyDescent="0.25">
      <c r="B18" s="477"/>
      <c r="C18" s="478"/>
      <c r="D18" s="487"/>
      <c r="E18" s="5"/>
      <c r="F18" s="490"/>
      <c r="G18" s="478"/>
      <c r="H18" s="479"/>
      <c r="J18" s="52"/>
    </row>
    <row r="19" spans="2:10" x14ac:dyDescent="0.25">
      <c r="B19" s="477"/>
      <c r="C19" s="478"/>
      <c r="D19" s="487"/>
      <c r="E19" s="5"/>
      <c r="F19" s="490"/>
      <c r="G19" s="478"/>
      <c r="H19" s="479"/>
      <c r="J19" s="52"/>
    </row>
    <row r="20" spans="2:10" x14ac:dyDescent="0.25">
      <c r="B20" s="477"/>
      <c r="C20" s="478"/>
      <c r="D20" s="487"/>
      <c r="E20" s="5"/>
      <c r="F20" s="490"/>
      <c r="G20" s="478"/>
      <c r="H20" s="479"/>
      <c r="J20" s="52"/>
    </row>
    <row r="21" spans="2:10" x14ac:dyDescent="0.25">
      <c r="B21" s="477"/>
      <c r="C21" s="478"/>
      <c r="D21" s="487"/>
      <c r="E21" s="5"/>
      <c r="F21" s="490"/>
      <c r="G21" s="478"/>
      <c r="H21" s="479"/>
      <c r="J21" s="52"/>
    </row>
    <row r="22" spans="2:10" x14ac:dyDescent="0.25">
      <c r="B22" s="477"/>
      <c r="C22" s="478"/>
      <c r="D22" s="487"/>
      <c r="E22" s="5"/>
      <c r="F22" s="490"/>
      <c r="G22" s="478"/>
      <c r="H22" s="479"/>
      <c r="J22" s="52"/>
    </row>
    <row r="23" spans="2:10" x14ac:dyDescent="0.25">
      <c r="B23" s="477"/>
      <c r="C23" s="478"/>
      <c r="D23" s="487"/>
      <c r="E23" s="5"/>
      <c r="F23" s="490"/>
      <c r="G23" s="478"/>
      <c r="H23" s="479"/>
      <c r="J23" s="52"/>
    </row>
    <row r="24" spans="2:10" x14ac:dyDescent="0.25">
      <c r="B24" s="477"/>
      <c r="C24" s="478"/>
      <c r="D24" s="487"/>
      <c r="E24" s="5"/>
      <c r="F24" s="490"/>
      <c r="G24" s="478"/>
      <c r="H24" s="479"/>
      <c r="J24" s="52"/>
    </row>
    <row r="25" spans="2:10" x14ac:dyDescent="0.25">
      <c r="B25" s="477"/>
      <c r="C25" s="478"/>
      <c r="D25" s="487"/>
      <c r="E25" s="5"/>
      <c r="F25" s="490"/>
      <c r="G25" s="478"/>
      <c r="H25" s="479"/>
      <c r="J25" s="52"/>
    </row>
    <row r="26" spans="2:10" x14ac:dyDescent="0.25">
      <c r="B26" s="477"/>
      <c r="C26" s="478"/>
      <c r="D26" s="487"/>
      <c r="E26" s="5"/>
      <c r="F26" s="490"/>
      <c r="G26" s="478"/>
      <c r="H26" s="479"/>
      <c r="J26" s="52"/>
    </row>
    <row r="27" spans="2:10" x14ac:dyDescent="0.25">
      <c r="B27" s="477"/>
      <c r="C27" s="478"/>
      <c r="D27" s="487"/>
      <c r="E27" s="5"/>
      <c r="F27" s="490"/>
      <c r="G27" s="478"/>
      <c r="H27" s="479"/>
      <c r="J27" s="52"/>
    </row>
    <row r="28" spans="2:10" x14ac:dyDescent="0.25">
      <c r="B28" s="477"/>
      <c r="C28" s="478"/>
      <c r="D28" s="487"/>
      <c r="E28" s="5"/>
      <c r="F28" s="490"/>
      <c r="G28" s="478"/>
      <c r="H28" s="479"/>
      <c r="J28" s="52"/>
    </row>
    <row r="29" spans="2:10" x14ac:dyDescent="0.25">
      <c r="B29" s="477"/>
      <c r="C29" s="478"/>
      <c r="D29" s="487"/>
      <c r="E29" s="5"/>
      <c r="F29" s="490"/>
      <c r="G29" s="478"/>
      <c r="H29" s="479"/>
      <c r="J29" s="52"/>
    </row>
    <row r="30" spans="2:10" x14ac:dyDescent="0.25">
      <c r="B30" s="477"/>
      <c r="C30" s="478"/>
      <c r="D30" s="487"/>
      <c r="E30" s="5"/>
      <c r="F30" s="490"/>
      <c r="G30" s="478"/>
      <c r="H30" s="479"/>
      <c r="J30" s="52"/>
    </row>
    <row r="31" spans="2:10" x14ac:dyDescent="0.25">
      <c r="B31" s="477"/>
      <c r="C31" s="478"/>
      <c r="D31" s="487"/>
      <c r="E31" s="5"/>
      <c r="F31" s="490"/>
      <c r="G31" s="478"/>
      <c r="H31" s="479"/>
      <c r="J31" s="52"/>
    </row>
    <row r="32" spans="2:10" x14ac:dyDescent="0.25">
      <c r="B32" s="477"/>
      <c r="C32" s="478"/>
      <c r="D32" s="487"/>
      <c r="E32" s="5"/>
      <c r="F32" s="490"/>
      <c r="G32" s="478"/>
      <c r="H32" s="479"/>
      <c r="J32" s="52"/>
    </row>
    <row r="33" spans="2:10" x14ac:dyDescent="0.25">
      <c r="B33" s="477"/>
      <c r="C33" s="478"/>
      <c r="D33" s="487"/>
      <c r="E33" s="5"/>
      <c r="F33" s="490"/>
      <c r="G33" s="478"/>
      <c r="H33" s="479"/>
      <c r="J33" s="52"/>
    </row>
    <row r="34" spans="2:10" ht="17.25" thickBot="1" x14ac:dyDescent="0.3">
      <c r="B34" s="480"/>
      <c r="C34" s="481"/>
      <c r="D34" s="488"/>
      <c r="E34" s="147"/>
      <c r="F34" s="491"/>
      <c r="G34" s="481"/>
      <c r="H34" s="482"/>
      <c r="J34" s="52"/>
    </row>
    <row r="35" spans="2:10" ht="17.25" thickBot="1" x14ac:dyDescent="0.3">
      <c r="J35" s="52"/>
    </row>
    <row r="36" spans="2:10" s="47" customFormat="1" ht="18" thickBot="1" x14ac:dyDescent="0.3">
      <c r="B36" s="143" t="s">
        <v>97</v>
      </c>
      <c r="C36" s="144"/>
      <c r="D36" s="145"/>
      <c r="F36" s="143" t="s">
        <v>139</v>
      </c>
      <c r="G36" s="144"/>
      <c r="H36" s="145"/>
      <c r="J36" s="134"/>
    </row>
    <row r="37" spans="2:10" x14ac:dyDescent="0.25">
      <c r="B37" s="477"/>
      <c r="C37" s="478"/>
      <c r="D37" s="479"/>
      <c r="F37" s="477"/>
      <c r="G37" s="478"/>
      <c r="H37" s="479"/>
      <c r="J37" s="52"/>
    </row>
    <row r="38" spans="2:10" x14ac:dyDescent="0.25">
      <c r="B38" s="477"/>
      <c r="C38" s="478"/>
      <c r="D38" s="479"/>
      <c r="F38" s="477"/>
      <c r="G38" s="478"/>
      <c r="H38" s="479"/>
      <c r="J38" s="52"/>
    </row>
    <row r="39" spans="2:10" x14ac:dyDescent="0.25">
      <c r="B39" s="477"/>
      <c r="C39" s="478"/>
      <c r="D39" s="479"/>
      <c r="F39" s="477"/>
      <c r="G39" s="478"/>
      <c r="H39" s="479"/>
      <c r="J39" s="52"/>
    </row>
    <row r="40" spans="2:10" x14ac:dyDescent="0.25">
      <c r="B40" s="477"/>
      <c r="C40" s="478"/>
      <c r="D40" s="479"/>
      <c r="F40" s="477"/>
      <c r="G40" s="478"/>
      <c r="H40" s="479"/>
      <c r="J40" s="52"/>
    </row>
    <row r="41" spans="2:10" x14ac:dyDescent="0.25">
      <c r="B41" s="477"/>
      <c r="C41" s="478"/>
      <c r="D41" s="479"/>
      <c r="F41" s="477"/>
      <c r="G41" s="478"/>
      <c r="H41" s="479"/>
      <c r="J41" s="52"/>
    </row>
    <row r="42" spans="2:10" x14ac:dyDescent="0.25">
      <c r="B42" s="477"/>
      <c r="C42" s="478"/>
      <c r="D42" s="479"/>
      <c r="F42" s="477"/>
      <c r="G42" s="478"/>
      <c r="H42" s="479"/>
      <c r="J42" s="52"/>
    </row>
    <row r="43" spans="2:10" x14ac:dyDescent="0.25">
      <c r="B43" s="477"/>
      <c r="C43" s="478"/>
      <c r="D43" s="479"/>
      <c r="F43" s="477"/>
      <c r="G43" s="478"/>
      <c r="H43" s="479"/>
      <c r="J43" s="52"/>
    </row>
    <row r="44" spans="2:10" x14ac:dyDescent="0.25">
      <c r="B44" s="477"/>
      <c r="C44" s="478"/>
      <c r="D44" s="479"/>
      <c r="F44" s="477"/>
      <c r="G44" s="478"/>
      <c r="H44" s="479"/>
      <c r="J44" s="52"/>
    </row>
    <row r="45" spans="2:10" x14ac:dyDescent="0.25">
      <c r="B45" s="477"/>
      <c r="C45" s="478"/>
      <c r="D45" s="479"/>
      <c r="F45" s="477"/>
      <c r="G45" s="478"/>
      <c r="H45" s="479"/>
      <c r="J45" s="52"/>
    </row>
    <row r="46" spans="2:10" x14ac:dyDescent="0.25">
      <c r="B46" s="477"/>
      <c r="C46" s="478"/>
      <c r="D46" s="479"/>
      <c r="F46" s="477"/>
      <c r="G46" s="478"/>
      <c r="H46" s="479"/>
      <c r="J46" s="52"/>
    </row>
    <row r="47" spans="2:10" x14ac:dyDescent="0.25">
      <c r="B47" s="477"/>
      <c r="C47" s="478"/>
      <c r="D47" s="479"/>
      <c r="F47" s="477"/>
      <c r="G47" s="478"/>
      <c r="H47" s="479"/>
      <c r="J47" s="52"/>
    </row>
    <row r="48" spans="2:10" x14ac:dyDescent="0.25">
      <c r="B48" s="477"/>
      <c r="C48" s="478"/>
      <c r="D48" s="479"/>
      <c r="F48" s="477"/>
      <c r="G48" s="478"/>
      <c r="H48" s="479"/>
      <c r="J48" s="52"/>
    </row>
    <row r="49" spans="2:10" x14ac:dyDescent="0.25">
      <c r="B49" s="477"/>
      <c r="C49" s="478"/>
      <c r="D49" s="479"/>
      <c r="F49" s="477"/>
      <c r="G49" s="478"/>
      <c r="H49" s="479"/>
      <c r="J49" s="52"/>
    </row>
    <row r="50" spans="2:10" x14ac:dyDescent="0.25">
      <c r="B50" s="477"/>
      <c r="C50" s="478"/>
      <c r="D50" s="479"/>
      <c r="F50" s="477"/>
      <c r="G50" s="478"/>
      <c r="H50" s="479"/>
      <c r="J50" s="52"/>
    </row>
    <row r="51" spans="2:10" x14ac:dyDescent="0.25">
      <c r="B51" s="477"/>
      <c r="C51" s="478"/>
      <c r="D51" s="479"/>
      <c r="F51" s="477"/>
      <c r="G51" s="478"/>
      <c r="H51" s="479"/>
      <c r="J51" s="52"/>
    </row>
    <row r="52" spans="2:10" x14ac:dyDescent="0.25">
      <c r="B52" s="477"/>
      <c r="C52" s="478"/>
      <c r="D52" s="479"/>
      <c r="F52" s="477"/>
      <c r="G52" s="478"/>
      <c r="H52" s="479"/>
      <c r="J52" s="52"/>
    </row>
    <row r="53" spans="2:10" x14ac:dyDescent="0.25">
      <c r="B53" s="477"/>
      <c r="C53" s="478"/>
      <c r="D53" s="479"/>
      <c r="F53" s="477"/>
      <c r="G53" s="478"/>
      <c r="H53" s="479"/>
      <c r="J53" s="52"/>
    </row>
    <row r="54" spans="2:10" x14ac:dyDescent="0.25">
      <c r="B54" s="477"/>
      <c r="C54" s="478"/>
      <c r="D54" s="479"/>
      <c r="F54" s="477"/>
      <c r="G54" s="478"/>
      <c r="H54" s="479"/>
      <c r="J54" s="52"/>
    </row>
    <row r="55" spans="2:10" x14ac:dyDescent="0.25">
      <c r="B55" s="477"/>
      <c r="C55" s="478"/>
      <c r="D55" s="479"/>
      <c r="F55" s="477"/>
      <c r="G55" s="478"/>
      <c r="H55" s="479"/>
      <c r="J55" s="52"/>
    </row>
    <row r="56" spans="2:10" x14ac:dyDescent="0.25">
      <c r="B56" s="477"/>
      <c r="C56" s="478"/>
      <c r="D56" s="479"/>
      <c r="F56" s="477"/>
      <c r="G56" s="478"/>
      <c r="H56" s="479"/>
      <c r="J56" s="52"/>
    </row>
    <row r="57" spans="2:10" ht="17.25" thickBot="1" x14ac:dyDescent="0.3">
      <c r="B57" s="480"/>
      <c r="C57" s="481"/>
      <c r="D57" s="482"/>
      <c r="F57" s="480"/>
      <c r="G57" s="481"/>
      <c r="H57" s="482"/>
      <c r="J57" s="52"/>
    </row>
    <row r="58" spans="2:10" ht="17.25" thickBot="1" x14ac:dyDescent="0.3">
      <c r="J58" s="52"/>
    </row>
    <row r="59" spans="2:10" s="150" customFormat="1" ht="18" thickBot="1" x14ac:dyDescent="0.3">
      <c r="B59" s="143" t="s">
        <v>140</v>
      </c>
      <c r="C59" s="148"/>
      <c r="D59" s="149"/>
      <c r="F59" s="492" t="s">
        <v>296</v>
      </c>
      <c r="G59" s="493"/>
      <c r="H59" s="494"/>
      <c r="J59" s="151"/>
    </row>
    <row r="60" spans="2:10" x14ac:dyDescent="0.25">
      <c r="B60" s="477"/>
      <c r="C60" s="478"/>
      <c r="D60" s="479"/>
      <c r="F60" s="483"/>
      <c r="G60" s="484"/>
      <c r="H60" s="485"/>
      <c r="J60" s="52"/>
    </row>
    <row r="61" spans="2:10" x14ac:dyDescent="0.25">
      <c r="B61" s="477"/>
      <c r="C61" s="478"/>
      <c r="D61" s="479"/>
      <c r="F61" s="477"/>
      <c r="G61" s="478"/>
      <c r="H61" s="479"/>
      <c r="J61" s="52"/>
    </row>
    <row r="62" spans="2:10" x14ac:dyDescent="0.25">
      <c r="B62" s="477"/>
      <c r="C62" s="478"/>
      <c r="D62" s="479"/>
      <c r="F62" s="477"/>
      <c r="G62" s="478"/>
      <c r="H62" s="479"/>
      <c r="J62" s="52"/>
    </row>
    <row r="63" spans="2:10" x14ac:dyDescent="0.25">
      <c r="B63" s="477"/>
      <c r="C63" s="478"/>
      <c r="D63" s="479"/>
      <c r="F63" s="477"/>
      <c r="G63" s="478"/>
      <c r="H63" s="479"/>
      <c r="J63" s="52"/>
    </row>
    <row r="64" spans="2:10" x14ac:dyDescent="0.25">
      <c r="B64" s="477"/>
      <c r="C64" s="478"/>
      <c r="D64" s="479"/>
      <c r="F64" s="477"/>
      <c r="G64" s="478"/>
      <c r="H64" s="479"/>
      <c r="J64" s="52"/>
    </row>
    <row r="65" spans="2:10" x14ac:dyDescent="0.25">
      <c r="B65" s="477"/>
      <c r="C65" s="478"/>
      <c r="D65" s="479"/>
      <c r="F65" s="477"/>
      <c r="G65" s="478"/>
      <c r="H65" s="479"/>
      <c r="J65" s="52"/>
    </row>
    <row r="66" spans="2:10" x14ac:dyDescent="0.25">
      <c r="B66" s="477"/>
      <c r="C66" s="478"/>
      <c r="D66" s="479"/>
      <c r="F66" s="477"/>
      <c r="G66" s="478"/>
      <c r="H66" s="479"/>
      <c r="J66" s="52"/>
    </row>
    <row r="67" spans="2:10" x14ac:dyDescent="0.25">
      <c r="B67" s="477"/>
      <c r="C67" s="478"/>
      <c r="D67" s="479"/>
      <c r="F67" s="477"/>
      <c r="G67" s="478"/>
      <c r="H67" s="479"/>
      <c r="J67" s="52"/>
    </row>
    <row r="68" spans="2:10" x14ac:dyDescent="0.25">
      <c r="B68" s="477"/>
      <c r="C68" s="478"/>
      <c r="D68" s="479"/>
      <c r="F68" s="477"/>
      <c r="G68" s="478"/>
      <c r="H68" s="479"/>
      <c r="J68" s="52"/>
    </row>
    <row r="69" spans="2:10" x14ac:dyDescent="0.25">
      <c r="B69" s="477"/>
      <c r="C69" s="478"/>
      <c r="D69" s="479"/>
      <c r="F69" s="477"/>
      <c r="G69" s="478"/>
      <c r="H69" s="479"/>
      <c r="J69" s="52"/>
    </row>
    <row r="70" spans="2:10" x14ac:dyDescent="0.25">
      <c r="B70" s="477"/>
      <c r="C70" s="478"/>
      <c r="D70" s="479"/>
      <c r="F70" s="477"/>
      <c r="G70" s="478"/>
      <c r="H70" s="479"/>
      <c r="J70" s="52"/>
    </row>
    <row r="71" spans="2:10" x14ac:dyDescent="0.25">
      <c r="B71" s="477"/>
      <c r="C71" s="478"/>
      <c r="D71" s="479"/>
      <c r="F71" s="477"/>
      <c r="G71" s="478"/>
      <c r="H71" s="479"/>
      <c r="J71" s="52"/>
    </row>
    <row r="72" spans="2:10" x14ac:dyDescent="0.25">
      <c r="B72" s="477"/>
      <c r="C72" s="478"/>
      <c r="D72" s="479"/>
      <c r="F72" s="477"/>
      <c r="G72" s="478"/>
      <c r="H72" s="479"/>
      <c r="J72" s="52"/>
    </row>
    <row r="73" spans="2:10" x14ac:dyDescent="0.25">
      <c r="B73" s="477"/>
      <c r="C73" s="478"/>
      <c r="D73" s="479"/>
      <c r="F73" s="477"/>
      <c r="G73" s="478"/>
      <c r="H73" s="479"/>
      <c r="J73" s="52"/>
    </row>
    <row r="74" spans="2:10" x14ac:dyDescent="0.25">
      <c r="B74" s="477"/>
      <c r="C74" s="478"/>
      <c r="D74" s="479"/>
      <c r="F74" s="477"/>
      <c r="G74" s="478"/>
      <c r="H74" s="479"/>
      <c r="J74" s="52"/>
    </row>
    <row r="75" spans="2:10" x14ac:dyDescent="0.25">
      <c r="B75" s="477"/>
      <c r="C75" s="478"/>
      <c r="D75" s="479"/>
      <c r="F75" s="477"/>
      <c r="G75" s="478"/>
      <c r="H75" s="479"/>
      <c r="J75" s="52"/>
    </row>
    <row r="76" spans="2:10" x14ac:dyDescent="0.25">
      <c r="B76" s="477"/>
      <c r="C76" s="478"/>
      <c r="D76" s="479"/>
      <c r="F76" s="477"/>
      <c r="G76" s="478"/>
      <c r="H76" s="479"/>
      <c r="J76" s="52"/>
    </row>
    <row r="77" spans="2:10" x14ac:dyDescent="0.25">
      <c r="B77" s="477"/>
      <c r="C77" s="478"/>
      <c r="D77" s="479"/>
      <c r="F77" s="477"/>
      <c r="G77" s="478"/>
      <c r="H77" s="479"/>
      <c r="J77" s="52"/>
    </row>
    <row r="78" spans="2:10" x14ac:dyDescent="0.25">
      <c r="B78" s="477"/>
      <c r="C78" s="478"/>
      <c r="D78" s="479"/>
      <c r="F78" s="477"/>
      <c r="G78" s="478"/>
      <c r="H78" s="479"/>
      <c r="J78" s="52"/>
    </row>
    <row r="79" spans="2:10" x14ac:dyDescent="0.25">
      <c r="B79" s="477"/>
      <c r="C79" s="478"/>
      <c r="D79" s="479"/>
      <c r="F79" s="477"/>
      <c r="G79" s="478"/>
      <c r="H79" s="479"/>
      <c r="J79" s="52"/>
    </row>
    <row r="80" spans="2:10" x14ac:dyDescent="0.25">
      <c r="B80" s="477"/>
      <c r="C80" s="478"/>
      <c r="D80" s="479"/>
      <c r="F80" s="477"/>
      <c r="G80" s="478"/>
      <c r="H80" s="479"/>
      <c r="J80" s="52"/>
    </row>
    <row r="81" spans="2:10" ht="17.25" thickBot="1" x14ac:dyDescent="0.3">
      <c r="B81" s="480"/>
      <c r="C81" s="481"/>
      <c r="D81" s="482"/>
      <c r="F81" s="480"/>
      <c r="G81" s="481"/>
      <c r="H81" s="482"/>
      <c r="J81" s="52"/>
    </row>
    <row r="82" spans="2:10" ht="17.25" thickBot="1" x14ac:dyDescent="0.3">
      <c r="B82" s="56"/>
      <c r="C82" s="56"/>
      <c r="D82" s="56"/>
      <c r="J82" s="52"/>
    </row>
    <row r="83" spans="2:10" s="47" customFormat="1" ht="18" thickBot="1" x14ac:dyDescent="0.3">
      <c r="B83" s="143" t="s">
        <v>297</v>
      </c>
      <c r="C83" s="144"/>
      <c r="D83" s="145"/>
      <c r="F83" s="143" t="s">
        <v>298</v>
      </c>
      <c r="G83" s="144"/>
      <c r="H83" s="145"/>
      <c r="J83" s="134"/>
    </row>
    <row r="84" spans="2:10" x14ac:dyDescent="0.25">
      <c r="B84" s="477"/>
      <c r="C84" s="478"/>
      <c r="D84" s="479"/>
      <c r="F84" s="477"/>
      <c r="G84" s="478"/>
      <c r="H84" s="479"/>
      <c r="J84" s="52"/>
    </row>
    <row r="85" spans="2:10" x14ac:dyDescent="0.25">
      <c r="B85" s="477"/>
      <c r="C85" s="478"/>
      <c r="D85" s="479"/>
      <c r="F85" s="477"/>
      <c r="G85" s="478"/>
      <c r="H85" s="479"/>
      <c r="J85" s="52"/>
    </row>
    <row r="86" spans="2:10" x14ac:dyDescent="0.25">
      <c r="B86" s="477"/>
      <c r="C86" s="478"/>
      <c r="D86" s="479"/>
      <c r="F86" s="477"/>
      <c r="G86" s="478"/>
      <c r="H86" s="479"/>
      <c r="J86" s="52"/>
    </row>
    <row r="87" spans="2:10" x14ac:dyDescent="0.25">
      <c r="B87" s="477"/>
      <c r="C87" s="478"/>
      <c r="D87" s="479"/>
      <c r="F87" s="477"/>
      <c r="G87" s="478"/>
      <c r="H87" s="479"/>
      <c r="J87" s="52"/>
    </row>
    <row r="88" spans="2:10" x14ac:dyDescent="0.25">
      <c r="B88" s="477"/>
      <c r="C88" s="478"/>
      <c r="D88" s="479"/>
      <c r="F88" s="477"/>
      <c r="G88" s="478"/>
      <c r="H88" s="479"/>
      <c r="J88" s="52"/>
    </row>
    <row r="89" spans="2:10" x14ac:dyDescent="0.25">
      <c r="B89" s="477"/>
      <c r="C89" s="478"/>
      <c r="D89" s="479"/>
      <c r="F89" s="477"/>
      <c r="G89" s="478"/>
      <c r="H89" s="479"/>
      <c r="J89" s="52"/>
    </row>
    <row r="90" spans="2:10" x14ac:dyDescent="0.25">
      <c r="B90" s="477"/>
      <c r="C90" s="478"/>
      <c r="D90" s="479"/>
      <c r="F90" s="477"/>
      <c r="G90" s="478"/>
      <c r="H90" s="479"/>
      <c r="J90" s="52"/>
    </row>
    <row r="91" spans="2:10" x14ac:dyDescent="0.25">
      <c r="B91" s="477"/>
      <c r="C91" s="478"/>
      <c r="D91" s="479"/>
      <c r="F91" s="477"/>
      <c r="G91" s="478"/>
      <c r="H91" s="479"/>
      <c r="J91" s="52"/>
    </row>
    <row r="92" spans="2:10" x14ac:dyDescent="0.25">
      <c r="B92" s="477"/>
      <c r="C92" s="478"/>
      <c r="D92" s="479"/>
      <c r="F92" s="477"/>
      <c r="G92" s="478"/>
      <c r="H92" s="479"/>
      <c r="J92" s="52"/>
    </row>
    <row r="93" spans="2:10" x14ac:dyDescent="0.25">
      <c r="B93" s="477"/>
      <c r="C93" s="478"/>
      <c r="D93" s="479"/>
      <c r="F93" s="477"/>
      <c r="G93" s="478"/>
      <c r="H93" s="479"/>
      <c r="J93" s="52"/>
    </row>
    <row r="94" spans="2:10" x14ac:dyDescent="0.25">
      <c r="B94" s="477"/>
      <c r="C94" s="478"/>
      <c r="D94" s="479"/>
      <c r="F94" s="477"/>
      <c r="G94" s="478"/>
      <c r="H94" s="479"/>
      <c r="J94" s="52"/>
    </row>
    <row r="95" spans="2:10" x14ac:dyDescent="0.25">
      <c r="B95" s="477"/>
      <c r="C95" s="478"/>
      <c r="D95" s="479"/>
      <c r="F95" s="477"/>
      <c r="G95" s="478"/>
      <c r="H95" s="479"/>
      <c r="J95" s="52"/>
    </row>
    <row r="96" spans="2:10" x14ac:dyDescent="0.25">
      <c r="B96" s="477"/>
      <c r="C96" s="478"/>
      <c r="D96" s="479"/>
      <c r="F96" s="477"/>
      <c r="G96" s="478"/>
      <c r="H96" s="479"/>
      <c r="J96" s="52"/>
    </row>
    <row r="97" spans="2:10" x14ac:dyDescent="0.25">
      <c r="B97" s="477"/>
      <c r="C97" s="478"/>
      <c r="D97" s="479"/>
      <c r="F97" s="477"/>
      <c r="G97" s="478"/>
      <c r="H97" s="479"/>
      <c r="J97" s="52"/>
    </row>
    <row r="98" spans="2:10" x14ac:dyDescent="0.25">
      <c r="B98" s="477"/>
      <c r="C98" s="478"/>
      <c r="D98" s="479"/>
      <c r="F98" s="477"/>
      <c r="G98" s="478"/>
      <c r="H98" s="479"/>
      <c r="J98" s="52"/>
    </row>
    <row r="99" spans="2:10" x14ac:dyDescent="0.25">
      <c r="B99" s="477"/>
      <c r="C99" s="478"/>
      <c r="D99" s="479"/>
      <c r="F99" s="477"/>
      <c r="G99" s="478"/>
      <c r="H99" s="479"/>
      <c r="J99" s="52"/>
    </row>
    <row r="100" spans="2:10" x14ac:dyDescent="0.25">
      <c r="B100" s="477"/>
      <c r="C100" s="478"/>
      <c r="D100" s="479"/>
      <c r="F100" s="477"/>
      <c r="G100" s="478"/>
      <c r="H100" s="479"/>
      <c r="J100" s="52"/>
    </row>
    <row r="101" spans="2:10" x14ac:dyDescent="0.25">
      <c r="B101" s="477"/>
      <c r="C101" s="478"/>
      <c r="D101" s="479"/>
      <c r="F101" s="477"/>
      <c r="G101" s="478"/>
      <c r="H101" s="479"/>
      <c r="J101" s="52"/>
    </row>
    <row r="102" spans="2:10" x14ac:dyDescent="0.25">
      <c r="B102" s="477"/>
      <c r="C102" s="478"/>
      <c r="D102" s="479"/>
      <c r="F102" s="477"/>
      <c r="G102" s="478"/>
      <c r="H102" s="479"/>
      <c r="J102" s="52"/>
    </row>
    <row r="103" spans="2:10" x14ac:dyDescent="0.25">
      <c r="B103" s="477"/>
      <c r="C103" s="478"/>
      <c r="D103" s="479"/>
      <c r="F103" s="477"/>
      <c r="G103" s="478"/>
      <c r="H103" s="479"/>
      <c r="J103" s="52"/>
    </row>
    <row r="104" spans="2:10" x14ac:dyDescent="0.25">
      <c r="B104" s="477"/>
      <c r="C104" s="478"/>
      <c r="D104" s="479"/>
      <c r="F104" s="477"/>
      <c r="G104" s="478"/>
      <c r="H104" s="479"/>
      <c r="J104" s="52"/>
    </row>
    <row r="105" spans="2:10" ht="17.25" thickBot="1" x14ac:dyDescent="0.3">
      <c r="B105" s="480"/>
      <c r="C105" s="481"/>
      <c r="D105" s="482"/>
      <c r="F105" s="480"/>
      <c r="G105" s="481"/>
      <c r="H105" s="482"/>
      <c r="J105" s="52"/>
    </row>
    <row r="106" spans="2:10" ht="17.25" thickBot="1" x14ac:dyDescent="0.3">
      <c r="J106" s="52"/>
    </row>
    <row r="107" spans="2:10" s="47" customFormat="1" ht="18" thickBot="1" x14ac:dyDescent="0.3">
      <c r="B107" s="143" t="s">
        <v>299</v>
      </c>
      <c r="C107" s="152"/>
      <c r="D107" s="152"/>
      <c r="E107" s="152"/>
      <c r="F107" s="152"/>
      <c r="G107" s="152"/>
      <c r="H107" s="153"/>
      <c r="J107" s="134"/>
    </row>
    <row r="108" spans="2:10" x14ac:dyDescent="0.25">
      <c r="B108" s="467"/>
      <c r="C108" s="468"/>
      <c r="D108" s="469"/>
      <c r="E108" s="154"/>
      <c r="F108" s="467"/>
      <c r="G108" s="468"/>
      <c r="H108" s="469"/>
      <c r="J108" s="52"/>
    </row>
    <row r="109" spans="2:10" x14ac:dyDescent="0.25">
      <c r="B109" s="470"/>
      <c r="C109" s="471"/>
      <c r="D109" s="472"/>
      <c r="E109" s="154"/>
      <c r="F109" s="470"/>
      <c r="G109" s="471"/>
      <c r="H109" s="472"/>
      <c r="J109" s="52"/>
    </row>
    <row r="110" spans="2:10" x14ac:dyDescent="0.25">
      <c r="B110" s="470"/>
      <c r="C110" s="471"/>
      <c r="D110" s="472"/>
      <c r="E110" s="154"/>
      <c r="F110" s="470"/>
      <c r="G110" s="471"/>
      <c r="H110" s="472"/>
      <c r="J110" s="52"/>
    </row>
    <row r="111" spans="2:10" x14ac:dyDescent="0.25">
      <c r="B111" s="470"/>
      <c r="C111" s="471"/>
      <c r="D111" s="472"/>
      <c r="E111" s="154"/>
      <c r="F111" s="470"/>
      <c r="G111" s="471"/>
      <c r="H111" s="472"/>
      <c r="J111" s="52"/>
    </row>
    <row r="112" spans="2:10" x14ac:dyDescent="0.25">
      <c r="B112" s="470"/>
      <c r="C112" s="471"/>
      <c r="D112" s="472"/>
      <c r="E112" s="154"/>
      <c r="F112" s="470"/>
      <c r="G112" s="471"/>
      <c r="H112" s="472"/>
      <c r="J112" s="52"/>
    </row>
    <row r="113" spans="2:10" x14ac:dyDescent="0.25">
      <c r="B113" s="470"/>
      <c r="C113" s="471"/>
      <c r="D113" s="472"/>
      <c r="E113" s="154"/>
      <c r="F113" s="470"/>
      <c r="G113" s="471"/>
      <c r="H113" s="472"/>
      <c r="J113" s="52"/>
    </row>
    <row r="114" spans="2:10" x14ac:dyDescent="0.25">
      <c r="B114" s="470"/>
      <c r="C114" s="471"/>
      <c r="D114" s="472"/>
      <c r="E114" s="154"/>
      <c r="F114" s="470"/>
      <c r="G114" s="471"/>
      <c r="H114" s="472"/>
      <c r="J114" s="52"/>
    </row>
    <row r="115" spans="2:10" x14ac:dyDescent="0.25">
      <c r="B115" s="470"/>
      <c r="C115" s="471"/>
      <c r="D115" s="472"/>
      <c r="E115" s="154"/>
      <c r="F115" s="470"/>
      <c r="G115" s="471"/>
      <c r="H115" s="472"/>
      <c r="J115" s="52"/>
    </row>
    <row r="116" spans="2:10" x14ac:dyDescent="0.25">
      <c r="B116" s="470"/>
      <c r="C116" s="471"/>
      <c r="D116" s="472"/>
      <c r="E116" s="154"/>
      <c r="F116" s="470"/>
      <c r="G116" s="471"/>
      <c r="H116" s="472"/>
      <c r="J116" s="52"/>
    </row>
    <row r="117" spans="2:10" x14ac:dyDescent="0.25">
      <c r="B117" s="470"/>
      <c r="C117" s="471"/>
      <c r="D117" s="472"/>
      <c r="E117" s="154"/>
      <c r="F117" s="470"/>
      <c r="G117" s="471"/>
      <c r="H117" s="472"/>
      <c r="J117" s="52"/>
    </row>
    <row r="118" spans="2:10" x14ac:dyDescent="0.25">
      <c r="B118" s="470"/>
      <c r="C118" s="471"/>
      <c r="D118" s="472"/>
      <c r="E118" s="154"/>
      <c r="F118" s="470"/>
      <c r="G118" s="471"/>
      <c r="H118" s="472"/>
      <c r="J118" s="52"/>
    </row>
    <row r="119" spans="2:10" x14ac:dyDescent="0.25">
      <c r="B119" s="470"/>
      <c r="C119" s="471"/>
      <c r="D119" s="472"/>
      <c r="E119" s="154"/>
      <c r="F119" s="470"/>
      <c r="G119" s="471"/>
      <c r="H119" s="472"/>
      <c r="J119" s="52"/>
    </row>
    <row r="120" spans="2:10" x14ac:dyDescent="0.25">
      <c r="B120" s="470"/>
      <c r="C120" s="471"/>
      <c r="D120" s="472"/>
      <c r="E120" s="154"/>
      <c r="F120" s="470"/>
      <c r="G120" s="471"/>
      <c r="H120" s="472"/>
      <c r="J120" s="52"/>
    </row>
    <row r="121" spans="2:10" x14ac:dyDescent="0.25">
      <c r="B121" s="470"/>
      <c r="C121" s="471"/>
      <c r="D121" s="472"/>
      <c r="E121" s="154"/>
      <c r="F121" s="470"/>
      <c r="G121" s="471"/>
      <c r="H121" s="472"/>
      <c r="J121" s="52"/>
    </row>
    <row r="122" spans="2:10" x14ac:dyDescent="0.25">
      <c r="B122" s="470"/>
      <c r="C122" s="471"/>
      <c r="D122" s="472"/>
      <c r="E122" s="154"/>
      <c r="F122" s="470"/>
      <c r="G122" s="471"/>
      <c r="H122" s="472"/>
      <c r="J122" s="52"/>
    </row>
    <row r="123" spans="2:10" x14ac:dyDescent="0.25">
      <c r="B123" s="470"/>
      <c r="C123" s="471"/>
      <c r="D123" s="472"/>
      <c r="E123" s="154"/>
      <c r="F123" s="470"/>
      <c r="G123" s="471"/>
      <c r="H123" s="472"/>
      <c r="J123" s="52"/>
    </row>
    <row r="124" spans="2:10" x14ac:dyDescent="0.25">
      <c r="B124" s="470"/>
      <c r="C124" s="471"/>
      <c r="D124" s="472"/>
      <c r="E124" s="154"/>
      <c r="F124" s="470"/>
      <c r="G124" s="471"/>
      <c r="H124" s="472"/>
      <c r="J124" s="52"/>
    </row>
    <row r="125" spans="2:10" x14ac:dyDescent="0.25">
      <c r="B125" s="470"/>
      <c r="C125" s="471"/>
      <c r="D125" s="472"/>
      <c r="E125" s="154"/>
      <c r="F125" s="470"/>
      <c r="G125" s="471"/>
      <c r="H125" s="472"/>
      <c r="J125" s="52"/>
    </row>
    <row r="126" spans="2:10" x14ac:dyDescent="0.25">
      <c r="B126" s="470"/>
      <c r="C126" s="471"/>
      <c r="D126" s="472"/>
      <c r="E126" s="154"/>
      <c r="F126" s="470"/>
      <c r="G126" s="471"/>
      <c r="H126" s="472"/>
      <c r="J126" s="52"/>
    </row>
    <row r="127" spans="2:10" x14ac:dyDescent="0.25">
      <c r="B127" s="470"/>
      <c r="C127" s="471"/>
      <c r="D127" s="472"/>
      <c r="E127" s="154"/>
      <c r="F127" s="470"/>
      <c r="G127" s="471"/>
      <c r="H127" s="472"/>
      <c r="J127" s="52"/>
    </row>
    <row r="128" spans="2:10" x14ac:dyDescent="0.25">
      <c r="B128" s="470"/>
      <c r="C128" s="471"/>
      <c r="D128" s="472"/>
      <c r="E128" s="154"/>
      <c r="F128" s="470"/>
      <c r="G128" s="471"/>
      <c r="H128" s="472"/>
      <c r="J128" s="52"/>
    </row>
    <row r="129" spans="1:10" ht="17.25" thickBot="1" x14ac:dyDescent="0.3">
      <c r="B129" s="473"/>
      <c r="C129" s="474"/>
      <c r="D129" s="475"/>
      <c r="E129" s="155"/>
      <c r="F129" s="473"/>
      <c r="G129" s="474"/>
      <c r="H129" s="475"/>
      <c r="J129" s="52"/>
    </row>
    <row r="130" spans="1:10" x14ac:dyDescent="0.25">
      <c r="F130" s="5"/>
      <c r="J130" s="52"/>
    </row>
    <row r="131" spans="1:10" s="138" customFormat="1" x14ac:dyDescent="0.25">
      <c r="A131" s="52"/>
      <c r="B131" s="52"/>
      <c r="C131" s="52"/>
      <c r="D131" s="52"/>
      <c r="E131" s="52"/>
      <c r="F131" s="52"/>
      <c r="G131" s="52"/>
      <c r="H131" s="52"/>
      <c r="I131" s="52"/>
      <c r="J131" s="52"/>
    </row>
  </sheetData>
  <sheetProtection algorithmName="SHA-512" hashValue="QjmuJnkjJuqZ7nnbgATAP/cS3TPFtjv7S6ZinNFn7e9rkrPYiY8gL5ttsDVSWiCElg11E2uU9S2yILnGthGl4A==" saltValue="CJa5OCmoLkF50svyWiiJ/w==" spinCount="100000" sheet="1" scenarios="1" selectLockedCells="1"/>
  <customSheetViews>
    <customSheetView guid="{B3BD5AF3-9A64-4EA7-AE1F-3CC326849B8F}" scale="75" showGridLines="0">
      <selection activeCell="C18" sqref="C18"/>
      <pageMargins left="0.7" right="0.7" top="0.75" bottom="0.75" header="0.3" footer="0.3"/>
      <pageSetup orientation="portrait" r:id="rId1"/>
    </customSheetView>
    <customSheetView guid="{2A4C6EB9-430A-44F2-86C8-15B50360FC3B}" scale="75" showGridLines="0">
      <selection activeCell="J1" sqref="J1:J1048576"/>
      <pageMargins left="0.7" right="0.7" top="0.75" bottom="0.75" header="0.3" footer="0.3"/>
      <pageSetup orientation="portrait" r:id="rId2"/>
    </customSheetView>
  </customSheetViews>
  <mergeCells count="13">
    <mergeCell ref="B108:D129"/>
    <mergeCell ref="F108:H129"/>
    <mergeCell ref="E2:F2"/>
    <mergeCell ref="B60:D81"/>
    <mergeCell ref="F60:H81"/>
    <mergeCell ref="B84:D105"/>
    <mergeCell ref="F84:H105"/>
    <mergeCell ref="B14:D34"/>
    <mergeCell ref="F14:H34"/>
    <mergeCell ref="B37:D57"/>
    <mergeCell ref="F37:H57"/>
    <mergeCell ref="F59:H59"/>
    <mergeCell ref="B2:C2"/>
  </mergeCells>
  <hyperlinks>
    <hyperlink ref="E2" location="Instructions!A1" display="Back to Instructions"/>
  </hyperlink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sheetPr>
  <dimension ref="A1:L41"/>
  <sheetViews>
    <sheetView showGridLines="0" zoomScale="80" zoomScaleNormal="80" workbookViewId="0">
      <selection activeCell="E3" sqref="E3"/>
    </sheetView>
  </sheetViews>
  <sheetFormatPr defaultColWidth="9.140625" defaultRowHeight="16.5" x14ac:dyDescent="0.3"/>
  <cols>
    <col min="1" max="1" width="5" style="21" customWidth="1"/>
    <col min="2" max="2" width="43.5703125" style="21" customWidth="1"/>
    <col min="3" max="3" width="64.28515625" style="21" bestFit="1" customWidth="1"/>
    <col min="4" max="4" width="9.140625" style="21"/>
    <col min="5" max="5" width="31.140625" style="21" customWidth="1"/>
    <col min="6" max="6" width="9.140625" style="21"/>
    <col min="7" max="7" width="27" style="21" customWidth="1"/>
    <col min="8" max="10" width="9.140625" style="21"/>
    <col min="11" max="11" width="3" style="21" customWidth="1"/>
    <col min="12" max="12" width="2.7109375" style="120" customWidth="1"/>
    <col min="13" max="16384" width="9.140625" style="21"/>
  </cols>
  <sheetData>
    <row r="1" spans="2:12" ht="17.25" thickBot="1" x14ac:dyDescent="0.35">
      <c r="L1" s="85"/>
    </row>
    <row r="2" spans="2:12" ht="18" thickBot="1" x14ac:dyDescent="0.35">
      <c r="B2" s="396" t="str">
        <f>'Version Control'!$B$2</f>
        <v>Title Block</v>
      </c>
      <c r="C2" s="397"/>
      <c r="L2" s="87"/>
    </row>
    <row r="3" spans="2:12" x14ac:dyDescent="0.3">
      <c r="B3" s="246" t="str">
        <f>'Version Control'!$B$3</f>
        <v>Test Report Template Name:</v>
      </c>
      <c r="C3" s="247" t="str">
        <f>'Version Control'!$C$3</f>
        <v>Single Packaged Vertical Unit</v>
      </c>
      <c r="E3" s="46" t="s">
        <v>72</v>
      </c>
      <c r="I3" s="10"/>
      <c r="J3" s="119"/>
      <c r="L3" s="87"/>
    </row>
    <row r="4" spans="2:12" x14ac:dyDescent="0.3">
      <c r="B4" s="248" t="str">
        <f>'Version Control'!$B$4</f>
        <v>Version Number:</v>
      </c>
      <c r="C4" s="249" t="str">
        <f>'Version Control'!$C$4</f>
        <v>v3.2</v>
      </c>
      <c r="I4" s="10"/>
      <c r="J4" s="119"/>
      <c r="L4" s="87"/>
    </row>
    <row r="5" spans="2:12" x14ac:dyDescent="0.3">
      <c r="B5" s="250" t="str">
        <f>'Version Control'!$B$5</f>
        <v xml:space="preserve">Latest Template Revision: </v>
      </c>
      <c r="C5" s="251">
        <f>'Version Control'!$C$5</f>
        <v>42923</v>
      </c>
      <c r="I5" s="10"/>
      <c r="J5" s="119"/>
      <c r="L5" s="87"/>
    </row>
    <row r="6" spans="2:12" x14ac:dyDescent="0.3">
      <c r="B6" s="250" t="str">
        <f>'Version Control'!$B$6</f>
        <v>Tab Name:</v>
      </c>
      <c r="C6" s="303" t="str">
        <f ca="1">MID(CELL("filename",$A$1), FIND("]", CELL("filename", $A$1))+ 1, 255)</f>
        <v>Test Settings</v>
      </c>
      <c r="I6" s="10"/>
      <c r="J6" s="119"/>
      <c r="L6" s="87"/>
    </row>
    <row r="7" spans="2:12" ht="35.25" customHeight="1" x14ac:dyDescent="0.3">
      <c r="B7" s="304" t="str">
        <f>'Version Control'!$B$7</f>
        <v>File Name:</v>
      </c>
      <c r="C7" s="305" t="str">
        <f ca="1">'Version Control'!$C$7</f>
        <v>Single Packaged Vertical Unit - v3.2.xlsx</v>
      </c>
      <c r="I7" s="10"/>
      <c r="J7" s="119"/>
      <c r="L7" s="87"/>
    </row>
    <row r="8" spans="2:12" ht="17.25" thickBot="1" x14ac:dyDescent="0.35">
      <c r="B8" s="252" t="str">
        <f>'Version Control'!$B$8</f>
        <v xml:space="preserve">Test Completion Date: </v>
      </c>
      <c r="C8" s="253" t="str">
        <f>'Version Control'!$C$8</f>
        <v>[MM/DD/YYYY]</v>
      </c>
      <c r="I8" s="10"/>
      <c r="J8" s="119"/>
      <c r="L8" s="87"/>
    </row>
    <row r="9" spans="2:12" ht="17.25" x14ac:dyDescent="0.35">
      <c r="B9" s="84"/>
      <c r="C9" s="156"/>
      <c r="D9" s="156"/>
      <c r="E9" s="156"/>
      <c r="F9" s="156"/>
      <c r="G9" s="156"/>
      <c r="H9" s="156"/>
      <c r="I9" s="156"/>
      <c r="J9" s="156"/>
      <c r="L9" s="87"/>
    </row>
    <row r="10" spans="2:12" ht="17.25" thickBot="1" x14ac:dyDescent="0.35">
      <c r="L10" s="87"/>
    </row>
    <row r="11" spans="2:12" s="84" customFormat="1" ht="18" thickBot="1" x14ac:dyDescent="0.4">
      <c r="B11" s="157" t="s">
        <v>136</v>
      </c>
      <c r="C11" s="158"/>
      <c r="D11" s="158"/>
      <c r="E11" s="158"/>
      <c r="F11" s="158"/>
      <c r="G11" s="158"/>
      <c r="H11" s="158"/>
      <c r="I11" s="158"/>
      <c r="J11" s="159"/>
      <c r="K11" s="21"/>
      <c r="L11" s="118"/>
    </row>
    <row r="12" spans="2:12" x14ac:dyDescent="0.3">
      <c r="B12" s="115"/>
      <c r="C12" s="113"/>
      <c r="D12" s="5"/>
      <c r="E12" s="113"/>
      <c r="F12" s="113"/>
      <c r="G12" s="113"/>
      <c r="H12" s="113"/>
      <c r="I12" s="113"/>
      <c r="J12" s="160"/>
      <c r="L12" s="87"/>
    </row>
    <row r="13" spans="2:12" ht="17.25" x14ac:dyDescent="0.3">
      <c r="B13" s="495" t="s">
        <v>210</v>
      </c>
      <c r="C13" s="496"/>
      <c r="D13" s="497" t="s">
        <v>300</v>
      </c>
      <c r="E13" s="497"/>
      <c r="F13" s="161"/>
      <c r="G13" s="113"/>
      <c r="H13" s="113"/>
      <c r="I13" s="113"/>
      <c r="J13" s="160"/>
      <c r="L13" s="87"/>
    </row>
    <row r="14" spans="2:12" x14ac:dyDescent="0.3">
      <c r="B14" s="115"/>
      <c r="C14" s="113"/>
      <c r="D14" s="113"/>
      <c r="E14" s="113"/>
      <c r="F14" s="113"/>
      <c r="G14" s="113"/>
      <c r="H14" s="113"/>
      <c r="I14" s="113"/>
      <c r="J14" s="160"/>
      <c r="L14" s="87"/>
    </row>
    <row r="15" spans="2:12" x14ac:dyDescent="0.3">
      <c r="B15" s="115" t="s">
        <v>29</v>
      </c>
      <c r="C15" s="113"/>
      <c r="D15" s="113"/>
      <c r="E15" s="113"/>
      <c r="F15" s="113"/>
      <c r="G15" s="113"/>
      <c r="H15" s="113"/>
      <c r="I15" s="113"/>
      <c r="J15" s="160"/>
      <c r="L15" s="87"/>
    </row>
    <row r="16" spans="2:12" x14ac:dyDescent="0.3">
      <c r="B16" s="444"/>
      <c r="C16" s="445"/>
      <c r="D16" s="445"/>
      <c r="E16" s="445"/>
      <c r="F16" s="445"/>
      <c r="G16" s="445"/>
      <c r="H16" s="445"/>
      <c r="I16" s="445"/>
      <c r="J16" s="446"/>
      <c r="L16" s="87"/>
    </row>
    <row r="17" spans="2:12" x14ac:dyDescent="0.3">
      <c r="B17" s="447"/>
      <c r="C17" s="448"/>
      <c r="D17" s="448"/>
      <c r="E17" s="448"/>
      <c r="F17" s="448"/>
      <c r="G17" s="448"/>
      <c r="H17" s="448"/>
      <c r="I17" s="448"/>
      <c r="J17" s="449"/>
      <c r="L17" s="87"/>
    </row>
    <row r="18" spans="2:12" x14ac:dyDescent="0.3">
      <c r="B18" s="447"/>
      <c r="C18" s="448"/>
      <c r="D18" s="448"/>
      <c r="E18" s="448"/>
      <c r="F18" s="448"/>
      <c r="G18" s="448"/>
      <c r="H18" s="448"/>
      <c r="I18" s="448"/>
      <c r="J18" s="449"/>
      <c r="L18" s="87"/>
    </row>
    <row r="19" spans="2:12" x14ac:dyDescent="0.3">
      <c r="B19" s="450"/>
      <c r="C19" s="451"/>
      <c r="D19" s="451"/>
      <c r="E19" s="451"/>
      <c r="F19" s="451"/>
      <c r="G19" s="451"/>
      <c r="H19" s="451"/>
      <c r="I19" s="451"/>
      <c r="J19" s="452"/>
      <c r="L19" s="87"/>
    </row>
    <row r="20" spans="2:12" x14ac:dyDescent="0.3">
      <c r="B20" s="115"/>
      <c r="C20" s="113"/>
      <c r="D20" s="113"/>
      <c r="E20" s="113"/>
      <c r="F20" s="113"/>
      <c r="G20" s="113"/>
      <c r="H20" s="113"/>
      <c r="I20" s="113"/>
      <c r="J20" s="160"/>
      <c r="L20" s="87"/>
    </row>
    <row r="21" spans="2:12" x14ac:dyDescent="0.3">
      <c r="B21" s="162" t="s">
        <v>30</v>
      </c>
      <c r="C21" s="12"/>
      <c r="D21" s="113"/>
      <c r="E21" s="113"/>
      <c r="F21" s="113"/>
      <c r="G21" s="113"/>
      <c r="H21" s="113"/>
      <c r="I21" s="113"/>
      <c r="J21" s="160"/>
      <c r="L21" s="87"/>
    </row>
    <row r="22" spans="2:12" x14ac:dyDescent="0.3">
      <c r="B22" s="115"/>
      <c r="C22" s="113"/>
      <c r="D22" s="113"/>
      <c r="E22" s="113"/>
      <c r="F22" s="113"/>
      <c r="G22" s="113"/>
      <c r="H22" s="113"/>
      <c r="I22" s="113"/>
      <c r="J22" s="160"/>
      <c r="L22" s="87"/>
    </row>
    <row r="23" spans="2:12" x14ac:dyDescent="0.3">
      <c r="B23" s="114" t="s">
        <v>104</v>
      </c>
      <c r="C23" s="12"/>
      <c r="D23" s="113"/>
      <c r="E23" s="113"/>
      <c r="F23" s="113"/>
      <c r="G23" s="113"/>
      <c r="H23" s="113"/>
      <c r="I23" s="113"/>
      <c r="J23" s="160"/>
      <c r="L23" s="87"/>
    </row>
    <row r="24" spans="2:12" x14ac:dyDescent="0.3">
      <c r="B24" s="114" t="s">
        <v>105</v>
      </c>
      <c r="C24" s="12"/>
      <c r="D24" s="113"/>
      <c r="E24" s="113"/>
      <c r="F24" s="113"/>
      <c r="G24" s="113"/>
      <c r="H24" s="113"/>
      <c r="I24" s="113"/>
      <c r="J24" s="160"/>
      <c r="L24" s="87"/>
    </row>
    <row r="25" spans="2:12" x14ac:dyDescent="0.3">
      <c r="B25" s="114" t="s">
        <v>106</v>
      </c>
      <c r="C25" s="12"/>
      <c r="D25" s="113"/>
      <c r="E25" s="113"/>
      <c r="F25" s="113"/>
      <c r="G25" s="113"/>
      <c r="H25" s="113"/>
      <c r="I25" s="113"/>
      <c r="J25" s="160"/>
      <c r="L25" s="87"/>
    </row>
    <row r="26" spans="2:12" x14ac:dyDescent="0.3">
      <c r="B26" s="114" t="s">
        <v>107</v>
      </c>
      <c r="C26" s="12"/>
      <c r="D26" s="113"/>
      <c r="E26" s="113"/>
      <c r="F26" s="113"/>
      <c r="G26" s="113"/>
      <c r="H26" s="113"/>
      <c r="I26" s="113"/>
      <c r="J26" s="160"/>
      <c r="L26" s="87"/>
    </row>
    <row r="27" spans="2:12" ht="17.25" x14ac:dyDescent="0.35">
      <c r="B27" s="163" t="s">
        <v>108</v>
      </c>
      <c r="C27" s="8"/>
      <c r="D27" s="113"/>
      <c r="E27" s="113"/>
      <c r="F27" s="113"/>
      <c r="G27" s="113"/>
      <c r="H27" s="113"/>
      <c r="I27" s="113"/>
      <c r="J27" s="160"/>
      <c r="L27" s="87"/>
    </row>
    <row r="28" spans="2:12" x14ac:dyDescent="0.3">
      <c r="B28" s="115"/>
      <c r="C28" s="113"/>
      <c r="D28" s="113"/>
      <c r="E28" s="113"/>
      <c r="F28" s="113"/>
      <c r="G28" s="113"/>
      <c r="H28" s="113"/>
      <c r="I28" s="113"/>
      <c r="J28" s="160"/>
      <c r="L28" s="87"/>
    </row>
    <row r="29" spans="2:12" ht="17.25" x14ac:dyDescent="0.35">
      <c r="B29" s="115" t="s">
        <v>31</v>
      </c>
      <c r="C29" s="164" t="s">
        <v>32</v>
      </c>
      <c r="D29" s="165"/>
      <c r="E29" s="164" t="s">
        <v>33</v>
      </c>
      <c r="F29" s="165"/>
      <c r="G29" s="164" t="s">
        <v>34</v>
      </c>
      <c r="H29" s="113"/>
      <c r="I29" s="113"/>
      <c r="J29" s="160"/>
      <c r="L29" s="87"/>
    </row>
    <row r="30" spans="2:12" x14ac:dyDescent="0.3">
      <c r="B30" s="166" t="s">
        <v>35</v>
      </c>
      <c r="C30" s="12"/>
      <c r="D30" s="113"/>
      <c r="E30" s="3"/>
      <c r="F30" s="113"/>
      <c r="G30" s="3"/>
      <c r="H30" s="113"/>
      <c r="I30" s="113"/>
      <c r="J30" s="160"/>
      <c r="L30" s="87"/>
    </row>
    <row r="31" spans="2:12" x14ac:dyDescent="0.3">
      <c r="B31" s="166" t="s">
        <v>109</v>
      </c>
      <c r="C31" s="12"/>
      <c r="D31" s="113"/>
      <c r="E31" s="3"/>
      <c r="F31" s="113"/>
      <c r="G31" s="3"/>
      <c r="H31" s="113"/>
      <c r="I31" s="113"/>
      <c r="J31" s="160"/>
      <c r="L31" s="87"/>
    </row>
    <row r="32" spans="2:12" ht="17.25" x14ac:dyDescent="0.35">
      <c r="B32" s="163" t="s">
        <v>108</v>
      </c>
      <c r="C32" s="113"/>
      <c r="D32" s="113"/>
      <c r="E32" s="10"/>
      <c r="F32" s="113"/>
      <c r="G32" s="113"/>
      <c r="H32" s="113"/>
      <c r="I32" s="113"/>
      <c r="J32" s="160"/>
      <c r="L32" s="87"/>
    </row>
    <row r="33" spans="1:12" ht="17.25" x14ac:dyDescent="0.35">
      <c r="B33" s="163"/>
      <c r="C33" s="113"/>
      <c r="D33" s="113"/>
      <c r="E33" s="10"/>
      <c r="F33" s="113"/>
      <c r="G33" s="113"/>
      <c r="H33" s="113"/>
      <c r="I33" s="113"/>
      <c r="J33" s="160"/>
      <c r="L33" s="87"/>
    </row>
    <row r="34" spans="1:12" x14ac:dyDescent="0.3">
      <c r="B34" s="167" t="s">
        <v>36</v>
      </c>
      <c r="C34" s="168"/>
      <c r="D34" s="113"/>
      <c r="E34" s="113"/>
      <c r="F34" s="113"/>
      <c r="G34" s="113"/>
      <c r="H34" s="113"/>
      <c r="I34" s="113"/>
      <c r="J34" s="160"/>
      <c r="L34" s="87"/>
    </row>
    <row r="35" spans="1:12" x14ac:dyDescent="0.3">
      <c r="B35" s="169" t="s">
        <v>137</v>
      </c>
      <c r="C35" s="170"/>
      <c r="D35" s="170"/>
      <c r="E35" s="170"/>
      <c r="F35" s="170"/>
      <c r="G35" s="170"/>
      <c r="H35" s="170"/>
      <c r="I35" s="170"/>
      <c r="J35" s="171"/>
      <c r="L35" s="87"/>
    </row>
    <row r="36" spans="1:12" x14ac:dyDescent="0.3">
      <c r="B36" s="444"/>
      <c r="C36" s="445"/>
      <c r="D36" s="445"/>
      <c r="E36" s="445"/>
      <c r="F36" s="445"/>
      <c r="G36" s="445"/>
      <c r="H36" s="445"/>
      <c r="I36" s="445"/>
      <c r="J36" s="446"/>
      <c r="L36" s="87"/>
    </row>
    <row r="37" spans="1:12" x14ac:dyDescent="0.3">
      <c r="B37" s="447"/>
      <c r="C37" s="448"/>
      <c r="D37" s="448"/>
      <c r="E37" s="448"/>
      <c r="F37" s="448"/>
      <c r="G37" s="448"/>
      <c r="H37" s="448"/>
      <c r="I37" s="448"/>
      <c r="J37" s="449"/>
      <c r="L37" s="87"/>
    </row>
    <row r="38" spans="1:12" x14ac:dyDescent="0.3">
      <c r="B38" s="447"/>
      <c r="C38" s="448"/>
      <c r="D38" s="448"/>
      <c r="E38" s="448"/>
      <c r="F38" s="448"/>
      <c r="G38" s="448"/>
      <c r="H38" s="448"/>
      <c r="I38" s="448"/>
      <c r="J38" s="449"/>
      <c r="L38" s="87"/>
    </row>
    <row r="39" spans="1:12" ht="17.25" thickBot="1" x14ac:dyDescent="0.35">
      <c r="B39" s="453"/>
      <c r="C39" s="454"/>
      <c r="D39" s="454"/>
      <c r="E39" s="454"/>
      <c r="F39" s="454"/>
      <c r="G39" s="454"/>
      <c r="H39" s="454"/>
      <c r="I39" s="454"/>
      <c r="J39" s="455"/>
      <c r="L39" s="87"/>
    </row>
    <row r="40" spans="1:12" x14ac:dyDescent="0.3">
      <c r="B40" s="113"/>
      <c r="C40" s="113"/>
      <c r="D40" s="113"/>
      <c r="E40" s="113"/>
      <c r="F40" s="113"/>
      <c r="G40" s="113"/>
      <c r="H40" s="113"/>
      <c r="I40" s="113"/>
      <c r="J40" s="113"/>
      <c r="K40" s="113"/>
      <c r="L40" s="87"/>
    </row>
    <row r="41" spans="1:12" s="120" customFormat="1" x14ac:dyDescent="0.3">
      <c r="A41" s="87"/>
      <c r="B41" s="87"/>
      <c r="C41" s="87"/>
      <c r="D41" s="87"/>
      <c r="E41" s="87"/>
      <c r="F41" s="87"/>
      <c r="G41" s="87"/>
      <c r="H41" s="87"/>
      <c r="I41" s="87"/>
      <c r="J41" s="87"/>
      <c r="K41" s="87"/>
      <c r="L41" s="87"/>
    </row>
  </sheetData>
  <sheetProtection algorithmName="SHA-512" hashValue="Np7shrNyeEhFp95PEflXJ/eyy3jhO++DUhxelVWFjfLtYAR9LvgBAr9bdazxcMdMwTUe02UEJ9ThHuGaEpPx6A==" saltValue="zz+5tDN3IVwWgkNgR6f5hA==" spinCount="100000" sheet="1" objects="1" scenarios="1" selectLockedCells="1"/>
  <customSheetViews>
    <customSheetView guid="{B3BD5AF3-9A64-4EA7-AE1F-3CC326849B8F}" scale="80" showGridLines="0">
      <selection activeCell="B29" sqref="B29"/>
      <pageMargins left="0.7" right="0.7" top="0.75" bottom="0.75" header="0.3" footer="0.3"/>
    </customSheetView>
    <customSheetView guid="{2A4C6EB9-430A-44F2-86C8-15B50360FC3B}" scale="80" showGridLines="0">
      <selection activeCell="F2" sqref="F2"/>
      <pageMargins left="0.7" right="0.7" top="0.75" bottom="0.75" header="0.3" footer="0.3"/>
    </customSheetView>
  </customSheetViews>
  <mergeCells count="5">
    <mergeCell ref="B16:J19"/>
    <mergeCell ref="B36:J39"/>
    <mergeCell ref="B13:C13"/>
    <mergeCell ref="D13:E13"/>
    <mergeCell ref="B2:C2"/>
  </mergeCells>
  <dataValidations count="1">
    <dataValidation type="list" showInputMessage="1" showErrorMessage="1" sqref="C21">
      <formula1>Control</formula1>
    </dataValidation>
  </dataValidations>
  <hyperlinks>
    <hyperlink ref="E3" location="Instructions!A1" display="Back to Instructions"/>
    <hyperlink ref="D13" location="Photos!B80" display="the Photos tab (Photo Box #4)"/>
    <hyperlink ref="D13:E13" location="Photos!F80" display="the Photos tab (Photo Box #5)"/>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70C0"/>
  </sheetPr>
  <dimension ref="A1:L210"/>
  <sheetViews>
    <sheetView showGridLines="0" showZeros="0" zoomScale="90" zoomScaleNormal="90" workbookViewId="0">
      <selection activeCell="E2" sqref="E2:G2"/>
    </sheetView>
  </sheetViews>
  <sheetFormatPr defaultColWidth="9.140625" defaultRowHeight="16.5" x14ac:dyDescent="0.3"/>
  <cols>
    <col min="1" max="1" width="3.5703125" style="21" customWidth="1"/>
    <col min="2" max="2" width="28.85546875" style="21" customWidth="1"/>
    <col min="3" max="3" width="78.140625" style="21" customWidth="1"/>
    <col min="4" max="6" width="9.140625" style="21"/>
    <col min="7" max="7" width="12.28515625" style="21" customWidth="1"/>
    <col min="8" max="8" width="7.85546875" style="21" customWidth="1"/>
    <col min="9" max="9" width="19.28515625" style="21" customWidth="1"/>
    <col min="10" max="10" width="10.85546875" style="179" customWidth="1"/>
    <col min="11" max="11" width="9.140625" style="179"/>
    <col min="12" max="12" width="4.42578125" style="21" customWidth="1"/>
    <col min="13" max="16384" width="9.140625" style="21"/>
  </cols>
  <sheetData>
    <row r="1" spans="1:12" ht="17.25" thickBot="1" x14ac:dyDescent="0.35">
      <c r="J1" s="172"/>
      <c r="K1" s="172"/>
      <c r="L1" s="87"/>
    </row>
    <row r="2" spans="1:12" s="173" customFormat="1" ht="18" thickBot="1" x14ac:dyDescent="0.35">
      <c r="B2" s="396" t="str">
        <f>'Version Control'!$B$2</f>
        <v>Title Block</v>
      </c>
      <c r="C2" s="397"/>
      <c r="E2" s="548" t="s">
        <v>72</v>
      </c>
      <c r="F2" s="548"/>
      <c r="G2" s="548"/>
      <c r="H2" s="356"/>
      <c r="I2" s="174"/>
      <c r="J2" s="175"/>
      <c r="K2" s="175"/>
      <c r="L2" s="176"/>
    </row>
    <row r="3" spans="1:12" s="173" customFormat="1" ht="17.25" customHeight="1" x14ac:dyDescent="0.3">
      <c r="B3" s="246" t="str">
        <f>'Version Control'!$B$3</f>
        <v>Test Report Template Name:</v>
      </c>
      <c r="C3" s="247" t="str">
        <f>'Version Control'!$C$3</f>
        <v>Single Packaged Vertical Unit</v>
      </c>
      <c r="I3" s="174"/>
      <c r="J3" s="175"/>
      <c r="K3" s="175"/>
      <c r="L3" s="176"/>
    </row>
    <row r="4" spans="1:12" s="173" customFormat="1" ht="17.25" x14ac:dyDescent="0.3">
      <c r="B4" s="248" t="str">
        <f>'Version Control'!$B$4</f>
        <v>Version Number:</v>
      </c>
      <c r="C4" s="249" t="str">
        <f>'Version Control'!$C$4</f>
        <v>v3.2</v>
      </c>
      <c r="I4" s="93"/>
      <c r="J4" s="175"/>
      <c r="K4" s="175"/>
      <c r="L4" s="176"/>
    </row>
    <row r="5" spans="1:12" s="173" customFormat="1" x14ac:dyDescent="0.3">
      <c r="B5" s="250" t="str">
        <f>'Version Control'!$B$5</f>
        <v xml:space="preserve">Latest Template Revision: </v>
      </c>
      <c r="C5" s="251">
        <f>'Version Control'!$C$5</f>
        <v>42923</v>
      </c>
      <c r="I5" s="8"/>
      <c r="J5" s="175"/>
      <c r="K5" s="175"/>
      <c r="L5" s="176"/>
    </row>
    <row r="6" spans="1:12" s="173" customFormat="1" x14ac:dyDescent="0.3">
      <c r="B6" s="250" t="str">
        <f>'Version Control'!$B$6</f>
        <v>Tab Name:</v>
      </c>
      <c r="C6" s="303" t="str">
        <f ca="1">MID(CELL("filename",$A$1), FIND("]", CELL("filename", $A$1))+ 1, 255)</f>
        <v>Cooling Mode Test Data</v>
      </c>
      <c r="I6" s="8"/>
      <c r="J6" s="175"/>
      <c r="K6" s="175"/>
      <c r="L6" s="176"/>
    </row>
    <row r="7" spans="1:12" s="173" customFormat="1" ht="35.25" customHeight="1" x14ac:dyDescent="0.3">
      <c r="B7" s="304" t="str">
        <f>'Version Control'!$B$7</f>
        <v>File Name:</v>
      </c>
      <c r="C7" s="305" t="str">
        <f ca="1">'Version Control'!$C$7</f>
        <v>Single Packaged Vertical Unit - v3.2.xlsx</v>
      </c>
      <c r="I7" s="177"/>
      <c r="J7" s="175"/>
      <c r="K7" s="175"/>
      <c r="L7" s="176"/>
    </row>
    <row r="8" spans="1:12" s="173" customFormat="1" ht="17.25" thickBot="1" x14ac:dyDescent="0.35">
      <c r="B8" s="252" t="str">
        <f>'Version Control'!$B$8</f>
        <v xml:space="preserve">Test Completion Date: </v>
      </c>
      <c r="C8" s="253" t="str">
        <f>'Version Control'!$C$8</f>
        <v>[MM/DD/YYYY]</v>
      </c>
      <c r="I8" s="177"/>
      <c r="J8" s="175"/>
      <c r="K8" s="175"/>
      <c r="L8" s="176"/>
    </row>
    <row r="9" spans="1:12" s="173" customFormat="1" x14ac:dyDescent="0.3">
      <c r="B9" s="88"/>
      <c r="C9" s="89"/>
      <c r="G9" s="178"/>
      <c r="H9" s="178"/>
      <c r="I9" s="8"/>
      <c r="J9" s="175"/>
      <c r="K9" s="175"/>
      <c r="L9" s="176"/>
    </row>
    <row r="10" spans="1:12" ht="17.25" thickBot="1" x14ac:dyDescent="0.35">
      <c r="L10" s="87"/>
    </row>
    <row r="11" spans="1:12" ht="18" thickBot="1" x14ac:dyDescent="0.4">
      <c r="C11" s="180" t="s">
        <v>141</v>
      </c>
      <c r="D11" s="181"/>
      <c r="E11" s="28"/>
      <c r="L11" s="87"/>
    </row>
    <row r="12" spans="1:12" ht="17.25" x14ac:dyDescent="0.35">
      <c r="C12" s="182" t="s">
        <v>38</v>
      </c>
      <c r="D12" s="183"/>
      <c r="E12" s="28"/>
      <c r="L12" s="87"/>
    </row>
    <row r="13" spans="1:12" ht="17.25" x14ac:dyDescent="0.35">
      <c r="A13" s="113"/>
      <c r="B13" s="184"/>
      <c r="C13" s="185" t="s">
        <v>39</v>
      </c>
      <c r="D13" s="19"/>
      <c r="E13" s="28"/>
      <c r="L13" s="87"/>
    </row>
    <row r="14" spans="1:12" ht="17.25" thickBot="1" x14ac:dyDescent="0.35">
      <c r="A14" s="113"/>
      <c r="B14" s="113"/>
      <c r="C14" s="186" t="s">
        <v>285</v>
      </c>
      <c r="D14" s="2"/>
      <c r="E14" s="10"/>
      <c r="L14" s="87"/>
    </row>
    <row r="15" spans="1:12" s="84" customFormat="1" ht="18" thickBot="1" x14ac:dyDescent="0.4">
      <c r="B15" s="184"/>
      <c r="C15" s="184"/>
      <c r="D15" s="184"/>
      <c r="E15" s="184"/>
      <c r="F15" s="184"/>
      <c r="G15" s="184"/>
      <c r="H15" s="184"/>
      <c r="J15" s="188"/>
      <c r="K15" s="188"/>
      <c r="L15" s="118"/>
    </row>
    <row r="16" spans="1:12" ht="18" thickBot="1" x14ac:dyDescent="0.4">
      <c r="B16" s="519" t="s">
        <v>145</v>
      </c>
      <c r="C16" s="520"/>
      <c r="D16" s="520"/>
      <c r="E16" s="520"/>
      <c r="F16" s="520"/>
      <c r="G16" s="520"/>
      <c r="H16" s="520"/>
      <c r="I16" s="520"/>
      <c r="J16" s="521"/>
      <c r="K16" s="10"/>
      <c r="L16" s="87"/>
    </row>
    <row r="17" spans="2:12" ht="18" thickBot="1" x14ac:dyDescent="0.4">
      <c r="B17" s="115"/>
      <c r="C17" s="187"/>
      <c r="D17" s="113"/>
      <c r="E17" s="113"/>
      <c r="F17" s="113"/>
      <c r="G17" s="311"/>
      <c r="H17" s="113"/>
      <c r="I17" s="113"/>
      <c r="J17" s="107"/>
      <c r="K17" s="10"/>
      <c r="L17" s="87"/>
    </row>
    <row r="18" spans="2:12" ht="18" thickBot="1" x14ac:dyDescent="0.4">
      <c r="B18" s="115"/>
      <c r="C18" s="157" t="s">
        <v>159</v>
      </c>
      <c r="D18" s="181"/>
      <c r="E18" s="181"/>
      <c r="F18" s="190"/>
      <c r="G18" s="310"/>
      <c r="H18" s="113"/>
      <c r="I18" s="113"/>
      <c r="J18" s="107"/>
      <c r="K18" s="10"/>
      <c r="L18" s="87"/>
    </row>
    <row r="19" spans="2:12" ht="17.25" x14ac:dyDescent="0.35">
      <c r="B19" s="115"/>
      <c r="C19" s="192"/>
      <c r="D19" s="506" t="s">
        <v>37</v>
      </c>
      <c r="E19" s="506"/>
      <c r="F19" s="443"/>
      <c r="G19" s="311"/>
      <c r="H19" s="113"/>
      <c r="I19" s="113"/>
      <c r="J19" s="107"/>
      <c r="K19" s="10"/>
      <c r="L19" s="87"/>
    </row>
    <row r="20" spans="2:12" ht="17.25" x14ac:dyDescent="0.35">
      <c r="B20" s="108"/>
      <c r="C20" s="115"/>
      <c r="D20" s="193" t="s">
        <v>40</v>
      </c>
      <c r="E20" s="193" t="s">
        <v>41</v>
      </c>
      <c r="F20" s="194" t="s">
        <v>42</v>
      </c>
      <c r="G20" s="311"/>
      <c r="H20" s="113"/>
      <c r="I20" s="113"/>
      <c r="J20" s="107"/>
      <c r="K20" s="10"/>
      <c r="L20" s="87"/>
    </row>
    <row r="21" spans="2:12" x14ac:dyDescent="0.3">
      <c r="B21" s="115"/>
      <c r="C21" s="185" t="s">
        <v>144</v>
      </c>
      <c r="D21" s="368"/>
      <c r="E21" s="363"/>
      <c r="F21" s="364"/>
      <c r="G21" s="311"/>
      <c r="H21" s="113"/>
      <c r="I21" s="113"/>
      <c r="J21" s="107"/>
      <c r="K21" s="10"/>
      <c r="L21" s="87"/>
    </row>
    <row r="22" spans="2:12" x14ac:dyDescent="0.3">
      <c r="B22" s="115"/>
      <c r="C22" s="185" t="s">
        <v>43</v>
      </c>
      <c r="D22" s="368"/>
      <c r="E22" s="368"/>
      <c r="F22" s="1"/>
      <c r="G22" s="311"/>
      <c r="H22" s="113"/>
      <c r="I22" s="113"/>
      <c r="J22" s="107"/>
      <c r="K22" s="10"/>
      <c r="L22" s="87"/>
    </row>
    <row r="23" spans="2:12" x14ac:dyDescent="0.3">
      <c r="B23" s="115"/>
      <c r="C23" s="185" t="s">
        <v>44</v>
      </c>
      <c r="D23" s="368"/>
      <c r="E23" s="195"/>
      <c r="F23" s="196"/>
      <c r="G23" s="311"/>
      <c r="H23" s="113"/>
      <c r="I23" s="113"/>
      <c r="J23" s="107"/>
      <c r="K23" s="10"/>
      <c r="L23" s="87"/>
    </row>
    <row r="24" spans="2:12" ht="17.25" thickBot="1" x14ac:dyDescent="0.35">
      <c r="B24" s="115"/>
      <c r="C24" s="186" t="s">
        <v>148</v>
      </c>
      <c r="D24" s="20"/>
      <c r="E24" s="197"/>
      <c r="F24" s="198"/>
      <c r="G24" s="311"/>
      <c r="H24" s="113"/>
      <c r="I24" s="113"/>
      <c r="J24" s="107"/>
      <c r="K24" s="10"/>
      <c r="L24" s="87"/>
    </row>
    <row r="25" spans="2:12" ht="17.25" thickBot="1" x14ac:dyDescent="0.35">
      <c r="B25" s="115"/>
      <c r="C25" s="199"/>
      <c r="D25" s="113"/>
      <c r="E25" s="113"/>
      <c r="F25" s="113"/>
      <c r="G25" s="311"/>
      <c r="H25" s="113"/>
      <c r="I25" s="113"/>
      <c r="J25" s="107"/>
      <c r="K25" s="10"/>
      <c r="L25" s="87"/>
    </row>
    <row r="26" spans="2:12" ht="18" thickBot="1" x14ac:dyDescent="0.4">
      <c r="B26" s="115"/>
      <c r="C26" s="157" t="s">
        <v>45</v>
      </c>
      <c r="D26" s="181"/>
      <c r="E26" s="181"/>
      <c r="F26" s="190"/>
      <c r="G26" s="310"/>
      <c r="H26" s="113"/>
      <c r="I26" s="113"/>
      <c r="J26" s="107"/>
      <c r="K26" s="10"/>
      <c r="L26" s="87"/>
    </row>
    <row r="27" spans="2:12" ht="17.25" x14ac:dyDescent="0.35">
      <c r="B27" s="115"/>
      <c r="C27" s="192"/>
      <c r="D27" s="506" t="s">
        <v>37</v>
      </c>
      <c r="E27" s="506"/>
      <c r="F27" s="443"/>
      <c r="G27" s="310"/>
      <c r="H27" s="113"/>
      <c r="I27" s="113"/>
      <c r="J27" s="107"/>
      <c r="K27" s="10"/>
      <c r="L27" s="87"/>
    </row>
    <row r="28" spans="2:12" ht="17.25" x14ac:dyDescent="0.35">
      <c r="B28" s="108"/>
      <c r="C28" s="200"/>
      <c r="D28" s="164" t="s">
        <v>40</v>
      </c>
      <c r="E28" s="164" t="s">
        <v>41</v>
      </c>
      <c r="F28" s="201" t="s">
        <v>42</v>
      </c>
      <c r="G28" s="310"/>
      <c r="H28" s="113"/>
      <c r="I28" s="113"/>
      <c r="J28" s="107"/>
      <c r="K28" s="10"/>
      <c r="L28" s="87"/>
    </row>
    <row r="29" spans="2:12" x14ac:dyDescent="0.3">
      <c r="B29" s="115"/>
      <c r="C29" s="185" t="s">
        <v>147</v>
      </c>
      <c r="D29" s="368"/>
      <c r="E29" s="368"/>
      <c r="F29" s="1"/>
      <c r="G29" s="310"/>
      <c r="H29" s="113"/>
      <c r="I29" s="113"/>
      <c r="J29" s="107"/>
      <c r="K29" s="10"/>
      <c r="L29" s="87"/>
    </row>
    <row r="30" spans="2:12" ht="18" x14ac:dyDescent="0.35">
      <c r="B30" s="115"/>
      <c r="C30" s="185" t="s">
        <v>160</v>
      </c>
      <c r="D30" s="368"/>
      <c r="E30" s="368"/>
      <c r="F30" s="1"/>
      <c r="G30" s="310"/>
      <c r="H30" s="113"/>
      <c r="I30" s="113"/>
      <c r="J30" s="107"/>
      <c r="K30" s="10"/>
      <c r="L30" s="87"/>
    </row>
    <row r="31" spans="2:12" ht="18.75" thickBot="1" x14ac:dyDescent="0.4">
      <c r="B31" s="115"/>
      <c r="C31" s="186" t="s">
        <v>149</v>
      </c>
      <c r="D31" s="20"/>
      <c r="E31" s="20"/>
      <c r="F31" s="2"/>
      <c r="G31" s="310"/>
      <c r="H31" s="113"/>
      <c r="I31" s="113"/>
      <c r="J31" s="107"/>
      <c r="K31" s="10"/>
      <c r="L31" s="87"/>
    </row>
    <row r="32" spans="2:12" ht="17.25" thickBot="1" x14ac:dyDescent="0.35">
      <c r="B32" s="115"/>
      <c r="C32" s="113"/>
      <c r="D32" s="113"/>
      <c r="E32" s="113"/>
      <c r="F32" s="113"/>
      <c r="G32" s="311"/>
      <c r="H32" s="113"/>
      <c r="I32" s="113"/>
      <c r="J32" s="107"/>
      <c r="K32" s="10"/>
      <c r="L32" s="87"/>
    </row>
    <row r="33" spans="2:12" ht="18" thickBot="1" x14ac:dyDescent="0.4">
      <c r="B33" s="115"/>
      <c r="C33" s="157" t="s">
        <v>46</v>
      </c>
      <c r="D33" s="181"/>
      <c r="E33" s="181"/>
      <c r="F33" s="190"/>
      <c r="G33" s="310"/>
      <c r="H33" s="113"/>
      <c r="I33" s="113"/>
      <c r="J33" s="107"/>
      <c r="K33" s="10"/>
      <c r="L33" s="87"/>
    </row>
    <row r="34" spans="2:12" ht="17.25" x14ac:dyDescent="0.35">
      <c r="B34" s="115"/>
      <c r="C34" s="192"/>
      <c r="D34" s="506" t="s">
        <v>37</v>
      </c>
      <c r="E34" s="506"/>
      <c r="F34" s="443"/>
      <c r="G34" s="310"/>
      <c r="H34" s="113"/>
      <c r="I34" s="113"/>
      <c r="J34" s="107"/>
      <c r="K34" s="10"/>
      <c r="L34" s="87"/>
    </row>
    <row r="35" spans="2:12" ht="17.25" x14ac:dyDescent="0.35">
      <c r="B35" s="108"/>
      <c r="C35" s="115"/>
      <c r="D35" s="164" t="s">
        <v>40</v>
      </c>
      <c r="E35" s="164" t="s">
        <v>41</v>
      </c>
      <c r="F35" s="201" t="s">
        <v>42</v>
      </c>
      <c r="G35" s="310"/>
      <c r="H35" s="113"/>
      <c r="I35" s="113"/>
      <c r="J35" s="107"/>
      <c r="K35" s="10"/>
      <c r="L35" s="87"/>
    </row>
    <row r="36" spans="2:12" x14ac:dyDescent="0.3">
      <c r="B36" s="115"/>
      <c r="C36" s="162" t="s">
        <v>187</v>
      </c>
      <c r="D36" s="368"/>
      <c r="E36" s="368"/>
      <c r="F36" s="1"/>
      <c r="G36" s="310"/>
      <c r="H36" s="113"/>
      <c r="I36" s="113"/>
      <c r="J36" s="107"/>
      <c r="K36" s="10"/>
      <c r="L36" s="87"/>
    </row>
    <row r="37" spans="2:12" x14ac:dyDescent="0.3">
      <c r="B37" s="115"/>
      <c r="C37" s="162" t="s">
        <v>188</v>
      </c>
      <c r="D37" s="368"/>
      <c r="E37" s="368"/>
      <c r="F37" s="1"/>
      <c r="G37" s="310"/>
      <c r="H37" s="113"/>
      <c r="I37" s="113"/>
      <c r="J37" s="107"/>
      <c r="K37" s="10"/>
      <c r="L37" s="87"/>
    </row>
    <row r="38" spans="2:12" x14ac:dyDescent="0.3">
      <c r="B38" s="115"/>
      <c r="C38" s="162" t="s">
        <v>289</v>
      </c>
      <c r="D38" s="368"/>
      <c r="E38" s="368"/>
      <c r="F38" s="1"/>
      <c r="G38" s="310"/>
      <c r="H38" s="113"/>
      <c r="I38" s="113"/>
      <c r="J38" s="107"/>
      <c r="K38" s="10"/>
      <c r="L38" s="87"/>
    </row>
    <row r="39" spans="2:12" ht="17.25" thickBot="1" x14ac:dyDescent="0.35">
      <c r="B39" s="115"/>
      <c r="C39" s="202" t="s">
        <v>290</v>
      </c>
      <c r="D39" s="20"/>
      <c r="E39" s="20"/>
      <c r="F39" s="2"/>
      <c r="G39" s="310"/>
      <c r="H39" s="113"/>
      <c r="I39" s="113"/>
      <c r="J39" s="107"/>
      <c r="K39" s="10"/>
      <c r="L39" s="87"/>
    </row>
    <row r="40" spans="2:12" ht="17.25" thickBot="1" x14ac:dyDescent="0.35">
      <c r="B40" s="115"/>
      <c r="C40" s="113"/>
      <c r="D40" s="113"/>
      <c r="E40" s="113"/>
      <c r="F40" s="113"/>
      <c r="G40" s="311"/>
      <c r="H40" s="113"/>
      <c r="I40" s="113"/>
      <c r="J40" s="107"/>
      <c r="K40" s="10"/>
      <c r="L40" s="87"/>
    </row>
    <row r="41" spans="2:12" ht="18" thickBot="1" x14ac:dyDescent="0.4">
      <c r="B41" s="115"/>
      <c r="C41" s="157" t="s">
        <v>47</v>
      </c>
      <c r="D41" s="181"/>
      <c r="E41" s="181"/>
      <c r="F41" s="190"/>
      <c r="G41" s="310"/>
      <c r="H41" s="113"/>
      <c r="I41" s="113"/>
      <c r="J41" s="107"/>
      <c r="K41" s="10"/>
      <c r="L41" s="87"/>
    </row>
    <row r="42" spans="2:12" ht="17.25" x14ac:dyDescent="0.35">
      <c r="B42" s="115"/>
      <c r="C42" s="192"/>
      <c r="D42" s="506" t="s">
        <v>37</v>
      </c>
      <c r="E42" s="506"/>
      <c r="F42" s="443"/>
      <c r="G42" s="310"/>
      <c r="H42" s="113"/>
      <c r="I42" s="113"/>
      <c r="J42" s="107"/>
      <c r="K42" s="10"/>
      <c r="L42" s="87"/>
    </row>
    <row r="43" spans="2:12" ht="17.25" x14ac:dyDescent="0.35">
      <c r="B43" s="108"/>
      <c r="C43" s="115"/>
      <c r="D43" s="164" t="s">
        <v>40</v>
      </c>
      <c r="E43" s="164" t="s">
        <v>41</v>
      </c>
      <c r="F43" s="201" t="s">
        <v>42</v>
      </c>
      <c r="G43" s="310"/>
      <c r="H43" s="113"/>
      <c r="I43" s="113"/>
      <c r="J43" s="107"/>
      <c r="K43" s="10"/>
      <c r="L43" s="87"/>
    </row>
    <row r="44" spans="2:12" x14ac:dyDescent="0.3">
      <c r="B44" s="115"/>
      <c r="C44" s="162" t="s">
        <v>150</v>
      </c>
      <c r="D44" s="368"/>
      <c r="E44" s="368"/>
      <c r="F44" s="1"/>
      <c r="G44" s="310"/>
      <c r="H44" s="113"/>
      <c r="I44" s="113"/>
      <c r="J44" s="107"/>
      <c r="K44" s="10"/>
      <c r="L44" s="87"/>
    </row>
    <row r="45" spans="2:12" x14ac:dyDescent="0.3">
      <c r="B45" s="115"/>
      <c r="C45" s="162" t="s">
        <v>151</v>
      </c>
      <c r="D45" s="368"/>
      <c r="E45" s="368"/>
      <c r="F45" s="1"/>
      <c r="G45" s="310"/>
      <c r="H45" s="113"/>
      <c r="I45" s="113"/>
      <c r="J45" s="107"/>
      <c r="K45" s="10"/>
      <c r="L45" s="87"/>
    </row>
    <row r="46" spans="2:12" ht="17.25" thickBot="1" x14ac:dyDescent="0.35">
      <c r="B46" s="115"/>
      <c r="C46" s="202" t="s">
        <v>152</v>
      </c>
      <c r="D46" s="262"/>
      <c r="E46" s="262"/>
      <c r="F46" s="263"/>
      <c r="G46" s="310"/>
      <c r="H46" s="113"/>
      <c r="I46" s="113"/>
      <c r="J46" s="107"/>
      <c r="K46" s="10"/>
      <c r="L46" s="87"/>
    </row>
    <row r="47" spans="2:12" ht="17.25" thickBot="1" x14ac:dyDescent="0.35">
      <c r="B47" s="115"/>
      <c r="C47" s="113"/>
      <c r="D47" s="113"/>
      <c r="E47" s="113"/>
      <c r="F47" s="113"/>
      <c r="G47" s="311"/>
      <c r="H47" s="113"/>
      <c r="I47" s="113"/>
      <c r="J47" s="107"/>
      <c r="K47" s="10"/>
      <c r="L47" s="87"/>
    </row>
    <row r="48" spans="2:12" ht="18" thickBot="1" x14ac:dyDescent="0.4">
      <c r="B48" s="115"/>
      <c r="C48" s="157" t="s">
        <v>247</v>
      </c>
      <c r="D48" s="181"/>
      <c r="E48" s="181"/>
      <c r="F48" s="190"/>
      <c r="G48" s="310"/>
      <c r="H48" s="113"/>
      <c r="I48" s="113"/>
      <c r="J48" s="107"/>
      <c r="K48" s="10"/>
      <c r="L48" s="87"/>
    </row>
    <row r="49" spans="2:12" ht="17.25" x14ac:dyDescent="0.35">
      <c r="B49" s="115"/>
      <c r="C49" s="192"/>
      <c r="D49" s="506" t="s">
        <v>37</v>
      </c>
      <c r="E49" s="506"/>
      <c r="F49" s="443"/>
      <c r="G49" s="310"/>
      <c r="H49" s="113"/>
      <c r="I49" s="113"/>
      <c r="J49" s="107"/>
      <c r="K49" s="10"/>
      <c r="L49" s="87"/>
    </row>
    <row r="50" spans="2:12" ht="17.25" x14ac:dyDescent="0.35">
      <c r="B50" s="163"/>
      <c r="C50" s="115"/>
      <c r="D50" s="164" t="s">
        <v>40</v>
      </c>
      <c r="E50" s="164" t="s">
        <v>41</v>
      </c>
      <c r="F50" s="201" t="s">
        <v>42</v>
      </c>
      <c r="G50" s="310"/>
      <c r="H50" s="113"/>
      <c r="I50" s="113"/>
      <c r="J50" s="107"/>
      <c r="K50" s="10"/>
      <c r="L50" s="87"/>
    </row>
    <row r="51" spans="2:12" x14ac:dyDescent="0.3">
      <c r="B51" s="115"/>
      <c r="C51" s="114" t="s">
        <v>249</v>
      </c>
      <c r="D51" s="368"/>
      <c r="E51" s="368"/>
      <c r="F51" s="1"/>
      <c r="G51" s="310"/>
      <c r="H51" s="113"/>
      <c r="I51" s="113"/>
      <c r="J51" s="107"/>
      <c r="K51" s="10"/>
      <c r="L51" s="87"/>
    </row>
    <row r="52" spans="2:12" x14ac:dyDescent="0.3">
      <c r="B52" s="115"/>
      <c r="C52" s="114" t="s">
        <v>250</v>
      </c>
      <c r="D52" s="368"/>
      <c r="E52" s="368"/>
      <c r="F52" s="1"/>
      <c r="G52" s="310"/>
      <c r="H52" s="113"/>
      <c r="I52" s="113"/>
      <c r="J52" s="107"/>
      <c r="K52" s="10"/>
      <c r="L52" s="87"/>
    </row>
    <row r="53" spans="2:12" x14ac:dyDescent="0.3">
      <c r="B53" s="115"/>
      <c r="C53" s="203" t="s">
        <v>248</v>
      </c>
      <c r="D53" s="368"/>
      <c r="E53" s="368"/>
      <c r="F53" s="1"/>
      <c r="G53" s="310"/>
      <c r="H53" s="113"/>
      <c r="I53" s="113"/>
      <c r="J53" s="107"/>
      <c r="K53" s="10"/>
      <c r="L53" s="87"/>
    </row>
    <row r="54" spans="2:12" x14ac:dyDescent="0.3">
      <c r="B54" s="115"/>
      <c r="C54" s="204" t="s">
        <v>251</v>
      </c>
      <c r="D54" s="368"/>
      <c r="E54" s="368"/>
      <c r="F54" s="1"/>
      <c r="G54" s="310"/>
      <c r="H54" s="113"/>
      <c r="I54" s="113"/>
      <c r="J54" s="107"/>
      <c r="K54" s="10"/>
      <c r="L54" s="87"/>
    </row>
    <row r="55" spans="2:12" x14ac:dyDescent="0.3">
      <c r="B55" s="115"/>
      <c r="C55" s="204" t="s">
        <v>252</v>
      </c>
      <c r="D55" s="368"/>
      <c r="E55" s="368"/>
      <c r="F55" s="1"/>
      <c r="G55" s="310"/>
      <c r="H55" s="113"/>
      <c r="I55" s="113"/>
      <c r="J55" s="107"/>
      <c r="K55" s="10"/>
      <c r="L55" s="87"/>
    </row>
    <row r="56" spans="2:12" x14ac:dyDescent="0.3">
      <c r="B56" s="115"/>
      <c r="C56" s="203" t="s">
        <v>253</v>
      </c>
      <c r="D56" s="368"/>
      <c r="E56" s="368"/>
      <c r="F56" s="1"/>
      <c r="G56" s="310"/>
      <c r="H56" s="113"/>
      <c r="I56" s="113"/>
      <c r="J56" s="107"/>
      <c r="K56" s="10"/>
      <c r="L56" s="87"/>
    </row>
    <row r="57" spans="2:12" x14ac:dyDescent="0.3">
      <c r="B57" s="115"/>
      <c r="C57" s="204" t="s">
        <v>254</v>
      </c>
      <c r="D57" s="368"/>
      <c r="E57" s="368"/>
      <c r="F57" s="1"/>
      <c r="G57" s="310"/>
      <c r="H57" s="113"/>
      <c r="I57" s="113"/>
      <c r="J57" s="107"/>
      <c r="K57" s="10"/>
      <c r="L57" s="87"/>
    </row>
    <row r="58" spans="2:12" x14ac:dyDescent="0.3">
      <c r="B58" s="115"/>
      <c r="C58" s="204" t="s">
        <v>255</v>
      </c>
      <c r="D58" s="368"/>
      <c r="E58" s="368"/>
      <c r="F58" s="1"/>
      <c r="G58" s="310"/>
      <c r="H58" s="113"/>
      <c r="I58" s="113"/>
      <c r="J58" s="107"/>
      <c r="K58" s="10"/>
      <c r="L58" s="87"/>
    </row>
    <row r="59" spans="2:12" x14ac:dyDescent="0.3">
      <c r="B59" s="115"/>
      <c r="C59" s="204" t="s">
        <v>256</v>
      </c>
      <c r="D59" s="368"/>
      <c r="E59" s="368"/>
      <c r="F59" s="1"/>
      <c r="G59" s="310"/>
      <c r="H59" s="113"/>
      <c r="I59" s="113"/>
      <c r="J59" s="107"/>
      <c r="K59" s="10"/>
      <c r="L59" s="87"/>
    </row>
    <row r="60" spans="2:12" x14ac:dyDescent="0.3">
      <c r="B60" s="115"/>
      <c r="C60" s="204" t="s">
        <v>257</v>
      </c>
      <c r="D60" s="368"/>
      <c r="E60" s="368"/>
      <c r="F60" s="1"/>
      <c r="G60" s="310"/>
      <c r="H60" s="113"/>
      <c r="I60" s="113"/>
      <c r="J60" s="107"/>
      <c r="K60" s="10"/>
      <c r="L60" s="87"/>
    </row>
    <row r="61" spans="2:12" x14ac:dyDescent="0.3">
      <c r="B61" s="115"/>
      <c r="C61" s="204" t="s">
        <v>258</v>
      </c>
      <c r="D61" s="368"/>
      <c r="E61" s="368"/>
      <c r="F61" s="1"/>
      <c r="G61" s="310"/>
      <c r="H61" s="113"/>
      <c r="I61" s="113"/>
      <c r="J61" s="107"/>
      <c r="K61" s="10"/>
      <c r="L61" s="87"/>
    </row>
    <row r="62" spans="2:12" x14ac:dyDescent="0.3">
      <c r="B62" s="115"/>
      <c r="C62" s="362" t="s">
        <v>270</v>
      </c>
      <c r="D62" s="363"/>
      <c r="E62" s="363"/>
      <c r="F62" s="364"/>
      <c r="G62" s="310"/>
      <c r="H62" s="113"/>
      <c r="I62" s="113"/>
      <c r="J62" s="107"/>
      <c r="K62" s="10"/>
      <c r="L62" s="87"/>
    </row>
    <row r="63" spans="2:12" ht="17.25" thickBot="1" x14ac:dyDescent="0.35">
      <c r="B63" s="115"/>
      <c r="C63" s="205" t="s">
        <v>295</v>
      </c>
      <c r="D63" s="20"/>
      <c r="E63" s="20"/>
      <c r="F63" s="2"/>
      <c r="G63" s="310"/>
      <c r="H63" s="113"/>
      <c r="I63" s="113"/>
      <c r="J63" s="107"/>
      <c r="K63" s="10"/>
      <c r="L63" s="87"/>
    </row>
    <row r="64" spans="2:12" ht="17.25" thickBot="1" x14ac:dyDescent="0.35">
      <c r="B64" s="115"/>
      <c r="C64" s="360"/>
      <c r="D64" s="360"/>
      <c r="E64" s="360"/>
      <c r="F64" s="360"/>
      <c r="G64" s="311"/>
      <c r="H64" s="113"/>
      <c r="I64" s="113"/>
      <c r="J64" s="107"/>
      <c r="K64" s="10"/>
      <c r="L64" s="87"/>
    </row>
    <row r="65" spans="2:12" ht="18" thickBot="1" x14ac:dyDescent="0.4">
      <c r="B65" s="115"/>
      <c r="C65" s="206" t="s">
        <v>246</v>
      </c>
      <c r="D65" s="207"/>
      <c r="E65" s="207"/>
      <c r="F65" s="208"/>
      <c r="G65" s="311"/>
      <c r="H65" s="113"/>
      <c r="I65" s="113"/>
      <c r="J65" s="107"/>
      <c r="K65" s="10"/>
      <c r="L65" s="87"/>
    </row>
    <row r="66" spans="2:12" ht="17.25" x14ac:dyDescent="0.35">
      <c r="B66" s="115"/>
      <c r="C66" s="192"/>
      <c r="D66" s="506" t="s">
        <v>37</v>
      </c>
      <c r="E66" s="506"/>
      <c r="F66" s="443"/>
      <c r="G66" s="311"/>
      <c r="H66" s="113"/>
      <c r="I66" s="113"/>
      <c r="J66" s="107"/>
      <c r="K66" s="10"/>
      <c r="L66" s="87"/>
    </row>
    <row r="67" spans="2:12" ht="18" x14ac:dyDescent="0.3">
      <c r="B67" s="115"/>
      <c r="C67" s="114" t="s">
        <v>259</v>
      </c>
      <c r="D67" s="507"/>
      <c r="E67" s="507"/>
      <c r="F67" s="508"/>
      <c r="G67" s="311"/>
      <c r="H67" s="113"/>
      <c r="I67" s="113"/>
      <c r="J67" s="107"/>
      <c r="K67" s="10"/>
      <c r="L67" s="87"/>
    </row>
    <row r="68" spans="2:12" ht="18" x14ac:dyDescent="0.35">
      <c r="B68" s="115"/>
      <c r="C68" s="361" t="s">
        <v>262</v>
      </c>
      <c r="D68" s="507"/>
      <c r="E68" s="507"/>
      <c r="F68" s="508"/>
      <c r="G68" s="311"/>
      <c r="H68" s="113"/>
      <c r="I68" s="113"/>
      <c r="J68" s="107"/>
      <c r="K68" s="10"/>
      <c r="L68" s="87"/>
    </row>
    <row r="69" spans="2:12" ht="18" x14ac:dyDescent="0.35">
      <c r="B69" s="115"/>
      <c r="C69" s="361" t="s">
        <v>263</v>
      </c>
      <c r="D69" s="507"/>
      <c r="E69" s="507"/>
      <c r="F69" s="508"/>
      <c r="G69" s="311"/>
      <c r="H69" s="113"/>
      <c r="I69" s="113"/>
      <c r="J69" s="107"/>
      <c r="K69" s="10"/>
      <c r="L69" s="87"/>
    </row>
    <row r="70" spans="2:12" ht="18" x14ac:dyDescent="0.35">
      <c r="B70" s="115"/>
      <c r="C70" s="361" t="s">
        <v>264</v>
      </c>
      <c r="D70" s="507"/>
      <c r="E70" s="507"/>
      <c r="F70" s="508"/>
      <c r="G70" s="311"/>
      <c r="H70" s="113"/>
      <c r="I70" s="113"/>
      <c r="J70" s="107"/>
      <c r="K70" s="10"/>
      <c r="L70" s="87"/>
    </row>
    <row r="71" spans="2:12" x14ac:dyDescent="0.3">
      <c r="B71" s="115"/>
      <c r="C71" s="361" t="s">
        <v>260</v>
      </c>
      <c r="D71" s="504" t="str">
        <f>IF(D69="","",0.24+0.444*D69)</f>
        <v/>
      </c>
      <c r="E71" s="504"/>
      <c r="F71" s="505"/>
      <c r="G71" s="311"/>
      <c r="H71" s="113"/>
      <c r="I71" s="113"/>
      <c r="J71" s="107"/>
      <c r="K71" s="10"/>
      <c r="L71" s="87"/>
    </row>
    <row r="72" spans="2:12" ht="17.25" thickBot="1" x14ac:dyDescent="0.35">
      <c r="B72" s="115"/>
      <c r="C72" s="117" t="s">
        <v>261</v>
      </c>
      <c r="D72" s="517" t="str">
        <f>IF(D70="","",0.24+0.444*D70)</f>
        <v/>
      </c>
      <c r="E72" s="517"/>
      <c r="F72" s="518"/>
      <c r="G72" s="311"/>
      <c r="H72" s="113"/>
      <c r="I72" s="113"/>
      <c r="J72" s="107"/>
      <c r="K72" s="10"/>
      <c r="L72" s="87"/>
    </row>
    <row r="73" spans="2:12" ht="17.25" thickBot="1" x14ac:dyDescent="0.35">
      <c r="B73" s="115"/>
      <c r="C73" s="360"/>
      <c r="D73" s="360"/>
      <c r="E73" s="360"/>
      <c r="F73" s="360"/>
      <c r="G73" s="311"/>
      <c r="H73" s="113"/>
      <c r="I73" s="113"/>
      <c r="J73" s="107"/>
      <c r="K73" s="10"/>
      <c r="L73" s="87"/>
    </row>
    <row r="74" spans="2:12" ht="18" thickBot="1" x14ac:dyDescent="0.4">
      <c r="B74" s="115"/>
      <c r="C74" s="206" t="s">
        <v>265</v>
      </c>
      <c r="D74" s="207"/>
      <c r="E74" s="207"/>
      <c r="F74" s="208"/>
      <c r="G74" s="311"/>
      <c r="H74" s="113"/>
      <c r="I74" s="113"/>
      <c r="J74" s="107"/>
      <c r="K74" s="10"/>
      <c r="L74" s="87"/>
    </row>
    <row r="75" spans="2:12" ht="17.25" x14ac:dyDescent="0.35">
      <c r="B75" s="115"/>
      <c r="C75" s="192"/>
      <c r="D75" s="506" t="s">
        <v>37</v>
      </c>
      <c r="E75" s="506"/>
      <c r="F75" s="443"/>
      <c r="G75" s="311"/>
      <c r="H75" s="113"/>
      <c r="I75" s="113"/>
      <c r="J75" s="107"/>
      <c r="K75" s="10"/>
      <c r="L75" s="87"/>
    </row>
    <row r="76" spans="2:12" x14ac:dyDescent="0.3">
      <c r="B76" s="115"/>
      <c r="C76" s="509" t="s">
        <v>267</v>
      </c>
      <c r="D76" s="511"/>
      <c r="E76" s="512"/>
      <c r="F76" s="513"/>
      <c r="G76" s="311"/>
      <c r="H76" s="113"/>
      <c r="I76" s="113"/>
      <c r="J76" s="107"/>
      <c r="K76" s="10"/>
      <c r="L76" s="87"/>
    </row>
    <row r="77" spans="2:12" x14ac:dyDescent="0.3">
      <c r="B77" s="115"/>
      <c r="C77" s="510"/>
      <c r="D77" s="514"/>
      <c r="E77" s="515"/>
      <c r="F77" s="516"/>
      <c r="G77" s="311"/>
      <c r="H77" s="113"/>
      <c r="I77" s="113"/>
      <c r="J77" s="107"/>
      <c r="K77" s="10"/>
      <c r="L77" s="87"/>
    </row>
    <row r="78" spans="2:12" x14ac:dyDescent="0.3">
      <c r="B78" s="115"/>
      <c r="C78" s="509" t="s">
        <v>266</v>
      </c>
      <c r="D78" s="511"/>
      <c r="E78" s="512"/>
      <c r="F78" s="513"/>
      <c r="G78" s="311"/>
      <c r="H78" s="113"/>
      <c r="I78" s="113"/>
      <c r="J78" s="107"/>
      <c r="K78" s="10"/>
      <c r="L78" s="87"/>
    </row>
    <row r="79" spans="2:12" x14ac:dyDescent="0.3">
      <c r="B79" s="115"/>
      <c r="C79" s="510"/>
      <c r="D79" s="514"/>
      <c r="E79" s="515"/>
      <c r="F79" s="516"/>
      <c r="G79" s="311"/>
      <c r="H79" s="113"/>
      <c r="I79" s="113"/>
      <c r="J79" s="107"/>
      <c r="K79" s="10"/>
      <c r="L79" s="87"/>
    </row>
    <row r="80" spans="2:12" ht="16.5" customHeight="1" x14ac:dyDescent="0.3">
      <c r="B80" s="115"/>
      <c r="C80" s="509" t="s">
        <v>268</v>
      </c>
      <c r="D80" s="511"/>
      <c r="E80" s="512"/>
      <c r="F80" s="513"/>
      <c r="G80" s="311"/>
      <c r="H80" s="113"/>
      <c r="I80" s="113"/>
      <c r="J80" s="107"/>
      <c r="K80" s="10"/>
      <c r="L80" s="87"/>
    </row>
    <row r="81" spans="2:12" x14ac:dyDescent="0.3">
      <c r="B81" s="115"/>
      <c r="C81" s="510"/>
      <c r="D81" s="514"/>
      <c r="E81" s="515"/>
      <c r="F81" s="516"/>
      <c r="G81" s="311"/>
      <c r="H81" s="113"/>
      <c r="I81" s="113"/>
      <c r="J81" s="107"/>
      <c r="K81" s="10"/>
      <c r="L81" s="87"/>
    </row>
    <row r="82" spans="2:12" x14ac:dyDescent="0.3">
      <c r="B82" s="115"/>
      <c r="C82" s="361" t="s">
        <v>269</v>
      </c>
      <c r="D82" s="507"/>
      <c r="E82" s="507"/>
      <c r="F82" s="508"/>
      <c r="G82" s="311"/>
      <c r="H82" s="113"/>
      <c r="I82" s="113"/>
      <c r="J82" s="107"/>
      <c r="K82" s="10"/>
      <c r="L82" s="87"/>
    </row>
    <row r="83" spans="2:12" ht="17.25" thickBot="1" x14ac:dyDescent="0.35">
      <c r="B83" s="115"/>
      <c r="C83" s="117" t="s">
        <v>271</v>
      </c>
      <c r="D83" s="536">
        <f>IF(D82="Yes",D76*(D63-D51)+D78*(D63-D54)+D80*(D62-D54),IF(D82="No",D80*(D62-D54),0))</f>
        <v>0</v>
      </c>
      <c r="E83" s="537"/>
      <c r="F83" s="538"/>
      <c r="G83" s="311"/>
      <c r="H83" s="113"/>
      <c r="I83" s="113"/>
      <c r="J83" s="107"/>
      <c r="K83" s="10"/>
      <c r="L83" s="87"/>
    </row>
    <row r="84" spans="2:12" ht="17.25" thickBot="1" x14ac:dyDescent="0.35">
      <c r="B84" s="115"/>
      <c r="C84" s="113"/>
      <c r="D84" s="113"/>
      <c r="E84" s="113"/>
      <c r="F84" s="113"/>
      <c r="G84" s="311"/>
      <c r="H84" s="113"/>
      <c r="I84" s="113"/>
      <c r="J84" s="107"/>
      <c r="K84" s="10"/>
      <c r="L84" s="87"/>
    </row>
    <row r="85" spans="2:12" ht="18" thickBot="1" x14ac:dyDescent="0.4">
      <c r="B85" s="115"/>
      <c r="C85" s="206" t="s">
        <v>71</v>
      </c>
      <c r="D85" s="207"/>
      <c r="E85" s="207"/>
      <c r="F85" s="208"/>
      <c r="G85" s="310"/>
      <c r="H85" s="113"/>
      <c r="I85" s="113"/>
      <c r="J85" s="107"/>
      <c r="K85" s="10"/>
      <c r="L85" s="87"/>
    </row>
    <row r="86" spans="2:12" ht="17.25" x14ac:dyDescent="0.35">
      <c r="B86" s="108"/>
      <c r="C86" s="192"/>
      <c r="D86" s="506" t="s">
        <v>37</v>
      </c>
      <c r="E86" s="506"/>
      <c r="F86" s="443"/>
      <c r="G86" s="377"/>
      <c r="H86" s="113"/>
      <c r="I86" s="376"/>
      <c r="J86" s="107"/>
      <c r="K86" s="10"/>
      <c r="L86" s="87"/>
    </row>
    <row r="87" spans="2:12" x14ac:dyDescent="0.3">
      <c r="B87" s="115"/>
      <c r="C87" s="114" t="s">
        <v>70</v>
      </c>
      <c r="D87" s="504" t="str">
        <f>IF(AND(D71="",D72=""),"",60*D44*(D71*D51-D72*D54)/((D67*(1+D68))))</f>
        <v/>
      </c>
      <c r="E87" s="504"/>
      <c r="F87" s="505"/>
      <c r="G87" s="311"/>
      <c r="H87" s="113"/>
      <c r="I87" s="375"/>
      <c r="J87" s="107"/>
      <c r="K87" s="10"/>
      <c r="L87" s="87"/>
    </row>
    <row r="88" spans="2:12" x14ac:dyDescent="0.3">
      <c r="B88" s="115"/>
      <c r="C88" s="114" t="s">
        <v>165</v>
      </c>
      <c r="D88" s="504" t="e">
        <f>(1061*60*D44*(D69-D70))/(D67*(1+D68))</f>
        <v>#DIV/0!</v>
      </c>
      <c r="E88" s="504"/>
      <c r="F88" s="505"/>
      <c r="G88" s="311"/>
      <c r="H88" s="113"/>
      <c r="I88" s="375"/>
      <c r="J88" s="107"/>
      <c r="K88" s="10"/>
      <c r="L88" s="87"/>
    </row>
    <row r="89" spans="2:12" x14ac:dyDescent="0.3">
      <c r="B89" s="115"/>
      <c r="C89" s="114" t="s">
        <v>166</v>
      </c>
      <c r="D89" s="504">
        <f>D83</f>
        <v>0</v>
      </c>
      <c r="E89" s="504"/>
      <c r="F89" s="505"/>
      <c r="G89" s="311"/>
      <c r="H89" s="113"/>
      <c r="I89" s="113"/>
      <c r="J89" s="107"/>
      <c r="K89" s="10"/>
      <c r="L89" s="87"/>
    </row>
    <row r="90" spans="2:12" ht="17.25" thickBot="1" x14ac:dyDescent="0.35">
      <c r="B90" s="115"/>
      <c r="C90" s="117" t="s">
        <v>280</v>
      </c>
      <c r="D90" s="517" t="e">
        <f>60*D44*(D53-D56)/((D67*(1+D68)))+D89</f>
        <v>#DIV/0!</v>
      </c>
      <c r="E90" s="517"/>
      <c r="F90" s="518"/>
      <c r="G90" s="387"/>
      <c r="H90" s="113"/>
      <c r="I90" s="375"/>
      <c r="J90" s="107"/>
      <c r="K90" s="10"/>
      <c r="L90" s="87"/>
    </row>
    <row r="91" spans="2:12" ht="17.25" thickBot="1" x14ac:dyDescent="0.35">
      <c r="B91" s="115"/>
      <c r="C91" s="113"/>
      <c r="D91" s="113"/>
      <c r="E91" s="113"/>
      <c r="F91" s="113"/>
      <c r="G91" s="311"/>
      <c r="H91" s="113"/>
      <c r="I91" s="113"/>
      <c r="J91" s="107"/>
      <c r="K91" s="10"/>
      <c r="L91" s="87"/>
    </row>
    <row r="92" spans="2:12" ht="18" thickBot="1" x14ac:dyDescent="0.4">
      <c r="B92" s="115"/>
      <c r="C92" s="519" t="s">
        <v>153</v>
      </c>
      <c r="D92" s="520"/>
      <c r="E92" s="520"/>
      <c r="F92" s="520"/>
      <c r="G92" s="520"/>
      <c r="H92" s="520"/>
      <c r="I92" s="521"/>
      <c r="J92" s="107"/>
      <c r="K92" s="10"/>
      <c r="L92" s="87"/>
    </row>
    <row r="93" spans="2:12" ht="17.25" x14ac:dyDescent="0.35">
      <c r="B93" s="108"/>
      <c r="C93" s="192"/>
      <c r="D93" s="506" t="s">
        <v>37</v>
      </c>
      <c r="E93" s="506"/>
      <c r="F93" s="443"/>
      <c r="G93" s="539" t="s">
        <v>239</v>
      </c>
      <c r="H93" s="540"/>
      <c r="I93" s="541"/>
      <c r="J93" s="107"/>
      <c r="K93" s="10"/>
      <c r="L93" s="87"/>
    </row>
    <row r="94" spans="2:12" x14ac:dyDescent="0.3">
      <c r="B94" s="115"/>
      <c r="C94" s="114" t="s">
        <v>154</v>
      </c>
      <c r="D94" s="504" t="e">
        <f>IF(D90="","",D90)</f>
        <v>#DIV/0!</v>
      </c>
      <c r="E94" s="504"/>
      <c r="F94" s="505"/>
      <c r="G94" s="542"/>
      <c r="H94" s="543"/>
      <c r="I94" s="544"/>
      <c r="J94" s="107"/>
      <c r="K94" s="10"/>
      <c r="L94" s="87"/>
    </row>
    <row r="95" spans="2:12" x14ac:dyDescent="0.3">
      <c r="B95" s="115"/>
      <c r="C95" s="114" t="s">
        <v>148</v>
      </c>
      <c r="D95" s="504">
        <f>D24</f>
        <v>0</v>
      </c>
      <c r="E95" s="504"/>
      <c r="F95" s="505"/>
      <c r="G95" s="542"/>
      <c r="H95" s="543"/>
      <c r="I95" s="544"/>
      <c r="J95" s="107"/>
      <c r="K95" s="10"/>
      <c r="L95" s="87"/>
    </row>
    <row r="96" spans="2:12" ht="17.25" thickBot="1" x14ac:dyDescent="0.35">
      <c r="B96" s="115"/>
      <c r="C96" s="117" t="s">
        <v>155</v>
      </c>
      <c r="D96" s="517" t="e">
        <f>IF(OR(D95="",D94=""),"",D94/D95)</f>
        <v>#DIV/0!</v>
      </c>
      <c r="E96" s="517"/>
      <c r="F96" s="518"/>
      <c r="G96" s="545"/>
      <c r="H96" s="546"/>
      <c r="I96" s="547"/>
      <c r="J96" s="380"/>
      <c r="K96" s="10"/>
      <c r="L96" s="87"/>
    </row>
    <row r="97" spans="2:12" ht="17.25" thickBot="1" x14ac:dyDescent="0.35">
      <c r="B97" s="209"/>
      <c r="C97" s="197"/>
      <c r="D97" s="197"/>
      <c r="E97" s="197"/>
      <c r="F97" s="197"/>
      <c r="G97" s="312"/>
      <c r="H97" s="197"/>
      <c r="I97" s="197"/>
      <c r="J97" s="314"/>
      <c r="K97" s="10"/>
      <c r="L97" s="87"/>
    </row>
    <row r="98" spans="2:12" ht="17.25" thickBot="1" x14ac:dyDescent="0.35">
      <c r="B98" s="113"/>
      <c r="C98" s="113"/>
      <c r="D98" s="113"/>
      <c r="E98" s="113"/>
      <c r="F98" s="113"/>
      <c r="G98" s="113"/>
      <c r="H98" s="113"/>
      <c r="L98" s="87"/>
    </row>
    <row r="99" spans="2:12" ht="18" thickBot="1" x14ac:dyDescent="0.4">
      <c r="B99" s="519" t="s">
        <v>146</v>
      </c>
      <c r="C99" s="520"/>
      <c r="D99" s="520"/>
      <c r="E99" s="520"/>
      <c r="F99" s="520"/>
      <c r="G99" s="521"/>
      <c r="H99" s="313"/>
      <c r="L99" s="87"/>
    </row>
    <row r="100" spans="2:12" ht="18" thickBot="1" x14ac:dyDescent="0.4">
      <c r="B100" s="115"/>
      <c r="C100" s="189"/>
      <c r="D100" s="113"/>
      <c r="E100" s="113"/>
      <c r="F100" s="113"/>
      <c r="G100" s="183"/>
      <c r="H100" s="113"/>
      <c r="L100" s="87"/>
    </row>
    <row r="101" spans="2:12" ht="18" thickBot="1" x14ac:dyDescent="0.4">
      <c r="B101" s="115"/>
      <c r="C101" s="157" t="s">
        <v>159</v>
      </c>
      <c r="D101" s="181"/>
      <c r="E101" s="181"/>
      <c r="F101" s="190"/>
      <c r="G101" s="191"/>
      <c r="H101" s="113"/>
      <c r="L101" s="87"/>
    </row>
    <row r="102" spans="2:12" ht="17.25" x14ac:dyDescent="0.35">
      <c r="B102" s="115"/>
      <c r="C102" s="192"/>
      <c r="D102" s="506" t="s">
        <v>37</v>
      </c>
      <c r="E102" s="506"/>
      <c r="F102" s="443"/>
      <c r="G102" s="160"/>
      <c r="H102" s="113"/>
      <c r="L102" s="87"/>
    </row>
    <row r="103" spans="2:12" ht="17.25" x14ac:dyDescent="0.35">
      <c r="B103" s="108"/>
      <c r="C103" s="115"/>
      <c r="D103" s="193" t="s">
        <v>40</v>
      </c>
      <c r="E103" s="193" t="s">
        <v>41</v>
      </c>
      <c r="F103" s="194" t="s">
        <v>42</v>
      </c>
      <c r="G103" s="160"/>
      <c r="H103" s="113"/>
      <c r="L103" s="87"/>
    </row>
    <row r="104" spans="2:12" x14ac:dyDescent="0.3">
      <c r="B104" s="115"/>
      <c r="C104" s="185" t="s">
        <v>144</v>
      </c>
      <c r="D104" s="370"/>
      <c r="E104" s="272"/>
      <c r="F104" s="273"/>
      <c r="G104" s="160"/>
      <c r="H104" s="113"/>
      <c r="L104" s="87"/>
    </row>
    <row r="105" spans="2:12" x14ac:dyDescent="0.3">
      <c r="B105" s="115"/>
      <c r="C105" s="185" t="s">
        <v>43</v>
      </c>
      <c r="D105" s="370"/>
      <c r="E105" s="272"/>
      <c r="F105" s="273"/>
      <c r="G105" s="160"/>
      <c r="H105" s="113"/>
      <c r="L105" s="87"/>
    </row>
    <row r="106" spans="2:12" x14ac:dyDescent="0.3">
      <c r="B106" s="115"/>
      <c r="C106" s="185" t="s">
        <v>44</v>
      </c>
      <c r="D106" s="370"/>
      <c r="E106" s="274"/>
      <c r="F106" s="275"/>
      <c r="G106" s="160"/>
      <c r="H106" s="113"/>
      <c r="L106" s="87"/>
    </row>
    <row r="107" spans="2:12" ht="17.25" thickBot="1" x14ac:dyDescent="0.35">
      <c r="B107" s="115"/>
      <c r="C107" s="186" t="s">
        <v>148</v>
      </c>
      <c r="D107" s="367"/>
      <c r="E107" s="277"/>
      <c r="F107" s="278"/>
      <c r="G107" s="160"/>
      <c r="H107" s="113"/>
      <c r="L107" s="87"/>
    </row>
    <row r="108" spans="2:12" ht="17.25" thickBot="1" x14ac:dyDescent="0.35">
      <c r="B108" s="115"/>
      <c r="C108" s="199"/>
      <c r="D108" s="113"/>
      <c r="E108" s="113"/>
      <c r="F108" s="113"/>
      <c r="G108" s="160"/>
      <c r="H108" s="113"/>
      <c r="L108" s="87"/>
    </row>
    <row r="109" spans="2:12" ht="18" thickBot="1" x14ac:dyDescent="0.4">
      <c r="B109" s="115"/>
      <c r="C109" s="157" t="s">
        <v>45</v>
      </c>
      <c r="D109" s="181"/>
      <c r="E109" s="181"/>
      <c r="F109" s="190"/>
      <c r="G109" s="191"/>
      <c r="H109" s="113"/>
      <c r="L109" s="87"/>
    </row>
    <row r="110" spans="2:12" ht="17.25" x14ac:dyDescent="0.35">
      <c r="B110" s="115"/>
      <c r="C110" s="192"/>
      <c r="D110" s="506" t="s">
        <v>37</v>
      </c>
      <c r="E110" s="506"/>
      <c r="F110" s="443"/>
      <c r="G110" s="191"/>
      <c r="H110" s="113"/>
      <c r="L110" s="87"/>
    </row>
    <row r="111" spans="2:12" ht="17.25" x14ac:dyDescent="0.35">
      <c r="B111" s="108"/>
      <c r="C111" s="200"/>
      <c r="D111" s="164" t="s">
        <v>40</v>
      </c>
      <c r="E111" s="164" t="s">
        <v>41</v>
      </c>
      <c r="F111" s="201" t="s">
        <v>42</v>
      </c>
      <c r="G111" s="191"/>
      <c r="H111" s="113"/>
      <c r="L111" s="87"/>
    </row>
    <row r="112" spans="2:12" x14ac:dyDescent="0.3">
      <c r="B112" s="115"/>
      <c r="C112" s="185" t="s">
        <v>147</v>
      </c>
      <c r="D112" s="272"/>
      <c r="E112" s="272"/>
      <c r="F112" s="273"/>
      <c r="G112" s="191"/>
      <c r="H112" s="113"/>
      <c r="L112" s="87"/>
    </row>
    <row r="113" spans="2:12" ht="18" x14ac:dyDescent="0.35">
      <c r="B113" s="115"/>
      <c r="C113" s="185" t="s">
        <v>160</v>
      </c>
      <c r="D113" s="272"/>
      <c r="E113" s="272"/>
      <c r="F113" s="273"/>
      <c r="G113" s="191"/>
      <c r="H113" s="113"/>
      <c r="L113" s="87"/>
    </row>
    <row r="114" spans="2:12" ht="18.75" thickBot="1" x14ac:dyDescent="0.4">
      <c r="B114" s="115"/>
      <c r="C114" s="186" t="s">
        <v>149</v>
      </c>
      <c r="D114" s="276"/>
      <c r="E114" s="276"/>
      <c r="F114" s="279"/>
      <c r="G114" s="191"/>
      <c r="H114" s="113"/>
      <c r="L114" s="87"/>
    </row>
    <row r="115" spans="2:12" ht="17.25" thickBot="1" x14ac:dyDescent="0.35">
      <c r="B115" s="115"/>
      <c r="C115" s="113"/>
      <c r="D115" s="113"/>
      <c r="E115" s="113"/>
      <c r="F115" s="113"/>
      <c r="G115" s="160"/>
      <c r="H115" s="113"/>
      <c r="L115" s="87"/>
    </row>
    <row r="116" spans="2:12" ht="18" thickBot="1" x14ac:dyDescent="0.4">
      <c r="B116" s="115"/>
      <c r="C116" s="157" t="s">
        <v>46</v>
      </c>
      <c r="D116" s="181"/>
      <c r="E116" s="181"/>
      <c r="F116" s="190"/>
      <c r="G116" s="191"/>
      <c r="H116" s="113"/>
      <c r="L116" s="87"/>
    </row>
    <row r="117" spans="2:12" ht="17.25" x14ac:dyDescent="0.35">
      <c r="B117" s="115"/>
      <c r="C117" s="192"/>
      <c r="D117" s="506" t="s">
        <v>37</v>
      </c>
      <c r="E117" s="506"/>
      <c r="F117" s="443"/>
      <c r="G117" s="191"/>
      <c r="H117" s="113"/>
      <c r="L117" s="87"/>
    </row>
    <row r="118" spans="2:12" ht="17.25" x14ac:dyDescent="0.35">
      <c r="B118" s="108"/>
      <c r="C118" s="115"/>
      <c r="D118" s="164" t="s">
        <v>40</v>
      </c>
      <c r="E118" s="164" t="s">
        <v>41</v>
      </c>
      <c r="F118" s="201" t="s">
        <v>42</v>
      </c>
      <c r="G118" s="191"/>
      <c r="H118" s="113"/>
      <c r="L118" s="87"/>
    </row>
    <row r="119" spans="2:12" x14ac:dyDescent="0.3">
      <c r="B119" s="115"/>
      <c r="C119" s="162" t="s">
        <v>187</v>
      </c>
      <c r="D119" s="272"/>
      <c r="E119" s="272"/>
      <c r="F119" s="273"/>
      <c r="G119" s="191"/>
      <c r="H119" s="113"/>
      <c r="L119" s="87"/>
    </row>
    <row r="120" spans="2:12" x14ac:dyDescent="0.3">
      <c r="B120" s="115"/>
      <c r="C120" s="162" t="s">
        <v>188</v>
      </c>
      <c r="D120" s="272"/>
      <c r="E120" s="272"/>
      <c r="F120" s="273"/>
      <c r="G120" s="191"/>
      <c r="H120" s="113"/>
      <c r="L120" s="87"/>
    </row>
    <row r="121" spans="2:12" x14ac:dyDescent="0.3">
      <c r="B121" s="115"/>
      <c r="C121" s="162" t="s">
        <v>289</v>
      </c>
      <c r="D121" s="272"/>
      <c r="E121" s="272"/>
      <c r="F121" s="273"/>
      <c r="G121" s="191"/>
      <c r="H121" s="113"/>
      <c r="L121" s="87"/>
    </row>
    <row r="122" spans="2:12" ht="17.25" thickBot="1" x14ac:dyDescent="0.35">
      <c r="B122" s="115"/>
      <c r="C122" s="202" t="s">
        <v>290</v>
      </c>
      <c r="D122" s="276"/>
      <c r="E122" s="276"/>
      <c r="F122" s="279"/>
      <c r="G122" s="191"/>
      <c r="H122" s="113"/>
      <c r="L122" s="87"/>
    </row>
    <row r="123" spans="2:12" ht="17.25" thickBot="1" x14ac:dyDescent="0.35">
      <c r="B123" s="115"/>
      <c r="C123" s="113"/>
      <c r="D123" s="113"/>
      <c r="E123" s="113"/>
      <c r="F123" s="113"/>
      <c r="G123" s="160"/>
      <c r="H123" s="113"/>
      <c r="L123" s="87"/>
    </row>
    <row r="124" spans="2:12" ht="18" thickBot="1" x14ac:dyDescent="0.4">
      <c r="B124" s="115"/>
      <c r="C124" s="157" t="s">
        <v>47</v>
      </c>
      <c r="D124" s="181"/>
      <c r="E124" s="181"/>
      <c r="F124" s="190"/>
      <c r="G124" s="191"/>
      <c r="H124" s="113"/>
      <c r="L124" s="87"/>
    </row>
    <row r="125" spans="2:12" ht="17.25" x14ac:dyDescent="0.35">
      <c r="B125" s="115"/>
      <c r="C125" s="192"/>
      <c r="D125" s="506" t="s">
        <v>37</v>
      </c>
      <c r="E125" s="506"/>
      <c r="F125" s="443"/>
      <c r="G125" s="191"/>
      <c r="H125" s="113"/>
      <c r="L125" s="87"/>
    </row>
    <row r="126" spans="2:12" ht="17.25" x14ac:dyDescent="0.35">
      <c r="B126" s="108"/>
      <c r="C126" s="115"/>
      <c r="D126" s="164" t="s">
        <v>40</v>
      </c>
      <c r="E126" s="164" t="s">
        <v>41</v>
      </c>
      <c r="F126" s="201" t="s">
        <v>42</v>
      </c>
      <c r="G126" s="191"/>
      <c r="H126" s="113"/>
      <c r="L126" s="87"/>
    </row>
    <row r="127" spans="2:12" x14ac:dyDescent="0.3">
      <c r="B127" s="115"/>
      <c r="C127" s="162" t="s">
        <v>150</v>
      </c>
      <c r="D127" s="370"/>
      <c r="E127" s="272"/>
      <c r="F127" s="273"/>
      <c r="G127" s="191"/>
      <c r="H127" s="113"/>
      <c r="L127" s="87"/>
    </row>
    <row r="128" spans="2:12" x14ac:dyDescent="0.3">
      <c r="B128" s="115"/>
      <c r="C128" s="162" t="s">
        <v>151</v>
      </c>
      <c r="D128" s="370"/>
      <c r="E128" s="272"/>
      <c r="F128" s="273"/>
      <c r="G128" s="191"/>
      <c r="H128" s="113"/>
      <c r="L128" s="87"/>
    </row>
    <row r="129" spans="2:12" x14ac:dyDescent="0.3">
      <c r="B129" s="115"/>
      <c r="C129" s="210" t="s">
        <v>152</v>
      </c>
      <c r="D129" s="369"/>
      <c r="E129" s="280"/>
      <c r="F129" s="280"/>
      <c r="G129" s="191"/>
      <c r="H129" s="113"/>
      <c r="L129" s="87"/>
    </row>
    <row r="130" spans="2:12" x14ac:dyDescent="0.3">
      <c r="B130" s="115"/>
      <c r="C130" s="162" t="s">
        <v>156</v>
      </c>
      <c r="D130" s="370"/>
      <c r="E130" s="272"/>
      <c r="F130" s="273"/>
      <c r="G130" s="191"/>
      <c r="H130" s="113"/>
      <c r="L130" s="87"/>
    </row>
    <row r="131" spans="2:12" x14ac:dyDescent="0.3">
      <c r="B131" s="115"/>
      <c r="C131" s="162" t="s">
        <v>157</v>
      </c>
      <c r="D131" s="370"/>
      <c r="E131" s="272"/>
      <c r="F131" s="273"/>
      <c r="G131" s="191"/>
      <c r="H131" s="113"/>
      <c r="L131" s="87"/>
    </row>
    <row r="132" spans="2:12" ht="17.25" thickBot="1" x14ac:dyDescent="0.35">
      <c r="B132" s="115"/>
      <c r="C132" s="202" t="s">
        <v>158</v>
      </c>
      <c r="D132" s="365"/>
      <c r="E132" s="281"/>
      <c r="F132" s="282"/>
      <c r="G132" s="191"/>
      <c r="H132" s="113"/>
      <c r="L132" s="87"/>
    </row>
    <row r="133" spans="2:12" ht="17.25" thickBot="1" x14ac:dyDescent="0.35">
      <c r="B133" s="115"/>
      <c r="C133" s="113"/>
      <c r="D133" s="283"/>
      <c r="E133" s="283"/>
      <c r="F133" s="283"/>
      <c r="G133" s="160"/>
      <c r="H133" s="113"/>
      <c r="L133" s="87"/>
    </row>
    <row r="134" spans="2:12" ht="18" thickBot="1" x14ac:dyDescent="0.4">
      <c r="B134" s="115"/>
      <c r="C134" s="157" t="s">
        <v>48</v>
      </c>
      <c r="D134" s="284"/>
      <c r="E134" s="284"/>
      <c r="F134" s="285"/>
      <c r="G134" s="191"/>
      <c r="H134" s="113"/>
      <c r="L134" s="87"/>
    </row>
    <row r="135" spans="2:12" ht="17.25" x14ac:dyDescent="0.35">
      <c r="B135" s="115"/>
      <c r="C135" s="192"/>
      <c r="D135" s="532" t="s">
        <v>37</v>
      </c>
      <c r="E135" s="532"/>
      <c r="F135" s="533"/>
      <c r="G135" s="191"/>
      <c r="H135" s="113"/>
      <c r="L135" s="87"/>
    </row>
    <row r="136" spans="2:12" ht="17.25" x14ac:dyDescent="0.35">
      <c r="B136" s="163"/>
      <c r="C136" s="115"/>
      <c r="D136" s="286" t="s">
        <v>40</v>
      </c>
      <c r="E136" s="286" t="s">
        <v>41</v>
      </c>
      <c r="F136" s="287" t="s">
        <v>42</v>
      </c>
      <c r="G136" s="191"/>
      <c r="H136" s="113"/>
      <c r="L136" s="87"/>
    </row>
    <row r="137" spans="2:12" x14ac:dyDescent="0.3">
      <c r="B137" s="115"/>
      <c r="C137" s="204" t="s">
        <v>189</v>
      </c>
      <c r="D137" s="368"/>
      <c r="E137" s="272"/>
      <c r="F137" s="273"/>
      <c r="G137" s="191"/>
      <c r="H137" s="113"/>
      <c r="L137" s="87"/>
    </row>
    <row r="138" spans="2:12" x14ac:dyDescent="0.3">
      <c r="B138" s="115"/>
      <c r="C138" s="204" t="s">
        <v>190</v>
      </c>
      <c r="D138" s="368"/>
      <c r="E138" s="272"/>
      <c r="F138" s="273"/>
      <c r="G138" s="191"/>
      <c r="H138" s="113"/>
      <c r="L138" s="87"/>
    </row>
    <row r="139" spans="2:12" x14ac:dyDescent="0.3">
      <c r="B139" s="115"/>
      <c r="C139" s="203" t="s">
        <v>163</v>
      </c>
      <c r="D139" s="368"/>
      <c r="E139" s="272"/>
      <c r="F139" s="273"/>
      <c r="G139" s="191"/>
      <c r="H139" s="113"/>
      <c r="L139" s="87"/>
    </row>
    <row r="140" spans="2:12" x14ac:dyDescent="0.3">
      <c r="B140" s="115"/>
      <c r="C140" s="204" t="s">
        <v>191</v>
      </c>
      <c r="D140" s="368"/>
      <c r="E140" s="272"/>
      <c r="F140" s="273"/>
      <c r="G140" s="191"/>
      <c r="H140" s="113"/>
      <c r="L140" s="87"/>
    </row>
    <row r="141" spans="2:12" x14ac:dyDescent="0.3">
      <c r="B141" s="115"/>
      <c r="C141" s="204" t="s">
        <v>192</v>
      </c>
      <c r="D141" s="368"/>
      <c r="E141" s="272"/>
      <c r="F141" s="273"/>
      <c r="G141" s="191"/>
      <c r="H141" s="113"/>
      <c r="L141" s="87"/>
    </row>
    <row r="142" spans="2:12" x14ac:dyDescent="0.3">
      <c r="B142" s="115"/>
      <c r="C142" s="203" t="s">
        <v>164</v>
      </c>
      <c r="D142" s="368"/>
      <c r="E142" s="272"/>
      <c r="F142" s="273"/>
      <c r="G142" s="191"/>
      <c r="H142" s="113"/>
      <c r="L142" s="87"/>
    </row>
    <row r="143" spans="2:12" x14ac:dyDescent="0.3">
      <c r="B143" s="115"/>
      <c r="C143" s="204" t="s">
        <v>193</v>
      </c>
      <c r="D143" s="368"/>
      <c r="E143" s="272"/>
      <c r="F143" s="273"/>
      <c r="G143" s="191"/>
      <c r="H143" s="113"/>
      <c r="L143" s="87"/>
    </row>
    <row r="144" spans="2:12" x14ac:dyDescent="0.3">
      <c r="B144" s="115"/>
      <c r="C144" s="204" t="s">
        <v>194</v>
      </c>
      <c r="D144" s="368"/>
      <c r="E144" s="272"/>
      <c r="F144" s="273"/>
      <c r="G144" s="191"/>
      <c r="H144" s="113"/>
      <c r="L144" s="87"/>
    </row>
    <row r="145" spans="2:12" x14ac:dyDescent="0.3">
      <c r="B145" s="115"/>
      <c r="C145" s="204" t="s">
        <v>195</v>
      </c>
      <c r="D145" s="370"/>
      <c r="E145" s="272"/>
      <c r="F145" s="273"/>
      <c r="G145" s="191"/>
      <c r="H145" s="113"/>
      <c r="L145" s="87"/>
    </row>
    <row r="146" spans="2:12" x14ac:dyDescent="0.3">
      <c r="B146" s="115"/>
      <c r="C146" s="203" t="s">
        <v>196</v>
      </c>
      <c r="D146" s="370"/>
      <c r="E146" s="272"/>
      <c r="F146" s="273"/>
      <c r="G146" s="191"/>
      <c r="H146" s="113"/>
      <c r="L146" s="87"/>
    </row>
    <row r="147" spans="2:12" x14ac:dyDescent="0.3">
      <c r="B147" s="115"/>
      <c r="C147" s="203" t="s">
        <v>167</v>
      </c>
      <c r="D147" s="370"/>
      <c r="E147" s="272"/>
      <c r="F147" s="273"/>
      <c r="G147" s="191"/>
      <c r="H147" s="113"/>
      <c r="L147" s="87"/>
    </row>
    <row r="148" spans="2:12" x14ac:dyDescent="0.3">
      <c r="B148" s="115"/>
      <c r="C148" s="203" t="s">
        <v>197</v>
      </c>
      <c r="D148" s="385"/>
      <c r="E148" s="272"/>
      <c r="F148" s="273"/>
      <c r="G148" s="191"/>
      <c r="H148" s="113"/>
      <c r="L148" s="87"/>
    </row>
    <row r="149" spans="2:12" x14ac:dyDescent="0.3">
      <c r="B149" s="115"/>
      <c r="C149" s="203" t="s">
        <v>198</v>
      </c>
      <c r="D149" s="385"/>
      <c r="E149" s="272"/>
      <c r="F149" s="273"/>
      <c r="G149" s="191"/>
      <c r="H149" s="113"/>
      <c r="L149" s="87"/>
    </row>
    <row r="150" spans="2:12" x14ac:dyDescent="0.3">
      <c r="B150" s="115"/>
      <c r="C150" s="203" t="s">
        <v>168</v>
      </c>
      <c r="D150" s="385"/>
      <c r="E150" s="272"/>
      <c r="F150" s="273"/>
      <c r="G150" s="191"/>
      <c r="H150" s="113"/>
      <c r="L150" s="87"/>
    </row>
    <row r="151" spans="2:12" x14ac:dyDescent="0.3">
      <c r="B151" s="115"/>
      <c r="C151" s="211" t="s">
        <v>199</v>
      </c>
      <c r="D151" s="386"/>
      <c r="E151" s="288"/>
      <c r="F151" s="289"/>
      <c r="G151" s="191"/>
      <c r="H151" s="113"/>
      <c r="L151" s="87"/>
    </row>
    <row r="152" spans="2:12" x14ac:dyDescent="0.3">
      <c r="B152" s="115"/>
      <c r="C152" s="203" t="s">
        <v>200</v>
      </c>
      <c r="D152" s="385"/>
      <c r="E152" s="272"/>
      <c r="F152" s="273"/>
      <c r="G152" s="191"/>
      <c r="H152" s="113"/>
      <c r="L152" s="87"/>
    </row>
    <row r="153" spans="2:12" x14ac:dyDescent="0.3">
      <c r="B153" s="115"/>
      <c r="C153" s="203" t="s">
        <v>270</v>
      </c>
      <c r="D153" s="370"/>
      <c r="E153" s="272"/>
      <c r="F153" s="273"/>
      <c r="G153" s="160"/>
      <c r="H153" s="113"/>
      <c r="L153" s="87"/>
    </row>
    <row r="154" spans="2:12" ht="17.25" thickBot="1" x14ac:dyDescent="0.35">
      <c r="B154" s="115"/>
      <c r="C154" s="205" t="s">
        <v>295</v>
      </c>
      <c r="D154" s="20"/>
      <c r="E154" s="20"/>
      <c r="F154" s="2"/>
      <c r="G154" s="160"/>
      <c r="H154" s="113"/>
      <c r="L154" s="87"/>
    </row>
    <row r="155" spans="2:12" ht="17.25" thickBot="1" x14ac:dyDescent="0.35">
      <c r="B155" s="115"/>
      <c r="G155" s="160"/>
      <c r="H155" s="113"/>
      <c r="L155" s="87"/>
    </row>
    <row r="156" spans="2:12" ht="18" thickBot="1" x14ac:dyDescent="0.4">
      <c r="B156" s="115"/>
      <c r="C156" s="206" t="s">
        <v>246</v>
      </c>
      <c r="D156" s="207"/>
      <c r="E156" s="207"/>
      <c r="F156" s="208"/>
      <c r="G156" s="160"/>
      <c r="H156" s="113"/>
      <c r="L156" s="87"/>
    </row>
    <row r="157" spans="2:12" ht="17.25" x14ac:dyDescent="0.35">
      <c r="B157" s="115"/>
      <c r="C157" s="192"/>
      <c r="D157" s="506" t="s">
        <v>37</v>
      </c>
      <c r="E157" s="506"/>
      <c r="F157" s="443"/>
      <c r="G157" s="160"/>
      <c r="H157" s="113"/>
      <c r="L157" s="87"/>
    </row>
    <row r="158" spans="2:12" ht="18" x14ac:dyDescent="0.3">
      <c r="B158" s="115"/>
      <c r="C158" s="114" t="s">
        <v>281</v>
      </c>
      <c r="D158" s="507"/>
      <c r="E158" s="507"/>
      <c r="F158" s="508"/>
      <c r="G158" s="160"/>
      <c r="H158" s="113"/>
      <c r="L158" s="87"/>
    </row>
    <row r="159" spans="2:12" ht="18" x14ac:dyDescent="0.35">
      <c r="B159" s="115"/>
      <c r="C159" s="361" t="s">
        <v>282</v>
      </c>
      <c r="D159" s="507"/>
      <c r="E159" s="507"/>
      <c r="F159" s="508"/>
      <c r="G159" s="160"/>
      <c r="H159" s="113"/>
      <c r="L159" s="87"/>
    </row>
    <row r="160" spans="2:12" ht="18" x14ac:dyDescent="0.35">
      <c r="B160" s="115"/>
      <c r="C160" s="361" t="s">
        <v>275</v>
      </c>
      <c r="D160" s="507"/>
      <c r="E160" s="507"/>
      <c r="F160" s="508"/>
      <c r="G160" s="160"/>
      <c r="H160" s="113"/>
      <c r="L160" s="87"/>
    </row>
    <row r="161" spans="2:12" ht="18" x14ac:dyDescent="0.35">
      <c r="B161" s="115"/>
      <c r="C161" s="361" t="s">
        <v>276</v>
      </c>
      <c r="D161" s="507"/>
      <c r="E161" s="507"/>
      <c r="F161" s="508"/>
      <c r="G161" s="160"/>
      <c r="H161" s="113"/>
      <c r="L161" s="87"/>
    </row>
    <row r="162" spans="2:12" x14ac:dyDescent="0.3">
      <c r="B162" s="115"/>
      <c r="C162" s="361" t="s">
        <v>277</v>
      </c>
      <c r="D162" s="504" t="str">
        <f>IF(D160="","",0.24+0.444*D160)</f>
        <v/>
      </c>
      <c r="E162" s="504"/>
      <c r="F162" s="505"/>
      <c r="G162" s="160"/>
      <c r="H162" s="113"/>
      <c r="L162" s="87"/>
    </row>
    <row r="163" spans="2:12" x14ac:dyDescent="0.3">
      <c r="B163" s="115"/>
      <c r="C163" s="361" t="s">
        <v>278</v>
      </c>
      <c r="D163" s="504" t="str">
        <f>IF(D161="","",0.24+0.444*D161)</f>
        <v/>
      </c>
      <c r="E163" s="504"/>
      <c r="F163" s="505"/>
      <c r="G163" s="160"/>
      <c r="H163" s="113"/>
      <c r="L163" s="87"/>
    </row>
    <row r="164" spans="2:12" ht="18" x14ac:dyDescent="0.3">
      <c r="B164" s="115"/>
      <c r="C164" s="114" t="s">
        <v>259</v>
      </c>
      <c r="D164" s="507"/>
      <c r="E164" s="507"/>
      <c r="F164" s="508"/>
      <c r="G164" s="160"/>
      <c r="H164" s="113"/>
      <c r="L164" s="87"/>
    </row>
    <row r="165" spans="2:12" ht="18" x14ac:dyDescent="0.35">
      <c r="B165" s="115"/>
      <c r="C165" s="361" t="s">
        <v>262</v>
      </c>
      <c r="D165" s="507"/>
      <c r="E165" s="507"/>
      <c r="F165" s="508"/>
      <c r="G165" s="160"/>
      <c r="H165" s="113"/>
      <c r="L165" s="87"/>
    </row>
    <row r="166" spans="2:12" ht="18" x14ac:dyDescent="0.35">
      <c r="B166" s="115"/>
      <c r="C166" s="361" t="s">
        <v>263</v>
      </c>
      <c r="D166" s="507"/>
      <c r="E166" s="507"/>
      <c r="F166" s="508"/>
      <c r="G166" s="160"/>
      <c r="H166" s="113"/>
      <c r="L166" s="87"/>
    </row>
    <row r="167" spans="2:12" ht="18" x14ac:dyDescent="0.35">
      <c r="B167" s="115"/>
      <c r="C167" s="361" t="s">
        <v>264</v>
      </c>
      <c r="D167" s="507"/>
      <c r="E167" s="507"/>
      <c r="F167" s="508"/>
      <c r="G167" s="160"/>
      <c r="H167" s="113"/>
      <c r="L167" s="87"/>
    </row>
    <row r="168" spans="2:12" x14ac:dyDescent="0.3">
      <c r="B168" s="115"/>
      <c r="C168" s="361" t="s">
        <v>260</v>
      </c>
      <c r="D168" s="504" t="str">
        <f>IF(D166="","",0.24+0.444*D166)</f>
        <v/>
      </c>
      <c r="E168" s="504"/>
      <c r="F168" s="505"/>
      <c r="G168" s="160"/>
      <c r="H168" s="113"/>
      <c r="L168" s="87"/>
    </row>
    <row r="169" spans="2:12" ht="17.25" thickBot="1" x14ac:dyDescent="0.35">
      <c r="B169" s="115"/>
      <c r="C169" s="117" t="s">
        <v>261</v>
      </c>
      <c r="D169" s="517" t="str">
        <f>IF(D167="","",0.24+0.444*D167)</f>
        <v/>
      </c>
      <c r="E169" s="517"/>
      <c r="F169" s="518"/>
      <c r="G169" s="160"/>
      <c r="H169" s="113"/>
      <c r="L169" s="87"/>
    </row>
    <row r="170" spans="2:12" ht="17.25" thickBot="1" x14ac:dyDescent="0.35">
      <c r="B170" s="115"/>
      <c r="C170" s="360"/>
      <c r="D170" s="360"/>
      <c r="E170" s="360"/>
      <c r="F170" s="360"/>
      <c r="G170" s="160"/>
      <c r="H170" s="113"/>
      <c r="L170" s="87"/>
    </row>
    <row r="171" spans="2:12" ht="18" thickBot="1" x14ac:dyDescent="0.4">
      <c r="B171" s="115"/>
      <c r="C171" s="206" t="s">
        <v>265</v>
      </c>
      <c r="D171" s="207"/>
      <c r="E171" s="207"/>
      <c r="F171" s="208"/>
      <c r="G171" s="160"/>
      <c r="H171" s="113"/>
      <c r="L171" s="87"/>
    </row>
    <row r="172" spans="2:12" ht="17.25" x14ac:dyDescent="0.35">
      <c r="B172" s="115"/>
      <c r="C172" s="192"/>
      <c r="D172" s="506" t="s">
        <v>37</v>
      </c>
      <c r="E172" s="506"/>
      <c r="F172" s="443"/>
      <c r="G172" s="160"/>
      <c r="H172" s="113"/>
      <c r="L172" s="87"/>
    </row>
    <row r="173" spans="2:12" ht="16.5" customHeight="1" x14ac:dyDescent="0.3">
      <c r="B173" s="115"/>
      <c r="C173" s="509" t="s">
        <v>267</v>
      </c>
      <c r="D173" s="511">
        <v>0</v>
      </c>
      <c r="E173" s="512"/>
      <c r="F173" s="513"/>
      <c r="G173" s="160"/>
      <c r="H173" s="113"/>
      <c r="L173" s="87"/>
    </row>
    <row r="174" spans="2:12" x14ac:dyDescent="0.3">
      <c r="B174" s="115"/>
      <c r="C174" s="510"/>
      <c r="D174" s="514"/>
      <c r="E174" s="515"/>
      <c r="F174" s="516"/>
      <c r="G174" s="160"/>
      <c r="H174" s="113"/>
      <c r="L174" s="87"/>
    </row>
    <row r="175" spans="2:12" x14ac:dyDescent="0.3">
      <c r="B175" s="115"/>
      <c r="C175" s="509" t="s">
        <v>266</v>
      </c>
      <c r="D175" s="511">
        <v>0</v>
      </c>
      <c r="E175" s="512"/>
      <c r="F175" s="513"/>
      <c r="G175" s="160"/>
      <c r="H175" s="113"/>
      <c r="L175" s="87"/>
    </row>
    <row r="176" spans="2:12" x14ac:dyDescent="0.3">
      <c r="B176" s="115"/>
      <c r="C176" s="510"/>
      <c r="D176" s="514"/>
      <c r="E176" s="515"/>
      <c r="F176" s="516"/>
      <c r="G176" s="160"/>
      <c r="H176" s="113"/>
      <c r="L176" s="87"/>
    </row>
    <row r="177" spans="2:12" x14ac:dyDescent="0.3">
      <c r="B177" s="115"/>
      <c r="C177" s="509" t="s">
        <v>268</v>
      </c>
      <c r="D177" s="511">
        <v>0</v>
      </c>
      <c r="E177" s="512"/>
      <c r="F177" s="513"/>
      <c r="G177" s="160"/>
      <c r="H177" s="113"/>
      <c r="L177" s="87"/>
    </row>
    <row r="178" spans="2:12" x14ac:dyDescent="0.3">
      <c r="B178" s="115"/>
      <c r="C178" s="510"/>
      <c r="D178" s="514"/>
      <c r="E178" s="515"/>
      <c r="F178" s="516"/>
      <c r="G178" s="160"/>
      <c r="H178" s="113"/>
      <c r="L178" s="87"/>
    </row>
    <row r="179" spans="2:12" x14ac:dyDescent="0.3">
      <c r="B179" s="115"/>
      <c r="C179" s="509" t="s">
        <v>286</v>
      </c>
      <c r="D179" s="511"/>
      <c r="E179" s="512"/>
      <c r="F179" s="513"/>
      <c r="G179" s="160"/>
      <c r="H179" s="113"/>
      <c r="L179" s="87"/>
    </row>
    <row r="180" spans="2:12" x14ac:dyDescent="0.3">
      <c r="B180" s="115"/>
      <c r="C180" s="510"/>
      <c r="D180" s="514"/>
      <c r="E180" s="515"/>
      <c r="F180" s="516"/>
      <c r="G180" s="160"/>
      <c r="H180" s="113"/>
      <c r="L180" s="87"/>
    </row>
    <row r="181" spans="2:12" x14ac:dyDescent="0.3">
      <c r="B181" s="115"/>
      <c r="C181" s="361" t="s">
        <v>269</v>
      </c>
      <c r="D181" s="507"/>
      <c r="E181" s="507"/>
      <c r="F181" s="508"/>
      <c r="G181" s="160"/>
      <c r="H181" s="113"/>
      <c r="L181" s="87"/>
    </row>
    <row r="182" spans="2:12" x14ac:dyDescent="0.3">
      <c r="B182" s="115"/>
      <c r="C182" s="361" t="s">
        <v>272</v>
      </c>
      <c r="D182" s="504">
        <f>IF(D179="",0,D179*(D148-D154))</f>
        <v>0</v>
      </c>
      <c r="E182" s="504"/>
      <c r="F182" s="505"/>
      <c r="G182" s="160"/>
      <c r="H182" s="113"/>
      <c r="L182" s="87"/>
    </row>
    <row r="183" spans="2:12" ht="17.25" thickBot="1" x14ac:dyDescent="0.35">
      <c r="B183" s="115"/>
      <c r="C183" s="117" t="s">
        <v>271</v>
      </c>
      <c r="D183" s="536">
        <f>IF(D181="Yes",D173*(D154-D137)+D175*(D154-D140)+D177*(D153-D140),IF(D181="No",D177*(D153-D140),0))</f>
        <v>0</v>
      </c>
      <c r="E183" s="537"/>
      <c r="F183" s="538"/>
      <c r="G183" s="160"/>
      <c r="H183" s="113"/>
      <c r="L183" s="87"/>
    </row>
    <row r="184" spans="2:12" ht="17.25" thickBot="1" x14ac:dyDescent="0.35">
      <c r="B184" s="115"/>
      <c r="C184" s="113"/>
      <c r="D184" s="283"/>
      <c r="E184" s="283"/>
      <c r="F184" s="283"/>
      <c r="G184" s="160"/>
      <c r="H184" s="113"/>
      <c r="L184" s="87"/>
    </row>
    <row r="185" spans="2:12" ht="18" thickBot="1" x14ac:dyDescent="0.4">
      <c r="B185" s="115"/>
      <c r="C185" s="206" t="s">
        <v>71</v>
      </c>
      <c r="D185" s="372"/>
      <c r="E185" s="372"/>
      <c r="F185" s="373"/>
      <c r="G185" s="160"/>
      <c r="H185" s="113"/>
      <c r="L185" s="87"/>
    </row>
    <row r="186" spans="2:12" x14ac:dyDescent="0.3">
      <c r="B186" s="115"/>
      <c r="C186" s="192" t="s">
        <v>273</v>
      </c>
      <c r="D186" s="522"/>
      <c r="E186" s="522"/>
      <c r="F186" s="523"/>
      <c r="G186" s="160"/>
      <c r="H186" s="113"/>
      <c r="L186" s="87"/>
    </row>
    <row r="187" spans="2:12" ht="17.25" x14ac:dyDescent="0.35">
      <c r="B187" s="108"/>
      <c r="C187" s="114"/>
      <c r="D187" s="534" t="s">
        <v>174</v>
      </c>
      <c r="E187" s="534"/>
      <c r="F187" s="535"/>
      <c r="G187" s="160"/>
      <c r="H187" s="113"/>
      <c r="L187" s="87"/>
    </row>
    <row r="188" spans="2:12" x14ac:dyDescent="0.3">
      <c r="B188" s="115"/>
      <c r="C188" s="114" t="s">
        <v>172</v>
      </c>
      <c r="D188" s="504" t="str">
        <f>IF(AND(D168="",D169=""),"",60*D127*(D168*D137-D169*D140)/((D164*(1+D165))))</f>
        <v/>
      </c>
      <c r="E188" s="504"/>
      <c r="F188" s="505"/>
      <c r="G188" s="160"/>
      <c r="H188" s="113"/>
      <c r="L188" s="87"/>
    </row>
    <row r="189" spans="2:12" x14ac:dyDescent="0.3">
      <c r="B189" s="115"/>
      <c r="C189" s="114" t="s">
        <v>173</v>
      </c>
      <c r="D189" s="504" t="e">
        <f>(1061*60*D127*(D166-D167))/(D164*(1+D165))</f>
        <v>#DIV/0!</v>
      </c>
      <c r="E189" s="504"/>
      <c r="F189" s="505"/>
      <c r="G189" s="160"/>
      <c r="H189" s="113"/>
      <c r="L189" s="87"/>
    </row>
    <row r="190" spans="2:12" x14ac:dyDescent="0.3">
      <c r="B190" s="115"/>
      <c r="C190" s="114" t="s">
        <v>177</v>
      </c>
      <c r="D190" s="504">
        <f>D183</f>
        <v>0</v>
      </c>
      <c r="E190" s="504"/>
      <c r="F190" s="505"/>
      <c r="G190" s="160"/>
      <c r="H190" s="113"/>
      <c r="L190" s="87"/>
    </row>
    <row r="191" spans="2:12" x14ac:dyDescent="0.3">
      <c r="B191" s="115"/>
      <c r="C191" s="114" t="s">
        <v>180</v>
      </c>
      <c r="D191" s="504" t="e">
        <f>60*D127*(D139-D142)/((D164*(1+D165)))+D190</f>
        <v>#DIV/0!</v>
      </c>
      <c r="E191" s="504"/>
      <c r="F191" s="505"/>
      <c r="G191" s="160"/>
      <c r="H191" s="113"/>
      <c r="L191" s="87"/>
    </row>
    <row r="192" spans="2:12" ht="17.25" x14ac:dyDescent="0.35">
      <c r="B192" s="115"/>
      <c r="C192" s="115"/>
      <c r="D192" s="534" t="s">
        <v>175</v>
      </c>
      <c r="E192" s="534"/>
      <c r="F192" s="535"/>
      <c r="G192" s="160"/>
      <c r="H192" s="113"/>
      <c r="L192" s="87"/>
    </row>
    <row r="193" spans="2:12" x14ac:dyDescent="0.3">
      <c r="B193" s="115"/>
      <c r="C193" s="114" t="s">
        <v>181</v>
      </c>
      <c r="D193" s="504">
        <f>D182</f>
        <v>0</v>
      </c>
      <c r="E193" s="504"/>
      <c r="F193" s="505"/>
      <c r="G193" s="160"/>
      <c r="H193" s="113"/>
      <c r="L193" s="87"/>
    </row>
    <row r="194" spans="2:12" x14ac:dyDescent="0.3">
      <c r="B194" s="115"/>
      <c r="C194" s="114" t="s">
        <v>274</v>
      </c>
      <c r="D194" s="504">
        <f>3.412*D107</f>
        <v>0</v>
      </c>
      <c r="E194" s="504"/>
      <c r="F194" s="505"/>
      <c r="G194" s="160"/>
      <c r="H194" s="113"/>
      <c r="L194" s="87"/>
    </row>
    <row r="195" spans="2:12" x14ac:dyDescent="0.3">
      <c r="B195" s="115"/>
      <c r="C195" s="114" t="s">
        <v>287</v>
      </c>
      <c r="D195" s="504" t="str">
        <f>IF(D186="Yes",(60*D130*(D150-D147)/(D158*(1+D159))),IF(D186="No",(60*D130*D163*(D148-D145)/(D158*(1+D159))),""))</f>
        <v/>
      </c>
      <c r="E195" s="504"/>
      <c r="F195" s="505"/>
      <c r="G195" s="160"/>
      <c r="H195" s="113"/>
      <c r="L195" s="87"/>
    </row>
    <row r="196" spans="2:12" x14ac:dyDescent="0.3">
      <c r="B196" s="115"/>
      <c r="C196" s="114" t="s">
        <v>279</v>
      </c>
      <c r="D196" s="524" t="e">
        <f>D195-D194+D193</f>
        <v>#VALUE!</v>
      </c>
      <c r="E196" s="525"/>
      <c r="F196" s="526"/>
      <c r="G196" s="160"/>
      <c r="H196" s="113"/>
      <c r="L196" s="87"/>
    </row>
    <row r="197" spans="2:12" ht="17.25" x14ac:dyDescent="0.35">
      <c r="B197" s="115"/>
      <c r="C197" s="115"/>
      <c r="D197" s="534" t="s">
        <v>176</v>
      </c>
      <c r="E197" s="534"/>
      <c r="F197" s="535"/>
      <c r="G197" s="160"/>
      <c r="H197" s="113"/>
      <c r="L197" s="87"/>
    </row>
    <row r="198" spans="2:12" x14ac:dyDescent="0.3">
      <c r="B198" s="115"/>
      <c r="C198" s="463" t="s">
        <v>291</v>
      </c>
      <c r="D198" s="498" t="e">
        <f>ABS(D196-D90)/MIN(D90,D196)</f>
        <v>#VALUE!</v>
      </c>
      <c r="E198" s="499"/>
      <c r="F198" s="500"/>
      <c r="G198" s="160"/>
      <c r="H198" s="113"/>
      <c r="L198" s="87"/>
    </row>
    <row r="199" spans="2:12" x14ac:dyDescent="0.3">
      <c r="B199" s="115"/>
      <c r="C199" s="527"/>
      <c r="D199" s="528"/>
      <c r="E199" s="529"/>
      <c r="F199" s="530"/>
      <c r="G199" s="160"/>
      <c r="H199" s="113"/>
      <c r="L199" s="87"/>
    </row>
    <row r="200" spans="2:12" x14ac:dyDescent="0.3">
      <c r="B200" s="115"/>
      <c r="C200" s="509" t="s">
        <v>292</v>
      </c>
      <c r="D200" s="498" t="e">
        <f>ABS(D191-D90)/MIN(D90,D191)</f>
        <v>#DIV/0!</v>
      </c>
      <c r="E200" s="499"/>
      <c r="F200" s="500"/>
      <c r="G200" s="160"/>
      <c r="H200" s="113"/>
      <c r="L200" s="87"/>
    </row>
    <row r="201" spans="2:12" ht="17.25" thickBot="1" x14ac:dyDescent="0.35">
      <c r="B201" s="115"/>
      <c r="C201" s="531"/>
      <c r="D201" s="501"/>
      <c r="E201" s="502"/>
      <c r="F201" s="503"/>
      <c r="G201" s="381"/>
      <c r="H201" s="113"/>
      <c r="L201" s="87"/>
    </row>
    <row r="202" spans="2:12" ht="17.25" thickBot="1" x14ac:dyDescent="0.35">
      <c r="B202" s="115"/>
      <c r="C202" s="113"/>
      <c r="D202" s="283"/>
      <c r="E202" s="283"/>
      <c r="F202" s="283"/>
      <c r="G202" s="160"/>
      <c r="H202" s="113"/>
      <c r="L202" s="87"/>
    </row>
    <row r="203" spans="2:12" ht="18" thickBot="1" x14ac:dyDescent="0.4">
      <c r="B203" s="115"/>
      <c r="C203" s="157" t="s">
        <v>153</v>
      </c>
      <c r="D203" s="284"/>
      <c r="E203" s="284"/>
      <c r="F203" s="285"/>
      <c r="G203" s="191"/>
      <c r="H203" s="113"/>
      <c r="L203" s="87"/>
    </row>
    <row r="204" spans="2:12" ht="17.25" x14ac:dyDescent="0.35">
      <c r="B204" s="108"/>
      <c r="C204" s="192"/>
      <c r="D204" s="532" t="s">
        <v>37</v>
      </c>
      <c r="E204" s="532"/>
      <c r="F204" s="533"/>
      <c r="G204" s="160"/>
      <c r="H204" s="113"/>
      <c r="L204" s="87"/>
    </row>
    <row r="205" spans="2:12" x14ac:dyDescent="0.3">
      <c r="B205" s="115"/>
      <c r="C205" s="114" t="s">
        <v>154</v>
      </c>
      <c r="D205" s="504" t="e">
        <f>D196</f>
        <v>#VALUE!</v>
      </c>
      <c r="E205" s="504"/>
      <c r="F205" s="505"/>
      <c r="G205" s="160"/>
      <c r="H205" s="113"/>
      <c r="L205" s="87"/>
    </row>
    <row r="206" spans="2:12" x14ac:dyDescent="0.3">
      <c r="B206" s="115"/>
      <c r="C206" s="114" t="s">
        <v>148</v>
      </c>
      <c r="D206" s="504">
        <f>D107</f>
        <v>0</v>
      </c>
      <c r="E206" s="504"/>
      <c r="F206" s="505"/>
      <c r="G206" s="160"/>
      <c r="H206" s="113"/>
      <c r="L206" s="87"/>
    </row>
    <row r="207" spans="2:12" ht="17.25" thickBot="1" x14ac:dyDescent="0.35">
      <c r="B207" s="115"/>
      <c r="C207" s="117" t="s">
        <v>155</v>
      </c>
      <c r="D207" s="517" t="e">
        <f>IF(OR(D206="",D205=""),"",D205/D206)</f>
        <v>#VALUE!</v>
      </c>
      <c r="E207" s="517"/>
      <c r="F207" s="518"/>
      <c r="G207" s="380"/>
      <c r="H207" s="113"/>
      <c r="L207" s="87"/>
    </row>
    <row r="208" spans="2:12" ht="17.25" thickBot="1" x14ac:dyDescent="0.35">
      <c r="B208" s="209"/>
      <c r="C208" s="197"/>
      <c r="D208" s="197"/>
      <c r="E208" s="197"/>
      <c r="F208" s="197"/>
      <c r="G208" s="198"/>
      <c r="H208" s="113"/>
      <c r="L208" s="87"/>
    </row>
    <row r="209" spans="1:12" x14ac:dyDescent="0.3">
      <c r="L209" s="87"/>
    </row>
    <row r="210" spans="1:12" x14ac:dyDescent="0.3">
      <c r="A210" s="87"/>
      <c r="B210" s="87"/>
      <c r="C210" s="87"/>
      <c r="D210" s="87"/>
      <c r="E210" s="87"/>
      <c r="F210" s="87"/>
      <c r="G210" s="87"/>
      <c r="H210" s="87"/>
      <c r="I210" s="87"/>
      <c r="J210" s="87"/>
      <c r="K210" s="87"/>
      <c r="L210" s="87"/>
    </row>
  </sheetData>
  <sheetProtection algorithmName="SHA-512" hashValue="fdTP0nn8YERyzGIZdQrax44h27tazZZPwfBjB+q5cIEiyS7xwlgbRNsldHJQmILY7UxW4Fgjc65/n/VCcCOOng==" saltValue="xteyns4SZXK9qk8nVvZTXA==" spinCount="100000" sheet="1" objects="1" scenarios="1" selectLockedCells="1"/>
  <customSheetViews>
    <customSheetView guid="{B3BD5AF3-9A64-4EA7-AE1F-3CC326849B8F}" scale="70" showGridLines="0" topLeftCell="A61">
      <selection activeCell="I82" sqref="I82"/>
      <pageMargins left="0.7" right="0.7" top="0.75" bottom="0.75" header="0.3" footer="0.3"/>
      <pageSetup orientation="portrait" horizontalDpi="200" verticalDpi="200" r:id="rId1"/>
    </customSheetView>
    <customSheetView guid="{2A4C6EB9-430A-44F2-86C8-15B50360FC3B}" scale="70" showGridLines="0">
      <selection activeCell="F2" sqref="F2"/>
      <pageMargins left="0.7" right="0.7" top="0.75" bottom="0.75" header="0.3" footer="0.3"/>
      <pageSetup orientation="portrait" horizontalDpi="200" verticalDpi="200" r:id="rId2"/>
    </customSheetView>
  </customSheetViews>
  <mergeCells count="87">
    <mergeCell ref="D181:F181"/>
    <mergeCell ref="D162:F162"/>
    <mergeCell ref="D163:F163"/>
    <mergeCell ref="D172:F172"/>
    <mergeCell ref="D167:F167"/>
    <mergeCell ref="D166:F166"/>
    <mergeCell ref="D173:F174"/>
    <mergeCell ref="C179:C180"/>
    <mergeCell ref="D179:F180"/>
    <mergeCell ref="D69:F69"/>
    <mergeCell ref="D82:F82"/>
    <mergeCell ref="D83:F83"/>
    <mergeCell ref="D168:F168"/>
    <mergeCell ref="D169:F169"/>
    <mergeCell ref="D164:F164"/>
    <mergeCell ref="D165:F165"/>
    <mergeCell ref="C175:C176"/>
    <mergeCell ref="D175:F176"/>
    <mergeCell ref="C177:C178"/>
    <mergeCell ref="D177:F178"/>
    <mergeCell ref="D157:F157"/>
    <mergeCell ref="D160:F160"/>
    <mergeCell ref="D161:F161"/>
    <mergeCell ref="B2:C2"/>
    <mergeCell ref="G93:I95"/>
    <mergeCell ref="G96:I96"/>
    <mergeCell ref="C92:I92"/>
    <mergeCell ref="B16:J16"/>
    <mergeCell ref="D49:F49"/>
    <mergeCell ref="D87:F87"/>
    <mergeCell ref="D88:F88"/>
    <mergeCell ref="D89:F89"/>
    <mergeCell ref="E2:G2"/>
    <mergeCell ref="D19:F19"/>
    <mergeCell ref="D27:F27"/>
    <mergeCell ref="D34:F34"/>
    <mergeCell ref="D42:F42"/>
    <mergeCell ref="D90:F90"/>
    <mergeCell ref="D86:F86"/>
    <mergeCell ref="D207:F207"/>
    <mergeCell ref="D135:F135"/>
    <mergeCell ref="D204:F204"/>
    <mergeCell ref="D191:F191"/>
    <mergeCell ref="D190:F190"/>
    <mergeCell ref="D194:F194"/>
    <mergeCell ref="D192:F192"/>
    <mergeCell ref="D197:F197"/>
    <mergeCell ref="D187:F187"/>
    <mergeCell ref="D188:F188"/>
    <mergeCell ref="D189:F189"/>
    <mergeCell ref="D193:F193"/>
    <mergeCell ref="D195:F195"/>
    <mergeCell ref="D158:F158"/>
    <mergeCell ref="D159:F159"/>
    <mergeCell ref="D183:F183"/>
    <mergeCell ref="D205:F205"/>
    <mergeCell ref="D206:F206"/>
    <mergeCell ref="D93:F93"/>
    <mergeCell ref="D94:F94"/>
    <mergeCell ref="B99:G99"/>
    <mergeCell ref="D117:F117"/>
    <mergeCell ref="D125:F125"/>
    <mergeCell ref="D110:F110"/>
    <mergeCell ref="D95:F95"/>
    <mergeCell ref="D96:F96"/>
    <mergeCell ref="D102:F102"/>
    <mergeCell ref="D186:F186"/>
    <mergeCell ref="D196:F196"/>
    <mergeCell ref="C198:C199"/>
    <mergeCell ref="D198:F199"/>
    <mergeCell ref="C200:C201"/>
    <mergeCell ref="D200:F201"/>
    <mergeCell ref="D182:F182"/>
    <mergeCell ref="D66:F66"/>
    <mergeCell ref="D67:F67"/>
    <mergeCell ref="C76:C77"/>
    <mergeCell ref="C78:C79"/>
    <mergeCell ref="C80:C81"/>
    <mergeCell ref="D76:F77"/>
    <mergeCell ref="D78:F79"/>
    <mergeCell ref="D80:F81"/>
    <mergeCell ref="D68:F68"/>
    <mergeCell ref="D70:F70"/>
    <mergeCell ref="D71:F71"/>
    <mergeCell ref="D72:F72"/>
    <mergeCell ref="D75:F75"/>
    <mergeCell ref="C173:C174"/>
  </mergeCells>
  <dataValidations count="2">
    <dataValidation type="list" showInputMessage="1" showErrorMessage="1" sqref="D13">
      <formula1>Y_N</formula1>
    </dataValidation>
    <dataValidation type="list" allowBlank="1" showInputMessage="1" showErrorMessage="1" error="Only Yes or No." sqref="D82:F82 D181:F181 D186:F186">
      <formula1>Y_N</formula1>
    </dataValidation>
  </dataValidations>
  <hyperlinks>
    <hyperlink ref="E2" location="Instructions!A1" display="Back to Instructions"/>
  </hyperlinks>
  <pageMargins left="0.7" right="0.7" top="0.75" bottom="0.75" header="0.3" footer="0.3"/>
  <pageSetup orientation="landscape" horizontalDpi="200" verticalDpi="2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70C0"/>
  </sheetPr>
  <dimension ref="A1:L201"/>
  <sheetViews>
    <sheetView showGridLines="0" showZeros="0" zoomScale="90" zoomScaleNormal="90" workbookViewId="0">
      <selection activeCell="E2" sqref="E2:G2"/>
    </sheetView>
  </sheetViews>
  <sheetFormatPr defaultColWidth="9.140625" defaultRowHeight="16.5" x14ac:dyDescent="0.3"/>
  <cols>
    <col min="1" max="1" width="4.7109375" style="156" customWidth="1"/>
    <col min="2" max="2" width="28.85546875" style="156" customWidth="1"/>
    <col min="3" max="3" width="80" style="156" bestFit="1" customWidth="1"/>
    <col min="4" max="6" width="9.140625" style="156"/>
    <col min="7" max="7" width="19.140625" style="156" customWidth="1"/>
    <col min="8" max="8" width="7.85546875" style="156" customWidth="1"/>
    <col min="9" max="9" width="21.42578125" style="156" customWidth="1"/>
    <col min="10" max="10" width="6.28515625" style="156" customWidth="1"/>
    <col min="11" max="11" width="8.42578125" style="220" customWidth="1"/>
    <col min="12" max="12" width="5.42578125" style="156" customWidth="1"/>
    <col min="13" max="16384" width="9.140625" style="156"/>
  </cols>
  <sheetData>
    <row r="1" spans="2:12" ht="17.25" thickBot="1" x14ac:dyDescent="0.35">
      <c r="K1" s="172"/>
      <c r="L1" s="212"/>
    </row>
    <row r="2" spans="2:12" s="213" customFormat="1" ht="18" thickBot="1" x14ac:dyDescent="0.35">
      <c r="B2" s="396" t="str">
        <f>'Version Control'!$B$2</f>
        <v>Title Block</v>
      </c>
      <c r="C2" s="397"/>
      <c r="E2" s="548" t="s">
        <v>72</v>
      </c>
      <c r="F2" s="548"/>
      <c r="G2" s="548"/>
      <c r="H2" s="356"/>
      <c r="K2" s="214"/>
      <c r="L2" s="215"/>
    </row>
    <row r="3" spans="2:12" s="213" customFormat="1" x14ac:dyDescent="0.3">
      <c r="B3" s="246" t="str">
        <f>'Version Control'!$B$3</f>
        <v>Test Report Template Name:</v>
      </c>
      <c r="C3" s="247" t="str">
        <f>'Version Control'!$C$3</f>
        <v>Single Packaged Vertical Unit</v>
      </c>
      <c r="I3" s="216"/>
      <c r="J3" s="216"/>
      <c r="K3" s="214"/>
      <c r="L3" s="215"/>
    </row>
    <row r="4" spans="2:12" s="213" customFormat="1" ht="17.25" x14ac:dyDescent="0.3">
      <c r="B4" s="248" t="str">
        <f>'Version Control'!$B$4</f>
        <v>Version Number:</v>
      </c>
      <c r="C4" s="249" t="str">
        <f>'Version Control'!$C$4</f>
        <v>v3.2</v>
      </c>
      <c r="I4" s="217"/>
      <c r="J4" s="217"/>
      <c r="K4" s="214"/>
      <c r="L4" s="215"/>
    </row>
    <row r="5" spans="2:12" s="213" customFormat="1" x14ac:dyDescent="0.3">
      <c r="B5" s="250" t="str">
        <f>'Version Control'!$B$5</f>
        <v xml:space="preserve">Latest Template Revision: </v>
      </c>
      <c r="C5" s="251">
        <f>'Version Control'!$C$5</f>
        <v>42923</v>
      </c>
      <c r="I5" s="218"/>
      <c r="J5" s="218"/>
      <c r="K5" s="214"/>
      <c r="L5" s="215"/>
    </row>
    <row r="6" spans="2:12" s="213" customFormat="1" x14ac:dyDescent="0.3">
      <c r="B6" s="250" t="str">
        <f>'Version Control'!$B$6</f>
        <v>Tab Name:</v>
      </c>
      <c r="C6" s="303" t="str">
        <f ca="1">MID(CELL("filename",$A$1), FIND("]", CELL("filename", $A$1))+ 1, 255)</f>
        <v>Heating Mode Test Data</v>
      </c>
      <c r="I6" s="218"/>
      <c r="J6" s="218"/>
      <c r="K6" s="214"/>
      <c r="L6" s="215"/>
    </row>
    <row r="7" spans="2:12" s="213" customFormat="1" ht="35.25" customHeight="1" x14ac:dyDescent="0.3">
      <c r="B7" s="304" t="str">
        <f>'Version Control'!$B$7</f>
        <v>File Name:</v>
      </c>
      <c r="C7" s="305" t="str">
        <f ca="1">'Version Control'!$C$7</f>
        <v>Single Packaged Vertical Unit - v3.2.xlsx</v>
      </c>
      <c r="I7" s="177"/>
      <c r="J7" s="177"/>
      <c r="K7" s="214"/>
      <c r="L7" s="215"/>
    </row>
    <row r="8" spans="2:12" s="213" customFormat="1" ht="17.25" thickBot="1" x14ac:dyDescent="0.35">
      <c r="B8" s="252" t="str">
        <f>'Version Control'!$B$8</f>
        <v xml:space="preserve">Test Completion Date: </v>
      </c>
      <c r="C8" s="253" t="str">
        <f>'Version Control'!$C$8</f>
        <v>[MM/DD/YYYY]</v>
      </c>
      <c r="I8" s="177"/>
      <c r="J8" s="177"/>
      <c r="K8" s="214"/>
      <c r="L8" s="215"/>
    </row>
    <row r="9" spans="2:12" s="213" customFormat="1" x14ac:dyDescent="0.3">
      <c r="B9" s="219"/>
      <c r="C9" s="89"/>
      <c r="G9" s="178"/>
      <c r="H9" s="178"/>
      <c r="I9" s="218"/>
      <c r="J9" s="218"/>
      <c r="K9" s="214"/>
      <c r="L9" s="215"/>
    </row>
    <row r="10" spans="2:12" s="213" customFormat="1" ht="17.25" thickBot="1" x14ac:dyDescent="0.35">
      <c r="B10" s="219"/>
      <c r="C10" s="89"/>
      <c r="G10" s="178"/>
      <c r="H10" s="178"/>
      <c r="I10" s="156"/>
      <c r="J10" s="156"/>
      <c r="K10" s="214"/>
      <c r="L10" s="215"/>
    </row>
    <row r="11" spans="2:12" s="21" customFormat="1" ht="18" thickBot="1" x14ac:dyDescent="0.4">
      <c r="B11" s="519" t="s">
        <v>161</v>
      </c>
      <c r="C11" s="520"/>
      <c r="D11" s="520"/>
      <c r="E11" s="520"/>
      <c r="F11" s="520"/>
      <c r="G11" s="520"/>
      <c r="H11" s="520"/>
      <c r="I11" s="520"/>
      <c r="J11" s="521"/>
      <c r="K11" s="179"/>
      <c r="L11" s="87"/>
    </row>
    <row r="12" spans="2:12" s="21" customFormat="1" ht="18" thickBot="1" x14ac:dyDescent="0.4">
      <c r="B12" s="115"/>
      <c r="C12" s="187"/>
      <c r="D12" s="113"/>
      <c r="E12" s="113"/>
      <c r="F12" s="113"/>
      <c r="G12" s="311"/>
      <c r="H12" s="113"/>
      <c r="I12" s="113"/>
      <c r="J12" s="107"/>
      <c r="K12" s="179"/>
      <c r="L12" s="87"/>
    </row>
    <row r="13" spans="2:12" s="21" customFormat="1" ht="18" thickBot="1" x14ac:dyDescent="0.4">
      <c r="B13" s="115"/>
      <c r="C13" s="157" t="s">
        <v>159</v>
      </c>
      <c r="D13" s="181"/>
      <c r="E13" s="181"/>
      <c r="F13" s="190"/>
      <c r="G13" s="310"/>
      <c r="H13" s="113"/>
      <c r="I13" s="113"/>
      <c r="J13" s="107"/>
      <c r="K13" s="179"/>
      <c r="L13" s="87"/>
    </row>
    <row r="14" spans="2:12" s="21" customFormat="1" ht="17.25" x14ac:dyDescent="0.35">
      <c r="B14" s="115"/>
      <c r="C14" s="192"/>
      <c r="D14" s="506" t="s">
        <v>37</v>
      </c>
      <c r="E14" s="506"/>
      <c r="F14" s="443"/>
      <c r="G14" s="311"/>
      <c r="H14" s="113"/>
      <c r="I14" s="113"/>
      <c r="J14" s="107"/>
      <c r="K14" s="179"/>
      <c r="L14" s="87"/>
    </row>
    <row r="15" spans="2:12" s="21" customFormat="1" ht="17.25" x14ac:dyDescent="0.35">
      <c r="B15" s="108"/>
      <c r="C15" s="115"/>
      <c r="D15" s="193" t="s">
        <v>40</v>
      </c>
      <c r="E15" s="193" t="s">
        <v>41</v>
      </c>
      <c r="F15" s="194" t="s">
        <v>42</v>
      </c>
      <c r="G15" s="311"/>
      <c r="H15" s="113"/>
      <c r="I15" s="113"/>
      <c r="J15" s="107"/>
      <c r="K15" s="179"/>
      <c r="L15" s="87"/>
    </row>
    <row r="16" spans="2:12" s="21" customFormat="1" x14ac:dyDescent="0.3">
      <c r="B16" s="115"/>
      <c r="C16" s="185" t="s">
        <v>144</v>
      </c>
      <c r="D16" s="370"/>
      <c r="E16" s="363"/>
      <c r="F16" s="364"/>
      <c r="G16" s="311"/>
      <c r="H16" s="113"/>
      <c r="I16" s="113"/>
      <c r="J16" s="107"/>
      <c r="K16" s="179"/>
      <c r="L16" s="87"/>
    </row>
    <row r="17" spans="2:12" s="21" customFormat="1" x14ac:dyDescent="0.3">
      <c r="B17" s="115"/>
      <c r="C17" s="185" t="s">
        <v>43</v>
      </c>
      <c r="D17" s="370"/>
      <c r="E17" s="368"/>
      <c r="F17" s="1"/>
      <c r="G17" s="311"/>
      <c r="H17" s="113"/>
      <c r="I17" s="113"/>
      <c r="J17" s="107"/>
      <c r="K17" s="179"/>
      <c r="L17" s="87"/>
    </row>
    <row r="18" spans="2:12" s="21" customFormat="1" x14ac:dyDescent="0.3">
      <c r="B18" s="115"/>
      <c r="C18" s="185" t="s">
        <v>44</v>
      </c>
      <c r="D18" s="370"/>
      <c r="E18" s="195"/>
      <c r="F18" s="196"/>
      <c r="G18" s="311"/>
      <c r="H18" s="113"/>
      <c r="I18" s="113"/>
      <c r="J18" s="107"/>
      <c r="K18" s="179"/>
      <c r="L18" s="87"/>
    </row>
    <row r="19" spans="2:12" s="21" customFormat="1" ht="17.25" thickBot="1" x14ac:dyDescent="0.35">
      <c r="B19" s="115"/>
      <c r="C19" s="186" t="s">
        <v>148</v>
      </c>
      <c r="D19" s="367"/>
      <c r="E19" s="197"/>
      <c r="F19" s="198"/>
      <c r="G19" s="311"/>
      <c r="H19" s="113"/>
      <c r="I19" s="113"/>
      <c r="J19" s="107"/>
      <c r="K19" s="179"/>
      <c r="L19" s="87"/>
    </row>
    <row r="20" spans="2:12" s="21" customFormat="1" ht="17.25" thickBot="1" x14ac:dyDescent="0.35">
      <c r="B20" s="115"/>
      <c r="C20" s="199"/>
      <c r="D20" s="113"/>
      <c r="E20" s="113"/>
      <c r="F20" s="113"/>
      <c r="G20" s="311"/>
      <c r="H20" s="113"/>
      <c r="I20" s="113"/>
      <c r="J20" s="107"/>
      <c r="K20" s="179"/>
      <c r="L20" s="87"/>
    </row>
    <row r="21" spans="2:12" s="21" customFormat="1" ht="18" thickBot="1" x14ac:dyDescent="0.4">
      <c r="B21" s="115"/>
      <c r="C21" s="157" t="s">
        <v>45</v>
      </c>
      <c r="D21" s="181"/>
      <c r="E21" s="181"/>
      <c r="F21" s="190"/>
      <c r="G21" s="310"/>
      <c r="H21" s="113"/>
      <c r="I21" s="113"/>
      <c r="J21" s="107"/>
      <c r="K21" s="179"/>
      <c r="L21" s="87"/>
    </row>
    <row r="22" spans="2:12" s="21" customFormat="1" ht="17.25" x14ac:dyDescent="0.35">
      <c r="B22" s="115"/>
      <c r="C22" s="192"/>
      <c r="D22" s="506" t="s">
        <v>37</v>
      </c>
      <c r="E22" s="506"/>
      <c r="F22" s="443"/>
      <c r="G22" s="310"/>
      <c r="H22" s="374"/>
      <c r="I22" s="113"/>
      <c r="J22" s="107"/>
      <c r="K22" s="179"/>
      <c r="L22" s="87"/>
    </row>
    <row r="23" spans="2:12" s="21" customFormat="1" ht="17.25" x14ac:dyDescent="0.35">
      <c r="B23" s="108"/>
      <c r="C23" s="200"/>
      <c r="D23" s="164" t="s">
        <v>40</v>
      </c>
      <c r="E23" s="164" t="s">
        <v>41</v>
      </c>
      <c r="F23" s="201" t="s">
        <v>42</v>
      </c>
      <c r="G23" s="310"/>
      <c r="H23" s="113"/>
      <c r="I23" s="113"/>
      <c r="J23" s="107"/>
      <c r="K23" s="179"/>
      <c r="L23" s="87"/>
    </row>
    <row r="24" spans="2:12" s="21" customFormat="1" x14ac:dyDescent="0.3">
      <c r="B24" s="115"/>
      <c r="C24" s="185" t="s">
        <v>147</v>
      </c>
      <c r="D24" s="3"/>
      <c r="E24" s="3"/>
      <c r="F24" s="1"/>
      <c r="G24" s="310"/>
      <c r="H24" s="113"/>
      <c r="I24" s="113"/>
      <c r="J24" s="107"/>
      <c r="K24" s="179"/>
      <c r="L24" s="87"/>
    </row>
    <row r="25" spans="2:12" s="21" customFormat="1" ht="18" x14ac:dyDescent="0.35">
      <c r="B25" s="115"/>
      <c r="C25" s="185" t="s">
        <v>160</v>
      </c>
      <c r="D25" s="3"/>
      <c r="E25" s="3"/>
      <c r="F25" s="1"/>
      <c r="G25" s="310"/>
      <c r="H25" s="113"/>
      <c r="I25" s="113"/>
      <c r="J25" s="107"/>
      <c r="K25" s="179"/>
      <c r="L25" s="87"/>
    </row>
    <row r="26" spans="2:12" s="21" customFormat="1" ht="18.75" thickBot="1" x14ac:dyDescent="0.4">
      <c r="B26" s="115"/>
      <c r="C26" s="186" t="s">
        <v>149</v>
      </c>
      <c r="D26" s="20"/>
      <c r="E26" s="20"/>
      <c r="F26" s="2"/>
      <c r="G26" s="310"/>
      <c r="H26" s="113"/>
      <c r="I26" s="113"/>
      <c r="J26" s="107"/>
      <c r="K26" s="179"/>
      <c r="L26" s="87"/>
    </row>
    <row r="27" spans="2:12" s="21" customFormat="1" ht="17.25" thickBot="1" x14ac:dyDescent="0.35">
      <c r="B27" s="115"/>
      <c r="C27" s="113"/>
      <c r="D27" s="113"/>
      <c r="E27" s="113"/>
      <c r="F27" s="113"/>
      <c r="G27" s="311"/>
      <c r="H27" s="113"/>
      <c r="I27" s="113"/>
      <c r="J27" s="107"/>
      <c r="K27" s="179"/>
      <c r="L27" s="87"/>
    </row>
    <row r="28" spans="2:12" s="21" customFormat="1" ht="18" thickBot="1" x14ac:dyDescent="0.4">
      <c r="B28" s="115"/>
      <c r="C28" s="157" t="s">
        <v>46</v>
      </c>
      <c r="D28" s="181"/>
      <c r="E28" s="181"/>
      <c r="F28" s="190"/>
      <c r="G28" s="310"/>
      <c r="H28" s="113"/>
      <c r="I28" s="113"/>
      <c r="J28" s="107"/>
      <c r="K28" s="179"/>
      <c r="L28" s="87"/>
    </row>
    <row r="29" spans="2:12" s="21" customFormat="1" ht="17.25" x14ac:dyDescent="0.35">
      <c r="B29" s="115"/>
      <c r="C29" s="192"/>
      <c r="D29" s="506" t="s">
        <v>37</v>
      </c>
      <c r="E29" s="506"/>
      <c r="F29" s="443"/>
      <c r="G29" s="310"/>
      <c r="H29" s="113"/>
      <c r="I29" s="113"/>
      <c r="J29" s="107"/>
      <c r="K29" s="179"/>
      <c r="L29" s="87"/>
    </row>
    <row r="30" spans="2:12" s="21" customFormat="1" ht="17.25" x14ac:dyDescent="0.35">
      <c r="B30" s="108"/>
      <c r="C30" s="115"/>
      <c r="D30" s="164" t="s">
        <v>40</v>
      </c>
      <c r="E30" s="164" t="s">
        <v>41</v>
      </c>
      <c r="F30" s="201" t="s">
        <v>42</v>
      </c>
      <c r="G30" s="310"/>
      <c r="H30" s="113"/>
      <c r="I30" s="113"/>
      <c r="J30" s="107"/>
      <c r="K30" s="179"/>
      <c r="L30" s="87"/>
    </row>
    <row r="31" spans="2:12" s="21" customFormat="1" x14ac:dyDescent="0.3">
      <c r="B31" s="115"/>
      <c r="C31" s="162" t="s">
        <v>187</v>
      </c>
      <c r="D31" s="3"/>
      <c r="E31" s="3"/>
      <c r="F31" s="1"/>
      <c r="G31" s="310"/>
      <c r="H31" s="113"/>
      <c r="I31" s="113"/>
      <c r="J31" s="107"/>
      <c r="K31" s="179"/>
      <c r="L31" s="87"/>
    </row>
    <row r="32" spans="2:12" s="21" customFormat="1" x14ac:dyDescent="0.3">
      <c r="B32" s="115"/>
      <c r="C32" s="162" t="s">
        <v>188</v>
      </c>
      <c r="D32" s="3"/>
      <c r="E32" s="3"/>
      <c r="F32" s="1"/>
      <c r="G32" s="310"/>
      <c r="H32" s="113"/>
      <c r="I32" s="113"/>
      <c r="J32" s="107"/>
      <c r="K32" s="179"/>
      <c r="L32" s="87"/>
    </row>
    <row r="33" spans="2:12" s="21" customFormat="1" x14ac:dyDescent="0.3">
      <c r="B33" s="115"/>
      <c r="C33" s="162" t="s">
        <v>289</v>
      </c>
      <c r="D33" s="3"/>
      <c r="E33" s="3"/>
      <c r="F33" s="1"/>
      <c r="G33" s="310"/>
      <c r="H33" s="113"/>
      <c r="I33" s="113"/>
      <c r="J33" s="107"/>
      <c r="K33" s="179"/>
      <c r="L33" s="87"/>
    </row>
    <row r="34" spans="2:12" s="21" customFormat="1" ht="17.25" thickBot="1" x14ac:dyDescent="0.35">
      <c r="B34" s="115"/>
      <c r="C34" s="202" t="s">
        <v>290</v>
      </c>
      <c r="D34" s="20"/>
      <c r="E34" s="20"/>
      <c r="F34" s="2"/>
      <c r="G34" s="310"/>
      <c r="H34" s="113"/>
      <c r="I34" s="113"/>
      <c r="J34" s="107"/>
      <c r="K34" s="179"/>
      <c r="L34" s="87"/>
    </row>
    <row r="35" spans="2:12" s="21" customFormat="1" ht="17.25" thickBot="1" x14ac:dyDescent="0.35">
      <c r="B35" s="115"/>
      <c r="C35" s="113"/>
      <c r="D35" s="113"/>
      <c r="E35" s="113"/>
      <c r="F35" s="113"/>
      <c r="G35" s="311"/>
      <c r="H35" s="113"/>
      <c r="I35" s="113"/>
      <c r="J35" s="107"/>
      <c r="K35" s="179"/>
      <c r="L35" s="87"/>
    </row>
    <row r="36" spans="2:12" s="21" customFormat="1" ht="18" thickBot="1" x14ac:dyDescent="0.4">
      <c r="B36" s="115"/>
      <c r="C36" s="157" t="s">
        <v>47</v>
      </c>
      <c r="D36" s="181"/>
      <c r="E36" s="181"/>
      <c r="F36" s="190"/>
      <c r="G36" s="310"/>
      <c r="H36" s="113"/>
      <c r="I36" s="113"/>
      <c r="J36" s="107"/>
      <c r="K36" s="179"/>
      <c r="L36" s="87"/>
    </row>
    <row r="37" spans="2:12" s="21" customFormat="1" ht="17.25" x14ac:dyDescent="0.35">
      <c r="B37" s="115"/>
      <c r="C37" s="192"/>
      <c r="D37" s="506" t="s">
        <v>37</v>
      </c>
      <c r="E37" s="506"/>
      <c r="F37" s="443"/>
      <c r="G37" s="310"/>
      <c r="H37" s="113"/>
      <c r="I37" s="113"/>
      <c r="J37" s="107"/>
      <c r="K37" s="179"/>
      <c r="L37" s="87"/>
    </row>
    <row r="38" spans="2:12" s="21" customFormat="1" ht="17.25" x14ac:dyDescent="0.35">
      <c r="B38" s="108"/>
      <c r="C38" s="115"/>
      <c r="D38" s="164" t="s">
        <v>40</v>
      </c>
      <c r="E38" s="164" t="s">
        <v>41</v>
      </c>
      <c r="F38" s="201" t="s">
        <v>42</v>
      </c>
      <c r="G38" s="310"/>
      <c r="H38" s="113"/>
      <c r="I38" s="113"/>
      <c r="J38" s="107"/>
      <c r="K38" s="179"/>
      <c r="L38" s="87"/>
    </row>
    <row r="39" spans="2:12" s="21" customFormat="1" x14ac:dyDescent="0.3">
      <c r="B39" s="115"/>
      <c r="C39" s="162" t="s">
        <v>150</v>
      </c>
      <c r="D39" s="370"/>
      <c r="E39" s="3"/>
      <c r="F39" s="1"/>
      <c r="G39" s="310"/>
      <c r="H39" s="113"/>
      <c r="I39" s="113"/>
      <c r="J39" s="107"/>
      <c r="K39" s="179"/>
      <c r="L39" s="87"/>
    </row>
    <row r="40" spans="2:12" s="21" customFormat="1" x14ac:dyDescent="0.3">
      <c r="B40" s="115"/>
      <c r="C40" s="162" t="s">
        <v>151</v>
      </c>
      <c r="D40" s="370"/>
      <c r="E40" s="3"/>
      <c r="F40" s="1"/>
      <c r="G40" s="310"/>
      <c r="H40" s="113"/>
      <c r="I40" s="113"/>
      <c r="J40" s="107"/>
      <c r="K40" s="179"/>
      <c r="L40" s="87"/>
    </row>
    <row r="41" spans="2:12" s="21" customFormat="1" ht="17.25" thickBot="1" x14ac:dyDescent="0.35">
      <c r="B41" s="115"/>
      <c r="C41" s="202" t="s">
        <v>152</v>
      </c>
      <c r="D41" s="365"/>
      <c r="E41" s="262"/>
      <c r="F41" s="263"/>
      <c r="G41" s="310"/>
      <c r="H41" s="113"/>
      <c r="I41" s="113"/>
      <c r="J41" s="107"/>
      <c r="K41" s="179"/>
      <c r="L41" s="87"/>
    </row>
    <row r="42" spans="2:12" s="21" customFormat="1" ht="17.25" thickBot="1" x14ac:dyDescent="0.35">
      <c r="B42" s="115"/>
      <c r="C42" s="113"/>
      <c r="D42" s="113"/>
      <c r="E42" s="113"/>
      <c r="F42" s="113"/>
      <c r="G42" s="311"/>
      <c r="H42" s="113"/>
      <c r="I42" s="113"/>
      <c r="J42" s="107"/>
      <c r="K42" s="179"/>
      <c r="L42" s="87"/>
    </row>
    <row r="43" spans="2:12" s="21" customFormat="1" ht="18" thickBot="1" x14ac:dyDescent="0.4">
      <c r="B43" s="115"/>
      <c r="C43" s="157" t="s">
        <v>247</v>
      </c>
      <c r="D43" s="181"/>
      <c r="E43" s="181"/>
      <c r="F43" s="190"/>
      <c r="G43" s="310"/>
      <c r="H43" s="113"/>
      <c r="I43" s="113"/>
      <c r="J43" s="107"/>
      <c r="K43" s="179"/>
      <c r="L43" s="87"/>
    </row>
    <row r="44" spans="2:12" s="21" customFormat="1" ht="17.25" x14ac:dyDescent="0.35">
      <c r="B44" s="115"/>
      <c r="C44" s="192"/>
      <c r="D44" s="506" t="s">
        <v>37</v>
      </c>
      <c r="E44" s="506"/>
      <c r="F44" s="443"/>
      <c r="G44" s="310"/>
      <c r="H44" s="113"/>
      <c r="I44" s="113"/>
      <c r="J44" s="107"/>
      <c r="K44" s="179"/>
      <c r="L44" s="87"/>
    </row>
    <row r="45" spans="2:12" s="21" customFormat="1" ht="17.25" x14ac:dyDescent="0.35">
      <c r="B45" s="163"/>
      <c r="C45" s="115"/>
      <c r="D45" s="164" t="s">
        <v>40</v>
      </c>
      <c r="E45" s="164" t="s">
        <v>41</v>
      </c>
      <c r="F45" s="201" t="s">
        <v>42</v>
      </c>
      <c r="G45" s="310"/>
      <c r="H45" s="113"/>
      <c r="I45" s="113"/>
      <c r="J45" s="107"/>
      <c r="K45" s="179"/>
      <c r="L45" s="87"/>
    </row>
    <row r="46" spans="2:12" s="21" customFormat="1" x14ac:dyDescent="0.3">
      <c r="B46" s="115"/>
      <c r="C46" s="114" t="s">
        <v>249</v>
      </c>
      <c r="D46" s="370"/>
      <c r="E46" s="3"/>
      <c r="F46" s="1"/>
      <c r="G46" s="310"/>
      <c r="H46" s="113"/>
      <c r="I46" s="113"/>
      <c r="J46" s="107"/>
      <c r="K46" s="179"/>
      <c r="L46" s="87"/>
    </row>
    <row r="47" spans="2:12" s="21" customFormat="1" x14ac:dyDescent="0.3">
      <c r="B47" s="115"/>
      <c r="C47" s="114" t="s">
        <v>250</v>
      </c>
      <c r="D47" s="370"/>
      <c r="E47" s="3"/>
      <c r="F47" s="1"/>
      <c r="G47" s="310"/>
      <c r="H47" s="113"/>
      <c r="I47" s="113"/>
      <c r="J47" s="107"/>
      <c r="K47" s="179"/>
      <c r="L47" s="87"/>
    </row>
    <row r="48" spans="2:12" s="21" customFormat="1" x14ac:dyDescent="0.3">
      <c r="B48" s="115"/>
      <c r="C48" s="203" t="s">
        <v>248</v>
      </c>
      <c r="D48" s="370"/>
      <c r="E48" s="3"/>
      <c r="F48" s="1"/>
      <c r="G48" s="310"/>
      <c r="H48" s="113"/>
      <c r="I48" s="113"/>
      <c r="J48" s="107"/>
      <c r="K48" s="179"/>
      <c r="L48" s="87"/>
    </row>
    <row r="49" spans="2:12" s="21" customFormat="1" x14ac:dyDescent="0.3">
      <c r="B49" s="115"/>
      <c r="C49" s="204" t="s">
        <v>251</v>
      </c>
      <c r="D49" s="370"/>
      <c r="E49" s="3"/>
      <c r="F49" s="1"/>
      <c r="G49" s="310"/>
      <c r="H49" s="113"/>
      <c r="I49" s="113"/>
      <c r="J49" s="107"/>
      <c r="K49" s="179"/>
      <c r="L49" s="87"/>
    </row>
    <row r="50" spans="2:12" s="21" customFormat="1" x14ac:dyDescent="0.3">
      <c r="B50" s="115"/>
      <c r="C50" s="204" t="s">
        <v>252</v>
      </c>
      <c r="D50" s="370"/>
      <c r="E50" s="3"/>
      <c r="F50" s="1"/>
      <c r="G50" s="310"/>
      <c r="H50" s="113"/>
      <c r="I50" s="113"/>
      <c r="J50" s="107"/>
      <c r="K50" s="179"/>
      <c r="L50" s="87"/>
    </row>
    <row r="51" spans="2:12" s="21" customFormat="1" x14ac:dyDescent="0.3">
      <c r="B51" s="115"/>
      <c r="C51" s="203" t="s">
        <v>253</v>
      </c>
      <c r="D51" s="370"/>
      <c r="E51" s="3"/>
      <c r="F51" s="1"/>
      <c r="G51" s="310"/>
      <c r="H51" s="113"/>
      <c r="I51" s="113"/>
      <c r="J51" s="107"/>
      <c r="K51" s="179"/>
      <c r="L51" s="87"/>
    </row>
    <row r="52" spans="2:12" s="21" customFormat="1" x14ac:dyDescent="0.3">
      <c r="B52" s="115"/>
      <c r="C52" s="204" t="s">
        <v>254</v>
      </c>
      <c r="D52" s="370"/>
      <c r="E52" s="3"/>
      <c r="F52" s="1"/>
      <c r="G52" s="310"/>
      <c r="H52" s="113"/>
      <c r="I52" s="113"/>
      <c r="J52" s="107"/>
      <c r="K52" s="179"/>
      <c r="L52" s="87"/>
    </row>
    <row r="53" spans="2:12" s="21" customFormat="1" x14ac:dyDescent="0.3">
      <c r="B53" s="115"/>
      <c r="C53" s="204" t="s">
        <v>255</v>
      </c>
      <c r="D53" s="370"/>
      <c r="E53" s="3"/>
      <c r="F53" s="1"/>
      <c r="G53" s="311"/>
      <c r="H53" s="113"/>
      <c r="I53" s="113"/>
      <c r="J53" s="107"/>
      <c r="K53" s="179"/>
      <c r="L53" s="87"/>
    </row>
    <row r="54" spans="2:12" s="21" customFormat="1" x14ac:dyDescent="0.3">
      <c r="B54" s="115"/>
      <c r="C54" s="204" t="s">
        <v>256</v>
      </c>
      <c r="D54" s="370"/>
      <c r="E54" s="3"/>
      <c r="F54" s="1"/>
      <c r="G54" s="311"/>
      <c r="H54" s="113"/>
      <c r="I54" s="113"/>
      <c r="J54" s="107"/>
      <c r="K54" s="179"/>
      <c r="L54" s="87"/>
    </row>
    <row r="55" spans="2:12" s="21" customFormat="1" x14ac:dyDescent="0.3">
      <c r="B55" s="115"/>
      <c r="C55" s="204" t="s">
        <v>257</v>
      </c>
      <c r="D55" s="370"/>
      <c r="E55" s="3"/>
      <c r="F55" s="1"/>
      <c r="G55" s="311"/>
      <c r="H55" s="113"/>
      <c r="I55" s="113"/>
      <c r="J55" s="107"/>
      <c r="K55" s="179"/>
      <c r="L55" s="87"/>
    </row>
    <row r="56" spans="2:12" s="21" customFormat="1" x14ac:dyDescent="0.3">
      <c r="B56" s="115"/>
      <c r="C56" s="204" t="s">
        <v>258</v>
      </c>
      <c r="D56" s="370"/>
      <c r="E56" s="3"/>
      <c r="F56" s="1"/>
      <c r="G56" s="311"/>
      <c r="H56" s="113"/>
      <c r="I56" s="113"/>
      <c r="J56" s="107"/>
      <c r="K56" s="179"/>
      <c r="L56" s="87"/>
    </row>
    <row r="57" spans="2:12" s="21" customFormat="1" x14ac:dyDescent="0.3">
      <c r="B57" s="115"/>
      <c r="C57" s="362" t="s">
        <v>270</v>
      </c>
      <c r="D57" s="363"/>
      <c r="E57" s="363"/>
      <c r="F57" s="364"/>
      <c r="G57" s="311"/>
      <c r="H57" s="113"/>
      <c r="I57" s="113"/>
      <c r="J57" s="107"/>
      <c r="K57" s="179"/>
      <c r="L57" s="87"/>
    </row>
    <row r="58" spans="2:12" s="21" customFormat="1" ht="17.25" thickBot="1" x14ac:dyDescent="0.35">
      <c r="B58" s="115"/>
      <c r="C58" s="205" t="s">
        <v>295</v>
      </c>
      <c r="D58" s="20"/>
      <c r="E58" s="20"/>
      <c r="F58" s="2"/>
      <c r="G58" s="311"/>
      <c r="H58" s="113"/>
      <c r="I58" s="113"/>
      <c r="J58" s="107"/>
      <c r="K58" s="179"/>
      <c r="L58" s="87"/>
    </row>
    <row r="59" spans="2:12" s="21" customFormat="1" ht="17.25" thickBot="1" x14ac:dyDescent="0.35">
      <c r="B59" s="115"/>
      <c r="C59" s="360"/>
      <c r="D59" s="360"/>
      <c r="E59" s="360"/>
      <c r="F59" s="360"/>
      <c r="G59" s="311"/>
      <c r="H59" s="113"/>
      <c r="I59" s="113"/>
      <c r="J59" s="107"/>
      <c r="K59" s="179"/>
      <c r="L59" s="87"/>
    </row>
    <row r="60" spans="2:12" s="21" customFormat="1" ht="18" thickBot="1" x14ac:dyDescent="0.4">
      <c r="B60" s="115"/>
      <c r="C60" s="206" t="s">
        <v>246</v>
      </c>
      <c r="D60" s="207"/>
      <c r="E60" s="207"/>
      <c r="F60" s="208"/>
      <c r="G60" s="311"/>
      <c r="H60" s="113"/>
      <c r="I60" s="113"/>
      <c r="J60" s="107"/>
      <c r="K60" s="179"/>
      <c r="L60" s="87"/>
    </row>
    <row r="61" spans="2:12" s="21" customFormat="1" ht="17.25" x14ac:dyDescent="0.35">
      <c r="B61" s="115"/>
      <c r="C61" s="192"/>
      <c r="D61" s="506" t="s">
        <v>37</v>
      </c>
      <c r="E61" s="506"/>
      <c r="F61" s="443"/>
      <c r="G61" s="311"/>
      <c r="H61" s="113"/>
      <c r="I61" s="113"/>
      <c r="J61" s="107"/>
      <c r="K61" s="179"/>
      <c r="L61" s="87"/>
    </row>
    <row r="62" spans="2:12" s="21" customFormat="1" ht="18" x14ac:dyDescent="0.3">
      <c r="B62" s="115"/>
      <c r="C62" s="114" t="s">
        <v>259</v>
      </c>
      <c r="D62" s="507"/>
      <c r="E62" s="507"/>
      <c r="F62" s="508"/>
      <c r="G62" s="311"/>
      <c r="H62" s="113"/>
      <c r="I62" s="113"/>
      <c r="J62" s="107"/>
      <c r="K62" s="179"/>
      <c r="L62" s="87"/>
    </row>
    <row r="63" spans="2:12" s="21" customFormat="1" ht="18" x14ac:dyDescent="0.35">
      <c r="B63" s="115"/>
      <c r="C63" s="361" t="s">
        <v>262</v>
      </c>
      <c r="D63" s="507"/>
      <c r="E63" s="507"/>
      <c r="F63" s="508"/>
      <c r="G63" s="311"/>
      <c r="H63" s="113"/>
      <c r="I63" s="113"/>
      <c r="J63" s="107"/>
      <c r="K63" s="179"/>
      <c r="L63" s="87"/>
    </row>
    <row r="64" spans="2:12" s="21" customFormat="1" ht="18" x14ac:dyDescent="0.35">
      <c r="B64" s="115"/>
      <c r="C64" s="361" t="s">
        <v>263</v>
      </c>
      <c r="D64" s="504">
        <f>D63</f>
        <v>0</v>
      </c>
      <c r="E64" s="504"/>
      <c r="F64" s="505"/>
      <c r="G64" s="311"/>
      <c r="H64" s="113"/>
      <c r="I64" s="113"/>
      <c r="J64" s="107"/>
      <c r="K64" s="179"/>
      <c r="L64" s="87"/>
    </row>
    <row r="65" spans="2:12" s="21" customFormat="1" ht="18" x14ac:dyDescent="0.35">
      <c r="B65" s="115"/>
      <c r="C65" s="361" t="s">
        <v>264</v>
      </c>
      <c r="D65" s="504">
        <f>D63</f>
        <v>0</v>
      </c>
      <c r="E65" s="504"/>
      <c r="F65" s="505"/>
      <c r="G65" s="311"/>
      <c r="H65" s="113"/>
      <c r="I65" s="113"/>
      <c r="J65" s="107"/>
      <c r="K65" s="179"/>
      <c r="L65" s="87"/>
    </row>
    <row r="66" spans="2:12" s="21" customFormat="1" x14ac:dyDescent="0.3">
      <c r="B66" s="115"/>
      <c r="C66" s="361" t="s">
        <v>260</v>
      </c>
      <c r="D66" s="504">
        <f>IF(D64=0,0,0.24+0.444*D64)</f>
        <v>0</v>
      </c>
      <c r="E66" s="504"/>
      <c r="F66" s="505"/>
      <c r="G66" s="311"/>
      <c r="H66" s="113"/>
      <c r="I66" s="113"/>
      <c r="J66" s="107"/>
      <c r="K66" s="179"/>
      <c r="L66" s="87"/>
    </row>
    <row r="67" spans="2:12" s="21" customFormat="1" ht="17.25" customHeight="1" thickBot="1" x14ac:dyDescent="0.35">
      <c r="B67" s="115"/>
      <c r="C67" s="117" t="s">
        <v>261</v>
      </c>
      <c r="D67" s="517">
        <f>IF(D65=0,0,0.24+0.444*D65)</f>
        <v>0</v>
      </c>
      <c r="E67" s="517"/>
      <c r="F67" s="518"/>
      <c r="G67" s="311"/>
      <c r="H67" s="113"/>
      <c r="I67" s="113"/>
      <c r="J67" s="107"/>
      <c r="K67" s="179"/>
      <c r="L67" s="87"/>
    </row>
    <row r="68" spans="2:12" s="21" customFormat="1" ht="16.5" customHeight="1" thickBot="1" x14ac:dyDescent="0.35">
      <c r="B68" s="115"/>
      <c r="C68" s="360"/>
      <c r="D68" s="360"/>
      <c r="E68" s="360"/>
      <c r="F68" s="360"/>
      <c r="G68" s="311"/>
      <c r="H68" s="113"/>
      <c r="I68" s="113"/>
      <c r="J68" s="107"/>
      <c r="K68" s="179"/>
      <c r="L68" s="87"/>
    </row>
    <row r="69" spans="2:12" s="21" customFormat="1" ht="18" thickBot="1" x14ac:dyDescent="0.4">
      <c r="B69" s="115"/>
      <c r="C69" s="206" t="s">
        <v>265</v>
      </c>
      <c r="D69" s="207"/>
      <c r="E69" s="207"/>
      <c r="F69" s="208"/>
      <c r="G69" s="311"/>
      <c r="H69" s="113"/>
      <c r="I69" s="113"/>
      <c r="J69" s="107"/>
      <c r="K69" s="179"/>
      <c r="L69" s="87"/>
    </row>
    <row r="70" spans="2:12" s="21" customFormat="1" ht="17.25" x14ac:dyDescent="0.35">
      <c r="B70" s="115"/>
      <c r="C70" s="192"/>
      <c r="D70" s="506" t="s">
        <v>37</v>
      </c>
      <c r="E70" s="506"/>
      <c r="F70" s="443"/>
      <c r="G70" s="311"/>
      <c r="H70" s="113"/>
      <c r="I70" s="113"/>
      <c r="J70" s="107"/>
      <c r="K70" s="179"/>
      <c r="L70" s="87"/>
    </row>
    <row r="71" spans="2:12" s="21" customFormat="1" x14ac:dyDescent="0.3">
      <c r="B71" s="115"/>
      <c r="C71" s="509" t="s">
        <v>267</v>
      </c>
      <c r="D71" s="511"/>
      <c r="E71" s="512"/>
      <c r="F71" s="513"/>
      <c r="G71" s="311"/>
      <c r="H71" s="113"/>
      <c r="I71" s="113"/>
      <c r="J71" s="107"/>
      <c r="K71" s="179"/>
      <c r="L71" s="87"/>
    </row>
    <row r="72" spans="2:12" s="21" customFormat="1" x14ac:dyDescent="0.3">
      <c r="B72" s="115"/>
      <c r="C72" s="510"/>
      <c r="D72" s="514"/>
      <c r="E72" s="515"/>
      <c r="F72" s="516"/>
      <c r="G72" s="311"/>
      <c r="H72" s="113"/>
      <c r="I72" s="113"/>
      <c r="J72" s="107"/>
      <c r="K72" s="179"/>
      <c r="L72" s="87"/>
    </row>
    <row r="73" spans="2:12" s="21" customFormat="1" ht="18" customHeight="1" x14ac:dyDescent="0.3">
      <c r="B73" s="115"/>
      <c r="C73" s="509" t="s">
        <v>266</v>
      </c>
      <c r="D73" s="511"/>
      <c r="E73" s="512"/>
      <c r="F73" s="513"/>
      <c r="G73" s="311"/>
      <c r="H73" s="113"/>
      <c r="I73" s="113"/>
      <c r="J73" s="107"/>
      <c r="K73" s="179"/>
      <c r="L73" s="87"/>
    </row>
    <row r="74" spans="2:12" s="21" customFormat="1" x14ac:dyDescent="0.3">
      <c r="B74" s="115"/>
      <c r="C74" s="510"/>
      <c r="D74" s="514"/>
      <c r="E74" s="515"/>
      <c r="F74" s="516"/>
      <c r="G74" s="311"/>
      <c r="H74" s="113"/>
      <c r="I74" s="113"/>
      <c r="J74" s="107"/>
      <c r="K74" s="179"/>
      <c r="L74" s="87"/>
    </row>
    <row r="75" spans="2:12" s="21" customFormat="1" ht="17.25" customHeight="1" x14ac:dyDescent="0.3">
      <c r="B75" s="115"/>
      <c r="C75" s="509" t="s">
        <v>268</v>
      </c>
      <c r="D75" s="511"/>
      <c r="E75" s="512"/>
      <c r="F75" s="513"/>
      <c r="G75" s="311"/>
      <c r="H75" s="113"/>
      <c r="I75" s="113"/>
      <c r="J75" s="107"/>
      <c r="K75" s="179"/>
      <c r="L75" s="87"/>
    </row>
    <row r="76" spans="2:12" s="21" customFormat="1" x14ac:dyDescent="0.3">
      <c r="B76" s="115"/>
      <c r="C76" s="510"/>
      <c r="D76" s="514"/>
      <c r="E76" s="515"/>
      <c r="F76" s="516"/>
      <c r="G76" s="311"/>
      <c r="H76" s="113"/>
      <c r="I76" s="113"/>
      <c r="J76" s="107"/>
      <c r="K76" s="179"/>
      <c r="L76" s="87"/>
    </row>
    <row r="77" spans="2:12" s="21" customFormat="1" ht="16.5" customHeight="1" x14ac:dyDescent="0.3">
      <c r="B77" s="115"/>
      <c r="C77" s="361" t="s">
        <v>269</v>
      </c>
      <c r="D77" s="507"/>
      <c r="E77" s="507"/>
      <c r="F77" s="508"/>
      <c r="G77" s="311"/>
      <c r="H77" s="113"/>
      <c r="I77" s="113"/>
      <c r="J77" s="107"/>
      <c r="K77" s="179"/>
      <c r="L77" s="87"/>
    </row>
    <row r="78" spans="2:12" s="21" customFormat="1" ht="17.25" thickBot="1" x14ac:dyDescent="0.35">
      <c r="B78" s="115"/>
      <c r="C78" s="117" t="s">
        <v>271</v>
      </c>
      <c r="D78" s="536">
        <f>IF(D77="Yes",D71*(D58-D46)+D73*(D58-D49)+D75*(D57-D49),IF(D77="No",D75*(D57-D49),0))</f>
        <v>0</v>
      </c>
      <c r="E78" s="537"/>
      <c r="F78" s="538"/>
      <c r="G78" s="311"/>
      <c r="H78" s="113"/>
      <c r="I78" s="113"/>
      <c r="J78" s="107"/>
      <c r="K78" s="179"/>
      <c r="L78" s="87"/>
    </row>
    <row r="79" spans="2:12" s="21" customFormat="1" ht="17.25" thickBot="1" x14ac:dyDescent="0.35">
      <c r="B79" s="115"/>
      <c r="C79" s="360"/>
      <c r="D79" s="360"/>
      <c r="E79" s="360"/>
      <c r="F79" s="360"/>
      <c r="G79" s="311"/>
      <c r="H79" s="113"/>
      <c r="I79" s="113"/>
      <c r="J79" s="107"/>
      <c r="K79" s="179"/>
      <c r="L79" s="87"/>
    </row>
    <row r="80" spans="2:12" s="21" customFormat="1" ht="18" thickBot="1" x14ac:dyDescent="0.4">
      <c r="B80" s="115"/>
      <c r="C80" s="206" t="s">
        <v>178</v>
      </c>
      <c r="D80" s="207"/>
      <c r="E80" s="207"/>
      <c r="F80" s="208"/>
      <c r="G80" s="310"/>
      <c r="H80" s="113"/>
      <c r="I80" s="113"/>
      <c r="J80" s="107"/>
      <c r="K80" s="179"/>
      <c r="L80" s="87"/>
    </row>
    <row r="81" spans="2:12" s="21" customFormat="1" ht="17.25" x14ac:dyDescent="0.35">
      <c r="B81" s="108"/>
      <c r="C81" s="192"/>
      <c r="D81" s="506" t="s">
        <v>37</v>
      </c>
      <c r="E81" s="506"/>
      <c r="F81" s="443"/>
      <c r="G81" s="311"/>
      <c r="H81" s="113"/>
      <c r="I81" s="113"/>
      <c r="J81" s="107"/>
      <c r="K81" s="179"/>
      <c r="L81" s="87"/>
    </row>
    <row r="82" spans="2:12" s="21" customFormat="1" x14ac:dyDescent="0.3">
      <c r="B82" s="115"/>
      <c r="C82" s="114" t="s">
        <v>183</v>
      </c>
      <c r="D82" s="554" t="e">
        <f>IF(AND(D67="",D66=""),"",60*D39*(D67*D49-D66*D46)/((D62*(1+D63))))</f>
        <v>#DIV/0!</v>
      </c>
      <c r="E82" s="554"/>
      <c r="F82" s="555"/>
      <c r="G82" s="382"/>
      <c r="H82" s="113"/>
      <c r="I82" s="379"/>
      <c r="J82" s="107"/>
      <c r="K82" s="179"/>
      <c r="L82" s="87"/>
    </row>
    <row r="83" spans="2:12" s="21" customFormat="1" x14ac:dyDescent="0.3">
      <c r="B83" s="115"/>
      <c r="C83" s="114" t="s">
        <v>166</v>
      </c>
      <c r="D83" s="554">
        <f>D78</f>
        <v>0</v>
      </c>
      <c r="E83" s="554"/>
      <c r="F83" s="555"/>
      <c r="G83" s="378"/>
      <c r="H83" s="113"/>
      <c r="I83" s="379"/>
      <c r="J83" s="107"/>
      <c r="K83" s="179"/>
      <c r="L83" s="87"/>
    </row>
    <row r="84" spans="2:12" s="21" customFormat="1" ht="17.25" thickBot="1" x14ac:dyDescent="0.35">
      <c r="B84" s="115"/>
      <c r="C84" s="117" t="s">
        <v>283</v>
      </c>
      <c r="D84" s="556" t="e">
        <f>D82+D83</f>
        <v>#DIV/0!</v>
      </c>
      <c r="E84" s="556"/>
      <c r="F84" s="557"/>
      <c r="G84" s="382"/>
      <c r="H84" s="113"/>
      <c r="I84" s="379"/>
      <c r="J84" s="107"/>
      <c r="K84" s="179"/>
      <c r="L84" s="87"/>
    </row>
    <row r="85" spans="2:12" s="21" customFormat="1" ht="17.25" thickBot="1" x14ac:dyDescent="0.35">
      <c r="B85" s="115"/>
      <c r="G85" s="378"/>
      <c r="H85" s="113"/>
      <c r="I85" s="379"/>
      <c r="J85" s="107"/>
      <c r="K85" s="179"/>
      <c r="L85" s="87"/>
    </row>
    <row r="86" spans="2:12" s="21" customFormat="1" ht="18" thickBot="1" x14ac:dyDescent="0.4">
      <c r="B86" s="115"/>
      <c r="C86" s="519" t="s">
        <v>153</v>
      </c>
      <c r="D86" s="520"/>
      <c r="E86" s="520"/>
      <c r="F86" s="520"/>
      <c r="G86" s="520"/>
      <c r="H86" s="520"/>
      <c r="I86" s="521"/>
      <c r="J86" s="107"/>
      <c r="K86" s="179"/>
      <c r="L86" s="87"/>
    </row>
    <row r="87" spans="2:12" s="21" customFormat="1" ht="17.25" x14ac:dyDescent="0.35">
      <c r="B87" s="108"/>
      <c r="C87" s="192"/>
      <c r="D87" s="506" t="s">
        <v>37</v>
      </c>
      <c r="E87" s="506"/>
      <c r="F87" s="443"/>
      <c r="G87" s="558" t="s">
        <v>239</v>
      </c>
      <c r="H87" s="559"/>
      <c r="I87" s="560"/>
      <c r="J87" s="107"/>
      <c r="K87" s="179"/>
      <c r="L87" s="87"/>
    </row>
    <row r="88" spans="2:12" s="21" customFormat="1" x14ac:dyDescent="0.3">
      <c r="B88" s="115"/>
      <c r="C88" s="114" t="s">
        <v>184</v>
      </c>
      <c r="D88" s="504" t="e">
        <f>IF(D84="","",D84)+D83</f>
        <v>#DIV/0!</v>
      </c>
      <c r="E88" s="504"/>
      <c r="F88" s="505"/>
      <c r="G88" s="561"/>
      <c r="H88" s="562"/>
      <c r="I88" s="563"/>
      <c r="J88" s="107"/>
      <c r="K88" s="179"/>
      <c r="L88" s="87"/>
    </row>
    <row r="89" spans="2:12" s="21" customFormat="1" ht="17.25" customHeight="1" x14ac:dyDescent="0.3">
      <c r="B89" s="115"/>
      <c r="C89" s="114" t="s">
        <v>148</v>
      </c>
      <c r="D89" s="504">
        <f>D19</f>
        <v>0</v>
      </c>
      <c r="E89" s="504"/>
      <c r="F89" s="505"/>
      <c r="G89" s="561"/>
      <c r="H89" s="562"/>
      <c r="I89" s="563"/>
      <c r="J89" s="107"/>
      <c r="K89" s="179"/>
      <c r="L89" s="87"/>
    </row>
    <row r="90" spans="2:12" s="21" customFormat="1" ht="16.5" customHeight="1" thickBot="1" x14ac:dyDescent="0.35">
      <c r="B90" s="115"/>
      <c r="C90" s="117" t="s">
        <v>185</v>
      </c>
      <c r="D90" s="517" t="e">
        <f>IF(OR(D89="",D88=""),"",D88/D89/3.412)</f>
        <v>#DIV/0!</v>
      </c>
      <c r="E90" s="517"/>
      <c r="F90" s="518"/>
      <c r="G90" s="545"/>
      <c r="H90" s="546"/>
      <c r="I90" s="547"/>
      <c r="J90" s="384"/>
      <c r="K90" s="179"/>
      <c r="L90" s="87"/>
    </row>
    <row r="91" spans="2:12" s="21" customFormat="1" ht="16.5" customHeight="1" thickBot="1" x14ac:dyDescent="0.35">
      <c r="B91" s="209"/>
      <c r="C91" s="197"/>
      <c r="D91" s="197"/>
      <c r="E91" s="197"/>
      <c r="F91" s="197"/>
      <c r="G91" s="312"/>
      <c r="H91" s="197"/>
      <c r="I91" s="197"/>
      <c r="J91" s="314"/>
      <c r="K91" s="179"/>
      <c r="L91" s="87"/>
    </row>
    <row r="92" spans="2:12" s="21" customFormat="1" ht="17.25" thickBot="1" x14ac:dyDescent="0.35">
      <c r="B92" s="113"/>
      <c r="C92" s="113"/>
      <c r="D92" s="113"/>
      <c r="E92" s="113"/>
      <c r="F92" s="113"/>
      <c r="G92" s="113"/>
      <c r="H92" s="113"/>
      <c r="K92" s="179"/>
      <c r="L92" s="87"/>
    </row>
    <row r="93" spans="2:12" s="21" customFormat="1" ht="18" thickBot="1" x14ac:dyDescent="0.4">
      <c r="B93" s="519" t="s">
        <v>162</v>
      </c>
      <c r="C93" s="520"/>
      <c r="D93" s="520"/>
      <c r="E93" s="520"/>
      <c r="F93" s="520"/>
      <c r="G93" s="521"/>
      <c r="H93" s="313"/>
      <c r="K93" s="179"/>
      <c r="L93" s="87"/>
    </row>
    <row r="94" spans="2:12" s="21" customFormat="1" ht="18" thickBot="1" x14ac:dyDescent="0.4">
      <c r="B94" s="115"/>
      <c r="C94" s="189"/>
      <c r="D94" s="113"/>
      <c r="E94" s="113"/>
      <c r="F94" s="113"/>
      <c r="G94" s="183"/>
      <c r="H94" s="113"/>
      <c r="K94" s="179"/>
      <c r="L94" s="87"/>
    </row>
    <row r="95" spans="2:12" s="21" customFormat="1" ht="18" thickBot="1" x14ac:dyDescent="0.4">
      <c r="B95" s="115"/>
      <c r="C95" s="157" t="s">
        <v>159</v>
      </c>
      <c r="D95" s="181"/>
      <c r="E95" s="181"/>
      <c r="F95" s="190"/>
      <c r="G95" s="191"/>
      <c r="H95" s="113"/>
      <c r="K95" s="179"/>
      <c r="L95" s="87"/>
    </row>
    <row r="96" spans="2:12" s="21" customFormat="1" ht="17.25" x14ac:dyDescent="0.35">
      <c r="B96" s="115"/>
      <c r="C96" s="192"/>
      <c r="D96" s="506" t="s">
        <v>37</v>
      </c>
      <c r="E96" s="506"/>
      <c r="F96" s="443"/>
      <c r="G96" s="160"/>
      <c r="H96" s="113"/>
      <c r="K96" s="179"/>
      <c r="L96" s="87"/>
    </row>
    <row r="97" spans="2:12" s="21" customFormat="1" ht="17.25" x14ac:dyDescent="0.35">
      <c r="B97" s="108"/>
      <c r="C97" s="115"/>
      <c r="D97" s="193" t="s">
        <v>40</v>
      </c>
      <c r="E97" s="193" t="s">
        <v>41</v>
      </c>
      <c r="F97" s="194" t="s">
        <v>42</v>
      </c>
      <c r="G97" s="160"/>
      <c r="H97" s="113"/>
      <c r="K97" s="179"/>
      <c r="L97" s="87"/>
    </row>
    <row r="98" spans="2:12" s="21" customFormat="1" x14ac:dyDescent="0.3">
      <c r="B98" s="115"/>
      <c r="C98" s="185" t="s">
        <v>144</v>
      </c>
      <c r="D98" s="370"/>
      <c r="E98" s="272"/>
      <c r="F98" s="273"/>
      <c r="G98" s="160"/>
      <c r="H98" s="113"/>
      <c r="K98" s="179"/>
      <c r="L98" s="87"/>
    </row>
    <row r="99" spans="2:12" s="21" customFormat="1" x14ac:dyDescent="0.3">
      <c r="B99" s="115"/>
      <c r="C99" s="185" t="s">
        <v>43</v>
      </c>
      <c r="D99" s="370"/>
      <c r="E99" s="272"/>
      <c r="F99" s="273"/>
      <c r="G99" s="160"/>
      <c r="H99" s="113"/>
      <c r="K99" s="179"/>
      <c r="L99" s="87"/>
    </row>
    <row r="100" spans="2:12" s="21" customFormat="1" x14ac:dyDescent="0.3">
      <c r="B100" s="115"/>
      <c r="C100" s="185" t="s">
        <v>44</v>
      </c>
      <c r="D100" s="370"/>
      <c r="E100" s="274"/>
      <c r="F100" s="275"/>
      <c r="G100" s="160"/>
      <c r="H100" s="113"/>
      <c r="K100" s="179"/>
      <c r="L100" s="87"/>
    </row>
    <row r="101" spans="2:12" s="21" customFormat="1" ht="17.25" thickBot="1" x14ac:dyDescent="0.35">
      <c r="B101" s="115"/>
      <c r="C101" s="186" t="s">
        <v>148</v>
      </c>
      <c r="D101" s="367"/>
      <c r="E101" s="277"/>
      <c r="F101" s="278"/>
      <c r="G101" s="160"/>
      <c r="H101" s="113"/>
      <c r="K101" s="179"/>
      <c r="L101" s="87"/>
    </row>
    <row r="102" spans="2:12" s="21" customFormat="1" ht="17.25" thickBot="1" x14ac:dyDescent="0.35">
      <c r="B102" s="115"/>
      <c r="C102" s="199"/>
      <c r="D102" s="113"/>
      <c r="E102" s="113"/>
      <c r="F102" s="113"/>
      <c r="G102" s="160"/>
      <c r="H102" s="113"/>
      <c r="K102" s="179"/>
      <c r="L102" s="87"/>
    </row>
    <row r="103" spans="2:12" s="21" customFormat="1" ht="18" thickBot="1" x14ac:dyDescent="0.4">
      <c r="B103" s="115"/>
      <c r="C103" s="157" t="s">
        <v>45</v>
      </c>
      <c r="D103" s="181"/>
      <c r="E103" s="181"/>
      <c r="F103" s="190"/>
      <c r="G103" s="191"/>
      <c r="H103" s="113"/>
      <c r="K103" s="179"/>
      <c r="L103" s="87"/>
    </row>
    <row r="104" spans="2:12" s="21" customFormat="1" ht="17.25" x14ac:dyDescent="0.35">
      <c r="B104" s="115"/>
      <c r="C104" s="192"/>
      <c r="D104" s="506" t="s">
        <v>37</v>
      </c>
      <c r="E104" s="506"/>
      <c r="F104" s="443"/>
      <c r="G104" s="191"/>
      <c r="H104" s="113"/>
      <c r="K104" s="179"/>
      <c r="L104" s="87"/>
    </row>
    <row r="105" spans="2:12" s="21" customFormat="1" ht="17.25" x14ac:dyDescent="0.35">
      <c r="B105" s="108"/>
      <c r="C105" s="200"/>
      <c r="D105" s="164" t="s">
        <v>40</v>
      </c>
      <c r="E105" s="164" t="s">
        <v>41</v>
      </c>
      <c r="F105" s="201" t="s">
        <v>42</v>
      </c>
      <c r="G105" s="191"/>
      <c r="H105" s="113"/>
      <c r="K105" s="179"/>
      <c r="L105" s="87"/>
    </row>
    <row r="106" spans="2:12" s="21" customFormat="1" x14ac:dyDescent="0.3">
      <c r="B106" s="115"/>
      <c r="C106" s="185" t="s">
        <v>147</v>
      </c>
      <c r="D106" s="272"/>
      <c r="E106" s="272"/>
      <c r="F106" s="273"/>
      <c r="G106" s="191"/>
      <c r="H106" s="113"/>
      <c r="K106" s="179"/>
      <c r="L106" s="87"/>
    </row>
    <row r="107" spans="2:12" s="21" customFormat="1" ht="18" x14ac:dyDescent="0.35">
      <c r="B107" s="115"/>
      <c r="C107" s="185" t="s">
        <v>160</v>
      </c>
      <c r="D107" s="272"/>
      <c r="E107" s="272"/>
      <c r="F107" s="273"/>
      <c r="G107" s="191"/>
      <c r="H107" s="113"/>
      <c r="K107" s="179"/>
      <c r="L107" s="87"/>
    </row>
    <row r="108" spans="2:12" s="21" customFormat="1" ht="18.75" thickBot="1" x14ac:dyDescent="0.4">
      <c r="B108" s="115"/>
      <c r="C108" s="186" t="s">
        <v>149</v>
      </c>
      <c r="D108" s="276"/>
      <c r="E108" s="276"/>
      <c r="F108" s="279"/>
      <c r="G108" s="191"/>
      <c r="H108" s="113"/>
      <c r="K108" s="179"/>
      <c r="L108" s="87"/>
    </row>
    <row r="109" spans="2:12" s="21" customFormat="1" ht="17.25" thickBot="1" x14ac:dyDescent="0.35">
      <c r="B109" s="115"/>
      <c r="C109" s="113"/>
      <c r="D109" s="113"/>
      <c r="E109" s="113"/>
      <c r="F109" s="113"/>
      <c r="G109" s="160"/>
      <c r="H109" s="113"/>
      <c r="K109" s="179"/>
      <c r="L109" s="87"/>
    </row>
    <row r="110" spans="2:12" s="21" customFormat="1" ht="18" thickBot="1" x14ac:dyDescent="0.4">
      <c r="B110" s="115"/>
      <c r="C110" s="157" t="s">
        <v>46</v>
      </c>
      <c r="D110" s="181"/>
      <c r="E110" s="181"/>
      <c r="F110" s="190"/>
      <c r="G110" s="191"/>
      <c r="H110" s="113"/>
      <c r="K110" s="179"/>
      <c r="L110" s="87"/>
    </row>
    <row r="111" spans="2:12" s="21" customFormat="1" ht="17.25" x14ac:dyDescent="0.35">
      <c r="B111" s="115"/>
      <c r="C111" s="192"/>
      <c r="D111" s="506" t="s">
        <v>37</v>
      </c>
      <c r="E111" s="506"/>
      <c r="F111" s="443"/>
      <c r="G111" s="191"/>
      <c r="H111" s="113"/>
      <c r="K111" s="179"/>
      <c r="L111" s="87"/>
    </row>
    <row r="112" spans="2:12" s="21" customFormat="1" ht="17.25" x14ac:dyDescent="0.35">
      <c r="B112" s="108"/>
      <c r="C112" s="115"/>
      <c r="D112" s="164" t="s">
        <v>40</v>
      </c>
      <c r="E112" s="164" t="s">
        <v>41</v>
      </c>
      <c r="F112" s="201" t="s">
        <v>42</v>
      </c>
      <c r="G112" s="191"/>
      <c r="H112" s="113"/>
      <c r="K112" s="179"/>
      <c r="L112" s="87"/>
    </row>
    <row r="113" spans="2:12" s="21" customFormat="1" x14ac:dyDescent="0.3">
      <c r="B113" s="115"/>
      <c r="C113" s="162" t="s">
        <v>187</v>
      </c>
      <c r="D113" s="272"/>
      <c r="E113" s="272"/>
      <c r="F113" s="273"/>
      <c r="G113" s="191"/>
      <c r="H113" s="113"/>
      <c r="K113" s="179"/>
      <c r="L113" s="87"/>
    </row>
    <row r="114" spans="2:12" s="21" customFormat="1" x14ac:dyDescent="0.3">
      <c r="B114" s="115"/>
      <c r="C114" s="162" t="s">
        <v>188</v>
      </c>
      <c r="D114" s="272"/>
      <c r="E114" s="272"/>
      <c r="F114" s="273"/>
      <c r="G114" s="191"/>
      <c r="H114" s="113"/>
      <c r="K114" s="179"/>
      <c r="L114" s="87"/>
    </row>
    <row r="115" spans="2:12" s="21" customFormat="1" x14ac:dyDescent="0.3">
      <c r="B115" s="115"/>
      <c r="C115" s="162" t="s">
        <v>289</v>
      </c>
      <c r="D115" s="272"/>
      <c r="E115" s="272"/>
      <c r="F115" s="273"/>
      <c r="G115" s="191"/>
      <c r="H115" s="113"/>
      <c r="K115" s="179"/>
      <c r="L115" s="87"/>
    </row>
    <row r="116" spans="2:12" s="21" customFormat="1" ht="17.25" thickBot="1" x14ac:dyDescent="0.35">
      <c r="B116" s="115"/>
      <c r="C116" s="202" t="s">
        <v>290</v>
      </c>
      <c r="D116" s="276"/>
      <c r="E116" s="276"/>
      <c r="F116" s="279"/>
      <c r="G116" s="191"/>
      <c r="H116" s="113"/>
      <c r="K116" s="179"/>
      <c r="L116" s="87"/>
    </row>
    <row r="117" spans="2:12" s="21" customFormat="1" ht="17.25" thickBot="1" x14ac:dyDescent="0.35">
      <c r="B117" s="115"/>
      <c r="C117" s="113"/>
      <c r="D117" s="113"/>
      <c r="E117" s="113"/>
      <c r="F117" s="113"/>
      <c r="G117" s="160"/>
      <c r="H117" s="113"/>
      <c r="K117" s="179"/>
      <c r="L117" s="87"/>
    </row>
    <row r="118" spans="2:12" s="21" customFormat="1" ht="18" thickBot="1" x14ac:dyDescent="0.4">
      <c r="B118" s="115"/>
      <c r="C118" s="157" t="s">
        <v>47</v>
      </c>
      <c r="D118" s="181"/>
      <c r="E118" s="181"/>
      <c r="F118" s="190"/>
      <c r="G118" s="191"/>
      <c r="H118" s="113"/>
      <c r="K118" s="179"/>
      <c r="L118" s="87"/>
    </row>
    <row r="119" spans="2:12" s="21" customFormat="1" ht="17.25" x14ac:dyDescent="0.35">
      <c r="B119" s="115"/>
      <c r="C119" s="192"/>
      <c r="D119" s="506" t="s">
        <v>37</v>
      </c>
      <c r="E119" s="506"/>
      <c r="F119" s="443"/>
      <c r="G119" s="191"/>
      <c r="H119" s="113"/>
      <c r="K119" s="179"/>
      <c r="L119" s="87"/>
    </row>
    <row r="120" spans="2:12" s="21" customFormat="1" ht="17.25" x14ac:dyDescent="0.35">
      <c r="B120" s="108"/>
      <c r="C120" s="115"/>
      <c r="D120" s="164" t="s">
        <v>40</v>
      </c>
      <c r="E120" s="164" t="s">
        <v>41</v>
      </c>
      <c r="F120" s="201" t="s">
        <v>42</v>
      </c>
      <c r="G120" s="191"/>
      <c r="H120" s="113"/>
      <c r="K120" s="179"/>
      <c r="L120" s="87"/>
    </row>
    <row r="121" spans="2:12" s="21" customFormat="1" x14ac:dyDescent="0.3">
      <c r="B121" s="115"/>
      <c r="C121" s="162" t="s">
        <v>150</v>
      </c>
      <c r="D121" s="370"/>
      <c r="E121" s="272"/>
      <c r="F121" s="273"/>
      <c r="G121" s="191"/>
      <c r="H121" s="113"/>
      <c r="K121" s="179"/>
      <c r="L121" s="87"/>
    </row>
    <row r="122" spans="2:12" s="21" customFormat="1" x14ac:dyDescent="0.3">
      <c r="B122" s="115"/>
      <c r="C122" s="162" t="s">
        <v>151</v>
      </c>
      <c r="D122" s="370"/>
      <c r="E122" s="272"/>
      <c r="F122" s="273"/>
      <c r="G122" s="191"/>
      <c r="H122" s="113"/>
      <c r="K122" s="179"/>
      <c r="L122" s="87"/>
    </row>
    <row r="123" spans="2:12" s="21" customFormat="1" x14ac:dyDescent="0.3">
      <c r="B123" s="115"/>
      <c r="C123" s="210" t="s">
        <v>152</v>
      </c>
      <c r="D123" s="369"/>
      <c r="E123" s="280"/>
      <c r="F123" s="280"/>
      <c r="G123" s="191"/>
      <c r="H123" s="113"/>
      <c r="K123" s="179"/>
      <c r="L123" s="87"/>
    </row>
    <row r="124" spans="2:12" s="21" customFormat="1" x14ac:dyDescent="0.3">
      <c r="B124" s="115"/>
      <c r="C124" s="162" t="s">
        <v>156</v>
      </c>
      <c r="D124" s="370"/>
      <c r="E124" s="272"/>
      <c r="F124" s="273"/>
      <c r="G124" s="191"/>
      <c r="H124" s="113"/>
      <c r="K124" s="179"/>
      <c r="L124" s="87"/>
    </row>
    <row r="125" spans="2:12" s="21" customFormat="1" x14ac:dyDescent="0.3">
      <c r="B125" s="115"/>
      <c r="C125" s="162" t="s">
        <v>157</v>
      </c>
      <c r="D125" s="370"/>
      <c r="E125" s="272"/>
      <c r="F125" s="273"/>
      <c r="G125" s="191"/>
      <c r="H125" s="113"/>
      <c r="K125" s="179"/>
      <c r="L125" s="87"/>
    </row>
    <row r="126" spans="2:12" s="21" customFormat="1" ht="17.25" thickBot="1" x14ac:dyDescent="0.35">
      <c r="B126" s="115"/>
      <c r="C126" s="202" t="s">
        <v>158</v>
      </c>
      <c r="D126" s="365"/>
      <c r="E126" s="365"/>
      <c r="F126" s="366"/>
      <c r="G126" s="191"/>
      <c r="H126" s="113"/>
      <c r="K126" s="179"/>
      <c r="L126" s="87"/>
    </row>
    <row r="127" spans="2:12" s="21" customFormat="1" ht="17.25" thickBot="1" x14ac:dyDescent="0.35">
      <c r="B127" s="115"/>
      <c r="C127" s="113"/>
      <c r="D127" s="283"/>
      <c r="E127" s="283"/>
      <c r="F127" s="283"/>
      <c r="G127" s="160"/>
      <c r="H127" s="113"/>
      <c r="K127" s="179"/>
      <c r="L127" s="87"/>
    </row>
    <row r="128" spans="2:12" s="21" customFormat="1" ht="18" thickBot="1" x14ac:dyDescent="0.4">
      <c r="B128" s="115"/>
      <c r="C128" s="157" t="s">
        <v>48</v>
      </c>
      <c r="D128" s="284"/>
      <c r="E128" s="284"/>
      <c r="F128" s="285"/>
      <c r="G128" s="191"/>
      <c r="H128" s="113"/>
      <c r="K128" s="179"/>
      <c r="L128" s="87"/>
    </row>
    <row r="129" spans="2:12" s="21" customFormat="1" ht="17.25" x14ac:dyDescent="0.35">
      <c r="B129" s="115"/>
      <c r="C129" s="192"/>
      <c r="D129" s="532" t="s">
        <v>37</v>
      </c>
      <c r="E129" s="532"/>
      <c r="F129" s="533"/>
      <c r="G129" s="191"/>
      <c r="H129" s="113"/>
      <c r="K129" s="179"/>
      <c r="L129" s="87"/>
    </row>
    <row r="130" spans="2:12" s="21" customFormat="1" ht="17.25" x14ac:dyDescent="0.35">
      <c r="B130" s="163"/>
      <c r="C130" s="115"/>
      <c r="D130" s="286" t="s">
        <v>40</v>
      </c>
      <c r="E130" s="286" t="s">
        <v>41</v>
      </c>
      <c r="F130" s="287" t="s">
        <v>42</v>
      </c>
      <c r="G130" s="191"/>
      <c r="H130" s="113"/>
      <c r="K130" s="179"/>
      <c r="L130" s="87"/>
    </row>
    <row r="131" spans="2:12" s="21" customFormat="1" x14ac:dyDescent="0.3">
      <c r="B131" s="115"/>
      <c r="C131" s="204" t="s">
        <v>189</v>
      </c>
      <c r="D131" s="370"/>
      <c r="E131" s="272"/>
      <c r="F131" s="273"/>
      <c r="G131" s="191"/>
      <c r="H131" s="113"/>
      <c r="K131" s="179"/>
      <c r="L131" s="87"/>
    </row>
    <row r="132" spans="2:12" s="21" customFormat="1" x14ac:dyDescent="0.3">
      <c r="B132" s="115"/>
      <c r="C132" s="204" t="s">
        <v>190</v>
      </c>
      <c r="D132" s="370"/>
      <c r="E132" s="272"/>
      <c r="F132" s="273"/>
      <c r="G132" s="191"/>
      <c r="H132" s="113"/>
      <c r="K132" s="179"/>
      <c r="L132" s="87"/>
    </row>
    <row r="133" spans="2:12" s="21" customFormat="1" x14ac:dyDescent="0.3">
      <c r="B133" s="115"/>
      <c r="C133" s="203" t="s">
        <v>163</v>
      </c>
      <c r="D133" s="370"/>
      <c r="E133" s="272"/>
      <c r="F133" s="273"/>
      <c r="G133" s="191"/>
      <c r="H133" s="113"/>
      <c r="K133" s="179"/>
      <c r="L133" s="87"/>
    </row>
    <row r="134" spans="2:12" s="21" customFormat="1" x14ac:dyDescent="0.3">
      <c r="B134" s="115"/>
      <c r="C134" s="204" t="s">
        <v>191</v>
      </c>
      <c r="D134" s="370"/>
      <c r="E134" s="272"/>
      <c r="F134" s="273"/>
      <c r="G134" s="191"/>
      <c r="H134" s="113"/>
      <c r="K134" s="179"/>
      <c r="L134" s="87"/>
    </row>
    <row r="135" spans="2:12" s="21" customFormat="1" x14ac:dyDescent="0.3">
      <c r="B135" s="115"/>
      <c r="C135" s="204" t="s">
        <v>192</v>
      </c>
      <c r="D135" s="370"/>
      <c r="E135" s="272"/>
      <c r="F135" s="273"/>
      <c r="G135" s="191"/>
      <c r="H135" s="113"/>
      <c r="K135" s="179"/>
      <c r="L135" s="87"/>
    </row>
    <row r="136" spans="2:12" s="21" customFormat="1" x14ac:dyDescent="0.3">
      <c r="B136" s="115"/>
      <c r="C136" s="203" t="s">
        <v>164</v>
      </c>
      <c r="D136" s="370"/>
      <c r="E136" s="272"/>
      <c r="F136" s="273"/>
      <c r="G136" s="191"/>
      <c r="H136" s="113"/>
      <c r="K136" s="179"/>
      <c r="L136" s="87"/>
    </row>
    <row r="137" spans="2:12" s="21" customFormat="1" x14ac:dyDescent="0.3">
      <c r="B137" s="115"/>
      <c r="C137" s="204" t="s">
        <v>193</v>
      </c>
      <c r="D137" s="370"/>
      <c r="E137" s="272"/>
      <c r="F137" s="273"/>
      <c r="G137" s="191"/>
      <c r="H137" s="113"/>
      <c r="K137" s="179"/>
      <c r="L137" s="87"/>
    </row>
    <row r="138" spans="2:12" s="21" customFormat="1" x14ac:dyDescent="0.3">
      <c r="B138" s="115"/>
      <c r="C138" s="204" t="s">
        <v>194</v>
      </c>
      <c r="D138" s="370"/>
      <c r="E138" s="272"/>
      <c r="F138" s="273"/>
      <c r="G138" s="191"/>
      <c r="H138" s="113"/>
      <c r="K138" s="179"/>
      <c r="L138" s="87"/>
    </row>
    <row r="139" spans="2:12" s="21" customFormat="1" x14ac:dyDescent="0.3">
      <c r="B139" s="115"/>
      <c r="C139" s="204" t="s">
        <v>195</v>
      </c>
      <c r="D139" s="370"/>
      <c r="E139" s="272"/>
      <c r="F139" s="273"/>
      <c r="G139" s="191"/>
      <c r="H139" s="113"/>
      <c r="K139" s="179"/>
      <c r="L139" s="87"/>
    </row>
    <row r="140" spans="2:12" s="21" customFormat="1" x14ac:dyDescent="0.3">
      <c r="B140" s="115"/>
      <c r="C140" s="203" t="s">
        <v>196</v>
      </c>
      <c r="D140" s="370"/>
      <c r="E140" s="272"/>
      <c r="F140" s="273"/>
      <c r="G140" s="191"/>
      <c r="H140" s="113"/>
      <c r="K140" s="179"/>
      <c r="L140" s="87"/>
    </row>
    <row r="141" spans="2:12" s="21" customFormat="1" x14ac:dyDescent="0.3">
      <c r="B141" s="115"/>
      <c r="C141" s="203" t="s">
        <v>167</v>
      </c>
      <c r="D141" s="370"/>
      <c r="E141" s="272"/>
      <c r="F141" s="273"/>
      <c r="G141" s="191"/>
      <c r="H141" s="113"/>
      <c r="K141" s="179"/>
      <c r="L141" s="87"/>
    </row>
    <row r="142" spans="2:12" s="21" customFormat="1" x14ac:dyDescent="0.3">
      <c r="B142" s="115"/>
      <c r="C142" s="203" t="s">
        <v>197</v>
      </c>
      <c r="D142" s="370"/>
      <c r="E142" s="272"/>
      <c r="F142" s="273"/>
      <c r="G142" s="191"/>
      <c r="H142" s="113"/>
      <c r="K142" s="179"/>
      <c r="L142" s="87"/>
    </row>
    <row r="143" spans="2:12" s="21" customFormat="1" x14ac:dyDescent="0.3">
      <c r="B143" s="115"/>
      <c r="C143" s="203" t="s">
        <v>198</v>
      </c>
      <c r="D143" s="370"/>
      <c r="E143" s="272"/>
      <c r="F143" s="273"/>
      <c r="G143" s="191"/>
      <c r="H143" s="113"/>
      <c r="K143" s="179"/>
      <c r="L143" s="87"/>
    </row>
    <row r="144" spans="2:12" s="21" customFormat="1" x14ac:dyDescent="0.3">
      <c r="B144" s="115"/>
      <c r="C144" s="203" t="s">
        <v>168</v>
      </c>
      <c r="D144" s="370"/>
      <c r="E144" s="272"/>
      <c r="F144" s="273"/>
      <c r="G144" s="191"/>
      <c r="H144" s="113"/>
      <c r="K144" s="179"/>
      <c r="L144" s="87"/>
    </row>
    <row r="145" spans="2:12" s="21" customFormat="1" x14ac:dyDescent="0.3">
      <c r="B145" s="115"/>
      <c r="C145" s="211" t="s">
        <v>199</v>
      </c>
      <c r="D145" s="371"/>
      <c r="E145" s="288"/>
      <c r="F145" s="289"/>
      <c r="G145" s="191"/>
      <c r="H145" s="113"/>
      <c r="K145" s="179"/>
      <c r="L145" s="87"/>
    </row>
    <row r="146" spans="2:12" s="21" customFormat="1" x14ac:dyDescent="0.3">
      <c r="B146" s="115"/>
      <c r="C146" s="203" t="s">
        <v>200</v>
      </c>
      <c r="D146" s="370"/>
      <c r="E146" s="272"/>
      <c r="F146" s="273"/>
      <c r="G146" s="191"/>
      <c r="H146" s="113"/>
      <c r="K146" s="179"/>
      <c r="L146" s="87"/>
    </row>
    <row r="147" spans="2:12" s="21" customFormat="1" x14ac:dyDescent="0.3">
      <c r="B147" s="115"/>
      <c r="C147" s="203" t="s">
        <v>270</v>
      </c>
      <c r="D147" s="272"/>
      <c r="E147" s="272"/>
      <c r="F147" s="273"/>
      <c r="G147" s="160"/>
      <c r="H147" s="113"/>
      <c r="L147" s="87"/>
    </row>
    <row r="148" spans="2:12" ht="17.25" thickBot="1" x14ac:dyDescent="0.35">
      <c r="B148" s="115"/>
      <c r="C148" s="205" t="s">
        <v>295</v>
      </c>
      <c r="D148" s="20"/>
      <c r="E148" s="20"/>
      <c r="F148" s="2"/>
      <c r="G148" s="160"/>
      <c r="H148" s="113"/>
      <c r="I148" s="21"/>
      <c r="L148" s="87"/>
    </row>
    <row r="149" spans="2:12" ht="17.25" thickBot="1" x14ac:dyDescent="0.35">
      <c r="B149" s="115"/>
      <c r="C149" s="21"/>
      <c r="D149" s="21"/>
      <c r="E149" s="21"/>
      <c r="F149" s="21"/>
      <c r="G149" s="160"/>
      <c r="H149" s="113"/>
      <c r="I149" s="21"/>
      <c r="L149" s="87"/>
    </row>
    <row r="150" spans="2:12" ht="18" thickBot="1" x14ac:dyDescent="0.4">
      <c r="B150" s="115"/>
      <c r="C150" s="206" t="s">
        <v>246</v>
      </c>
      <c r="D150" s="207"/>
      <c r="E150" s="207"/>
      <c r="F150" s="208"/>
      <c r="G150" s="160"/>
      <c r="H150" s="113"/>
      <c r="I150" s="21"/>
      <c r="L150" s="87"/>
    </row>
    <row r="151" spans="2:12" ht="17.25" x14ac:dyDescent="0.35">
      <c r="B151" s="115"/>
      <c r="C151" s="192"/>
      <c r="D151" s="506" t="s">
        <v>37</v>
      </c>
      <c r="E151" s="506"/>
      <c r="F151" s="443"/>
      <c r="G151" s="160"/>
      <c r="H151" s="113"/>
      <c r="I151" s="21"/>
      <c r="L151" s="87"/>
    </row>
    <row r="152" spans="2:12" ht="18" x14ac:dyDescent="0.3">
      <c r="B152" s="115"/>
      <c r="C152" s="114" t="s">
        <v>281</v>
      </c>
      <c r="D152" s="507"/>
      <c r="E152" s="507"/>
      <c r="F152" s="508"/>
      <c r="G152" s="160"/>
      <c r="H152" s="113"/>
      <c r="I152" s="21"/>
      <c r="L152" s="87"/>
    </row>
    <row r="153" spans="2:12" ht="18" x14ac:dyDescent="0.35">
      <c r="B153" s="115"/>
      <c r="C153" s="361" t="s">
        <v>282</v>
      </c>
      <c r="D153" s="551"/>
      <c r="E153" s="552"/>
      <c r="F153" s="553"/>
      <c r="G153" s="160"/>
      <c r="H153" s="113"/>
      <c r="I153" s="21"/>
      <c r="L153" s="87"/>
    </row>
    <row r="154" spans="2:12" ht="18" x14ac:dyDescent="0.35">
      <c r="B154" s="115"/>
      <c r="C154" s="361" t="s">
        <v>276</v>
      </c>
      <c r="D154" s="504">
        <f>D153</f>
        <v>0</v>
      </c>
      <c r="E154" s="504"/>
      <c r="F154" s="505"/>
      <c r="G154" s="160"/>
      <c r="H154" s="113"/>
      <c r="I154" s="21"/>
      <c r="L154" s="87"/>
    </row>
    <row r="155" spans="2:12" x14ac:dyDescent="0.3">
      <c r="B155" s="115"/>
      <c r="C155" s="361" t="s">
        <v>278</v>
      </c>
      <c r="D155" s="504">
        <f>IF(D154=0,0,0.24+0.444*D154)</f>
        <v>0</v>
      </c>
      <c r="E155" s="504"/>
      <c r="F155" s="505"/>
      <c r="G155" s="160"/>
      <c r="H155" s="113"/>
      <c r="I155" s="21"/>
      <c r="L155" s="87"/>
    </row>
    <row r="156" spans="2:12" ht="18" x14ac:dyDescent="0.3">
      <c r="B156" s="115"/>
      <c r="C156" s="114" t="s">
        <v>259</v>
      </c>
      <c r="D156" s="507"/>
      <c r="E156" s="507"/>
      <c r="F156" s="508"/>
      <c r="G156" s="160"/>
      <c r="H156" s="113"/>
      <c r="I156" s="21"/>
      <c r="L156" s="87"/>
    </row>
    <row r="157" spans="2:12" ht="18" x14ac:dyDescent="0.35">
      <c r="B157" s="115"/>
      <c r="C157" s="361" t="s">
        <v>262</v>
      </c>
      <c r="D157" s="507"/>
      <c r="E157" s="507"/>
      <c r="F157" s="508"/>
      <c r="G157" s="160"/>
      <c r="H157" s="113"/>
      <c r="I157" s="21"/>
      <c r="L157" s="87"/>
    </row>
    <row r="158" spans="2:12" ht="18" x14ac:dyDescent="0.35">
      <c r="B158" s="115"/>
      <c r="C158" s="361" t="s">
        <v>263</v>
      </c>
      <c r="D158" s="524">
        <f>D157</f>
        <v>0</v>
      </c>
      <c r="E158" s="525"/>
      <c r="F158" s="526"/>
      <c r="G158" s="160"/>
      <c r="H158" s="113"/>
      <c r="I158" s="21"/>
      <c r="L158" s="87"/>
    </row>
    <row r="159" spans="2:12" ht="18" x14ac:dyDescent="0.35">
      <c r="B159" s="115"/>
      <c r="C159" s="361" t="s">
        <v>264</v>
      </c>
      <c r="D159" s="524">
        <f>D157</f>
        <v>0</v>
      </c>
      <c r="E159" s="525"/>
      <c r="F159" s="526"/>
      <c r="G159" s="160"/>
      <c r="H159" s="113"/>
      <c r="I159" s="21"/>
      <c r="L159" s="87"/>
    </row>
    <row r="160" spans="2:12" x14ac:dyDescent="0.3">
      <c r="B160" s="115"/>
      <c r="C160" s="361" t="s">
        <v>260</v>
      </c>
      <c r="D160" s="504">
        <f>IF(D158=0,0,0.24+0.444*D158)</f>
        <v>0</v>
      </c>
      <c r="E160" s="504"/>
      <c r="F160" s="505"/>
      <c r="G160" s="160"/>
      <c r="H160" s="113"/>
      <c r="I160" s="21"/>
      <c r="L160" s="87"/>
    </row>
    <row r="161" spans="2:12" ht="17.25" thickBot="1" x14ac:dyDescent="0.35">
      <c r="B161" s="115"/>
      <c r="C161" s="117" t="s">
        <v>261</v>
      </c>
      <c r="D161" s="517">
        <f>IF(D159=0,0,0.24+0.444*D159)</f>
        <v>0</v>
      </c>
      <c r="E161" s="517"/>
      <c r="F161" s="518"/>
      <c r="G161" s="160"/>
      <c r="H161" s="113"/>
      <c r="I161" s="21"/>
      <c r="L161" s="87"/>
    </row>
    <row r="162" spans="2:12" ht="17.25" thickBot="1" x14ac:dyDescent="0.35">
      <c r="B162" s="115"/>
      <c r="C162" s="360"/>
      <c r="D162" s="360"/>
      <c r="E162" s="360"/>
      <c r="F162" s="360"/>
      <c r="G162" s="160"/>
      <c r="H162" s="113"/>
      <c r="I162" s="21"/>
      <c r="L162" s="87"/>
    </row>
    <row r="163" spans="2:12" ht="18" thickBot="1" x14ac:dyDescent="0.4">
      <c r="B163" s="115"/>
      <c r="C163" s="206" t="s">
        <v>265</v>
      </c>
      <c r="D163" s="207"/>
      <c r="E163" s="207"/>
      <c r="F163" s="208"/>
      <c r="G163" s="160"/>
      <c r="H163" s="113"/>
      <c r="I163" s="21"/>
      <c r="L163" s="87"/>
    </row>
    <row r="164" spans="2:12" ht="17.25" x14ac:dyDescent="0.35">
      <c r="B164" s="115"/>
      <c r="C164" s="192"/>
      <c r="D164" s="506" t="s">
        <v>37</v>
      </c>
      <c r="E164" s="506"/>
      <c r="F164" s="443"/>
      <c r="G164" s="160"/>
      <c r="H164" s="113"/>
      <c r="I164" s="21"/>
      <c r="L164" s="87"/>
    </row>
    <row r="165" spans="2:12" x14ac:dyDescent="0.3">
      <c r="B165" s="115"/>
      <c r="C165" s="509" t="s">
        <v>267</v>
      </c>
      <c r="D165" s="511">
        <v>0</v>
      </c>
      <c r="E165" s="512"/>
      <c r="F165" s="513"/>
      <c r="G165" s="160"/>
      <c r="H165" s="113"/>
      <c r="I165" s="21"/>
      <c r="L165" s="87"/>
    </row>
    <row r="166" spans="2:12" x14ac:dyDescent="0.3">
      <c r="B166" s="115"/>
      <c r="C166" s="510"/>
      <c r="D166" s="514"/>
      <c r="E166" s="515"/>
      <c r="F166" s="516"/>
      <c r="G166" s="160"/>
      <c r="H166" s="113"/>
      <c r="I166" s="21"/>
      <c r="L166" s="87"/>
    </row>
    <row r="167" spans="2:12" ht="16.5" customHeight="1" x14ac:dyDescent="0.3">
      <c r="B167" s="115"/>
      <c r="C167" s="509" t="s">
        <v>266</v>
      </c>
      <c r="D167" s="511">
        <v>0</v>
      </c>
      <c r="E167" s="512"/>
      <c r="F167" s="513"/>
      <c r="G167" s="160"/>
      <c r="H167" s="113"/>
      <c r="I167" s="21"/>
      <c r="L167" s="87"/>
    </row>
    <row r="168" spans="2:12" x14ac:dyDescent="0.3">
      <c r="B168" s="115"/>
      <c r="C168" s="510"/>
      <c r="D168" s="514"/>
      <c r="E168" s="515"/>
      <c r="F168" s="516"/>
      <c r="G168" s="160"/>
      <c r="H168" s="113"/>
      <c r="I168" s="21"/>
      <c r="L168" s="87"/>
    </row>
    <row r="169" spans="2:12" ht="16.5" customHeight="1" x14ac:dyDescent="0.3">
      <c r="B169" s="115"/>
      <c r="C169" s="509" t="s">
        <v>268</v>
      </c>
      <c r="D169" s="511">
        <v>0</v>
      </c>
      <c r="E169" s="512"/>
      <c r="F169" s="513"/>
      <c r="G169" s="160"/>
      <c r="H169" s="113"/>
      <c r="I169" s="21"/>
      <c r="L169" s="87"/>
    </row>
    <row r="170" spans="2:12" x14ac:dyDescent="0.3">
      <c r="B170" s="115"/>
      <c r="C170" s="510"/>
      <c r="D170" s="514"/>
      <c r="E170" s="515"/>
      <c r="F170" s="516"/>
      <c r="G170" s="160"/>
      <c r="H170" s="113"/>
      <c r="I170" s="21"/>
      <c r="L170" s="87"/>
    </row>
    <row r="171" spans="2:12" ht="16.5" customHeight="1" x14ac:dyDescent="0.3">
      <c r="B171" s="115"/>
      <c r="C171" s="509" t="s">
        <v>286</v>
      </c>
      <c r="D171" s="511"/>
      <c r="E171" s="512"/>
      <c r="F171" s="513"/>
      <c r="G171" s="160"/>
      <c r="H171" s="113"/>
      <c r="I171" s="21"/>
      <c r="L171" s="87"/>
    </row>
    <row r="172" spans="2:12" x14ac:dyDescent="0.3">
      <c r="B172" s="115"/>
      <c r="C172" s="510"/>
      <c r="D172" s="514"/>
      <c r="E172" s="515"/>
      <c r="F172" s="516"/>
      <c r="G172" s="160"/>
      <c r="H172" s="113"/>
      <c r="I172" s="21"/>
      <c r="L172" s="87"/>
    </row>
    <row r="173" spans="2:12" ht="16.5" customHeight="1" x14ac:dyDescent="0.3">
      <c r="B173" s="115"/>
      <c r="C173" s="361" t="s">
        <v>269</v>
      </c>
      <c r="D173" s="507"/>
      <c r="E173" s="507"/>
      <c r="F173" s="508"/>
      <c r="G173" s="160"/>
      <c r="H173" s="113"/>
      <c r="I173" s="21"/>
      <c r="L173" s="87"/>
    </row>
    <row r="174" spans="2:12" x14ac:dyDescent="0.3">
      <c r="B174" s="115"/>
      <c r="C174" s="361" t="s">
        <v>272</v>
      </c>
      <c r="D174" s="504">
        <f>IF(D171="",0,D171*(D142-D148))</f>
        <v>0</v>
      </c>
      <c r="E174" s="504"/>
      <c r="F174" s="505"/>
      <c r="G174" s="160"/>
      <c r="H174" s="113"/>
      <c r="I174" s="21"/>
      <c r="L174" s="87"/>
    </row>
    <row r="175" spans="2:12" ht="17.25" thickBot="1" x14ac:dyDescent="0.35">
      <c r="B175" s="115"/>
      <c r="C175" s="117" t="s">
        <v>271</v>
      </c>
      <c r="D175" s="536">
        <f>IF(D173="Yes",D165*(D148-D131)+D167*(D148-D134)+D169*(D147-D134),IF(D173="No",D169*(D147-D134),0))</f>
        <v>0</v>
      </c>
      <c r="E175" s="537"/>
      <c r="F175" s="538"/>
      <c r="G175" s="160"/>
      <c r="H175" s="113"/>
      <c r="I175" s="21"/>
      <c r="L175" s="87"/>
    </row>
    <row r="176" spans="2:12" ht="17.25" thickBot="1" x14ac:dyDescent="0.35">
      <c r="B176" s="115"/>
      <c r="C176" s="113"/>
      <c r="D176" s="283"/>
      <c r="E176" s="283"/>
      <c r="F176" s="283"/>
      <c r="G176" s="160"/>
      <c r="H176" s="113"/>
      <c r="I176" s="21"/>
      <c r="L176" s="87"/>
    </row>
    <row r="177" spans="2:12" ht="18" thickBot="1" x14ac:dyDescent="0.4">
      <c r="B177" s="115"/>
      <c r="C177" s="206" t="s">
        <v>178</v>
      </c>
      <c r="D177" s="372"/>
      <c r="E177" s="372"/>
      <c r="F177" s="373"/>
      <c r="G177" s="191"/>
      <c r="H177" s="113"/>
      <c r="I177" s="21"/>
      <c r="L177" s="87"/>
    </row>
    <row r="178" spans="2:12" ht="17.25" x14ac:dyDescent="0.35">
      <c r="B178" s="108"/>
      <c r="C178" s="383"/>
      <c r="D178" s="534" t="s">
        <v>174</v>
      </c>
      <c r="E178" s="534"/>
      <c r="F178" s="535"/>
      <c r="G178" s="160"/>
      <c r="H178" s="113"/>
      <c r="I178" s="21"/>
      <c r="L178" s="87"/>
    </row>
    <row r="179" spans="2:12" x14ac:dyDescent="0.3">
      <c r="B179" s="115"/>
      <c r="C179" s="114" t="s">
        <v>179</v>
      </c>
      <c r="D179" s="504" t="e">
        <f>IF(AND(D161="",D160=""),"",60*D121*(D161*D134-D160*D131)/((D156*(1+D157))))</f>
        <v>#DIV/0!</v>
      </c>
      <c r="E179" s="504"/>
      <c r="F179" s="505"/>
      <c r="G179" s="381"/>
      <c r="H179" s="113"/>
      <c r="I179" s="21"/>
      <c r="L179" s="87"/>
    </row>
    <row r="180" spans="2:12" x14ac:dyDescent="0.3">
      <c r="B180" s="115"/>
      <c r="C180" s="114" t="s">
        <v>177</v>
      </c>
      <c r="D180" s="504">
        <f>D175</f>
        <v>0</v>
      </c>
      <c r="E180" s="504"/>
      <c r="F180" s="505"/>
      <c r="G180" s="160"/>
      <c r="H180" s="113"/>
      <c r="I180" s="21"/>
      <c r="L180" s="87"/>
    </row>
    <row r="181" spans="2:12" x14ac:dyDescent="0.3">
      <c r="B181" s="115"/>
      <c r="C181" s="114" t="s">
        <v>182</v>
      </c>
      <c r="D181" s="504" t="e">
        <f>D179+D180</f>
        <v>#DIV/0!</v>
      </c>
      <c r="E181" s="504"/>
      <c r="F181" s="505"/>
      <c r="G181" s="381"/>
      <c r="H181" s="113"/>
      <c r="I181" s="21"/>
      <c r="L181" s="87"/>
    </row>
    <row r="182" spans="2:12" ht="17.25" x14ac:dyDescent="0.35">
      <c r="B182" s="115"/>
      <c r="C182" s="115"/>
      <c r="D182" s="534" t="s">
        <v>175</v>
      </c>
      <c r="E182" s="534"/>
      <c r="F182" s="535"/>
      <c r="G182" s="160"/>
      <c r="H182" s="113"/>
      <c r="I182" s="21"/>
      <c r="L182" s="87"/>
    </row>
    <row r="183" spans="2:12" x14ac:dyDescent="0.3">
      <c r="B183" s="115"/>
      <c r="C183" s="114" t="s">
        <v>181</v>
      </c>
      <c r="D183" s="504">
        <f>D174</f>
        <v>0</v>
      </c>
      <c r="E183" s="504"/>
      <c r="F183" s="505"/>
      <c r="G183" s="160"/>
      <c r="H183" s="113"/>
      <c r="I183" s="21"/>
      <c r="L183" s="87"/>
    </row>
    <row r="184" spans="2:12" x14ac:dyDescent="0.3">
      <c r="B184" s="115"/>
      <c r="C184" s="114" t="s">
        <v>274</v>
      </c>
      <c r="D184" s="504">
        <f>3.412*D101</f>
        <v>0</v>
      </c>
      <c r="E184" s="504"/>
      <c r="F184" s="505"/>
      <c r="G184" s="160"/>
      <c r="H184" s="113"/>
      <c r="I184" s="21"/>
      <c r="L184" s="87"/>
    </row>
    <row r="185" spans="2:12" x14ac:dyDescent="0.3">
      <c r="B185" s="115"/>
      <c r="C185" s="114" t="s">
        <v>287</v>
      </c>
      <c r="D185" s="504" t="e">
        <f>(60*D124*(D141-D144)/(D152*(1+D153)))</f>
        <v>#DIV/0!</v>
      </c>
      <c r="E185" s="504"/>
      <c r="F185" s="505"/>
      <c r="G185" s="160"/>
      <c r="H185" s="113"/>
      <c r="I185" s="21"/>
      <c r="L185" s="87"/>
    </row>
    <row r="186" spans="2:12" x14ac:dyDescent="0.3">
      <c r="B186" s="115"/>
      <c r="C186" s="114" t="s">
        <v>284</v>
      </c>
      <c r="D186" s="524" t="e">
        <f>D185+D184+D183</f>
        <v>#DIV/0!</v>
      </c>
      <c r="E186" s="525"/>
      <c r="F186" s="526"/>
      <c r="G186" s="381"/>
      <c r="H186" s="113"/>
      <c r="I186" s="21"/>
      <c r="L186" s="87"/>
    </row>
    <row r="187" spans="2:12" ht="17.25" x14ac:dyDescent="0.35">
      <c r="B187" s="115"/>
      <c r="C187" s="115"/>
      <c r="D187" s="534" t="s">
        <v>176</v>
      </c>
      <c r="E187" s="534"/>
      <c r="F187" s="535"/>
      <c r="G187" s="160"/>
      <c r="H187" s="113"/>
      <c r="I187" s="21"/>
      <c r="L187" s="87"/>
    </row>
    <row r="188" spans="2:12" x14ac:dyDescent="0.3">
      <c r="B188" s="115"/>
      <c r="C188" s="463" t="s">
        <v>293</v>
      </c>
      <c r="D188" s="498" t="e">
        <f>ABS(D186-D84)/MIN(D84,D186)</f>
        <v>#DIV/0!</v>
      </c>
      <c r="E188" s="499"/>
      <c r="F188" s="500"/>
      <c r="G188" s="160"/>
      <c r="H188" s="113"/>
      <c r="I188" s="21"/>
      <c r="L188" s="87"/>
    </row>
    <row r="189" spans="2:12" x14ac:dyDescent="0.3">
      <c r="B189" s="115"/>
      <c r="C189" s="527"/>
      <c r="D189" s="528"/>
      <c r="E189" s="529"/>
      <c r="F189" s="530"/>
      <c r="G189" s="160"/>
      <c r="H189" s="113"/>
      <c r="I189" s="21"/>
      <c r="L189" s="87"/>
    </row>
    <row r="190" spans="2:12" x14ac:dyDescent="0.3">
      <c r="B190" s="115"/>
      <c r="C190" s="509" t="s">
        <v>294</v>
      </c>
      <c r="D190" s="498" t="e">
        <f>ABS(D181-D84)/MIN(D84,D181)</f>
        <v>#DIV/0!</v>
      </c>
      <c r="E190" s="499"/>
      <c r="F190" s="499"/>
      <c r="G190" s="160"/>
      <c r="H190" s="113"/>
      <c r="I190" s="21"/>
      <c r="L190" s="87"/>
    </row>
    <row r="191" spans="2:12" ht="17.25" thickBot="1" x14ac:dyDescent="0.35">
      <c r="B191" s="115"/>
      <c r="C191" s="531"/>
      <c r="D191" s="549"/>
      <c r="E191" s="550"/>
      <c r="F191" s="550"/>
      <c r="G191" s="160"/>
      <c r="H191" s="113"/>
      <c r="I191" s="21"/>
      <c r="L191" s="87"/>
    </row>
    <row r="192" spans="2:12" ht="17.25" thickBot="1" x14ac:dyDescent="0.35">
      <c r="B192" s="115"/>
      <c r="C192" s="113"/>
      <c r="D192" s="283"/>
      <c r="E192" s="283"/>
      <c r="F192" s="283"/>
      <c r="G192" s="160"/>
      <c r="H192" s="113"/>
      <c r="I192" s="21"/>
      <c r="L192" s="87"/>
    </row>
    <row r="193" spans="1:12" ht="18" thickBot="1" x14ac:dyDescent="0.4">
      <c r="B193" s="115"/>
      <c r="C193" s="157" t="s">
        <v>153</v>
      </c>
      <c r="D193" s="284"/>
      <c r="E193" s="284"/>
      <c r="F193" s="285"/>
      <c r="G193" s="191"/>
      <c r="H193" s="113"/>
      <c r="I193" s="21"/>
      <c r="L193" s="87"/>
    </row>
    <row r="194" spans="1:12" ht="17.25" x14ac:dyDescent="0.35">
      <c r="B194" s="108"/>
      <c r="C194" s="192"/>
      <c r="D194" s="532" t="s">
        <v>37</v>
      </c>
      <c r="E194" s="532"/>
      <c r="F194" s="533"/>
      <c r="G194" s="160"/>
      <c r="H194" s="113"/>
      <c r="I194" s="21"/>
      <c r="L194" s="87"/>
    </row>
    <row r="195" spans="1:12" x14ac:dyDescent="0.3">
      <c r="B195" s="115"/>
      <c r="C195" s="114" t="s">
        <v>184</v>
      </c>
      <c r="D195" s="504" t="e">
        <f>D186</f>
        <v>#DIV/0!</v>
      </c>
      <c r="E195" s="504"/>
      <c r="F195" s="505"/>
      <c r="G195" s="160"/>
      <c r="H195" s="113"/>
      <c r="I195" s="21"/>
      <c r="L195" s="87"/>
    </row>
    <row r="196" spans="1:12" x14ac:dyDescent="0.3">
      <c r="B196" s="115"/>
      <c r="C196" s="114" t="s">
        <v>148</v>
      </c>
      <c r="D196" s="504">
        <f>D101</f>
        <v>0</v>
      </c>
      <c r="E196" s="504"/>
      <c r="F196" s="505"/>
      <c r="G196" s="160"/>
      <c r="H196" s="113"/>
      <c r="I196" s="21"/>
      <c r="L196" s="87"/>
    </row>
    <row r="197" spans="1:12" ht="17.25" thickBot="1" x14ac:dyDescent="0.35">
      <c r="B197" s="115"/>
      <c r="C197" s="117" t="s">
        <v>185</v>
      </c>
      <c r="D197" s="517" t="e">
        <f>IF(OR(D196="",D195=""),"",D195/D196/3.412)</f>
        <v>#DIV/0!</v>
      </c>
      <c r="E197" s="517"/>
      <c r="F197" s="518"/>
      <c r="G197" s="380"/>
      <c r="H197" s="113"/>
      <c r="I197" s="21"/>
      <c r="L197" s="87"/>
    </row>
    <row r="198" spans="1:12" ht="17.25" thickBot="1" x14ac:dyDescent="0.35">
      <c r="B198" s="209"/>
      <c r="C198" s="197"/>
      <c r="D198" s="197"/>
      <c r="E198" s="197"/>
      <c r="F198" s="197"/>
      <c r="G198" s="198"/>
      <c r="H198" s="113"/>
      <c r="I198" s="21"/>
      <c r="L198" s="87"/>
    </row>
    <row r="199" spans="1:12" x14ac:dyDescent="0.3">
      <c r="L199" s="87"/>
    </row>
    <row r="200" spans="1:12" x14ac:dyDescent="0.3">
      <c r="L200" s="87"/>
    </row>
    <row r="201" spans="1:12" x14ac:dyDescent="0.3">
      <c r="A201" s="87"/>
      <c r="B201" s="87"/>
      <c r="C201" s="87"/>
      <c r="D201" s="87"/>
      <c r="E201" s="87"/>
      <c r="F201" s="87"/>
      <c r="G201" s="87"/>
      <c r="H201" s="87"/>
      <c r="I201" s="87"/>
      <c r="J201" s="87"/>
      <c r="K201" s="87"/>
      <c r="L201" s="87"/>
    </row>
  </sheetData>
  <sheetProtection algorithmName="SHA-512" hashValue="mkIK95ZylQ79EUT42QCvOTsT4Iyk7rSX2PI8/ojyjdODuQrxDdIIvDy3Krwwb3Woq1nxl6YEIqIqGF0JI+jRlQ==" saltValue="UqRy2k4dh7eEhYgnr9Fz8Q==" spinCount="100000" sheet="1" objects="1" scenarios="1" selectLockedCells="1"/>
  <customSheetViews>
    <customSheetView guid="{B3BD5AF3-9A64-4EA7-AE1F-3CC326849B8F}" scale="70" showGridLines="0">
      <selection activeCell="K3" sqref="K3:K5"/>
      <pageMargins left="0.7" right="0.7" top="0.75" bottom="0.75" header="0.3" footer="0.3"/>
      <pageSetup orientation="portrait" horizontalDpi="200" verticalDpi="200" r:id="rId1"/>
    </customSheetView>
    <customSheetView guid="{2A4C6EB9-430A-44F2-86C8-15B50360FC3B}" scale="70" showGridLines="0">
      <selection activeCell="F2" sqref="F2"/>
      <pageMargins left="0.7" right="0.7" top="0.75" bottom="0.75" header="0.3" footer="0.3"/>
      <pageSetup orientation="portrait" horizontalDpi="200" verticalDpi="200" r:id="rId2"/>
    </customSheetView>
  </customSheetViews>
  <mergeCells count="82">
    <mergeCell ref="D197:F197"/>
    <mergeCell ref="D185:F185"/>
    <mergeCell ref="D186:F186"/>
    <mergeCell ref="D187:F187"/>
    <mergeCell ref="D183:F183"/>
    <mergeCell ref="D184:F184"/>
    <mergeCell ref="D194:F194"/>
    <mergeCell ref="D195:F195"/>
    <mergeCell ref="D196:F196"/>
    <mergeCell ref="D178:F178"/>
    <mergeCell ref="D179:F179"/>
    <mergeCell ref="D180:F180"/>
    <mergeCell ref="D181:F181"/>
    <mergeCell ref="D182:F182"/>
    <mergeCell ref="C171:C172"/>
    <mergeCell ref="D171:F172"/>
    <mergeCell ref="D173:F173"/>
    <mergeCell ref="D174:F174"/>
    <mergeCell ref="D175:F175"/>
    <mergeCell ref="C165:C166"/>
    <mergeCell ref="D165:F166"/>
    <mergeCell ref="C167:C168"/>
    <mergeCell ref="D167:F168"/>
    <mergeCell ref="C169:C170"/>
    <mergeCell ref="D169:F170"/>
    <mergeCell ref="D158:F158"/>
    <mergeCell ref="D159:F159"/>
    <mergeCell ref="D160:F160"/>
    <mergeCell ref="D161:F161"/>
    <mergeCell ref="D164:F164"/>
    <mergeCell ref="B2:C2"/>
    <mergeCell ref="B11:J11"/>
    <mergeCell ref="D67:F67"/>
    <mergeCell ref="D29:F29"/>
    <mergeCell ref="D37:F37"/>
    <mergeCell ref="D44:F44"/>
    <mergeCell ref="D64:F64"/>
    <mergeCell ref="D62:F62"/>
    <mergeCell ref="D63:F63"/>
    <mergeCell ref="E2:G2"/>
    <mergeCell ref="D65:F65"/>
    <mergeCell ref="D14:F14"/>
    <mergeCell ref="D22:F22"/>
    <mergeCell ref="D61:F61"/>
    <mergeCell ref="D66:F66"/>
    <mergeCell ref="D129:F129"/>
    <mergeCell ref="D82:F82"/>
    <mergeCell ref="D77:F77"/>
    <mergeCell ref="D78:F78"/>
    <mergeCell ref="D81:F81"/>
    <mergeCell ref="D83:F83"/>
    <mergeCell ref="D84:F84"/>
    <mergeCell ref="C86:I86"/>
    <mergeCell ref="D87:F87"/>
    <mergeCell ref="G87:I89"/>
    <mergeCell ref="G90:I90"/>
    <mergeCell ref="B93:G93"/>
    <mergeCell ref="D96:F96"/>
    <mergeCell ref="D111:F111"/>
    <mergeCell ref="D119:F119"/>
    <mergeCell ref="D104:F104"/>
    <mergeCell ref="C71:C72"/>
    <mergeCell ref="D71:F72"/>
    <mergeCell ref="C73:C74"/>
    <mergeCell ref="D73:F74"/>
    <mergeCell ref="C75:C76"/>
    <mergeCell ref="C190:C191"/>
    <mergeCell ref="D190:F191"/>
    <mergeCell ref="D188:F189"/>
    <mergeCell ref="C188:C189"/>
    <mergeCell ref="D70:F70"/>
    <mergeCell ref="D75:F76"/>
    <mergeCell ref="D88:F88"/>
    <mergeCell ref="D89:F89"/>
    <mergeCell ref="D90:F90"/>
    <mergeCell ref="D151:F151"/>
    <mergeCell ref="D152:F152"/>
    <mergeCell ref="D153:F153"/>
    <mergeCell ref="D154:F154"/>
    <mergeCell ref="D155:F155"/>
    <mergeCell ref="D156:F156"/>
    <mergeCell ref="D157:F157"/>
  </mergeCells>
  <dataValidations count="1">
    <dataValidation type="list" allowBlank="1" showInputMessage="1" showErrorMessage="1" error="Only Yes or No." sqref="D77:F77 D173:F173">
      <formula1>Y_N</formula1>
    </dataValidation>
  </dataValidations>
  <hyperlinks>
    <hyperlink ref="E2" location="Instructions!A1" display="Back to Instructions"/>
  </hyperlinks>
  <pageMargins left="0.7" right="0.7" top="0.75" bottom="0.75" header="0.3" footer="0.3"/>
  <pageSetup orientation="portrait" horizontalDpi="200" verticalDpi="20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70C0"/>
  </sheetPr>
  <dimension ref="A1:I62"/>
  <sheetViews>
    <sheetView showGridLines="0" showZeros="0" zoomScale="80" zoomScaleNormal="80" workbookViewId="0">
      <selection activeCell="E3" sqref="E3:F3"/>
    </sheetView>
  </sheetViews>
  <sheetFormatPr defaultColWidth="9.140625" defaultRowHeight="16.5" x14ac:dyDescent="0.3"/>
  <cols>
    <col min="1" max="1" width="5.85546875" style="21" customWidth="1"/>
    <col min="2" max="2" width="29.140625" style="21" customWidth="1"/>
    <col min="3" max="3" width="48.5703125" style="21" customWidth="1"/>
    <col min="4" max="4" width="11.5703125" style="21" customWidth="1"/>
    <col min="5" max="5" width="19.5703125" style="21" bestFit="1" customWidth="1"/>
    <col min="6" max="6" width="13.42578125" style="21" customWidth="1"/>
    <col min="7" max="7" width="9.140625" style="21"/>
    <col min="8" max="8" width="4.28515625" style="21" customWidth="1"/>
    <col min="9" max="9" width="3.42578125" style="120" customWidth="1"/>
    <col min="10" max="16384" width="9.140625" style="21"/>
  </cols>
  <sheetData>
    <row r="1" spans="2:9" ht="19.5" customHeight="1" thickBot="1" x14ac:dyDescent="0.35">
      <c r="I1" s="49"/>
    </row>
    <row r="2" spans="2:9" s="173" customFormat="1" ht="18" thickBot="1" x14ac:dyDescent="0.35">
      <c r="B2" s="396" t="str">
        <f>'Version Control'!$B$2</f>
        <v>Title Block</v>
      </c>
      <c r="C2" s="397"/>
      <c r="I2" s="87"/>
    </row>
    <row r="3" spans="2:9" s="213" customFormat="1" ht="15.6" customHeight="1" x14ac:dyDescent="0.3">
      <c r="B3" s="246" t="str">
        <f>'Version Control'!$B$3</f>
        <v>Test Report Template Name:</v>
      </c>
      <c r="C3" s="247" t="str">
        <f>'Version Control'!$C$3</f>
        <v>Single Packaged Vertical Unit</v>
      </c>
      <c r="E3" s="567" t="s">
        <v>72</v>
      </c>
      <c r="F3" s="567"/>
      <c r="I3" s="212"/>
    </row>
    <row r="4" spans="2:9" s="173" customFormat="1" x14ac:dyDescent="0.3">
      <c r="B4" s="248" t="str">
        <f>'Version Control'!$B$4</f>
        <v>Version Number:</v>
      </c>
      <c r="C4" s="249" t="str">
        <f>'Version Control'!$C$4</f>
        <v>v3.2</v>
      </c>
      <c r="I4" s="87"/>
    </row>
    <row r="5" spans="2:9" s="173" customFormat="1" x14ac:dyDescent="0.3">
      <c r="B5" s="250" t="str">
        <f>'Version Control'!$B$5</f>
        <v xml:space="preserve">Latest Template Revision: </v>
      </c>
      <c r="C5" s="251">
        <f>'Version Control'!$C$5</f>
        <v>42923</v>
      </c>
      <c r="I5" s="87"/>
    </row>
    <row r="6" spans="2:9" s="173" customFormat="1" x14ac:dyDescent="0.3">
      <c r="B6" s="250" t="str">
        <f>'Version Control'!$B$6</f>
        <v>Tab Name:</v>
      </c>
      <c r="C6" s="303" t="str">
        <f ca="1">MID(CELL("filename",$A$1), FIND("]", CELL("filename", $A$1))+ 1, 255)</f>
        <v>Test Comments</v>
      </c>
      <c r="I6" s="87"/>
    </row>
    <row r="7" spans="2:9" s="173" customFormat="1" ht="30.75" customHeight="1" x14ac:dyDescent="0.3">
      <c r="B7" s="304" t="str">
        <f>'Version Control'!$B$7</f>
        <v>File Name:</v>
      </c>
      <c r="C7" s="305" t="str">
        <f ca="1">'Version Control'!$C$7</f>
        <v>Single Packaged Vertical Unit - v3.2.xlsx</v>
      </c>
      <c r="I7" s="87"/>
    </row>
    <row r="8" spans="2:9" s="173" customFormat="1" ht="17.25" thickBot="1" x14ac:dyDescent="0.35">
      <c r="B8" s="252" t="str">
        <f>'Version Control'!$B$8</f>
        <v xml:space="preserve">Test Completion Date: </v>
      </c>
      <c r="C8" s="253" t="str">
        <f>'Version Control'!$C$8</f>
        <v>[MM/DD/YYYY]</v>
      </c>
      <c r="I8" s="87"/>
    </row>
    <row r="9" spans="2:9" x14ac:dyDescent="0.3">
      <c r="I9" s="87"/>
    </row>
    <row r="10" spans="2:9" ht="17.25" thickBot="1" x14ac:dyDescent="0.35">
      <c r="I10" s="87"/>
    </row>
    <row r="11" spans="2:9" ht="18" thickBot="1" x14ac:dyDescent="0.35">
      <c r="B11" s="564" t="s">
        <v>241</v>
      </c>
      <c r="C11" s="565"/>
      <c r="D11" s="565"/>
      <c r="E11" s="565"/>
      <c r="F11" s="565"/>
      <c r="G11" s="566"/>
      <c r="I11" s="87"/>
    </row>
    <row r="12" spans="2:9" x14ac:dyDescent="0.3">
      <c r="B12" s="444"/>
      <c r="C12" s="445"/>
      <c r="D12" s="445"/>
      <c r="E12" s="445"/>
      <c r="F12" s="445"/>
      <c r="G12" s="446"/>
      <c r="I12" s="87"/>
    </row>
    <row r="13" spans="2:9" x14ac:dyDescent="0.3">
      <c r="B13" s="447"/>
      <c r="C13" s="448"/>
      <c r="D13" s="448"/>
      <c r="E13" s="448"/>
      <c r="F13" s="448"/>
      <c r="G13" s="449"/>
      <c r="I13" s="87"/>
    </row>
    <row r="14" spans="2:9" x14ac:dyDescent="0.3">
      <c r="B14" s="447"/>
      <c r="C14" s="448"/>
      <c r="D14" s="448"/>
      <c r="E14" s="448"/>
      <c r="F14" s="448"/>
      <c r="G14" s="449"/>
      <c r="I14" s="87"/>
    </row>
    <row r="15" spans="2:9" x14ac:dyDescent="0.3">
      <c r="B15" s="450"/>
      <c r="C15" s="451"/>
      <c r="D15" s="451"/>
      <c r="E15" s="451"/>
      <c r="F15" s="451"/>
      <c r="G15" s="452"/>
      <c r="I15" s="87"/>
    </row>
    <row r="16" spans="2:9" x14ac:dyDescent="0.3">
      <c r="B16" s="115"/>
      <c r="C16" s="113"/>
      <c r="D16" s="113"/>
      <c r="E16" s="113"/>
      <c r="F16" s="113"/>
      <c r="G16" s="160"/>
      <c r="I16" s="87"/>
    </row>
    <row r="17" spans="2:9" x14ac:dyDescent="0.3">
      <c r="B17" s="444"/>
      <c r="C17" s="445"/>
      <c r="D17" s="445"/>
      <c r="E17" s="445"/>
      <c r="F17" s="445"/>
      <c r="G17" s="446"/>
      <c r="I17" s="87"/>
    </row>
    <row r="18" spans="2:9" x14ac:dyDescent="0.3">
      <c r="B18" s="447"/>
      <c r="C18" s="448"/>
      <c r="D18" s="448"/>
      <c r="E18" s="448"/>
      <c r="F18" s="448"/>
      <c r="G18" s="449"/>
      <c r="I18" s="87"/>
    </row>
    <row r="19" spans="2:9" x14ac:dyDescent="0.3">
      <c r="B19" s="447"/>
      <c r="C19" s="448"/>
      <c r="D19" s="448"/>
      <c r="E19" s="448"/>
      <c r="F19" s="448"/>
      <c r="G19" s="449"/>
      <c r="I19" s="87"/>
    </row>
    <row r="20" spans="2:9" x14ac:dyDescent="0.3">
      <c r="B20" s="450"/>
      <c r="C20" s="451"/>
      <c r="D20" s="451"/>
      <c r="E20" s="451"/>
      <c r="F20" s="451"/>
      <c r="G20" s="452"/>
      <c r="I20" s="87"/>
    </row>
    <row r="21" spans="2:9" x14ac:dyDescent="0.3">
      <c r="B21" s="115"/>
      <c r="C21" s="113"/>
      <c r="D21" s="113"/>
      <c r="E21" s="113"/>
      <c r="F21" s="113"/>
      <c r="G21" s="160"/>
      <c r="I21" s="87"/>
    </row>
    <row r="22" spans="2:9" x14ac:dyDescent="0.3">
      <c r="B22" s="444"/>
      <c r="C22" s="445"/>
      <c r="D22" s="445"/>
      <c r="E22" s="445"/>
      <c r="F22" s="445"/>
      <c r="G22" s="446"/>
      <c r="I22" s="87"/>
    </row>
    <row r="23" spans="2:9" x14ac:dyDescent="0.3">
      <c r="B23" s="447"/>
      <c r="C23" s="448"/>
      <c r="D23" s="448"/>
      <c r="E23" s="448"/>
      <c r="F23" s="448"/>
      <c r="G23" s="449"/>
      <c r="I23" s="87"/>
    </row>
    <row r="24" spans="2:9" x14ac:dyDescent="0.3">
      <c r="B24" s="447"/>
      <c r="C24" s="448"/>
      <c r="D24" s="448"/>
      <c r="E24" s="448"/>
      <c r="F24" s="448"/>
      <c r="G24" s="449"/>
      <c r="I24" s="87"/>
    </row>
    <row r="25" spans="2:9" x14ac:dyDescent="0.3">
      <c r="B25" s="450"/>
      <c r="C25" s="451"/>
      <c r="D25" s="451"/>
      <c r="E25" s="451"/>
      <c r="F25" s="451"/>
      <c r="G25" s="452"/>
      <c r="I25" s="87"/>
    </row>
    <row r="26" spans="2:9" x14ac:dyDescent="0.3">
      <c r="B26" s="115"/>
      <c r="C26" s="113"/>
      <c r="D26" s="113"/>
      <c r="E26" s="113"/>
      <c r="F26" s="113"/>
      <c r="G26" s="160"/>
      <c r="I26" s="87"/>
    </row>
    <row r="27" spans="2:9" x14ac:dyDescent="0.3">
      <c r="B27" s="444"/>
      <c r="C27" s="445"/>
      <c r="D27" s="445"/>
      <c r="E27" s="445"/>
      <c r="F27" s="445"/>
      <c r="G27" s="446"/>
      <c r="I27" s="87"/>
    </row>
    <row r="28" spans="2:9" x14ac:dyDescent="0.3">
      <c r="B28" s="447"/>
      <c r="C28" s="448"/>
      <c r="D28" s="448"/>
      <c r="E28" s="448"/>
      <c r="F28" s="448"/>
      <c r="G28" s="449"/>
      <c r="I28" s="87"/>
    </row>
    <row r="29" spans="2:9" x14ac:dyDescent="0.3">
      <c r="B29" s="447"/>
      <c r="C29" s="448"/>
      <c r="D29" s="448"/>
      <c r="E29" s="448"/>
      <c r="F29" s="448"/>
      <c r="G29" s="449"/>
      <c r="I29" s="87"/>
    </row>
    <row r="30" spans="2:9" x14ac:dyDescent="0.3">
      <c r="B30" s="450"/>
      <c r="C30" s="451"/>
      <c r="D30" s="451"/>
      <c r="E30" s="451"/>
      <c r="F30" s="451"/>
      <c r="G30" s="452"/>
      <c r="I30" s="87"/>
    </row>
    <row r="31" spans="2:9" x14ac:dyDescent="0.3">
      <c r="B31" s="115"/>
      <c r="C31" s="113"/>
      <c r="D31" s="113"/>
      <c r="E31" s="113"/>
      <c r="F31" s="113"/>
      <c r="G31" s="160"/>
      <c r="I31" s="87"/>
    </row>
    <row r="32" spans="2:9" x14ac:dyDescent="0.3">
      <c r="B32" s="444"/>
      <c r="C32" s="445"/>
      <c r="D32" s="445"/>
      <c r="E32" s="445"/>
      <c r="F32" s="445"/>
      <c r="G32" s="446"/>
      <c r="I32" s="87"/>
    </row>
    <row r="33" spans="2:9" x14ac:dyDescent="0.3">
      <c r="B33" s="447"/>
      <c r="C33" s="448"/>
      <c r="D33" s="448"/>
      <c r="E33" s="448"/>
      <c r="F33" s="448"/>
      <c r="G33" s="449"/>
      <c r="I33" s="87"/>
    </row>
    <row r="34" spans="2:9" x14ac:dyDescent="0.3">
      <c r="B34" s="447"/>
      <c r="C34" s="448"/>
      <c r="D34" s="448"/>
      <c r="E34" s="448"/>
      <c r="F34" s="448"/>
      <c r="G34" s="449"/>
      <c r="I34" s="87"/>
    </row>
    <row r="35" spans="2:9" x14ac:dyDescent="0.3">
      <c r="B35" s="450"/>
      <c r="C35" s="451"/>
      <c r="D35" s="451"/>
      <c r="E35" s="451"/>
      <c r="F35" s="451"/>
      <c r="G35" s="452"/>
      <c r="I35" s="87"/>
    </row>
    <row r="36" spans="2:9" x14ac:dyDescent="0.3">
      <c r="B36" s="115"/>
      <c r="C36" s="113"/>
      <c r="D36" s="113"/>
      <c r="E36" s="113"/>
      <c r="F36" s="113"/>
      <c r="G36" s="160"/>
      <c r="I36" s="87"/>
    </row>
    <row r="37" spans="2:9" x14ac:dyDescent="0.3">
      <c r="B37" s="444"/>
      <c r="C37" s="445"/>
      <c r="D37" s="445"/>
      <c r="E37" s="445"/>
      <c r="F37" s="445"/>
      <c r="G37" s="446"/>
      <c r="I37" s="87"/>
    </row>
    <row r="38" spans="2:9" x14ac:dyDescent="0.3">
      <c r="B38" s="447"/>
      <c r="C38" s="448"/>
      <c r="D38" s="448"/>
      <c r="E38" s="448"/>
      <c r="F38" s="448"/>
      <c r="G38" s="449"/>
      <c r="I38" s="87"/>
    </row>
    <row r="39" spans="2:9" x14ac:dyDescent="0.3">
      <c r="B39" s="447"/>
      <c r="C39" s="448"/>
      <c r="D39" s="448"/>
      <c r="E39" s="448"/>
      <c r="F39" s="448"/>
      <c r="G39" s="449"/>
      <c r="I39" s="87"/>
    </row>
    <row r="40" spans="2:9" x14ac:dyDescent="0.3">
      <c r="B40" s="450"/>
      <c r="C40" s="451"/>
      <c r="D40" s="451"/>
      <c r="E40" s="451"/>
      <c r="F40" s="451"/>
      <c r="G40" s="452"/>
      <c r="I40" s="87"/>
    </row>
    <row r="41" spans="2:9" x14ac:dyDescent="0.3">
      <c r="B41" s="115"/>
      <c r="C41" s="113"/>
      <c r="D41" s="113"/>
      <c r="E41" s="113"/>
      <c r="F41" s="113"/>
      <c r="G41" s="160"/>
      <c r="I41" s="87"/>
    </row>
    <row r="42" spans="2:9" x14ac:dyDescent="0.3">
      <c r="B42" s="444"/>
      <c r="C42" s="445"/>
      <c r="D42" s="445"/>
      <c r="E42" s="445"/>
      <c r="F42" s="445"/>
      <c r="G42" s="446"/>
      <c r="I42" s="87"/>
    </row>
    <row r="43" spans="2:9" x14ac:dyDescent="0.3">
      <c r="B43" s="447"/>
      <c r="C43" s="448"/>
      <c r="D43" s="448"/>
      <c r="E43" s="448"/>
      <c r="F43" s="448"/>
      <c r="G43" s="449"/>
      <c r="I43" s="87"/>
    </row>
    <row r="44" spans="2:9" x14ac:dyDescent="0.3">
      <c r="B44" s="447"/>
      <c r="C44" s="448"/>
      <c r="D44" s="448"/>
      <c r="E44" s="448"/>
      <c r="F44" s="448"/>
      <c r="G44" s="449"/>
      <c r="I44" s="87"/>
    </row>
    <row r="45" spans="2:9" x14ac:dyDescent="0.3">
      <c r="B45" s="450"/>
      <c r="C45" s="451"/>
      <c r="D45" s="451"/>
      <c r="E45" s="451"/>
      <c r="F45" s="451"/>
      <c r="G45" s="452"/>
      <c r="I45" s="87"/>
    </row>
    <row r="46" spans="2:9" x14ac:dyDescent="0.3">
      <c r="B46" s="115"/>
      <c r="C46" s="113"/>
      <c r="D46" s="113"/>
      <c r="E46" s="113"/>
      <c r="F46" s="113"/>
      <c r="G46" s="160"/>
      <c r="I46" s="87"/>
    </row>
    <row r="47" spans="2:9" x14ac:dyDescent="0.3">
      <c r="B47" s="444"/>
      <c r="C47" s="445"/>
      <c r="D47" s="445"/>
      <c r="E47" s="445"/>
      <c r="F47" s="445"/>
      <c r="G47" s="446"/>
      <c r="I47" s="87"/>
    </row>
    <row r="48" spans="2:9" x14ac:dyDescent="0.3">
      <c r="B48" s="447"/>
      <c r="C48" s="448"/>
      <c r="D48" s="448"/>
      <c r="E48" s="448"/>
      <c r="F48" s="448"/>
      <c r="G48" s="449"/>
      <c r="I48" s="87"/>
    </row>
    <row r="49" spans="1:9" x14ac:dyDescent="0.3">
      <c r="B49" s="447"/>
      <c r="C49" s="448"/>
      <c r="D49" s="448"/>
      <c r="E49" s="448"/>
      <c r="F49" s="448"/>
      <c r="G49" s="449"/>
      <c r="I49" s="87"/>
    </row>
    <row r="50" spans="1:9" x14ac:dyDescent="0.3">
      <c r="B50" s="450"/>
      <c r="C50" s="451"/>
      <c r="D50" s="451"/>
      <c r="E50" s="451"/>
      <c r="F50" s="451"/>
      <c r="G50" s="452"/>
      <c r="I50" s="87"/>
    </row>
    <row r="51" spans="1:9" x14ac:dyDescent="0.3">
      <c r="B51" s="115"/>
      <c r="C51" s="113"/>
      <c r="D51" s="113"/>
      <c r="E51" s="113"/>
      <c r="F51" s="113"/>
      <c r="G51" s="160"/>
      <c r="I51" s="87"/>
    </row>
    <row r="52" spans="1:9" x14ac:dyDescent="0.3">
      <c r="B52" s="444"/>
      <c r="C52" s="445"/>
      <c r="D52" s="445"/>
      <c r="E52" s="445"/>
      <c r="F52" s="445"/>
      <c r="G52" s="446"/>
      <c r="I52" s="87"/>
    </row>
    <row r="53" spans="1:9" x14ac:dyDescent="0.3">
      <c r="B53" s="447"/>
      <c r="C53" s="448"/>
      <c r="D53" s="448"/>
      <c r="E53" s="448"/>
      <c r="F53" s="448"/>
      <c r="G53" s="449"/>
      <c r="I53" s="87"/>
    </row>
    <row r="54" spans="1:9" x14ac:dyDescent="0.3">
      <c r="B54" s="447"/>
      <c r="C54" s="448"/>
      <c r="D54" s="448"/>
      <c r="E54" s="448"/>
      <c r="F54" s="448"/>
      <c r="G54" s="449"/>
      <c r="I54" s="87"/>
    </row>
    <row r="55" spans="1:9" x14ac:dyDescent="0.3">
      <c r="B55" s="450"/>
      <c r="C55" s="451"/>
      <c r="D55" s="451"/>
      <c r="E55" s="451"/>
      <c r="F55" s="451"/>
      <c r="G55" s="452"/>
      <c r="I55" s="87"/>
    </row>
    <row r="56" spans="1:9" x14ac:dyDescent="0.3">
      <c r="B56" s="115"/>
      <c r="C56" s="113"/>
      <c r="D56" s="113"/>
      <c r="E56" s="113"/>
      <c r="F56" s="113"/>
      <c r="G56" s="160"/>
      <c r="I56" s="87"/>
    </row>
    <row r="57" spans="1:9" x14ac:dyDescent="0.3">
      <c r="B57" s="444"/>
      <c r="C57" s="445"/>
      <c r="D57" s="445"/>
      <c r="E57" s="445"/>
      <c r="F57" s="445"/>
      <c r="G57" s="446"/>
      <c r="I57" s="87"/>
    </row>
    <row r="58" spans="1:9" x14ac:dyDescent="0.3">
      <c r="B58" s="447"/>
      <c r="C58" s="448"/>
      <c r="D58" s="448"/>
      <c r="E58" s="448"/>
      <c r="F58" s="448"/>
      <c r="G58" s="449"/>
      <c r="I58" s="87"/>
    </row>
    <row r="59" spans="1:9" x14ac:dyDescent="0.3">
      <c r="B59" s="447"/>
      <c r="C59" s="448"/>
      <c r="D59" s="448"/>
      <c r="E59" s="448"/>
      <c r="F59" s="448"/>
      <c r="G59" s="449"/>
      <c r="I59" s="87"/>
    </row>
    <row r="60" spans="1:9" ht="17.25" thickBot="1" x14ac:dyDescent="0.35">
      <c r="B60" s="453"/>
      <c r="C60" s="454"/>
      <c r="D60" s="454"/>
      <c r="E60" s="454"/>
      <c r="F60" s="454"/>
      <c r="G60" s="455"/>
      <c r="I60" s="87"/>
    </row>
    <row r="61" spans="1:9" x14ac:dyDescent="0.3">
      <c r="I61" s="87"/>
    </row>
    <row r="62" spans="1:9" s="120" customFormat="1" x14ac:dyDescent="0.3">
      <c r="A62" s="87"/>
      <c r="B62" s="87"/>
      <c r="C62" s="87"/>
      <c r="D62" s="87"/>
      <c r="E62" s="87"/>
      <c r="F62" s="87"/>
      <c r="G62" s="87"/>
      <c r="H62" s="87"/>
      <c r="I62" s="87"/>
    </row>
  </sheetData>
  <sheetProtection algorithmName="SHA-512" hashValue="ZN/MabyFed2S8L43et+F99L1rPxCOdV1TRs9lAt+u49GN79Q9zdFTx/G31kqYBoMHNOVC9u14tG44SXHCCyRnA==" saltValue="1XypBAVkRaUcMVBUvD0WdA==" spinCount="100000" sheet="1" objects="1" scenarios="1" selectLockedCells="1"/>
  <customSheetViews>
    <customSheetView guid="{B3BD5AF3-9A64-4EA7-AE1F-3CC326849B8F}" scale="60" showGridLines="0">
      <selection activeCell="F2" sqref="F2"/>
      <pageMargins left="0.7" right="0.7" top="0.75" bottom="0.75" header="0.3" footer="0.3"/>
    </customSheetView>
    <customSheetView guid="{2A4C6EB9-430A-44F2-86C8-15B50360FC3B}" scale="60" showGridLines="0">
      <selection activeCell="F2" sqref="F2"/>
      <pageMargins left="0.7" right="0.7" top="0.75" bottom="0.75" header="0.3" footer="0.3"/>
    </customSheetView>
  </customSheetViews>
  <mergeCells count="13">
    <mergeCell ref="B2:C2"/>
    <mergeCell ref="B11:G11"/>
    <mergeCell ref="B57:G60"/>
    <mergeCell ref="B12:G15"/>
    <mergeCell ref="B17:G20"/>
    <mergeCell ref="B22:G25"/>
    <mergeCell ref="B27:G30"/>
    <mergeCell ref="B32:G35"/>
    <mergeCell ref="B37:G40"/>
    <mergeCell ref="B42:G45"/>
    <mergeCell ref="B47:G50"/>
    <mergeCell ref="B52:G55"/>
    <mergeCell ref="E3:F3"/>
  </mergeCells>
  <hyperlinks>
    <hyperlink ref="E3" location="Instructions!A1" display="Back to Instruction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EA17E7-0FB4-4409-A8F8-1F0FF93E6B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1CEF5E-1131-4DF4-8DA1-19B728D2F2AD}">
  <ds:schemaRef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terms/"/>
    <ds:schemaRef ds:uri="http://purl.org/dc/dcmitype/"/>
    <ds:schemaRef ds:uri="http://schemas.microsoft.com/office/infopath/2007/PartnerControls"/>
    <ds:schemaRef ds:uri="fa504290-48b0-421f-a269-8aa9478176e6"/>
  </ds:schemaRefs>
</ds:datastoreItem>
</file>

<file path=customXml/itemProps3.xml><?xml version="1.0" encoding="utf-8"?>
<ds:datastoreItem xmlns:ds="http://schemas.openxmlformats.org/officeDocument/2006/customXml" ds:itemID="{E7363DD5-5885-4EEB-8E1A-74182B8A0F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Instructions</vt:lpstr>
      <vt:lpstr>General Info and Test Results</vt:lpstr>
      <vt:lpstr>Instrumentation</vt:lpstr>
      <vt:lpstr>Setup</vt:lpstr>
      <vt:lpstr>Photos</vt:lpstr>
      <vt:lpstr>Test Settings</vt:lpstr>
      <vt:lpstr>Cooling Mode Test Data</vt:lpstr>
      <vt:lpstr>Heating Mode Test Data</vt:lpstr>
      <vt:lpstr>Test Comments</vt:lpstr>
      <vt:lpstr>Report Sign-off Block</vt:lpstr>
      <vt:lpstr>Drop-Downs</vt:lpstr>
      <vt:lpstr>Tables</vt:lpstr>
      <vt:lpstr>Version Control</vt:lpstr>
      <vt:lpstr>Control</vt:lpstr>
      <vt:lpstr>COP</vt:lpstr>
      <vt:lpstr>COP_round</vt:lpstr>
      <vt:lpstr>EER</vt:lpstr>
      <vt:lpstr>EER_round</vt:lpstr>
      <vt:lpstr>Instructions!Print_Area</vt:lpstr>
      <vt:lpstr>Product_Type</vt:lpstr>
      <vt:lpstr>Refrigerant</vt:lpstr>
      <vt:lpstr>Y_N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Mark Carlisle</dc:creator>
  <cp:lastModifiedBy>Carlisle</cp:lastModifiedBy>
  <dcterms:created xsi:type="dcterms:W3CDTF">2013-02-19T16:38:41Z</dcterms:created>
  <dcterms:modified xsi:type="dcterms:W3CDTF">2017-07-07T13:01:58Z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