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AAA" lockStructure="1"/>
  <bookViews>
    <workbookView xWindow="0" yWindow="0" windowWidth="23040" windowHeight="9690" tabRatio="845"/>
  </bookViews>
  <sheets>
    <sheet name="Instructions" sheetId="25" r:id="rId1"/>
    <sheet name="Volume Data" sheetId="30" r:id="rId2"/>
    <sheet name="ASH-OFF Data 1" sheetId="31" r:id="rId3"/>
    <sheet name="ASH-OFF Data 2" sheetId="32" r:id="rId4"/>
    <sheet name="ASH-ON Data 1" sheetId="33" r:id="rId5"/>
    <sheet name="ASH-ON Data 2" sheetId="34" r:id="rId6"/>
    <sheet name="General Info &amp; Test Results" sheetId="1" r:id="rId7"/>
    <sheet name="Setup &amp; Instrumentation" sheetId="27" r:id="rId8"/>
    <sheet name="Volume" sheetId="17" r:id="rId9"/>
    <sheet name="Test Conditions" sheetId="6" r:id="rId10"/>
    <sheet name="Settings" sheetId="20" r:id="rId11"/>
    <sheet name="Energy Calcs (ASH Switch OFF)" sheetId="3" r:id="rId12"/>
    <sheet name="Energy Calcs (ASH Switch ON)" sheetId="19" r:id="rId13"/>
    <sheet name="Comments" sheetId="29" r:id="rId14"/>
    <sheet name="Photos" sheetId="16" r:id="rId15"/>
    <sheet name="Report Sign-Off Block" sheetId="24" r:id="rId16"/>
    <sheet name="Drop-Downs" sheetId="15" r:id="rId17"/>
    <sheet name="Version Control" sheetId="23" r:id="rId18"/>
  </sheets>
  <definedNames>
    <definedName name="ASH">'General Info &amp; Test Results'!$C$32</definedName>
    <definedName name="ASH_Default">'General Info &amp; Test Results'!$C$33</definedName>
    <definedName name="ASH_Switch">'Drop-Downs'!$N$14:$N$16</definedName>
    <definedName name="Aux_Comp">'Drop-Downs'!$R$14:$R$17</definedName>
    <definedName name="Aux_Comp_Y_N">'General Info &amp; Test Results'!$C$34</definedName>
    <definedName name="Compact?">'Drop-Downs'!$F$14:$F$15</definedName>
    <definedName name="Defrost">'Drop-Downs'!$P$14:$P$15</definedName>
    <definedName name="DefrostControlType">'General Info &amp; Test Results'!$C$38</definedName>
    <definedName name="DefrostType">'Drop-Downs'!$P$14:$P$17</definedName>
    <definedName name="DR">'General Info &amp; Test Results'!$C$36</definedName>
    <definedName name="FF_FR">'Drop-Downs'!$T$14</definedName>
    <definedName name="Freezer_Type">'Drop-Downs'!$F$18:$F$19</definedName>
    <definedName name="FRZ_Comp_Temp">'Drop-Downs'!$L$14:$L$15</definedName>
    <definedName name="Ice_Adder">'Drop-Downs'!$V$14:$V$15</definedName>
    <definedName name="Package_Type">'Drop-Downs'!$P$22:$P$23</definedName>
    <definedName name="_xlnm.Print_Area" localSheetId="11">'Energy Calcs (ASH Switch OFF)'!$B$12:$Q$72</definedName>
    <definedName name="_xlnm.Print_Area" localSheetId="12">'Energy Calcs (ASH Switch ON)'!$B$12:$Q$74</definedName>
    <definedName name="_xlnm.Print_Area" localSheetId="6">'General Info &amp; Test Results'!$B$12:$L$55</definedName>
    <definedName name="_xlnm.Print_Area" localSheetId="14">Photos!$B$12:$S$293</definedName>
    <definedName name="_xlnm.Print_Area" localSheetId="10">Settings!$B$15:$O$24</definedName>
    <definedName name="_xlnm.Print_Area" localSheetId="9">'Test Conditions'!$B$11:$L$81</definedName>
    <definedName name="_xlnm.Print_Area" localSheetId="8">Volume!$B$12:$D$12</definedName>
    <definedName name="Product_Class">'Drop-Downs'!$B$14:$B$23</definedName>
    <definedName name="Product_Type">'Drop-Downs'!$D$14</definedName>
    <definedName name="QC_Mode">'Drop-Downs'!$D$17</definedName>
    <definedName name="RefrigeratorTypes">'General Info &amp; Test Results'!$E$57:$E$61</definedName>
    <definedName name="Sensor_Layout">'Drop-Downs'!$N$22:$N$28</definedName>
    <definedName name="Steady_state_Condition">'Drop-Downs'!$H$14:$H$15</definedName>
    <definedName name="Temp_Set">'Drop-Downs'!$L$23:$L$27</definedName>
    <definedName name="VASH">'General Info &amp; Test Results'!$C$35</definedName>
    <definedName name="Yes_No">'Drop-Downs'!$J$14:$J$15</definedName>
  </definedNames>
  <calcPr calcId="171027"/>
</workbook>
</file>

<file path=xl/calcChain.xml><?xml version="1.0" encoding="utf-8"?>
<calcChain xmlns="http://schemas.openxmlformats.org/spreadsheetml/2006/main">
  <c r="K39" i="27" l="1"/>
  <c r="C78" i="6" l="1"/>
  <c r="I20" i="17" l="1"/>
  <c r="C16" i="17" l="1"/>
  <c r="C22" i="17"/>
  <c r="C23" i="17" l="1"/>
  <c r="E63" i="19" l="1"/>
  <c r="E62" i="19"/>
  <c r="AE29" i="19"/>
  <c r="AY24" i="19"/>
  <c r="AY23" i="19"/>
  <c r="AY22" i="19"/>
  <c r="AY21" i="19"/>
  <c r="AY28" i="19"/>
  <c r="AY27" i="19"/>
  <c r="AY26" i="19"/>
  <c r="AQ26" i="19"/>
  <c r="AQ21" i="19"/>
  <c r="AH21" i="19"/>
  <c r="AH26" i="19"/>
  <c r="AY25" i="19"/>
  <c r="AP28" i="19"/>
  <c r="AP27" i="19"/>
  <c r="AP26" i="19"/>
  <c r="AP25" i="19"/>
  <c r="AP24" i="19"/>
  <c r="AP23" i="19"/>
  <c r="AP22" i="19"/>
  <c r="AP21" i="19"/>
  <c r="AE28" i="19"/>
  <c r="AE27" i="19"/>
  <c r="AE26" i="19"/>
  <c r="AE25" i="19"/>
  <c r="AE24" i="19"/>
  <c r="AE23" i="19"/>
  <c r="AE22" i="19"/>
  <c r="AE21" i="19"/>
  <c r="K64" i="19"/>
  <c r="G48" i="19"/>
  <c r="F48" i="19"/>
  <c r="E48" i="19"/>
  <c r="D48" i="19"/>
  <c r="G40" i="19"/>
  <c r="F40" i="19"/>
  <c r="E40" i="19"/>
  <c r="D40" i="19"/>
  <c r="G35" i="19"/>
  <c r="F35" i="19"/>
  <c r="E35" i="19"/>
  <c r="D35" i="19"/>
  <c r="J34" i="19"/>
  <c r="J35" i="19" s="1"/>
  <c r="E65" i="19" l="1"/>
  <c r="E66" i="19" s="1"/>
  <c r="D69" i="19" s="1"/>
  <c r="AE29" i="3"/>
  <c r="K55" i="3"/>
  <c r="V48" i="3"/>
  <c r="U48" i="3"/>
  <c r="J34" i="3"/>
  <c r="J35" i="3" s="1"/>
  <c r="AY28" i="3"/>
  <c r="AY27" i="3"/>
  <c r="AY26" i="3"/>
  <c r="AY25" i="3"/>
  <c r="AY24" i="3"/>
  <c r="AY23" i="3"/>
  <c r="AY22" i="3"/>
  <c r="AY21" i="3"/>
  <c r="AQ21" i="3"/>
  <c r="AY29" i="3" s="1"/>
  <c r="AQ26" i="3"/>
  <c r="AP28" i="3"/>
  <c r="AP27" i="3"/>
  <c r="AP26" i="3"/>
  <c r="AP25" i="3"/>
  <c r="AP24" i="3"/>
  <c r="AP23" i="3"/>
  <c r="AP22" i="3"/>
  <c r="AP21" i="3"/>
  <c r="AH26" i="3"/>
  <c r="AH21" i="3"/>
  <c r="AP29" i="3" s="1"/>
  <c r="AE28" i="3"/>
  <c r="AE27" i="3"/>
  <c r="AE26" i="3"/>
  <c r="AE25" i="3"/>
  <c r="AE24" i="3"/>
  <c r="AE23" i="3"/>
  <c r="AE21" i="3"/>
  <c r="AE22" i="3"/>
  <c r="BA25" i="3" l="1"/>
  <c r="T54" i="6"/>
  <c r="S54" i="6"/>
  <c r="R54" i="6"/>
  <c r="Q54" i="6"/>
  <c r="W28" i="6"/>
  <c r="V28" i="6"/>
  <c r="U28" i="6"/>
  <c r="T28" i="6"/>
  <c r="S28" i="6"/>
  <c r="R28" i="6"/>
  <c r="Q28" i="6"/>
  <c r="P28" i="6"/>
  <c r="W27" i="6"/>
  <c r="V27" i="6"/>
  <c r="U27" i="6"/>
  <c r="T27" i="6"/>
  <c r="S27" i="6"/>
  <c r="R27" i="6"/>
  <c r="Q27" i="6"/>
  <c r="P27" i="6"/>
  <c r="C17" i="6" l="1" a="1"/>
  <c r="C17" i="6" s="1"/>
  <c r="C19" i="6" s="1"/>
  <c r="P19" i="6" s="1"/>
  <c r="B9" i="30" l="1"/>
  <c r="B9" i="31"/>
  <c r="B9" i="32"/>
  <c r="B9" i="33"/>
  <c r="C8" i="27"/>
  <c r="K31" i="27" s="1"/>
  <c r="C8" i="17"/>
  <c r="C8" i="6"/>
  <c r="C8" i="20"/>
  <c r="D8" i="3"/>
  <c r="D8" i="19"/>
  <c r="K16" i="27" l="1"/>
  <c r="K24" i="27"/>
  <c r="K18" i="27"/>
  <c r="K26" i="27"/>
  <c r="K20" i="27"/>
  <c r="K28" i="27"/>
  <c r="K14" i="27"/>
  <c r="K22" i="27"/>
  <c r="K30" i="27"/>
  <c r="K15" i="27"/>
  <c r="K17" i="27"/>
  <c r="K19" i="27"/>
  <c r="K21" i="27"/>
  <c r="K23" i="27"/>
  <c r="K25" i="27"/>
  <c r="K27" i="27"/>
  <c r="K29" i="27"/>
  <c r="B9" i="1"/>
  <c r="C7" i="23"/>
  <c r="B7" i="1"/>
  <c r="C6" i="1"/>
  <c r="B6" i="1"/>
  <c r="B5" i="1"/>
  <c r="B4" i="1"/>
  <c r="C3" i="1"/>
  <c r="B3" i="1"/>
  <c r="B2" i="1"/>
  <c r="C9" i="23"/>
  <c r="C9" i="6" s="1"/>
  <c r="B9" i="34"/>
  <c r="B7" i="34"/>
  <c r="E6" i="34"/>
  <c r="B6" i="34"/>
  <c r="B5" i="34"/>
  <c r="B4" i="34"/>
  <c r="E3" i="34"/>
  <c r="B3" i="34"/>
  <c r="B2" i="34"/>
  <c r="B7" i="33"/>
  <c r="E6" i="33"/>
  <c r="B6" i="33"/>
  <c r="B5" i="33"/>
  <c r="B4" i="33"/>
  <c r="E3" i="33"/>
  <c r="B3" i="33"/>
  <c r="B2" i="33"/>
  <c r="B7" i="32"/>
  <c r="E6" i="32"/>
  <c r="B6" i="32"/>
  <c r="B5" i="32"/>
  <c r="B4" i="32"/>
  <c r="E3" i="32"/>
  <c r="B3" i="32"/>
  <c r="B2" i="32"/>
  <c r="B9" i="25"/>
  <c r="C8" i="23"/>
  <c r="C8" i="1" s="1"/>
  <c r="C8" i="25"/>
  <c r="B7" i="25"/>
  <c r="C6" i="25"/>
  <c r="B6" i="25"/>
  <c r="B5" i="25"/>
  <c r="B4" i="25"/>
  <c r="C3" i="25"/>
  <c r="B3" i="25"/>
  <c r="B2" i="25"/>
  <c r="B9" i="29"/>
  <c r="B7" i="29"/>
  <c r="C6" i="29"/>
  <c r="B6" i="29"/>
  <c r="B5" i="29"/>
  <c r="B4" i="29"/>
  <c r="C3" i="29"/>
  <c r="B3" i="29"/>
  <c r="B2" i="29"/>
  <c r="B9" i="16"/>
  <c r="B7" i="16"/>
  <c r="C6" i="16"/>
  <c r="B6" i="16"/>
  <c r="B5" i="16"/>
  <c r="B4" i="16"/>
  <c r="C3" i="16"/>
  <c r="B3" i="16"/>
  <c r="B2" i="16"/>
  <c r="B9" i="24"/>
  <c r="C8" i="24"/>
  <c r="B7" i="24"/>
  <c r="C6" i="24"/>
  <c r="B6" i="24"/>
  <c r="B5" i="24"/>
  <c r="B4" i="24"/>
  <c r="C3" i="24"/>
  <c r="B3" i="24"/>
  <c r="B2" i="24"/>
  <c r="C5" i="23"/>
  <c r="E5" i="33" s="1"/>
  <c r="C8" i="15"/>
  <c r="D16" i="24"/>
  <c r="G29" i="1" s="1"/>
  <c r="B7" i="30"/>
  <c r="E6" i="30"/>
  <c r="B6" i="30"/>
  <c r="B5" i="30"/>
  <c r="B4" i="30"/>
  <c r="E3" i="30"/>
  <c r="B3" i="30"/>
  <c r="B2" i="30"/>
  <c r="B7" i="31"/>
  <c r="E6" i="31"/>
  <c r="B6" i="31"/>
  <c r="B5" i="31"/>
  <c r="B4" i="31"/>
  <c r="E3" i="31"/>
  <c r="B3" i="31"/>
  <c r="B2" i="31"/>
  <c r="B9" i="27"/>
  <c r="B7" i="27"/>
  <c r="C6" i="27"/>
  <c r="B6" i="27"/>
  <c r="B5" i="27"/>
  <c r="B4" i="27"/>
  <c r="C3" i="27"/>
  <c r="B3" i="27"/>
  <c r="B2" i="27"/>
  <c r="B9" i="17"/>
  <c r="B7" i="17"/>
  <c r="C6" i="17"/>
  <c r="B6" i="17"/>
  <c r="B5" i="17"/>
  <c r="B4" i="17"/>
  <c r="C3" i="17"/>
  <c r="B3" i="17"/>
  <c r="B2" i="17"/>
  <c r="B9" i="6"/>
  <c r="B7" i="6"/>
  <c r="C6" i="6"/>
  <c r="B6" i="6"/>
  <c r="B5" i="6"/>
  <c r="B4" i="6"/>
  <c r="C3" i="6"/>
  <c r="B3" i="6"/>
  <c r="B2" i="6"/>
  <c r="C6" i="20"/>
  <c r="B9" i="20"/>
  <c r="B7" i="20"/>
  <c r="B9" i="3"/>
  <c r="B7" i="3"/>
  <c r="D6" i="3"/>
  <c r="B6" i="3"/>
  <c r="B5" i="3"/>
  <c r="B4" i="3"/>
  <c r="D3" i="3"/>
  <c r="B3" i="3"/>
  <c r="B2" i="3"/>
  <c r="D6" i="19"/>
  <c r="B9" i="19"/>
  <c r="B7" i="19"/>
  <c r="C6" i="15"/>
  <c r="B9" i="15"/>
  <c r="B7" i="15"/>
  <c r="C6" i="23"/>
  <c r="C4" i="23"/>
  <c r="C4" i="1" s="1"/>
  <c r="C4" i="17"/>
  <c r="C9" i="15"/>
  <c r="L78" i="6"/>
  <c r="K78" i="6"/>
  <c r="J78" i="6"/>
  <c r="I78" i="6"/>
  <c r="F78" i="6"/>
  <c r="E78" i="6"/>
  <c r="D78" i="6"/>
  <c r="G48" i="3"/>
  <c r="G40" i="3"/>
  <c r="G35" i="3"/>
  <c r="J22" i="19"/>
  <c r="J23" i="19"/>
  <c r="J24" i="19"/>
  <c r="J25" i="19"/>
  <c r="J26" i="19"/>
  <c r="J27" i="19"/>
  <c r="J28" i="19"/>
  <c r="F22" i="19"/>
  <c r="D47" i="19" s="1"/>
  <c r="F23" i="19"/>
  <c r="F24" i="19"/>
  <c r="E47" i="19" s="1"/>
  <c r="F25" i="19"/>
  <c r="F26" i="19"/>
  <c r="F47" i="19" s="1"/>
  <c r="F27" i="19"/>
  <c r="F28" i="19"/>
  <c r="G47" i="19" s="1"/>
  <c r="J22" i="3"/>
  <c r="J23" i="3"/>
  <c r="J24" i="3"/>
  <c r="J25" i="3"/>
  <c r="J26" i="3"/>
  <c r="J27" i="3"/>
  <c r="J28" i="3"/>
  <c r="F22" i="3"/>
  <c r="D47" i="3" s="1"/>
  <c r="F23" i="3"/>
  <c r="F24" i="3"/>
  <c r="E47" i="3" s="1"/>
  <c r="F25" i="3"/>
  <c r="F26" i="3"/>
  <c r="F47" i="3" s="1"/>
  <c r="F27" i="3"/>
  <c r="F28" i="3"/>
  <c r="G47" i="3" s="1"/>
  <c r="D87" i="3"/>
  <c r="D88" i="3" s="1"/>
  <c r="C111" i="6"/>
  <c r="AY29" i="19"/>
  <c r="AP29" i="19"/>
  <c r="J111" i="6"/>
  <c r="K111" i="6"/>
  <c r="L111" i="6"/>
  <c r="I111" i="6"/>
  <c r="F111" i="6"/>
  <c r="D111" i="6"/>
  <c r="E111" i="6"/>
  <c r="L95" i="6"/>
  <c r="J95" i="6"/>
  <c r="K95" i="6"/>
  <c r="I95" i="6"/>
  <c r="F95" i="6"/>
  <c r="D95" i="6"/>
  <c r="E95" i="6"/>
  <c r="C95" i="6"/>
  <c r="G30" i="1"/>
  <c r="G31" i="1"/>
  <c r="G32" i="1"/>
  <c r="H30" i="1"/>
  <c r="H31" i="1"/>
  <c r="H32" i="1"/>
  <c r="H29" i="1"/>
  <c r="B6" i="15"/>
  <c r="B5" i="15"/>
  <c r="B4" i="15"/>
  <c r="B3" i="15"/>
  <c r="B2" i="15"/>
  <c r="B6" i="19"/>
  <c r="B5" i="19"/>
  <c r="B4" i="19"/>
  <c r="B3" i="19"/>
  <c r="B2" i="19"/>
  <c r="B6" i="20"/>
  <c r="B5" i="20"/>
  <c r="B4" i="20"/>
  <c r="B3" i="20"/>
  <c r="B2" i="20"/>
  <c r="C3" i="15"/>
  <c r="D3" i="19"/>
  <c r="C3" i="20"/>
  <c r="L55" i="6"/>
  <c r="J55" i="6"/>
  <c r="F55" i="6"/>
  <c r="D55" i="6"/>
  <c r="L54" i="6"/>
  <c r="J54" i="6"/>
  <c r="J21" i="19"/>
  <c r="F21" i="19"/>
  <c r="J21" i="3"/>
  <c r="F21" i="3"/>
  <c r="F54" i="6"/>
  <c r="D54" i="6"/>
  <c r="E35" i="3"/>
  <c r="F35" i="3"/>
  <c r="D35" i="3"/>
  <c r="E53" i="6"/>
  <c r="S45" i="6" s="1"/>
  <c r="F53" i="6"/>
  <c r="T45" i="6" s="1"/>
  <c r="C53" i="6"/>
  <c r="Q45" i="6" s="1"/>
  <c r="D53" i="6"/>
  <c r="R45" i="6" s="1"/>
  <c r="L53" i="6"/>
  <c r="T49" i="6" s="1"/>
  <c r="K53" i="6"/>
  <c r="S49" i="6" s="1"/>
  <c r="J53" i="6"/>
  <c r="R49" i="6" s="1"/>
  <c r="I53" i="6"/>
  <c r="Q49" i="6" s="1"/>
  <c r="D70" i="19"/>
  <c r="F40" i="3"/>
  <c r="F48" i="3"/>
  <c r="E48" i="3"/>
  <c r="D48" i="3"/>
  <c r="E40" i="3"/>
  <c r="D40" i="3"/>
  <c r="C9" i="16" l="1"/>
  <c r="C4" i="15"/>
  <c r="C5" i="15"/>
  <c r="E5" i="31"/>
  <c r="D5" i="19"/>
  <c r="C5" i="6"/>
  <c r="C5" i="25"/>
  <c r="E5" i="32"/>
  <c r="C5" i="1"/>
  <c r="C5" i="27"/>
  <c r="E5" i="34"/>
  <c r="C5" i="24"/>
  <c r="J113" i="6"/>
  <c r="S113" i="6" s="1"/>
  <c r="F113" i="6"/>
  <c r="F114" i="6" s="1"/>
  <c r="R114" i="6" s="1"/>
  <c r="D4" i="19"/>
  <c r="C5" i="29"/>
  <c r="C5" i="20"/>
  <c r="C5" i="17"/>
  <c r="C4" i="27"/>
  <c r="C5" i="16"/>
  <c r="E4" i="33"/>
  <c r="C4" i="20"/>
  <c r="E4" i="30"/>
  <c r="D4" i="3"/>
  <c r="C4" i="25"/>
  <c r="D5" i="3"/>
  <c r="E5" i="30"/>
  <c r="E4" i="31"/>
  <c r="C4" i="6"/>
  <c r="C4" i="24"/>
  <c r="C4" i="16"/>
  <c r="C4" i="29"/>
  <c r="E4" i="32"/>
  <c r="E4" i="34"/>
  <c r="F97" i="6"/>
  <c r="R97" i="6" s="1"/>
  <c r="L97" i="6"/>
  <c r="T97" i="6" s="1"/>
  <c r="L113" i="6"/>
  <c r="D113" i="6"/>
  <c r="D39" i="19"/>
  <c r="D41" i="19" s="1"/>
  <c r="D51" i="19" s="1"/>
  <c r="D34" i="19"/>
  <c r="D36" i="19" s="1"/>
  <c r="G34" i="19"/>
  <c r="G36" i="19" s="1"/>
  <c r="G39" i="19"/>
  <c r="G41" i="19" s="1"/>
  <c r="G51" i="19" s="1"/>
  <c r="E39" i="19"/>
  <c r="E41" i="19" s="1"/>
  <c r="E51" i="19" s="1"/>
  <c r="E34" i="19"/>
  <c r="E36" i="19" s="1"/>
  <c r="E57" i="19" s="1"/>
  <c r="F39" i="19"/>
  <c r="F41" i="19" s="1"/>
  <c r="F51" i="19" s="1"/>
  <c r="F34" i="19"/>
  <c r="F36" i="19" s="1"/>
  <c r="BA28" i="19"/>
  <c r="BA24" i="19"/>
  <c r="BA27" i="19"/>
  <c r="BA23" i="19"/>
  <c r="BA26" i="19"/>
  <c r="BA22" i="19"/>
  <c r="BA25" i="19"/>
  <c r="BA21" i="19"/>
  <c r="G34" i="3"/>
  <c r="G36" i="3" s="1"/>
  <c r="G39" i="3"/>
  <c r="G41" i="3" s="1"/>
  <c r="G51" i="3" s="1"/>
  <c r="E39" i="3"/>
  <c r="E41" i="3" s="1"/>
  <c r="E51" i="3" s="1"/>
  <c r="E34" i="3"/>
  <c r="E36" i="3" s="1"/>
  <c r="E57" i="3" s="1"/>
  <c r="F39" i="3"/>
  <c r="F41" i="3" s="1"/>
  <c r="F51" i="3" s="1"/>
  <c r="F34" i="3"/>
  <c r="F36" i="3" s="1"/>
  <c r="D39" i="3"/>
  <c r="D49" i="3" s="1"/>
  <c r="D34" i="3"/>
  <c r="D36" i="3" s="1"/>
  <c r="BA21" i="3"/>
  <c r="E62" i="3" s="1"/>
  <c r="BA22" i="3"/>
  <c r="BA23" i="3"/>
  <c r="BA26" i="3"/>
  <c r="BA28" i="3"/>
  <c r="BA27" i="3"/>
  <c r="BA24" i="3"/>
  <c r="D80" i="6"/>
  <c r="J80" i="6"/>
  <c r="D97" i="6"/>
  <c r="J97" i="6"/>
  <c r="F80" i="6"/>
  <c r="L80" i="6"/>
  <c r="E9" i="30"/>
  <c r="E9" i="33"/>
  <c r="E9" i="32"/>
  <c r="E9" i="31"/>
  <c r="C9" i="20"/>
  <c r="C9" i="29"/>
  <c r="E8" i="32"/>
  <c r="E8" i="34"/>
  <c r="E8" i="31"/>
  <c r="E8" i="30"/>
  <c r="E8" i="33"/>
  <c r="D9" i="3"/>
  <c r="C9" i="27"/>
  <c r="C8" i="16"/>
  <c r="C9" i="1"/>
  <c r="C9" i="17"/>
  <c r="D9" i="19"/>
  <c r="C9" i="24"/>
  <c r="C8" i="29"/>
  <c r="C9" i="25"/>
  <c r="E9" i="34"/>
  <c r="G49" i="3"/>
  <c r="C7" i="29"/>
  <c r="F15" i="1"/>
  <c r="F16" i="1"/>
  <c r="D7" i="3"/>
  <c r="C7" i="20"/>
  <c r="E7" i="32"/>
  <c r="C7" i="25"/>
  <c r="E7" i="33"/>
  <c r="C7" i="1"/>
  <c r="C7" i="6"/>
  <c r="E7" i="30"/>
  <c r="C7" i="15"/>
  <c r="C7" i="16"/>
  <c r="E7" i="34"/>
  <c r="C7" i="27"/>
  <c r="D7" i="19"/>
  <c r="C7" i="17"/>
  <c r="E7" i="31"/>
  <c r="C7" i="24"/>
  <c r="L31" i="27" l="1"/>
  <c r="L27" i="27"/>
  <c r="L23" i="27"/>
  <c r="L19" i="27"/>
  <c r="L15" i="27"/>
  <c r="L30" i="27"/>
  <c r="L26" i="27"/>
  <c r="L22" i="27"/>
  <c r="L18" i="27"/>
  <c r="L14" i="27"/>
  <c r="L29" i="27"/>
  <c r="L25" i="27"/>
  <c r="L21" i="27"/>
  <c r="L17" i="27"/>
  <c r="L28" i="27"/>
  <c r="L24" i="27"/>
  <c r="L20" i="27"/>
  <c r="L16" i="27"/>
  <c r="D49" i="19"/>
  <c r="J114" i="6"/>
  <c r="S114" i="6" s="1"/>
  <c r="R113" i="6"/>
  <c r="F49" i="3"/>
  <c r="L98" i="6"/>
  <c r="T98" i="6" s="1"/>
  <c r="J98" i="6"/>
  <c r="S98" i="6" s="1"/>
  <c r="S97" i="6"/>
  <c r="D98" i="6"/>
  <c r="Q98" i="6" s="1"/>
  <c r="Q97" i="6"/>
  <c r="D114" i="6"/>
  <c r="Q114" i="6" s="1"/>
  <c r="Q113" i="6"/>
  <c r="L114" i="6"/>
  <c r="T114" i="6" s="1"/>
  <c r="T113" i="6"/>
  <c r="F98" i="6"/>
  <c r="R98" i="6" s="1"/>
  <c r="E49" i="19"/>
  <c r="G49" i="19"/>
  <c r="F49" i="19"/>
  <c r="D41" i="3"/>
  <c r="D51" i="3" s="1"/>
  <c r="E49" i="3"/>
  <c r="E63" i="3"/>
  <c r="E65" i="3" s="1"/>
  <c r="F81" i="6"/>
  <c r="R81" i="6" s="1"/>
  <c r="D81" i="6"/>
  <c r="Q81" i="6" s="1"/>
  <c r="J81" i="6"/>
  <c r="S81" i="6" s="1"/>
  <c r="L81" i="6"/>
  <c r="T81" i="6" s="1"/>
  <c r="E66" i="3" l="1"/>
  <c r="D69" i="3" l="1"/>
  <c r="D86" i="3" l="1"/>
  <c r="D89" i="3" s="1"/>
  <c r="D90" i="3" s="1"/>
  <c r="F19" i="1" s="1"/>
  <c r="D70" i="3"/>
  <c r="F18" i="1" s="1"/>
  <c r="F20" i="1" s="1"/>
</calcChain>
</file>

<file path=xl/sharedStrings.xml><?xml version="1.0" encoding="utf-8"?>
<sst xmlns="http://schemas.openxmlformats.org/spreadsheetml/2006/main" count="1028" uniqueCount="512">
  <si>
    <t>Lab Name:</t>
  </si>
  <si>
    <t xml:space="preserve">Manufacturer model number: </t>
  </si>
  <si>
    <t xml:space="preserve">Product Type: </t>
  </si>
  <si>
    <t>Condition as received:</t>
  </si>
  <si>
    <t>Product Class:</t>
  </si>
  <si>
    <t>Part 1</t>
  </si>
  <si>
    <t>Abbreviations</t>
  </si>
  <si>
    <t>TR</t>
  </si>
  <si>
    <t>Fresh food compartment temperature (°F)</t>
  </si>
  <si>
    <t>TF</t>
  </si>
  <si>
    <t>Freezer compartment temperature (°F)</t>
  </si>
  <si>
    <t>EP</t>
  </si>
  <si>
    <t>Energy expended in kWh during the test period (kWh)</t>
  </si>
  <si>
    <t>T</t>
  </si>
  <si>
    <t>Length of time of the test period (min)</t>
  </si>
  <si>
    <t>ET</t>
  </si>
  <si>
    <t>Test cycle energy expended (kWh/day)</t>
  </si>
  <si>
    <t>E</t>
  </si>
  <si>
    <t>Total per cycle energy consumption (kWh/day)</t>
  </si>
  <si>
    <t>TC1 - FR</t>
  </si>
  <si>
    <t>TC2 - FR</t>
  </si>
  <si>
    <t>TC3- FR</t>
  </si>
  <si>
    <t>Ambient 1</t>
  </si>
  <si>
    <t>Ambient 2</t>
  </si>
  <si>
    <t>Test</t>
  </si>
  <si>
    <t>Test Period</t>
  </si>
  <si>
    <t>Energy Used (kWh)</t>
  </si>
  <si>
    <t>Mid</t>
  </si>
  <si>
    <t>Warm</t>
  </si>
  <si>
    <t>Cold</t>
  </si>
  <si>
    <t xml:space="preserve">Freezer Interpolation </t>
  </si>
  <si>
    <t>CT</t>
  </si>
  <si>
    <t>Elapsed Time (min)</t>
  </si>
  <si>
    <t>End Time (min)</t>
  </si>
  <si>
    <t>Start Time (min)</t>
  </si>
  <si>
    <t>Settings</t>
  </si>
  <si>
    <t>Freezer Setting:</t>
  </si>
  <si>
    <t>Test Conditions</t>
  </si>
  <si>
    <t>Step 1</t>
  </si>
  <si>
    <t>Step 2</t>
  </si>
  <si>
    <t>Step 3</t>
  </si>
  <si>
    <t>Step 4</t>
  </si>
  <si>
    <t>Step 5</t>
  </si>
  <si>
    <t>Step 6</t>
  </si>
  <si>
    <t>Step 7</t>
  </si>
  <si>
    <t>Step 8</t>
  </si>
  <si>
    <t>Temp Setting</t>
  </si>
  <si>
    <t>EP2</t>
  </si>
  <si>
    <t>T2</t>
  </si>
  <si>
    <t>Stabilization Period</t>
  </si>
  <si>
    <t>Min</t>
  </si>
  <si>
    <t>Max</t>
  </si>
  <si>
    <t>Checkpoint 1</t>
  </si>
  <si>
    <t>Average - FR</t>
  </si>
  <si>
    <t xml:space="preserve">Checkpoint 2 </t>
  </si>
  <si>
    <t>Annual Energy Consumption (kWh/yr)</t>
  </si>
  <si>
    <t>The ambient temperature shall be 90.0 ±1 °F. (32.3±0.6 °C.) during the stabilization period and during the test period.</t>
  </si>
  <si>
    <t>TC3 - FR</t>
  </si>
  <si>
    <t>TC4 - FR*</t>
  </si>
  <si>
    <t>TC5 - FR*</t>
  </si>
  <si>
    <t>Special-purpose compartment:</t>
  </si>
  <si>
    <t xml:space="preserve">AV </t>
  </si>
  <si>
    <t>Adjusted Volume (ft3)</t>
  </si>
  <si>
    <t>Freezer</t>
  </si>
  <si>
    <t>Standard-sized or Compact?</t>
  </si>
  <si>
    <t>Part 2</t>
  </si>
  <si>
    <t>T1</t>
  </si>
  <si>
    <t>EP1</t>
  </si>
  <si>
    <t>ET1</t>
  </si>
  <si>
    <t>CTl</t>
  </si>
  <si>
    <t>CTm</t>
  </si>
  <si>
    <t>Shortest time between defrost (hrs)</t>
  </si>
  <si>
    <t>Maximum time between defrost (hrs)</t>
  </si>
  <si>
    <t>Defrost timer run-time for compete cycle (hrs)</t>
  </si>
  <si>
    <t>Energy Used (kWh/day)</t>
  </si>
  <si>
    <t>ET2</t>
  </si>
  <si>
    <t>TF1</t>
  </si>
  <si>
    <t>TF2</t>
  </si>
  <si>
    <t>k</t>
  </si>
  <si>
    <t>Test Period 1</t>
  </si>
  <si>
    <t>Steady-state Condition Used:</t>
  </si>
  <si>
    <t>(A or B)</t>
  </si>
  <si>
    <t>TC5- FR*</t>
  </si>
  <si>
    <t>FF</t>
  </si>
  <si>
    <t>FR</t>
  </si>
  <si>
    <t xml:space="preserve">Fresh food compartment </t>
  </si>
  <si>
    <t xml:space="preserve">Freezer compartment </t>
  </si>
  <si>
    <t xml:space="preserve">Test Period 1 </t>
  </si>
  <si>
    <t xml:space="preserve">Test Period 2 </t>
  </si>
  <si>
    <t>Product Type</t>
  </si>
  <si>
    <t>Product Class</t>
  </si>
  <si>
    <t>Compact?</t>
  </si>
  <si>
    <t>Standard-sized</t>
  </si>
  <si>
    <t>Compact</t>
  </si>
  <si>
    <t>Steady state Condition</t>
  </si>
  <si>
    <t>A</t>
  </si>
  <si>
    <t>B</t>
  </si>
  <si>
    <t xml:space="preserve">     Height</t>
  </si>
  <si>
    <t xml:space="preserve">     Width</t>
  </si>
  <si>
    <t xml:space="preserve">     Depth</t>
  </si>
  <si>
    <t>Outer Dimensions (in)</t>
  </si>
  <si>
    <t>Yes</t>
  </si>
  <si>
    <t>No</t>
  </si>
  <si>
    <t>Table of Contents</t>
  </si>
  <si>
    <t>Adjusted</t>
  </si>
  <si>
    <t>Run-in Start:</t>
  </si>
  <si>
    <t>Run-in End:</t>
  </si>
  <si>
    <t>Elapsed Time (hours)</t>
  </si>
  <si>
    <t>Date (MM/DD/YYYY)</t>
  </si>
  <si>
    <t>Time (hh:mm)</t>
  </si>
  <si>
    <t>FRZ Comp Temp</t>
  </si>
  <si>
    <t>ASH Switch</t>
  </si>
  <si>
    <t>ON</t>
  </si>
  <si>
    <t>OFF</t>
  </si>
  <si>
    <t xml:space="preserve">Line Frequency (Hz): </t>
  </si>
  <si>
    <t>Volume</t>
  </si>
  <si>
    <t>Test Start Date:</t>
  </si>
  <si>
    <t xml:space="preserve">   ASH Switch OFF</t>
  </si>
  <si>
    <t xml:space="preserve">   Overall*</t>
  </si>
  <si>
    <t xml:space="preserve">   ASH Switch ON*</t>
  </si>
  <si>
    <t>ASH</t>
  </si>
  <si>
    <t>Anti-sweat Heater</t>
  </si>
  <si>
    <t>Test Part 1</t>
  </si>
  <si>
    <t>Raw Data Import Instructions</t>
  </si>
  <si>
    <t xml:space="preserve">       - Watts</t>
  </si>
  <si>
    <t xml:space="preserve">       - Watt-hours</t>
  </si>
  <si>
    <t xml:space="preserve">       - Volts</t>
  </si>
  <si>
    <t xml:space="preserve">       - Amps</t>
  </si>
  <si>
    <t>Date of Manufacture (if available):</t>
  </si>
  <si>
    <t>Per Cycle Energy Consumption (kWh/day)</t>
  </si>
  <si>
    <t>Test Period 2</t>
  </si>
  <si>
    <t>Test Part 2*</t>
  </si>
  <si>
    <t xml:space="preserve"> * If necessary</t>
  </si>
  <si>
    <t>Tests with Anti-Sweat Heater OFF</t>
  </si>
  <si>
    <t>Test Period 2 *</t>
  </si>
  <si>
    <t>Yes_no</t>
  </si>
  <si>
    <t>For tests with ASH turned OFF</t>
  </si>
  <si>
    <t>TC6- FR*</t>
  </si>
  <si>
    <t>Calculations for Energy Tests with no ASH Switch or with ASH Switch in OFF Position</t>
  </si>
  <si>
    <t>ASH - Switch OFF</t>
  </si>
  <si>
    <t>ASH - Switch ON *</t>
  </si>
  <si>
    <t>Anti-Sweat Heater Switch present?</t>
  </si>
  <si>
    <t>Defrost</t>
  </si>
  <si>
    <t>Variable</t>
  </si>
  <si>
    <t>Defrost Control Type:</t>
  </si>
  <si>
    <t>Include raw data that shows the measurements on which these steady-state calculations are based.</t>
  </si>
  <si>
    <t>Duration (min)</t>
  </si>
  <si>
    <t>Elapsed Time Between Checkpoints (min)</t>
  </si>
  <si>
    <t>Standardized Freezer Compartment Temp</t>
  </si>
  <si>
    <t>Photos</t>
  </si>
  <si>
    <t>Step 10</t>
  </si>
  <si>
    <t>Input cell</t>
  </si>
  <si>
    <t xml:space="preserve">CRF (adjustment factor) </t>
  </si>
  <si>
    <t xml:space="preserve">Anti-sweat heater switch: (if applicable) </t>
  </si>
  <si>
    <t>For Long-time Automatic and Variable Defrost Models</t>
  </si>
  <si>
    <t>For Non-Automatic and Automatic Defrost Models</t>
  </si>
  <si>
    <t xml:space="preserve">Mid </t>
  </si>
  <si>
    <t>Elapsed Time</t>
  </si>
  <si>
    <t>Start Time</t>
  </si>
  <si>
    <t>End Time</t>
  </si>
  <si>
    <t>Automatic (non-variable)</t>
  </si>
  <si>
    <t>Non-automatic</t>
  </si>
  <si>
    <t>Long-time Automatic</t>
  </si>
  <si>
    <t>Average Temperatures (deg F)</t>
  </si>
  <si>
    <t>Change in FR Temp (deg F)</t>
  </si>
  <si>
    <t>Rate of Change in FR Temp (deg F / hr)</t>
  </si>
  <si>
    <t xml:space="preserve">Start Time </t>
  </si>
  <si>
    <t xml:space="preserve">End Time </t>
  </si>
  <si>
    <t>Test Period (min)</t>
  </si>
  <si>
    <t>FRZ Compartment temp in Test Period 1 (deg F)</t>
  </si>
  <si>
    <t>FRZ Compartment temp in Test Period 2 (deg F)</t>
  </si>
  <si>
    <t>Title Block</t>
  </si>
  <si>
    <t>File Name:</t>
  </si>
  <si>
    <t>Tab Name:</t>
  </si>
  <si>
    <t>Version Number:</t>
  </si>
  <si>
    <t xml:space="preserve">Test Completion Date: </t>
  </si>
  <si>
    <t>Revisions List</t>
  </si>
  <si>
    <t>Version</t>
  </si>
  <si>
    <t>Date</t>
  </si>
  <si>
    <t>Test Report Sign-Off Block</t>
  </si>
  <si>
    <t>Role</t>
  </si>
  <si>
    <t>Entity</t>
  </si>
  <si>
    <t>Test Completion</t>
  </si>
  <si>
    <t>Reference Test Procedure</t>
  </si>
  <si>
    <t>Tab</t>
  </si>
  <si>
    <t>Contents</t>
  </si>
  <si>
    <t>General Info &amp; Test Results</t>
  </si>
  <si>
    <t>Step 11</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</si>
  <si>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</si>
  <si>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</si>
  <si>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</si>
  <si>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</si>
  <si>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</si>
  <si>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</si>
  <si>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</si>
  <si>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</si>
  <si>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</si>
  <si>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</si>
  <si>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</si>
  <si>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Total Volume</t>
  </si>
  <si>
    <t>Adjusted Volume</t>
  </si>
  <si>
    <t>Measured Volumes</t>
  </si>
  <si>
    <t>Energy Use</t>
  </si>
  <si>
    <t>kWh/yr</t>
  </si>
  <si>
    <r>
      <t>ft</t>
    </r>
    <r>
      <rPr>
        <vertAlign val="superscript"/>
        <sz val="11"/>
        <color theme="1"/>
        <rFont val="Palatino Linotype"/>
        <family val="1"/>
      </rPr>
      <t>3</t>
    </r>
  </si>
  <si>
    <t xml:space="preserve">Note: If compartment temperature is controlled by a dial, specify position of dial (warm/mid/cold). If compartment temperature is electronically controlled, specify the number shown on the digital display. </t>
  </si>
  <si>
    <t>Report Sign-Off Block</t>
  </si>
  <si>
    <t>Setup &amp; Instrumentation</t>
  </si>
  <si>
    <t>Version Control</t>
  </si>
  <si>
    <t>Drop Downs</t>
  </si>
  <si>
    <t>[MM/DD/YYYY]</t>
  </si>
  <si>
    <t>Instructions</t>
  </si>
  <si>
    <t>Model #</t>
  </si>
  <si>
    <t>Brand</t>
  </si>
  <si>
    <t>Result</t>
  </si>
  <si>
    <t>Elapsed Time Before Checkpoint 2 (min)</t>
  </si>
  <si>
    <t>Average Temperatures by Thermocouple (deg F)</t>
  </si>
  <si>
    <t>(Reminder: use actual values for CTl and CTm if they can be obtained without contacting the manufacturer; otherwise use the default values of CTl = 12 and CTm = 84.)</t>
  </si>
  <si>
    <t>Energy Used per day (kWh/day)</t>
  </si>
  <si>
    <t>Energy Consumption in Test Period 1 (kWh/day)</t>
  </si>
  <si>
    <t>Energy Consumption in Test Period 2 (kWh/day)</t>
  </si>
  <si>
    <t>3. Exact placement of all sensors on, in, or around the device</t>
  </si>
  <si>
    <t>2. FTC EnergyGuide label (if present)</t>
  </si>
  <si>
    <t xml:space="preserve"> - Enter time in terms of number of minutes elapsed since start of test.  Do not use clock format (00:00).</t>
  </si>
  <si>
    <t xml:space="preserve"> - Fill in blue cells below.</t>
  </si>
  <si>
    <t>What temperature setting data is used to calculate E?</t>
  </si>
  <si>
    <t>Comments</t>
  </si>
  <si>
    <t>Instrument Type</t>
  </si>
  <si>
    <t>Sensor Location</t>
  </si>
  <si>
    <t>Ambient Temperature (deg F)</t>
  </si>
  <si>
    <t>Back to Instructions tab</t>
  </si>
  <si>
    <t>NOTE: Copy only; sign off is done in the Report Sign-Off Block tab</t>
  </si>
  <si>
    <t>How many separate auxiliary compartments does this unit have?</t>
  </si>
  <si>
    <t>Aux_Comp</t>
  </si>
  <si>
    <t>Other</t>
  </si>
  <si>
    <t>Setting</t>
  </si>
  <si>
    <t>Volume (ft3)</t>
  </si>
  <si>
    <t xml:space="preserve">1st Aux. Comp. </t>
  </si>
  <si>
    <t xml:space="preserve">2nd Aux. Comp. </t>
  </si>
  <si>
    <t>Primary Compartments</t>
  </si>
  <si>
    <t xml:space="preserve">Separate Auxiliary Compartments </t>
  </si>
  <si>
    <t>Total Freezer</t>
  </si>
  <si>
    <t>Test period 1</t>
  </si>
  <si>
    <t>Test period 2</t>
  </si>
  <si>
    <t>Checkpoint 2</t>
  </si>
  <si>
    <t>Average FR</t>
  </si>
  <si>
    <t>TC6 - FR*</t>
  </si>
  <si>
    <t>ASH-OFF</t>
  </si>
  <si>
    <t>ASH-ON</t>
  </si>
  <si>
    <t>1st Aux. Comp. * if necessary</t>
  </si>
  <si>
    <t>Separate Auxiliary Compartment 1</t>
  </si>
  <si>
    <t>Separate Auxiliary Compartment 2</t>
  </si>
  <si>
    <t>RH %</t>
  </si>
  <si>
    <t>Weighing Factor</t>
  </si>
  <si>
    <t>CF</t>
  </si>
  <si>
    <t>Correction Factor (kwh/day)</t>
  </si>
  <si>
    <t>Power-ASH</t>
  </si>
  <si>
    <t>Estd</t>
  </si>
  <si>
    <t>Standard energy consumption with variable ASH (kwh/day)</t>
  </si>
  <si>
    <t>Annual Energy Consumption (kwh/yr)</t>
  </si>
  <si>
    <t>Does this unit have a Variable Anti-Sweat Heater?</t>
  </si>
  <si>
    <t>Anti-Sweat Heater Power (W)</t>
  </si>
  <si>
    <t>FR Average</t>
  </si>
  <si>
    <t>LEGEND</t>
  </si>
  <si>
    <t>Instructions for completing this Workbook</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</si>
  <si>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</si>
  <si>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</si>
  <si>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STEP:</t>
  </si>
  <si>
    <t>Volume Data</t>
  </si>
  <si>
    <t>ASH-OFF Data 1</t>
  </si>
  <si>
    <t>ASH-OFF Data 2</t>
  </si>
  <si>
    <t>ASH-ON Data 1</t>
  </si>
  <si>
    <t>ASH-ON Data 2</t>
  </si>
  <si>
    <t>NOT USED</t>
  </si>
  <si>
    <t>Energy Calcs (ASH Switch OFF)</t>
  </si>
  <si>
    <t>Energy Calcs (ASH Switch ON)</t>
  </si>
  <si>
    <t>Report Sign-off Block</t>
  </si>
  <si>
    <r>
      <t xml:space="preserve">Include the following as a function of time for at least the duration of the </t>
    </r>
    <r>
      <rPr>
        <b/>
        <sz val="11"/>
        <color theme="1"/>
        <rFont val="Palatino Linotype"/>
        <family val="1"/>
      </rPr>
      <t>stabilization period</t>
    </r>
    <r>
      <rPr>
        <sz val="11"/>
        <color theme="1"/>
        <rFont val="Palatino Linotype"/>
        <family val="1"/>
      </rPr>
      <t xml:space="preserve"> and </t>
    </r>
    <r>
      <rPr>
        <b/>
        <sz val="11"/>
        <color theme="1"/>
        <rFont val="Palatino Linotype"/>
        <family val="1"/>
      </rPr>
      <t>all test periods</t>
    </r>
    <r>
      <rPr>
        <sz val="11"/>
        <color theme="1"/>
        <rFont val="Palatino Linotype"/>
        <family val="1"/>
      </rPr>
      <t>:</t>
    </r>
  </si>
  <si>
    <t>Include necessary data on the raw data tabs if it is used to determine control type.</t>
  </si>
  <si>
    <t xml:space="preserve">          * If applicable</t>
  </si>
  <si>
    <t>Template Completion</t>
  </si>
  <si>
    <t xml:space="preserve">        * If necessary</t>
  </si>
  <si>
    <t>Tests with Anti-Sweat Heater ON *</t>
  </si>
  <si>
    <t>For tests with ASH turned ON (if necessary)</t>
  </si>
  <si>
    <t>4.a  Separate Auxiliary Compartments (if necessary)</t>
  </si>
  <si>
    <t xml:space="preserve">      *  If necessary</t>
  </si>
  <si>
    <t xml:space="preserve">FR Volume    </t>
  </si>
  <si>
    <t>Note: Numbers 1 and 2 indicate measurements taken during the first and second test periods as appropriate.</t>
  </si>
  <si>
    <t>ET *</t>
  </si>
  <si>
    <t>Energy Consumption * (kWh/day)</t>
  </si>
  <si>
    <t xml:space="preserve"> - This workbook does not currently include provisions for externally vented units covered by DOE waivers. Contact DOE to discuss test plan for any units 
    believed to be externally vented.</t>
  </si>
  <si>
    <t>Heater 
Watts (W)</t>
  </si>
  <si>
    <t>Comment</t>
  </si>
  <si>
    <t xml:space="preserve">FR Volume   </t>
  </si>
  <si>
    <t xml:space="preserve">             *  Will be the same as row 34 if only 1 part was conducted</t>
  </si>
  <si>
    <t>For this step, import raw data into the appropriate data tabs (see instructions directly below)</t>
  </si>
  <si>
    <t>FILL IN INPUT CELLS IN THE CORRESPONDING TAB:</t>
  </si>
  <si>
    <t xml:space="preserve">  If raw data are used to determine the defrost control type, include this raw data in this workbook. </t>
  </si>
  <si>
    <t>Input raw data from the energy tests into this tab.</t>
  </si>
  <si>
    <t xml:space="preserve">       - Data from each energy test period should be placed in a separate section and annotated appropriately (e.g. "Mid-data")</t>
  </si>
  <si>
    <t xml:space="preserve">       - Raw data from each energy test period should be placed in a separate section and annotated appropriately (e.g. "Mid-data" on "ASH-OFF Data 1", etc.)</t>
  </si>
  <si>
    <t>Compartment Temperature Period (min)</t>
  </si>
  <si>
    <t>No User Operable Control</t>
  </si>
  <si>
    <t>Freezer Type</t>
  </si>
  <si>
    <t>Correction Factor</t>
  </si>
  <si>
    <t>Freezer_Type</t>
  </si>
  <si>
    <t>Chest Freezer</t>
  </si>
  <si>
    <t>Upright Freezer</t>
  </si>
  <si>
    <t>Test Part 2</t>
  </si>
  <si>
    <t>Temp_Set</t>
  </si>
  <si>
    <t>Warm only</t>
  </si>
  <si>
    <t>Mid and Warm</t>
  </si>
  <si>
    <t>Mid and Cold</t>
  </si>
  <si>
    <t>No User Control</t>
  </si>
  <si>
    <t>If the "Warm/Warm-Only" test is used, E is calculated as follows (Section 6.2.1.1):</t>
  </si>
  <si>
    <t xml:space="preserve">If two test periods are used, E is calculated as follows (Section 6.2.1.2): </t>
  </si>
  <si>
    <t xml:space="preserve"> - This workbook does not currently include provisions for externally vented units covered by DOE waivers. Contact DOE to discuss test plan for any units 
   believed to be externally vented.</t>
  </si>
  <si>
    <t>Dimensions of packages [in]</t>
  </si>
  <si>
    <t>Maximum number of packages (i.e., 100% fill)</t>
  </si>
  <si>
    <t>Number of packages during test (i.e., 75% fill)</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</si>
  <si>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</si>
  <si>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</si>
  <si>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</si>
  <si>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</si>
  <si>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1. Nameplate showing model number and serial number (if applicable)</t>
  </si>
  <si>
    <t>TC7 - FR*</t>
  </si>
  <si>
    <t>TC10 - FR*</t>
  </si>
  <si>
    <t>TC8 - FR*</t>
  </si>
  <si>
    <t>TC9 - FR*</t>
  </si>
  <si>
    <t>TC11 - FR*</t>
  </si>
  <si>
    <t>TC12 - FR*</t>
  </si>
  <si>
    <t>TC13 - FR*</t>
  </si>
  <si>
    <t>TC14 - FR*</t>
  </si>
  <si>
    <t>TC15 - FR*</t>
  </si>
  <si>
    <t>Warm and Cold</t>
  </si>
  <si>
    <t>Instructions and table of contents</t>
  </si>
  <si>
    <t>Input of raw data from volume test</t>
  </si>
  <si>
    <t>Input of raw data from 1st setting of ASH-OFF test</t>
  </si>
  <si>
    <t>Input of raw data from 2nd setting of ASH-OFF test</t>
  </si>
  <si>
    <t>Input of raw data from 1st setting of ASH-ON test</t>
  </si>
  <si>
    <t>Lab information, product information and test results</t>
  </si>
  <si>
    <t>Instrumentation requirements and space for sensor placement descriptions</t>
  </si>
  <si>
    <t>Volume measurement inputs and calculations</t>
  </si>
  <si>
    <t>Table of test condition requirements for each test</t>
  </si>
  <si>
    <t>Input for test settings</t>
  </si>
  <si>
    <t>Measurement inputs and calculations (Anti-Sweat Heater OFF)</t>
  </si>
  <si>
    <t>Measurement inputs and calculations (Anti-Sweat Heater ON)</t>
  </si>
  <si>
    <t>Inputs for photographs</t>
  </si>
  <si>
    <t>Inputs for report template user to provide comments</t>
  </si>
  <si>
    <t>Report review history</t>
  </si>
  <si>
    <t>Drop-downs used and tables referenced</t>
  </si>
  <si>
    <t>Revision history</t>
  </si>
  <si>
    <t>Tabs</t>
  </si>
  <si>
    <t>Tabs with input cells</t>
  </si>
  <si>
    <t>Tabs with space to paste raw data</t>
  </si>
  <si>
    <t>Cells</t>
  </si>
  <si>
    <t>Auto-populated cell</t>
  </si>
  <si>
    <t>Provided data</t>
  </si>
  <si>
    <t>Step 9</t>
  </si>
  <si>
    <t>Test Report Template Name:</t>
  </si>
  <si>
    <t xml:space="preserve">Latest Template Revision: </t>
  </si>
  <si>
    <t>9I</t>
  </si>
  <si>
    <t>9-BI</t>
  </si>
  <si>
    <t>9I-BI</t>
  </si>
  <si>
    <t>10A</t>
  </si>
  <si>
    <t>v1.0</t>
  </si>
  <si>
    <t>4. Steady-state condition (in accordance with Section 2.7 of Appendix B).</t>
  </si>
  <si>
    <t>(Variable defrost only; 5.2.1.3 of Appendix B)</t>
  </si>
  <si>
    <t>Approximate Duty Cycle (%)</t>
  </si>
  <si>
    <t>Approximate Compressor Run Time (hours)</t>
  </si>
  <si>
    <t>1. Duration of “run-in” period (in accordance with Section 5.5.2 of HRF-1-2008)</t>
  </si>
  <si>
    <t xml:space="preserve">The unit shall be given a "run-in" period sufficient to assure a thorough working-in of mechanical parts. Duration shall be at least 12 hours of compressor run-time. </t>
  </si>
  <si>
    <t>Is this unit Demand-Response capable?</t>
  </si>
  <si>
    <t>Instrumentation Specifications</t>
  </si>
  <si>
    <t>Temperature</t>
  </si>
  <si>
    <t>±0.5 °F (± 0.3°C)</t>
  </si>
  <si>
    <t>Analog Watt-hour meter</t>
  </si>
  <si>
    <t>0.01 kWh</t>
  </si>
  <si>
    <t>Digital Watt-hour meter</t>
  </si>
  <si>
    <t>0.001 kWh</t>
  </si>
  <si>
    <t>Analog Voltmeter</t>
  </si>
  <si>
    <t>1 V</t>
  </si>
  <si>
    <t>Digital Voltmeter</t>
  </si>
  <si>
    <t>0.1 V</t>
  </si>
  <si>
    <t>Time</t>
  </si>
  <si>
    <t>1 minute / 24 hours</t>
  </si>
  <si>
    <t>± 0.5°F (0.3°C)</t>
  </si>
  <si>
    <t>Does this unit have an automatic icemaker?</t>
  </si>
  <si>
    <t>3. Describe settings used for convertible or other temperature controllable compartments</t>
  </si>
  <si>
    <t>Ice_Adder</t>
  </si>
  <si>
    <t>QC_On?</t>
  </si>
  <si>
    <t>Type 1</t>
  </si>
  <si>
    <t>Type 2</t>
  </si>
  <si>
    <t>Type 3</t>
  </si>
  <si>
    <t>Type 4</t>
  </si>
  <si>
    <t>Type 5</t>
  </si>
  <si>
    <t>Type 6</t>
  </si>
  <si>
    <t>Sensor_Layout</t>
  </si>
  <si>
    <t>v1.1</t>
  </si>
  <si>
    <t>1. Comments</t>
  </si>
  <si>
    <t>a)</t>
  </si>
  <si>
    <t>b)</t>
  </si>
  <si>
    <t>c)</t>
  </si>
  <si>
    <t>d)</t>
  </si>
  <si>
    <t>e)</t>
  </si>
  <si>
    <t>f)</t>
  </si>
  <si>
    <t>g)</t>
  </si>
  <si>
    <t>h)</t>
  </si>
  <si>
    <t xml:space="preserve">       - Raw data for the volume measurements could include diagrams from HRF-1-2008 with dimensions noted.</t>
  </si>
  <si>
    <t xml:space="preserve">       - In the case of products with automatic icemakers, the volume occupied by the automatic icemaker, including its ice storage bin, is to be included in the volume measurement. </t>
  </si>
  <si>
    <t>As noted in Appendix B Section 5.3, input raw data from the volume measurements in this tab. This could include diagrams from HRF-1-2008 with dimensions noted.</t>
  </si>
  <si>
    <t xml:space="preserve">1. Lab Information </t>
  </si>
  <si>
    <t>2. Test Information</t>
  </si>
  <si>
    <t>3. Product Information</t>
  </si>
  <si>
    <t>4. Explain how defrost control type was determined:</t>
  </si>
  <si>
    <t>5. Test Results</t>
  </si>
  <si>
    <t>6. Test Report Sign-Off Block</t>
  </si>
  <si>
    <t>Psychrometric Instrument</t>
  </si>
  <si>
    <t>1. Setup (This table should include instrumentation, sensors, and all equipment used during testing)</t>
  </si>
  <si>
    <t>3. Indicate how, according to HRF-1-2008 Sections 5.5.5.3, 5.5.5.5, the freezer was filled (spinach or water-soaked hardwood sawdust) to determine Freezer compartment temperature</t>
  </si>
  <si>
    <t>9. Rear Clearance</t>
  </si>
  <si>
    <t>2. Describe settings used for other consumer accessible features</t>
  </si>
  <si>
    <r>
      <t xml:space="preserve">Measured Compartment Volumes (ft3)
</t>
    </r>
    <r>
      <rPr>
        <b/>
        <i/>
        <sz val="11"/>
        <rFont val="Palatino Linotype"/>
        <family val="1"/>
      </rPr>
      <t>As defined in HRF-1-2008</t>
    </r>
  </si>
  <si>
    <t>Hidden QC</t>
  </si>
  <si>
    <t>Last Calibration Check</t>
  </si>
  <si>
    <t>Next Calibration Check</t>
  </si>
  <si>
    <t>Array formulas</t>
  </si>
  <si>
    <t>4.  Rear Clearance of unit (in.)</t>
  </si>
  <si>
    <t xml:space="preserve">5. Confirm that test setup complies with HRF-1-2008 Section 5.5.2(c) </t>
  </si>
  <si>
    <t>Default position of Anti-Sweat Heater Switch?</t>
  </si>
  <si>
    <t>ASH OFF</t>
  </si>
  <si>
    <t>ASH ON</t>
  </si>
  <si>
    <t>Rate of Change in FF Temp (deg F / hr)</t>
  </si>
  <si>
    <t>Duration</t>
  </si>
  <si>
    <t>Compartment 1</t>
  </si>
  <si>
    <t>Compartment 2</t>
  </si>
  <si>
    <t>Weighted Average Compartment Temperatures</t>
  </si>
  <si>
    <t>CT_i = (CTLi × CTMi)/(F × (CTMi − CTLi) + CTLi)</t>
  </si>
  <si>
    <t>Part 3</t>
  </si>
  <si>
    <t>CT_Li</t>
  </si>
  <si>
    <t>(6-12)</t>
  </si>
  <si>
    <t>CT_Mi</t>
  </si>
  <si>
    <t>&lt; 96</t>
  </si>
  <si>
    <t>F</t>
  </si>
  <si>
    <t>-</t>
  </si>
  <si>
    <t>CT_i</t>
  </si>
  <si>
    <t>Automatic Icemaker Adder</t>
  </si>
  <si>
    <t>IET</t>
  </si>
  <si>
    <r>
      <rPr>
        <b/>
        <sz val="11"/>
        <color theme="1"/>
        <rFont val="Palatino Linotype"/>
        <family val="1"/>
      </rPr>
      <t xml:space="preserve">0.23 </t>
    </r>
    <r>
      <rPr>
        <sz val="11"/>
        <color theme="1"/>
        <rFont val="Palatino Linotype"/>
        <family val="1"/>
      </rPr>
      <t xml:space="preserve">with automatic icemaker
</t>
    </r>
    <r>
      <rPr>
        <b/>
        <sz val="11"/>
        <color theme="1"/>
        <rFont val="Palatino Linotype"/>
        <family val="1"/>
      </rPr>
      <t>0</t>
    </r>
    <r>
      <rPr>
        <sz val="11"/>
        <color theme="1"/>
        <rFont val="Palatino Linotype"/>
        <family val="1"/>
      </rPr>
      <t xml:space="preserve"> without automatic icemaker</t>
    </r>
  </si>
  <si>
    <t>As seen in Appendix B Section 6.2.3  - To be provided before testing if necessary</t>
  </si>
  <si>
    <t>% Filled</t>
  </si>
  <si>
    <t>Package Type (i.e. Sawdust, Spinach)</t>
  </si>
  <si>
    <t>Sawdust</t>
  </si>
  <si>
    <t>Frozen Spinach</t>
  </si>
  <si>
    <t>2. Indicate which sensor layout was used, according to HRF-1-2008, 
Figure 5-2. (i.e., Type 1 through Type 6)</t>
  </si>
  <si>
    <t>Comp_Type</t>
  </si>
  <si>
    <t xml:space="preserve">       - Temperatures from Freezer thermocouples (based on HRF-1-2008 configuration) at regular intervals not to exceed 4 min</t>
  </si>
  <si>
    <t xml:space="preserve">       - Temperatures from Ambient thermocouples (2 or more) at regular intervals not to exceed 4 min</t>
  </si>
  <si>
    <r>
      <t xml:space="preserve">Include the following as a function of time for at least the duration of the </t>
    </r>
    <r>
      <rPr>
        <b/>
        <sz val="11"/>
        <rFont val="Palatino Linotype"/>
        <family val="1"/>
      </rPr>
      <t>stabilization period</t>
    </r>
    <r>
      <rPr>
        <sz val="11"/>
        <rFont val="Palatino Linotype"/>
        <family val="1"/>
      </rPr>
      <t xml:space="preserve"> and </t>
    </r>
    <r>
      <rPr>
        <b/>
        <sz val="11"/>
        <rFont val="Palatino Linotype"/>
        <family val="1"/>
      </rPr>
      <t>all test periods</t>
    </r>
    <r>
      <rPr>
        <sz val="11"/>
        <rFont val="Palatino Linotype"/>
        <family val="1"/>
      </rPr>
      <t>:</t>
    </r>
  </si>
  <si>
    <t>3. Vertical gradient (in accordance with Section 2.1.2 of Appendix B.</t>
  </si>
  <si>
    <t>5. If color-coding scheme for raw data sheets is used, explain here:</t>
  </si>
  <si>
    <t>1. Control Settings</t>
  </si>
  <si>
    <t>4. Ice maker set to full position (if applicable)</t>
  </si>
  <si>
    <t>5. Temperature settings during mid-test</t>
  </si>
  <si>
    <t>6. Temperature settings during warm-test (if applicable)</t>
  </si>
  <si>
    <t>7. Temperature settings during cold-test (if applicable)</t>
  </si>
  <si>
    <t>8. Photos of test unit from all sides (including photo of control panel, if applicable)</t>
  </si>
  <si>
    <t>10. Interior of Freezer without packages loaded (i.e., empty)</t>
  </si>
  <si>
    <t>11. Interior of Freezer with packages loaded (if applicable)</t>
  </si>
  <si>
    <t>12. Additional photos (if necessary)</t>
  </si>
  <si>
    <t>Package_Type</t>
  </si>
  <si>
    <t xml:space="preserve">            *  Will be the same as row 36 if only 1 part was conducted</t>
  </si>
  <si>
    <t>2. Ambient Temperature (in accordance with Section 2.1.1 of Appendix B).</t>
  </si>
  <si>
    <t>1. Measurements</t>
  </si>
  <si>
    <t>2. Calculation of ET: Test Cycle energy expended (kWh/day)</t>
  </si>
  <si>
    <t>3. Total Per-Cycle Energy Consumption (kWh/day)</t>
  </si>
  <si>
    <t>4. Annual Energy Consumption (kWh/yr) without Variable Anti-Sweat Heaters</t>
  </si>
  <si>
    <t>5. Annual Energy Consumption for Units with Variable Anti-Sweat Heaters</t>
  </si>
  <si>
    <t xml:space="preserve">6. Explanation of how CT was determined. If CTl and CTm were used, explain how they were obtained. If default values were used, state that below: </t>
  </si>
  <si>
    <t>3. Total Per-Cycle Energy Consumption (kWh/day) w/ only Primary Compartments</t>
  </si>
  <si>
    <t>4. Annual Energy Consumption (kWh/yr)</t>
  </si>
  <si>
    <t xml:space="preserve">5. Explanation of how CT was determined. If CTl and CTm were used, explain how they were obtained. If default values were used, state that below: </t>
  </si>
  <si>
    <t>Compartment Check</t>
  </si>
  <si>
    <t>7. Describe placement of sensors used to measure ambient temperature:</t>
  </si>
  <si>
    <t>8. Confirm that the test floor or platform meets specifications in Appendix B Section 2.1.3</t>
  </si>
  <si>
    <t xml:space="preserve">6. For manual defrost models, confirm that test setup complies with HRF-1-2008 Section 5.5.2(i) </t>
  </si>
  <si>
    <t>v2.0</t>
  </si>
  <si>
    <t>v2.1</t>
  </si>
  <si>
    <t xml:space="preserve">Residential Freezer Appendix B  </t>
  </si>
  <si>
    <t>v2.2</t>
  </si>
  <si>
    <r>
      <t xml:space="preserve">Start Time and End Time should be expressed in terms of overall </t>
    </r>
    <r>
      <rPr>
        <b/>
        <i/>
        <sz val="11"/>
        <color theme="1"/>
        <rFont val="Palatino Linotype"/>
        <family val="1"/>
      </rPr>
      <t xml:space="preserve">time elapsed, </t>
    </r>
    <r>
      <rPr>
        <b/>
        <sz val="11"/>
        <color theme="1"/>
        <rFont val="Palatino Linotype"/>
        <family val="1"/>
      </rPr>
      <t xml:space="preserve">in agreement with the time shown in the raw data. </t>
    </r>
  </si>
  <si>
    <r>
      <t xml:space="preserve"> - Start Time and Stop Time should be expressed in terms of overall </t>
    </r>
    <r>
      <rPr>
        <i/>
        <sz val="11"/>
        <color theme="1"/>
        <rFont val="Palatino Linotype"/>
        <family val="1"/>
      </rPr>
      <t>time elapsed,</t>
    </r>
    <r>
      <rPr>
        <sz val="11"/>
        <color theme="1"/>
        <rFont val="Palatino Linotype"/>
        <family val="1"/>
      </rPr>
      <t xml:space="preserve"> in agreement with the time shown in the raw data. </t>
    </r>
  </si>
  <si>
    <t>Product Class Check</t>
  </si>
  <si>
    <t>Standard:</t>
  </si>
  <si>
    <t>16, 17, 18</t>
  </si>
  <si>
    <t>Compact:</t>
  </si>
  <si>
    <t>8, 9, 10</t>
  </si>
  <si>
    <t>Upright:</t>
  </si>
  <si>
    <t>Chest:</t>
  </si>
  <si>
    <t>8, 9, 16, 17</t>
  </si>
  <si>
    <t>10, 18</t>
  </si>
  <si>
    <t>Input raw data from both the volume measurements and the energy tests into the corresponding tabs located immediately after the Instructions tab.</t>
  </si>
  <si>
    <t>2nd Aux. Comp. * if necessary</t>
  </si>
  <si>
    <t xml:space="preserve">The vertical ambient temperature gradient shall not exceed 0.5 °F per foot (0.9 °C per meter).  Indicate how the vertical gradient was maintained in compliance with section 2.1.2 of Appendix B.  Please include any raw data used to show that the vertical gradient was maintained on the provided tabs. </t>
  </si>
  <si>
    <t>TC16 - FR*</t>
  </si>
  <si>
    <t>TC17 - FR*</t>
  </si>
  <si>
    <t>TC18 - FR*</t>
  </si>
  <si>
    <t>TC19 - FR*</t>
  </si>
  <si>
    <t>TC20 - FR*</t>
  </si>
  <si>
    <t>v2.3</t>
  </si>
  <si>
    <t>10 CFR 430 Subpart B Appendix B:  Uniform Test Method for Measuring the Energy Consumption of Electric Freezers</t>
  </si>
  <si>
    <t>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</si>
</sst>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
    <numFmt numFmtId="166" formatCode="0.0"/>
  </numFmts>
  <fonts count="51"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i/>
      <sz val="11"/>
      <color theme="6" tint="-0.499984740745262"/>
      <name val="Palatino Linotype"/>
      <family val="1"/>
    </font>
    <font>
      <vertAlign val="superscript"/>
      <sz val="11"/>
      <color theme="1"/>
      <name val="Palatino Linotype"/>
      <family val="1"/>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i/>
      <sz val="11"/>
      <color theme="1"/>
      <name val="Palatino Linotype"/>
      <family val="1"/>
    </font>
    <font>
      <sz val="11"/>
      <color indexed="8"/>
      <name val="Palatino Linotype"/>
      <family val="1"/>
    </font>
    <font>
      <sz val="11"/>
      <color rgb="FF000000"/>
      <name val="Palatino Linotype"/>
      <family val="2"/>
    </font>
    <font>
      <b/>
      <sz val="11"/>
      <color theme="1"/>
      <name val="Palatino Linotype"/>
      <family val="2"/>
    </font>
    <font>
      <b/>
      <sz val="14"/>
      <color theme="1"/>
      <name val="Palatino Linotype"/>
      <family val="1"/>
    </font>
    <font>
      <b/>
      <sz val="12"/>
      <name val="Palatino Linotype"/>
      <family val="2"/>
    </font>
    <font>
      <b/>
      <sz val="14"/>
      <name val="Palatino Linotype"/>
      <family val="2"/>
    </font>
    <font>
      <b/>
      <sz val="11"/>
      <color theme="0"/>
      <name val="Palatino Linotype"/>
      <family val="1"/>
    </font>
    <font>
      <sz val="11"/>
      <color theme="0"/>
      <name val="Palatino Linotype"/>
      <family val="2"/>
    </font>
    <font>
      <b/>
      <sz val="12"/>
      <name val="Palatino Linotype"/>
      <family val="1"/>
    </font>
    <font>
      <b/>
      <sz val="12"/>
      <color theme="1"/>
      <name val="Palatino Linotype"/>
      <family val="1"/>
    </font>
    <font>
      <i/>
      <sz val="14"/>
      <color theme="1"/>
      <name val="Palatino Linotype"/>
      <family val="1"/>
    </font>
    <font>
      <b/>
      <i/>
      <sz val="12"/>
      <color theme="1"/>
      <name val="Palatino Linotype"/>
      <family val="1"/>
    </font>
    <font>
      <b/>
      <sz val="22"/>
      <color theme="1"/>
      <name val="Palatino Linotype"/>
      <family val="1"/>
    </font>
    <font>
      <sz val="9"/>
      <color rgb="FF000000"/>
      <name val="Arial"/>
      <family val="2"/>
    </font>
    <font>
      <b/>
      <sz val="11"/>
      <color rgb="FFFF0000"/>
      <name val="Palatino Linotype"/>
      <family val="1"/>
    </font>
    <font>
      <b/>
      <i/>
      <sz val="11"/>
      <name val="Palatino Linotype"/>
      <family val="1"/>
    </font>
    <font>
      <b/>
      <sz val="11"/>
      <color rgb="FF000000"/>
      <name val="Palatino Linotype"/>
      <family val="1"/>
    </font>
    <font>
      <sz val="11"/>
      <color rgb="FFFF0000"/>
      <name val="Palatino Linotype"/>
      <family val="2"/>
    </font>
    <font>
      <sz val="11"/>
      <color rgb="FF000000"/>
      <name val="Arial"/>
      <family val="2"/>
    </font>
    <font>
      <sz val="11"/>
      <name val="Calibri"/>
      <family val="2"/>
      <scheme val="minor"/>
    </font>
    <font>
      <i/>
      <sz val="11"/>
      <name val="Palatino Linotype"/>
      <family val="1"/>
    </font>
  </fonts>
  <fills count="20">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medium">
        <color indexed="64"/>
      </right>
      <top/>
      <bottom style="medium">
        <color indexed="64"/>
      </bottom>
      <diagonal/>
    </border>
    <border>
      <left/>
      <right/>
      <top style="thin">
        <color theme="0" tint="-0.1499679555650502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theme="0" tint="-0.24994659260841701"/>
      </left>
      <right/>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top style="thin">
        <color theme="0" tint="-0.14996795556505021"/>
      </top>
      <bottom style="medium">
        <color indexed="64"/>
      </bottom>
      <diagonal/>
    </border>
    <border>
      <left/>
      <right style="thin">
        <color indexed="64"/>
      </right>
      <top style="thin">
        <color theme="0" tint="-0.24994659260841701"/>
      </top>
      <bottom style="medium">
        <color indexed="64"/>
      </bottom>
      <diagonal/>
    </border>
    <border>
      <left/>
      <right/>
      <top style="thin">
        <color theme="0" tint="-0.14996795556505021"/>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style="medium">
        <color indexed="64"/>
      </top>
      <bottom style="thin">
        <color auto="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auto="1"/>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right/>
      <top style="double">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top style="medium">
        <color indexed="64"/>
      </top>
      <bottom style="thin">
        <color theme="0" tint="-4.9989318521683403E-2"/>
      </bottom>
      <diagonal/>
    </border>
    <border>
      <left/>
      <right/>
      <top style="medium">
        <color indexed="64"/>
      </top>
      <bottom style="thin">
        <color theme="0" tint="-4.9989318521683403E-2"/>
      </bottom>
      <diagonal/>
    </border>
    <border>
      <left/>
      <right style="medium">
        <color indexed="64"/>
      </right>
      <top style="medium">
        <color indexed="64"/>
      </top>
      <bottom style="thin">
        <color theme="0" tint="-4.9989318521683403E-2"/>
      </bottom>
      <diagonal/>
    </border>
    <border>
      <left style="medium">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medium">
        <color indexed="64"/>
      </right>
      <top style="thin">
        <color theme="0" tint="-4.9989318521683403E-2"/>
      </top>
      <bottom style="thin">
        <color theme="0" tint="-4.9989318521683403E-2"/>
      </bottom>
      <diagonal/>
    </border>
    <border>
      <left style="thin">
        <color indexed="64"/>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theme="0" tint="-0.249977111117893"/>
      </left>
      <right/>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indexed="64"/>
      </right>
      <top/>
      <bottom style="double">
        <color indexed="64"/>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style="thin">
        <color theme="0" tint="-0.249977111117893"/>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medium">
        <color indexed="64"/>
      </right>
      <top style="thin">
        <color theme="0" tint="-0.24994659260841701"/>
      </top>
      <bottom/>
      <diagonal/>
    </border>
    <border>
      <left style="thin">
        <color auto="1"/>
      </left>
      <right style="medium">
        <color indexed="64"/>
      </right>
      <top style="medium">
        <color indexed="64"/>
      </top>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theme="0" tint="-0.14996795556505021"/>
      </bottom>
      <diagonal/>
    </border>
    <border>
      <left/>
      <right style="thin">
        <color indexed="64"/>
      </right>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medium">
        <color indexed="64"/>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theme="0"/>
      </left>
      <right style="thin">
        <color theme="0"/>
      </right>
      <top/>
      <bottom/>
      <diagonal/>
    </border>
    <border>
      <left/>
      <right/>
      <top style="thin">
        <color theme="0"/>
      </top>
      <bottom style="thin">
        <color theme="0"/>
      </bottom>
      <diagonal/>
    </border>
  </borders>
  <cellStyleXfs count="2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6">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cellStyleXfs>
  <cellXfs count="1043">
    <xf numFmtId="0" fontId="0" fillId="0" borderId="0" xfId="0"/>
    <xf numFmtId="0" fontId="8" fillId="0" borderId="0" xfId="0" applyFont="1"/>
    <xf numFmtId="14" fontId="6" fillId="0" borderId="0" xfId="6" applyNumberFormat="1" applyFont="1"/>
    <xf numFmtId="0" fontId="6" fillId="0" borderId="0" xfId="6" applyFont="1"/>
    <xf numFmtId="0" fontId="6" fillId="0" borderId="0" xfId="6" applyNumberFormat="1" applyFont="1"/>
    <xf numFmtId="0" fontId="8" fillId="0" borderId="0" xfId="6" applyFont="1" applyProtection="1"/>
    <xf numFmtId="0" fontId="8" fillId="0" borderId="0" xfId="0" applyFont="1" applyAlignment="1" applyProtection="1">
      <alignment vertical="center"/>
    </xf>
    <xf numFmtId="0" fontId="8" fillId="5" borderId="0" xfId="6" applyFont="1" applyFill="1" applyProtection="1"/>
    <xf numFmtId="14" fontId="12" fillId="14" borderId="1" xfId="18" applyNumberFormat="1" applyFill="1" applyBorder="1" applyProtection="1">
      <alignment horizontal="center" vertical="center"/>
      <protection locked="0"/>
    </xf>
    <xf numFmtId="14" fontId="37" fillId="15" borderId="1" xfId="18" applyNumberFormat="1" applyFont="1" applyFill="1" applyBorder="1" applyProtection="1">
      <alignment horizontal="center" vertical="center"/>
    </xf>
    <xf numFmtId="0" fontId="8" fillId="14" borderId="1" xfId="0" applyFont="1" applyFill="1" applyBorder="1" applyAlignment="1" applyProtection="1">
      <alignment horizontal="center"/>
      <protection locked="0"/>
    </xf>
    <xf numFmtId="0" fontId="8" fillId="14" borderId="25" xfId="0" applyFont="1" applyFill="1" applyBorder="1" applyAlignment="1" applyProtection="1">
      <alignment horizontal="center"/>
      <protection locked="0"/>
    </xf>
    <xf numFmtId="14" fontId="8" fillId="14" borderId="1" xfId="0" applyNumberFormat="1" applyFont="1" applyFill="1" applyBorder="1" applyAlignment="1" applyProtection="1">
      <alignment horizontal="center"/>
      <protection locked="0"/>
    </xf>
    <xf numFmtId="0" fontId="8" fillId="0" borderId="0" xfId="0" applyFont="1" applyProtection="1"/>
    <xf numFmtId="0" fontId="8" fillId="5" borderId="0" xfId="0" applyFont="1" applyFill="1" applyProtection="1"/>
    <xf numFmtId="0" fontId="8" fillId="0" borderId="20" xfId="0" applyFont="1" applyBorder="1" applyProtection="1"/>
    <xf numFmtId="0" fontId="8" fillId="0" borderId="0" xfId="0" applyFont="1" applyAlignment="1" applyProtection="1">
      <alignment wrapText="1"/>
    </xf>
    <xf numFmtId="0" fontId="8" fillId="0" borderId="18" xfId="0" applyFont="1" applyBorder="1" applyAlignment="1" applyProtection="1">
      <alignment horizontal="center" vertical="center"/>
    </xf>
    <xf numFmtId="0" fontId="8" fillId="0" borderId="19" xfId="0" applyFont="1" applyBorder="1" applyProtection="1"/>
    <xf numFmtId="0" fontId="8" fillId="0" borderId="21" xfId="0" applyFont="1" applyBorder="1" applyProtection="1"/>
    <xf numFmtId="0" fontId="24" fillId="6" borderId="40" xfId="7" applyFont="1" applyBorder="1" applyAlignment="1" applyProtection="1">
      <alignment vertical="center"/>
    </xf>
    <xf numFmtId="0" fontId="8" fillId="0" borderId="14" xfId="0" applyFont="1" applyBorder="1" applyAlignment="1" applyProtection="1">
      <alignment wrapText="1"/>
    </xf>
    <xf numFmtId="0" fontId="8" fillId="0" borderId="0" xfId="0" applyFont="1" applyBorder="1" applyAlignment="1" applyProtection="1">
      <alignment wrapText="1"/>
    </xf>
    <xf numFmtId="0" fontId="8" fillId="5" borderId="0" xfId="0" applyFont="1" applyFill="1" applyAlignment="1" applyProtection="1">
      <alignment wrapText="1"/>
    </xf>
    <xf numFmtId="0" fontId="8" fillId="0" borderId="0" xfId="0" applyFont="1" applyFill="1" applyBorder="1" applyAlignment="1" applyProtection="1">
      <alignment horizontal="center"/>
    </xf>
    <xf numFmtId="0" fontId="8" fillId="5" borderId="0" xfId="0" applyFont="1" applyFill="1" applyBorder="1" applyAlignment="1" applyProtection="1">
      <alignment vertical="top" wrapText="1"/>
    </xf>
    <xf numFmtId="0" fontId="8" fillId="0" borderId="0" xfId="0" quotePrefix="1" applyFont="1" applyProtection="1"/>
    <xf numFmtId="0" fontId="8" fillId="0" borderId="3" xfId="0" applyFont="1" applyFill="1" applyBorder="1" applyAlignment="1" applyProtection="1">
      <alignment horizontal="center"/>
    </xf>
    <xf numFmtId="0" fontId="8" fillId="5" borderId="0" xfId="0" applyFont="1" applyFill="1" applyBorder="1" applyAlignment="1" applyProtection="1">
      <alignment wrapText="1"/>
    </xf>
    <xf numFmtId="0" fontId="24" fillId="0" borderId="0" xfId="7" applyFont="1" applyFill="1" applyBorder="1" applyAlignment="1" applyProtection="1">
      <alignment vertical="center"/>
    </xf>
    <xf numFmtId="0" fontId="8" fillId="0" borderId="45" xfId="0" applyFont="1" applyBorder="1" applyProtection="1"/>
    <xf numFmtId="0" fontId="8" fillId="0" borderId="45" xfId="0" applyFont="1" applyBorder="1" applyAlignment="1" applyProtection="1"/>
    <xf numFmtId="0" fontId="17" fillId="0" borderId="0" xfId="0" applyFont="1" applyFill="1" applyBorder="1" applyProtection="1"/>
    <xf numFmtId="0" fontId="6" fillId="0" borderId="0" xfId="6" applyProtection="1"/>
    <xf numFmtId="0" fontId="8" fillId="14" borderId="11" xfId="0" applyFont="1" applyFill="1" applyBorder="1" applyAlignment="1" applyProtection="1">
      <alignment horizontal="center"/>
      <protection locked="0"/>
    </xf>
    <xf numFmtId="0" fontId="25" fillId="0" borderId="0" xfId="1" applyFont="1" applyAlignment="1" applyProtection="1">
      <protection locked="0"/>
    </xf>
    <xf numFmtId="0" fontId="23" fillId="0" borderId="0" xfId="1" applyFont="1" applyAlignment="1" applyProtection="1">
      <protection locked="0"/>
    </xf>
    <xf numFmtId="0" fontId="24" fillId="6" borderId="39" xfId="7" applyFont="1" applyBorder="1" applyAlignment="1" applyProtection="1">
      <alignment horizontal="left" vertical="center"/>
    </xf>
    <xf numFmtId="0" fontId="24" fillId="6" borderId="41" xfId="7" applyFont="1" applyBorder="1" applyAlignment="1" applyProtection="1">
      <alignment horizontal="left" vertical="center"/>
    </xf>
    <xf numFmtId="0" fontId="24" fillId="6" borderId="16" xfId="7" applyFont="1" applyBorder="1" applyAlignment="1" applyProtection="1">
      <alignment horizontal="left" vertical="center"/>
    </xf>
    <xf numFmtId="0" fontId="24" fillId="6" borderId="17" xfId="7" applyFont="1" applyBorder="1" applyAlignment="1" applyProtection="1">
      <alignment horizontal="left" vertical="center"/>
    </xf>
    <xf numFmtId="0" fontId="8" fillId="0" borderId="46" xfId="6" applyFont="1" applyBorder="1" applyProtection="1"/>
    <xf numFmtId="0" fontId="8" fillId="0" borderId="59" xfId="6" applyFont="1" applyBorder="1" applyProtection="1"/>
    <xf numFmtId="0" fontId="8" fillId="0" borderId="46" xfId="6" applyNumberFormat="1" applyFont="1" applyBorder="1" applyProtection="1"/>
    <xf numFmtId="0" fontId="8" fillId="0" borderId="64" xfId="6" applyFont="1" applyBorder="1" applyProtection="1"/>
    <xf numFmtId="0" fontId="17" fillId="0" borderId="0" xfId="6" applyFont="1" applyAlignment="1" applyProtection="1">
      <alignment vertical="center"/>
    </xf>
    <xf numFmtId="0" fontId="17" fillId="5" borderId="0" xfId="6" applyFont="1" applyFill="1" applyAlignment="1" applyProtection="1">
      <alignment vertical="center"/>
    </xf>
    <xf numFmtId="0" fontId="8" fillId="0" borderId="66" xfId="6" applyFont="1" applyBorder="1" applyAlignment="1" applyProtection="1">
      <alignment vertical="center"/>
    </xf>
    <xf numFmtId="0" fontId="8" fillId="0" borderId="0" xfId="6" applyFont="1" applyAlignment="1" applyProtection="1">
      <alignment vertical="center"/>
    </xf>
    <xf numFmtId="0" fontId="8" fillId="5" borderId="0" xfId="6" applyFont="1" applyFill="1" applyAlignment="1" applyProtection="1">
      <alignment vertical="center"/>
    </xf>
    <xf numFmtId="0" fontId="8" fillId="0" borderId="46" xfId="6" applyFont="1" applyBorder="1" applyAlignment="1" applyProtection="1">
      <alignment vertical="center"/>
    </xf>
    <xf numFmtId="0" fontId="17" fillId="0" borderId="46" xfId="6" applyFont="1" applyBorder="1" applyAlignment="1" applyProtection="1">
      <alignment vertical="center"/>
    </xf>
    <xf numFmtId="0" fontId="17" fillId="0" borderId="64" xfId="6" applyFont="1" applyBorder="1" applyAlignment="1" applyProtection="1">
      <alignment vertical="center"/>
    </xf>
    <xf numFmtId="0" fontId="17" fillId="0" borderId="46" xfId="6" applyFont="1" applyFill="1" applyBorder="1" applyAlignment="1" applyProtection="1">
      <alignment vertical="center"/>
    </xf>
    <xf numFmtId="0" fontId="23" fillId="0" borderId="62" xfId="1" applyFont="1" applyBorder="1" applyAlignment="1" applyProtection="1">
      <alignment vertical="center"/>
      <protection locked="0"/>
    </xf>
    <xf numFmtId="0" fontId="17" fillId="0" borderId="64" xfId="6" applyFont="1" applyFill="1" applyBorder="1" applyAlignment="1" applyProtection="1">
      <alignment vertical="center"/>
    </xf>
    <xf numFmtId="0" fontId="23" fillId="0" borderId="65" xfId="1" applyFont="1" applyBorder="1" applyAlignment="1" applyProtection="1">
      <alignment vertical="center"/>
      <protection locked="0"/>
    </xf>
    <xf numFmtId="0" fontId="8" fillId="0" borderId="18" xfId="0" applyFont="1" applyBorder="1" applyAlignment="1" applyProtection="1">
      <alignment vertical="center"/>
    </xf>
    <xf numFmtId="0" fontId="8" fillId="0" borderId="18" xfId="0" applyFont="1" applyFill="1" applyBorder="1" applyAlignment="1" applyProtection="1">
      <alignment vertical="center"/>
    </xf>
    <xf numFmtId="0" fontId="8" fillId="0" borderId="21" xfId="0" applyFont="1" applyFill="1" applyBorder="1" applyAlignment="1" applyProtection="1">
      <alignment vertical="center"/>
    </xf>
    <xf numFmtId="0" fontId="17" fillId="0" borderId="45" xfId="6" applyFont="1" applyBorder="1" applyAlignment="1" applyProtection="1">
      <alignment vertical="center"/>
    </xf>
    <xf numFmtId="0" fontId="17" fillId="0" borderId="74" xfId="6" applyFont="1" applyBorder="1" applyAlignment="1" applyProtection="1">
      <alignment vertical="center"/>
    </xf>
    <xf numFmtId="0" fontId="8" fillId="5" borderId="0" xfId="0" applyFont="1" applyFill="1" applyAlignment="1" applyProtection="1">
      <alignment vertical="center"/>
    </xf>
    <xf numFmtId="0" fontId="25" fillId="0" borderId="0" xfId="1" applyFont="1" applyAlignment="1" applyProtection="1">
      <alignment vertical="center"/>
      <protection locked="0"/>
    </xf>
    <xf numFmtId="0" fontId="8" fillId="0" borderId="72" xfId="6" applyFont="1" applyBorder="1" applyAlignment="1" applyProtection="1">
      <alignment vertical="center"/>
    </xf>
    <xf numFmtId="0" fontId="10" fillId="0" borderId="52" xfId="17" applyFont="1" applyBorder="1" applyAlignment="1" applyProtection="1">
      <alignment horizontal="center" vertical="center" wrapText="1"/>
    </xf>
    <xf numFmtId="0" fontId="10" fillId="0" borderId="53" xfId="17" applyFont="1" applyBorder="1" applyAlignment="1" applyProtection="1">
      <alignment horizontal="center" vertical="center" wrapText="1"/>
    </xf>
    <xf numFmtId="0" fontId="8" fillId="0" borderId="74" xfId="6" applyFont="1" applyBorder="1" applyAlignment="1" applyProtection="1">
      <alignment vertical="center"/>
    </xf>
    <xf numFmtId="0" fontId="8" fillId="0" borderId="0" xfId="0" applyFont="1" applyBorder="1" applyAlignment="1" applyProtection="1">
      <alignment vertical="center"/>
    </xf>
    <xf numFmtId="2" fontId="36" fillId="15" borderId="10" xfId="14" quotePrefix="1" applyNumberFormat="1" applyFont="1" applyFill="1" applyBorder="1" applyAlignment="1" applyProtection="1">
      <alignment horizontal="center" vertical="center"/>
    </xf>
    <xf numFmtId="0" fontId="8" fillId="0" borderId="73" xfId="0" applyFont="1" applyBorder="1" applyAlignment="1" applyProtection="1">
      <alignment horizontal="center" vertical="center"/>
    </xf>
    <xf numFmtId="0" fontId="8" fillId="0" borderId="14" xfId="0" applyFont="1" applyBorder="1" applyAlignment="1" applyProtection="1">
      <alignment vertical="center"/>
    </xf>
    <xf numFmtId="0" fontId="8" fillId="0" borderId="0" xfId="0" applyFont="1" applyBorder="1" applyAlignment="1" applyProtection="1">
      <alignment horizontal="center" vertical="center"/>
    </xf>
    <xf numFmtId="1" fontId="36" fillId="15" borderId="10" xfId="14" quotePrefix="1" applyNumberFormat="1" applyFont="1" applyFill="1" applyBorder="1" applyAlignment="1" applyProtection="1">
      <alignment horizontal="center" vertical="center"/>
    </xf>
    <xf numFmtId="0" fontId="17" fillId="14" borderId="25" xfId="18" applyFont="1" applyFill="1" applyBorder="1" applyAlignment="1" applyProtection="1">
      <alignment horizontal="center" vertical="center"/>
      <protection locked="0"/>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26" fillId="0" borderId="0" xfId="6" applyFont="1" applyBorder="1" applyAlignment="1" applyProtection="1">
      <alignment vertical="center"/>
    </xf>
    <xf numFmtId="0" fontId="8" fillId="0" borderId="46" xfId="6" applyFont="1" applyBorder="1" applyAlignment="1" applyProtection="1">
      <alignment vertical="center" wrapText="1"/>
    </xf>
    <xf numFmtId="14" fontId="11" fillId="15" borderId="1" xfId="18" applyNumberFormat="1" applyFont="1" applyFill="1" applyBorder="1" applyAlignment="1" applyProtection="1">
      <alignment horizontal="center" vertical="center"/>
    </xf>
    <xf numFmtId="0" fontId="8" fillId="0" borderId="18" xfId="0" applyFont="1" applyFill="1" applyBorder="1" applyAlignment="1" applyProtection="1">
      <alignment horizontal="left" vertical="center"/>
    </xf>
    <xf numFmtId="0" fontId="8" fillId="0" borderId="0" xfId="0" applyFont="1" applyFill="1" applyBorder="1" applyAlignment="1" applyProtection="1">
      <alignment vertical="center"/>
    </xf>
    <xf numFmtId="0" fontId="17" fillId="14" borderId="24" xfId="18" applyFont="1" applyFill="1" applyBorder="1" applyAlignment="1" applyProtection="1">
      <alignment horizontal="center" vertical="center"/>
      <protection locked="0"/>
    </xf>
    <xf numFmtId="0" fontId="8" fillId="0" borderId="0" xfId="0" applyFont="1" applyAlignment="1" applyProtection="1">
      <alignment vertical="center" wrapText="1"/>
    </xf>
    <xf numFmtId="0" fontId="10" fillId="0" borderId="52" xfId="6" applyFont="1" applyBorder="1" applyAlignment="1" applyProtection="1">
      <alignment horizontal="center" vertical="center"/>
    </xf>
    <xf numFmtId="0" fontId="10" fillId="0" borderId="53" xfId="6" applyFont="1" applyBorder="1" applyAlignment="1" applyProtection="1">
      <alignment horizontal="center" vertical="center"/>
    </xf>
    <xf numFmtId="0" fontId="10" fillId="0" borderId="27" xfId="17" applyFont="1" applyBorder="1" applyAlignment="1" applyProtection="1">
      <alignment horizontal="center" vertical="center" wrapText="1"/>
    </xf>
    <xf numFmtId="0" fontId="8" fillId="0" borderId="29" xfId="6" applyFont="1" applyBorder="1" applyAlignment="1" applyProtection="1">
      <alignment vertical="center"/>
    </xf>
    <xf numFmtId="0" fontId="10" fillId="0" borderId="14"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29" xfId="0" applyFont="1" applyBorder="1" applyAlignment="1" applyProtection="1">
      <alignment vertical="center"/>
    </xf>
    <xf numFmtId="0" fontId="8" fillId="0" borderId="14" xfId="0" applyFont="1" applyFill="1" applyBorder="1" applyAlignment="1" applyProtection="1">
      <alignment vertical="center"/>
    </xf>
    <xf numFmtId="0" fontId="8" fillId="0" borderId="42" xfId="6" applyFont="1" applyBorder="1" applyAlignment="1" applyProtection="1">
      <alignment vertical="center"/>
    </xf>
    <xf numFmtId="0" fontId="8" fillId="14" borderId="24" xfId="0" applyFont="1" applyFill="1" applyBorder="1" applyProtection="1">
      <protection locked="0"/>
    </xf>
    <xf numFmtId="0" fontId="8" fillId="0" borderId="46" xfId="0" applyFont="1" applyBorder="1" applyAlignment="1" applyProtection="1">
      <alignment vertical="center"/>
    </xf>
    <xf numFmtId="0" fontId="8" fillId="0" borderId="17" xfId="0" applyFont="1" applyBorder="1" applyAlignment="1" applyProtection="1">
      <alignment vertical="center"/>
    </xf>
    <xf numFmtId="0" fontId="8" fillId="0" borderId="64" xfId="0" applyFont="1" applyBorder="1" applyAlignment="1" applyProtection="1">
      <alignment vertical="center"/>
    </xf>
    <xf numFmtId="0" fontId="8" fillId="0" borderId="14" xfId="6" applyFont="1" applyBorder="1" applyAlignment="1" applyProtection="1">
      <alignment vertical="center"/>
    </xf>
    <xf numFmtId="0" fontId="8" fillId="14" borderId="1" xfId="0" applyFont="1" applyFill="1" applyBorder="1" applyAlignment="1" applyProtection="1">
      <alignment horizontal="center" vertical="center"/>
      <protection locked="0"/>
    </xf>
    <xf numFmtId="0" fontId="8" fillId="14" borderId="25" xfId="0" applyFont="1" applyFill="1" applyBorder="1" applyAlignment="1" applyProtection="1">
      <alignment horizontal="center" vertical="center"/>
      <protection locked="0"/>
    </xf>
    <xf numFmtId="2" fontId="11" fillId="15" borderId="1" xfId="0" applyNumberFormat="1" applyFont="1" applyFill="1" applyBorder="1" applyAlignment="1" applyProtection="1">
      <alignment horizontal="center" vertical="center"/>
    </xf>
    <xf numFmtId="2" fontId="8" fillId="0" borderId="0" xfId="0" applyNumberFormat="1" applyFont="1" applyBorder="1" applyAlignment="1" applyProtection="1">
      <alignment horizontal="center" vertical="center"/>
    </xf>
    <xf numFmtId="0" fontId="8" fillId="0" borderId="19" xfId="0" applyFont="1" applyBorder="1" applyAlignment="1" applyProtection="1">
      <alignment vertical="center"/>
    </xf>
    <xf numFmtId="0" fontId="8" fillId="0" borderId="70" xfId="6" applyFont="1" applyBorder="1" applyAlignment="1" applyProtection="1">
      <alignment vertical="center"/>
    </xf>
    <xf numFmtId="0" fontId="8" fillId="0" borderId="45" xfId="6" applyFont="1" applyBorder="1" applyAlignment="1" applyProtection="1">
      <alignment vertical="center"/>
    </xf>
    <xf numFmtId="2" fontId="11" fillId="15" borderId="11" xfId="0"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1" xfId="0" applyFont="1" applyBorder="1" applyAlignment="1" applyProtection="1">
      <alignment horizontal="center" wrapText="1"/>
    </xf>
    <xf numFmtId="0" fontId="10" fillId="0" borderId="25" xfId="0" applyFont="1" applyBorder="1" applyAlignment="1" applyProtection="1">
      <alignment horizontal="center" wrapText="1"/>
    </xf>
    <xf numFmtId="0" fontId="8" fillId="0" borderId="59" xfId="6" applyFont="1" applyBorder="1" applyAlignment="1" applyProtection="1">
      <alignment vertical="center"/>
    </xf>
    <xf numFmtId="0" fontId="8" fillId="0" borderId="61" xfId="0" applyFont="1" applyBorder="1" applyAlignment="1" applyProtection="1">
      <alignment vertical="center"/>
    </xf>
    <xf numFmtId="0" fontId="8" fillId="0" borderId="88" xfId="0" applyFont="1" applyBorder="1" applyAlignment="1" applyProtection="1">
      <alignment vertical="center"/>
    </xf>
    <xf numFmtId="0" fontId="8" fillId="0" borderId="69" xfId="0" applyFont="1" applyBorder="1" applyAlignment="1" applyProtection="1">
      <alignment vertical="center"/>
    </xf>
    <xf numFmtId="0" fontId="28" fillId="0" borderId="14" xfId="0" applyFont="1" applyFill="1" applyBorder="1" applyAlignment="1" applyProtection="1">
      <alignment horizontal="left" vertical="center" wrapText="1"/>
    </xf>
    <xf numFmtId="0" fontId="8" fillId="0" borderId="45" xfId="0" applyFont="1" applyBorder="1" applyAlignment="1" applyProtection="1">
      <alignment vertical="center"/>
    </xf>
    <xf numFmtId="20" fontId="8" fillId="14" borderId="25" xfId="0" applyNumberFormat="1" applyFont="1" applyFill="1" applyBorder="1" applyAlignment="1" applyProtection="1">
      <alignment vertical="center"/>
      <protection locked="0"/>
    </xf>
    <xf numFmtId="0" fontId="28" fillId="0" borderId="40" xfId="0" applyFont="1" applyBorder="1" applyAlignment="1" applyProtection="1">
      <alignment vertical="center" wrapText="1"/>
    </xf>
    <xf numFmtId="0" fontId="28" fillId="0" borderId="41" xfId="0" applyFont="1" applyBorder="1" applyAlignment="1" applyProtection="1">
      <alignmen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8" fillId="0" borderId="45" xfId="0" applyFont="1" applyBorder="1" applyAlignment="1" applyProtection="1">
      <alignment horizontal="left" vertical="center"/>
    </xf>
    <xf numFmtId="0" fontId="8" fillId="0" borderId="19" xfId="0" applyFont="1" applyBorder="1" applyAlignment="1" applyProtection="1">
      <alignment horizontal="left" vertical="center"/>
    </xf>
    <xf numFmtId="0" fontId="8" fillId="0" borderId="20" xfId="0" applyFont="1" applyFill="1" applyBorder="1" applyAlignment="1" applyProtection="1">
      <alignment vertical="center"/>
    </xf>
    <xf numFmtId="0" fontId="28" fillId="0" borderId="20" xfId="0" applyFont="1" applyFill="1" applyBorder="1" applyAlignment="1" applyProtection="1">
      <alignment horizontal="left" vertical="center" wrapText="1"/>
    </xf>
    <xf numFmtId="0" fontId="8" fillId="0" borderId="0" xfId="0" applyFont="1" applyFill="1" applyAlignment="1" applyProtection="1">
      <alignment vertical="center"/>
    </xf>
    <xf numFmtId="0" fontId="11" fillId="15" borderId="1" xfId="0" applyFont="1" applyFill="1" applyBorder="1" applyAlignment="1" applyProtection="1">
      <alignment horizontal="center" vertical="center"/>
    </xf>
    <xf numFmtId="0" fontId="10" fillId="0" borderId="0" xfId="0" applyFont="1" applyBorder="1" applyAlignment="1" applyProtection="1">
      <alignment vertical="center"/>
    </xf>
    <xf numFmtId="0" fontId="28" fillId="0" borderId="0" xfId="0" applyFont="1" applyBorder="1" applyAlignment="1" applyProtection="1">
      <alignment horizontal="left" vertical="center" wrapText="1"/>
    </xf>
    <xf numFmtId="0" fontId="8" fillId="0" borderId="14"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horizontal="left" vertical="center" wrapText="1"/>
    </xf>
    <xf numFmtId="0" fontId="28" fillId="0" borderId="14" xfId="0" applyFont="1" applyBorder="1" applyAlignment="1" applyProtection="1">
      <alignment vertical="center" wrapText="1"/>
    </xf>
    <xf numFmtId="0" fontId="28" fillId="0" borderId="0" xfId="0" applyFont="1" applyBorder="1" applyAlignment="1" applyProtection="1">
      <alignment vertical="center" wrapText="1"/>
    </xf>
    <xf numFmtId="0" fontId="8" fillId="5" borderId="0" xfId="0" applyFont="1" applyFill="1" applyAlignment="1" applyProtection="1">
      <alignment vertical="center" wrapText="1"/>
    </xf>
    <xf numFmtId="0" fontId="8" fillId="0" borderId="48" xfId="0" applyFont="1" applyBorder="1" applyAlignment="1" applyProtection="1">
      <alignment vertical="center"/>
    </xf>
    <xf numFmtId="0" fontId="8" fillId="0" borderId="47"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Fill="1" applyBorder="1" applyAlignment="1" applyProtection="1">
      <alignment horizontal="center" vertical="center"/>
    </xf>
    <xf numFmtId="0" fontId="11" fillId="15" borderId="11" xfId="0" applyFont="1" applyFill="1" applyBorder="1" applyAlignment="1" applyProtection="1">
      <alignment horizontal="center" vertical="center"/>
    </xf>
    <xf numFmtId="0" fontId="28" fillId="0" borderId="14" xfId="0" applyFont="1" applyBorder="1" applyAlignment="1" applyProtection="1">
      <alignment vertical="center"/>
    </xf>
    <xf numFmtId="0" fontId="28" fillId="0" borderId="0" xfId="0" applyFont="1" applyBorder="1" applyAlignment="1" applyProtection="1">
      <alignment vertical="center"/>
    </xf>
    <xf numFmtId="0" fontId="8" fillId="0" borderId="50" xfId="0" applyFont="1" applyBorder="1" applyAlignment="1" applyProtection="1">
      <alignment vertical="center"/>
    </xf>
    <xf numFmtId="164" fontId="11" fillId="15" borderId="1" xfId="0" applyNumberFormat="1" applyFont="1" applyFill="1" applyBorder="1" applyAlignment="1" applyProtection="1">
      <alignment horizontal="center" vertical="center"/>
    </xf>
    <xf numFmtId="164" fontId="8" fillId="0" borderId="0" xfId="0" applyNumberFormat="1" applyFont="1" applyBorder="1" applyAlignment="1" applyProtection="1">
      <alignment horizontal="center" vertical="center"/>
    </xf>
    <xf numFmtId="0" fontId="28" fillId="0" borderId="18" xfId="0" applyFont="1" applyBorder="1" applyAlignment="1" applyProtection="1">
      <alignment vertical="center" wrapText="1"/>
    </xf>
    <xf numFmtId="0" fontId="8" fillId="0" borderId="15" xfId="0" applyFont="1" applyFill="1" applyBorder="1" applyAlignment="1" applyProtection="1">
      <alignment horizontal="left" vertical="center"/>
    </xf>
    <xf numFmtId="0" fontId="8" fillId="0" borderId="45" xfId="6" applyFont="1" applyFill="1" applyBorder="1" applyAlignment="1" applyProtection="1">
      <alignment vertical="center"/>
    </xf>
    <xf numFmtId="0" fontId="8" fillId="0" borderId="16" xfId="0" applyFont="1" applyFill="1" applyBorder="1" applyAlignment="1" applyProtection="1">
      <alignment vertical="center"/>
    </xf>
    <xf numFmtId="0" fontId="8" fillId="0" borderId="18" xfId="0" applyFont="1" applyFill="1" applyBorder="1" applyAlignment="1" applyProtection="1">
      <alignment horizontal="center" vertical="center"/>
    </xf>
    <xf numFmtId="2" fontId="11" fillId="15" borderId="1" xfId="0" applyNumberFormat="1"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164" fontId="11" fillId="15" borderId="11" xfId="0" applyNumberFormat="1" applyFont="1" applyFill="1" applyBorder="1" applyAlignment="1" applyProtection="1">
      <alignment horizontal="center" vertical="center"/>
    </xf>
    <xf numFmtId="0" fontId="8" fillId="0" borderId="44" xfId="0" applyFont="1" applyBorder="1" applyAlignment="1" applyProtection="1">
      <alignment horizontal="center" vertical="center"/>
    </xf>
    <xf numFmtId="0" fontId="10" fillId="0" borderId="19" xfId="0" applyFont="1" applyFill="1" applyBorder="1" applyAlignment="1" applyProtection="1">
      <alignment horizontal="left" vertical="center"/>
    </xf>
    <xf numFmtId="0" fontId="39" fillId="0" borderId="15" xfId="0" applyFont="1" applyFill="1" applyBorder="1" applyAlignment="1" applyProtection="1">
      <alignment horizontal="left" vertical="center"/>
    </xf>
    <xf numFmtId="0" fontId="28" fillId="0" borderId="16" xfId="0" applyFont="1" applyFill="1" applyBorder="1" applyAlignment="1" applyProtection="1">
      <alignment horizontal="left" vertical="center" wrapText="1"/>
    </xf>
    <xf numFmtId="0" fontId="28" fillId="0" borderId="18" xfId="0" applyFont="1" applyBorder="1" applyAlignment="1" applyProtection="1">
      <alignment horizontal="left" vertical="center" wrapText="1"/>
    </xf>
    <xf numFmtId="0" fontId="11" fillId="15" borderId="25" xfId="0" applyFont="1" applyFill="1" applyBorder="1" applyAlignment="1" applyProtection="1">
      <alignment horizontal="center" vertical="center"/>
    </xf>
    <xf numFmtId="2" fontId="11" fillId="15" borderId="25" xfId="0" applyNumberFormat="1" applyFont="1" applyFill="1" applyBorder="1" applyAlignment="1" applyProtection="1">
      <alignment horizontal="center" vertical="center"/>
    </xf>
    <xf numFmtId="164" fontId="11" fillId="15" borderId="25" xfId="0" applyNumberFormat="1" applyFont="1" applyFill="1" applyBorder="1" applyAlignment="1" applyProtection="1">
      <alignment horizontal="center" vertical="center"/>
    </xf>
    <xf numFmtId="0" fontId="8" fillId="0" borderId="90" xfId="0" applyFont="1" applyFill="1" applyBorder="1" applyAlignment="1" applyProtection="1">
      <alignment vertical="center"/>
    </xf>
    <xf numFmtId="0" fontId="8" fillId="0" borderId="91" xfId="0" applyFont="1" applyFill="1" applyBorder="1" applyAlignment="1" applyProtection="1">
      <alignment horizontal="center" vertical="center"/>
    </xf>
    <xf numFmtId="164" fontId="36" fillId="15" borderId="77" xfId="0" applyNumberFormat="1"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164" fontId="36" fillId="15" borderId="32" xfId="0" applyNumberFormat="1" applyFont="1" applyFill="1" applyBorder="1" applyAlignment="1" applyProtection="1">
      <alignment horizontal="center" vertical="center"/>
    </xf>
    <xf numFmtId="0" fontId="8" fillId="0" borderId="92" xfId="0" applyFont="1" applyFill="1" applyBorder="1" applyAlignment="1" applyProtection="1">
      <alignment vertical="center"/>
    </xf>
    <xf numFmtId="164" fontId="10" fillId="0" borderId="20" xfId="0" applyNumberFormat="1" applyFont="1" applyFill="1" applyBorder="1" applyAlignment="1" applyProtection="1">
      <alignment horizontal="center" vertical="center"/>
    </xf>
    <xf numFmtId="164" fontId="36" fillId="15" borderId="24" xfId="0" applyNumberFormat="1" applyFont="1" applyFill="1" applyBorder="1" applyAlignment="1" applyProtection="1">
      <alignment horizontal="center" vertical="center"/>
    </xf>
    <xf numFmtId="0" fontId="11" fillId="15" borderId="24" xfId="0" applyFont="1" applyFill="1" applyBorder="1" applyAlignment="1" applyProtection="1">
      <alignment horizontal="center" vertical="center"/>
    </xf>
    <xf numFmtId="0" fontId="8" fillId="0" borderId="44" xfId="0" applyFont="1" applyBorder="1" applyAlignment="1" applyProtection="1">
      <alignment vertical="center"/>
    </xf>
    <xf numFmtId="0" fontId="10" fillId="0" borderId="0" xfId="0" applyFont="1" applyBorder="1" applyAlignment="1" applyProtection="1">
      <alignment vertical="center" wrapText="1"/>
    </xf>
    <xf numFmtId="0" fontId="10" fillId="0" borderId="25" xfId="0" applyFont="1" applyBorder="1" applyAlignment="1" applyProtection="1">
      <alignment horizontal="center" vertical="center"/>
    </xf>
    <xf numFmtId="0" fontId="40" fillId="0" borderId="0" xfId="0" applyFont="1" applyBorder="1" applyAlignment="1" applyProtection="1">
      <alignment horizontal="left" vertical="center" wrapText="1"/>
    </xf>
    <xf numFmtId="0" fontId="8" fillId="14" borderId="11" xfId="0" applyFont="1" applyFill="1" applyBorder="1" applyAlignment="1" applyProtection="1">
      <alignment horizontal="left" vertical="center" wrapText="1"/>
      <protection locked="0"/>
    </xf>
    <xf numFmtId="0" fontId="8" fillId="0" borderId="44"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14" fontId="8" fillId="14" borderId="11" xfId="0" applyNumberFormat="1" applyFont="1" applyFill="1" applyBorder="1" applyAlignment="1" applyProtection="1">
      <alignment horizontal="center"/>
      <protection locked="0"/>
    </xf>
    <xf numFmtId="0" fontId="10" fillId="0" borderId="0" xfId="0" applyFont="1" applyBorder="1" applyAlignment="1" applyProtection="1">
      <alignment horizontal="center" wrapText="1"/>
    </xf>
    <xf numFmtId="0" fontId="8" fillId="0" borderId="15" xfId="0" applyFont="1" applyBorder="1" applyAlignment="1" applyProtection="1">
      <alignment wrapText="1"/>
    </xf>
    <xf numFmtId="0" fontId="10" fillId="0" borderId="16" xfId="0" applyFont="1" applyBorder="1" applyAlignment="1" applyProtection="1">
      <alignment horizontal="center"/>
    </xf>
    <xf numFmtId="0" fontId="10" fillId="0" borderId="22"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33" xfId="0" applyFont="1" applyBorder="1" applyAlignment="1" applyProtection="1">
      <alignment vertical="center"/>
    </xf>
    <xf numFmtId="165" fontId="11" fillId="15" borderId="1" xfId="0" applyNumberFormat="1" applyFont="1" applyFill="1" applyBorder="1" applyAlignment="1" applyProtection="1">
      <alignment horizontal="center" vertical="center"/>
    </xf>
    <xf numFmtId="166" fontId="11" fillId="15" borderId="1" xfId="0" applyNumberFormat="1" applyFont="1" applyFill="1" applyBorder="1" applyAlignment="1" applyProtection="1">
      <alignment horizontal="center" vertical="center"/>
    </xf>
    <xf numFmtId="166" fontId="11" fillId="15" borderId="25" xfId="0" applyNumberFormat="1" applyFont="1" applyFill="1" applyBorder="1" applyAlignment="1" applyProtection="1">
      <alignment horizontal="center" vertical="center"/>
    </xf>
    <xf numFmtId="0" fontId="8" fillId="0" borderId="36" xfId="0" applyFont="1" applyBorder="1" applyAlignment="1" applyProtection="1">
      <alignment vertical="center"/>
    </xf>
    <xf numFmtId="0" fontId="17" fillId="0" borderId="20" xfId="0" applyFont="1" applyBorder="1" applyAlignment="1" applyProtection="1">
      <alignment vertical="center"/>
    </xf>
    <xf numFmtId="0" fontId="8" fillId="0" borderId="21" xfId="0" applyFont="1" applyBorder="1" applyAlignment="1" applyProtection="1">
      <alignment horizontal="center" vertical="center"/>
    </xf>
    <xf numFmtId="0" fontId="11" fillId="15" borderId="21" xfId="0" applyFont="1" applyFill="1" applyBorder="1" applyAlignment="1" applyProtection="1">
      <alignment horizontal="center" vertical="center"/>
    </xf>
    <xf numFmtId="0" fontId="17" fillId="0" borderId="14" xfId="0" applyFont="1" applyBorder="1" applyAlignment="1" applyProtection="1">
      <alignment vertical="center"/>
    </xf>
    <xf numFmtId="0" fontId="11" fillId="15" borderId="22" xfId="0" applyFont="1" applyFill="1" applyBorder="1" applyAlignment="1" applyProtection="1">
      <alignment horizontal="center" vertical="center"/>
    </xf>
    <xf numFmtId="0" fontId="10" fillId="0" borderId="29" xfId="0" applyFont="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165" fontId="11" fillId="15" borderId="25" xfId="0" applyNumberFormat="1"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17" fillId="0" borderId="75" xfId="0" applyFont="1" applyBorder="1" applyAlignment="1" applyProtection="1">
      <alignment vertical="center"/>
    </xf>
    <xf numFmtId="0" fontId="10" fillId="0" borderId="10" xfId="0" applyFont="1" applyBorder="1" applyAlignment="1" applyProtection="1">
      <alignment horizontal="center" vertical="center" wrapText="1"/>
    </xf>
    <xf numFmtId="0" fontId="17" fillId="0" borderId="100" xfId="0" applyFont="1" applyBorder="1" applyAlignment="1" applyProtection="1">
      <alignment vertical="center"/>
    </xf>
    <xf numFmtId="0" fontId="17" fillId="0" borderId="101" xfId="0" applyFont="1" applyBorder="1" applyAlignment="1" applyProtection="1">
      <alignment vertical="center"/>
    </xf>
    <xf numFmtId="0" fontId="10" fillId="0" borderId="22" xfId="0" applyFont="1" applyFill="1" applyBorder="1" applyAlignment="1" applyProtection="1">
      <alignment horizontal="center" vertical="center" wrapText="1"/>
    </xf>
    <xf numFmtId="165" fontId="11" fillId="15" borderId="24" xfId="0" applyNumberFormat="1" applyFont="1" applyFill="1" applyBorder="1" applyAlignment="1" applyProtection="1">
      <alignment horizontal="center" vertical="center"/>
    </xf>
    <xf numFmtId="0" fontId="8" fillId="0" borderId="58" xfId="0" applyFont="1" applyBorder="1" applyAlignment="1" applyProtection="1">
      <alignment vertical="center"/>
    </xf>
    <xf numFmtId="0" fontId="8" fillId="0" borderId="59" xfId="0" applyFont="1" applyBorder="1" applyAlignment="1" applyProtection="1">
      <alignment vertical="center"/>
    </xf>
    <xf numFmtId="165" fontId="11" fillId="15" borderId="11" xfId="0" applyNumberFormat="1" applyFont="1" applyFill="1" applyBorder="1" applyAlignment="1" applyProtection="1">
      <alignment horizontal="center" vertical="center"/>
    </xf>
    <xf numFmtId="0" fontId="8" fillId="0" borderId="97" xfId="0" applyFont="1" applyBorder="1" applyAlignment="1" applyProtection="1">
      <alignment vertical="center"/>
    </xf>
    <xf numFmtId="0" fontId="8" fillId="0" borderId="97" xfId="0" applyFont="1" applyBorder="1" applyAlignment="1" applyProtection="1">
      <alignment vertical="center" wrapText="1"/>
    </xf>
    <xf numFmtId="0" fontId="8" fillId="0" borderId="69" xfId="0" applyFont="1" applyFill="1" applyBorder="1" applyAlignment="1" applyProtection="1">
      <alignment vertical="center"/>
    </xf>
    <xf numFmtId="165" fontId="11" fillId="15" borderId="8" xfId="0" applyNumberFormat="1" applyFont="1" applyFill="1" applyBorder="1" applyAlignment="1" applyProtection="1">
      <alignment horizontal="center" vertical="center"/>
    </xf>
    <xf numFmtId="165" fontId="11" fillId="15" borderId="13" xfId="0" applyNumberFormat="1" applyFont="1" applyFill="1" applyBorder="1" applyAlignment="1" applyProtection="1">
      <alignment horizontal="center" vertical="center"/>
    </xf>
    <xf numFmtId="0" fontId="8" fillId="0" borderId="98" xfId="0" applyFont="1" applyBorder="1" applyAlignment="1" applyProtection="1">
      <alignment vertical="center" wrapText="1"/>
    </xf>
    <xf numFmtId="2" fontId="36" fillId="15" borderId="76" xfId="0" applyNumberFormat="1" applyFont="1" applyFill="1" applyBorder="1" applyAlignment="1" applyProtection="1">
      <alignment horizontal="center" vertical="center"/>
    </xf>
    <xf numFmtId="0" fontId="8" fillId="0" borderId="86" xfId="0" applyFont="1" applyBorder="1" applyAlignment="1" applyProtection="1">
      <alignment vertical="center"/>
    </xf>
    <xf numFmtId="166" fontId="36" fillId="15" borderId="77" xfId="0" applyNumberFormat="1" applyFont="1" applyFill="1" applyBorder="1" applyAlignment="1" applyProtection="1">
      <alignment horizontal="center" vertical="center"/>
    </xf>
    <xf numFmtId="0" fontId="8" fillId="0" borderId="106" xfId="0" applyFont="1" applyFill="1" applyBorder="1" applyAlignment="1" applyProtection="1">
      <alignment horizontal="left" vertical="center"/>
    </xf>
    <xf numFmtId="0" fontId="8" fillId="0" borderId="107" xfId="0" applyFont="1" applyBorder="1" applyAlignment="1" applyProtection="1">
      <alignment vertical="center"/>
    </xf>
    <xf numFmtId="0" fontId="8" fillId="0" borderId="108" xfId="0" applyFont="1" applyBorder="1" applyAlignment="1" applyProtection="1">
      <alignment vertical="center"/>
    </xf>
    <xf numFmtId="0" fontId="8" fillId="0" borderId="48" xfId="0" applyFont="1" applyFill="1" applyBorder="1" applyAlignment="1" applyProtection="1">
      <alignment horizontal="left" vertical="center"/>
    </xf>
    <xf numFmtId="0" fontId="8" fillId="0" borderId="109" xfId="0" applyFont="1" applyBorder="1" applyAlignment="1" applyProtection="1">
      <alignment vertical="center"/>
    </xf>
    <xf numFmtId="0" fontId="8" fillId="0" borderId="90" xfId="0" applyFont="1" applyFill="1" applyBorder="1" applyAlignment="1" applyProtection="1">
      <alignment horizontal="left" vertical="center"/>
    </xf>
    <xf numFmtId="0" fontId="8" fillId="0" borderId="92" xfId="0" applyFont="1" applyBorder="1" applyAlignment="1" applyProtection="1">
      <alignment vertical="center"/>
    </xf>
    <xf numFmtId="0" fontId="8" fillId="0" borderId="110" xfId="0" applyFont="1" applyBorder="1" applyAlignment="1" applyProtection="1">
      <alignment vertical="center"/>
    </xf>
    <xf numFmtId="0" fontId="17" fillId="0" borderId="106" xfId="6" applyFont="1" applyFill="1" applyBorder="1" applyAlignment="1" applyProtection="1">
      <alignment vertical="center"/>
    </xf>
    <xf numFmtId="0" fontId="17" fillId="0" borderId="48" xfId="6" applyFont="1" applyFill="1" applyBorder="1" applyAlignment="1" applyProtection="1">
      <alignment vertical="center"/>
    </xf>
    <xf numFmtId="0" fontId="8" fillId="0" borderId="109" xfId="0" applyFont="1" applyFill="1" applyBorder="1" applyAlignment="1" applyProtection="1">
      <alignment vertical="center"/>
    </xf>
    <xf numFmtId="0" fontId="17" fillId="0" borderId="90" xfId="6" applyFont="1" applyFill="1" applyBorder="1" applyAlignment="1" applyProtection="1">
      <alignment vertical="center"/>
    </xf>
    <xf numFmtId="0" fontId="8" fillId="0" borderId="110" xfId="0" applyFont="1" applyFill="1" applyBorder="1" applyAlignment="1" applyProtection="1">
      <alignment vertical="center"/>
    </xf>
    <xf numFmtId="0" fontId="6" fillId="5" borderId="0" xfId="6" applyFill="1" applyProtection="1"/>
    <xf numFmtId="0" fontId="6" fillId="5" borderId="0" xfId="6" applyFont="1" applyFill="1"/>
    <xf numFmtId="0" fontId="6" fillId="5" borderId="0" xfId="6" applyNumberFormat="1" applyFont="1" applyFill="1"/>
    <xf numFmtId="14" fontId="6" fillId="5" borderId="0" xfId="6" applyNumberFormat="1" applyFont="1" applyFill="1"/>
    <xf numFmtId="0" fontId="31" fillId="0" borderId="62" xfId="6" applyFont="1" applyBorder="1" applyAlignment="1">
      <alignment horizontal="left"/>
    </xf>
    <xf numFmtId="14" fontId="6" fillId="0" borderId="62" xfId="6" applyNumberFormat="1" applyFont="1" applyBorder="1" applyAlignment="1">
      <alignment horizontal="left"/>
    </xf>
    <xf numFmtId="0" fontId="6" fillId="0" borderId="46" xfId="6" applyFont="1" applyBorder="1"/>
    <xf numFmtId="0" fontId="6" fillId="0" borderId="46" xfId="6" applyNumberFormat="1" applyFont="1" applyBorder="1"/>
    <xf numFmtId="0" fontId="6" fillId="0" borderId="64" xfId="6" applyFont="1" applyBorder="1"/>
    <xf numFmtId="0" fontId="6" fillId="0" borderId="64" xfId="6" applyNumberFormat="1" applyFont="1" applyBorder="1" applyAlignment="1">
      <alignment wrapText="1"/>
    </xf>
    <xf numFmtId="14" fontId="6" fillId="0" borderId="65" xfId="6" applyNumberFormat="1" applyFont="1" applyBorder="1" applyAlignment="1">
      <alignment wrapText="1"/>
    </xf>
    <xf numFmtId="0" fontId="8" fillId="5" borderId="0" xfId="0" applyFont="1" applyFill="1"/>
    <xf numFmtId="14" fontId="9" fillId="0" borderId="62" xfId="6" applyNumberFormat="1" applyFont="1" applyBorder="1" applyAlignment="1">
      <alignment horizontal="left"/>
    </xf>
    <xf numFmtId="14" fontId="9" fillId="0" borderId="65" xfId="6" applyNumberFormat="1" applyFont="1" applyBorder="1" applyAlignment="1">
      <alignment horizontal="left"/>
    </xf>
    <xf numFmtId="0" fontId="8" fillId="0" borderId="46" xfId="6" applyFont="1" applyBorder="1"/>
    <xf numFmtId="0" fontId="8" fillId="0" borderId="46" xfId="6" applyNumberFormat="1" applyFont="1" applyBorder="1"/>
    <xf numFmtId="0" fontId="8" fillId="0" borderId="64" xfId="6" applyFont="1" applyBorder="1"/>
    <xf numFmtId="0" fontId="8" fillId="0" borderId="59" xfId="6" applyFont="1" applyBorder="1"/>
    <xf numFmtId="0" fontId="9" fillId="0" borderId="63" xfId="6" applyFont="1" applyBorder="1" applyAlignment="1"/>
    <xf numFmtId="165" fontId="11" fillId="15" borderId="55" xfId="0" applyNumberFormat="1" applyFont="1" applyFill="1" applyBorder="1" applyAlignment="1" applyProtection="1">
      <alignment horizontal="center" vertical="center"/>
    </xf>
    <xf numFmtId="2" fontId="11" fillId="15" borderId="56" xfId="0" applyNumberFormat="1" applyFont="1" applyFill="1" applyBorder="1" applyAlignment="1" applyProtection="1">
      <alignment horizontal="center" vertical="center"/>
    </xf>
    <xf numFmtId="0" fontId="11" fillId="15" borderId="71" xfId="0" applyFont="1" applyFill="1" applyBorder="1" applyAlignment="1" applyProtection="1">
      <alignment horizontal="center" vertical="center"/>
    </xf>
    <xf numFmtId="0" fontId="11" fillId="15" borderId="56" xfId="0" applyFont="1" applyFill="1" applyBorder="1" applyAlignment="1" applyProtection="1">
      <alignment horizontal="center" vertical="center"/>
    </xf>
    <xf numFmtId="0" fontId="8" fillId="0" borderId="115" xfId="0" applyFont="1" applyBorder="1" applyAlignment="1" applyProtection="1">
      <alignment vertical="center" wrapText="1"/>
    </xf>
    <xf numFmtId="0" fontId="11" fillId="15" borderId="43" xfId="0" applyFont="1" applyFill="1" applyBorder="1" applyAlignment="1" applyProtection="1">
      <alignment horizontal="center" vertical="center"/>
    </xf>
    <xf numFmtId="0" fontId="11" fillId="15" borderId="54" xfId="0" applyFont="1" applyFill="1" applyBorder="1" applyAlignment="1" applyProtection="1">
      <alignment horizontal="center" vertical="center"/>
    </xf>
    <xf numFmtId="0" fontId="11" fillId="15" borderId="55" xfId="0" applyFont="1" applyFill="1" applyBorder="1" applyAlignment="1" applyProtection="1">
      <alignment horizontal="center" vertical="center"/>
    </xf>
    <xf numFmtId="0" fontId="8" fillId="0" borderId="29" xfId="0" applyFont="1" applyBorder="1" applyAlignment="1" applyProtection="1">
      <alignment vertical="center"/>
    </xf>
    <xf numFmtId="0" fontId="8" fillId="0" borderId="12" xfId="0" applyFont="1" applyBorder="1" applyAlignment="1" applyProtection="1">
      <alignment vertical="center"/>
    </xf>
    <xf numFmtId="0" fontId="8" fillId="0" borderId="30" xfId="0" applyFont="1" applyBorder="1" applyAlignment="1" applyProtection="1">
      <alignment vertical="center"/>
    </xf>
    <xf numFmtId="0" fontId="8" fillId="0" borderId="84" xfId="0" applyFont="1" applyBorder="1" applyAlignment="1" applyProtection="1">
      <alignment vertical="center"/>
    </xf>
    <xf numFmtId="0" fontId="8" fillId="0" borderId="59" xfId="0" applyFont="1" applyFill="1" applyBorder="1" applyAlignment="1" applyProtection="1">
      <alignment horizontal="left" vertical="center"/>
    </xf>
    <xf numFmtId="0" fontId="8" fillId="0" borderId="60" xfId="0" applyFont="1" applyBorder="1" applyAlignment="1" applyProtection="1">
      <alignment vertical="center"/>
    </xf>
    <xf numFmtId="0" fontId="8" fillId="0" borderId="46" xfId="0" applyFont="1" applyFill="1" applyBorder="1" applyAlignment="1" applyProtection="1">
      <alignment horizontal="left" vertical="center"/>
    </xf>
    <xf numFmtId="0" fontId="8" fillId="0" borderId="64" xfId="0" applyFont="1" applyFill="1" applyBorder="1" applyAlignment="1" applyProtection="1">
      <alignment horizontal="left" vertical="center"/>
    </xf>
    <xf numFmtId="164" fontId="8" fillId="0" borderId="0" xfId="0" applyNumberFormat="1" applyFont="1" applyBorder="1" applyAlignment="1" applyProtection="1">
      <alignment vertical="center"/>
    </xf>
    <xf numFmtId="0" fontId="16" fillId="0" borderId="0" xfId="0" applyFont="1" applyAlignment="1" applyProtection="1">
      <alignment vertical="center"/>
    </xf>
    <xf numFmtId="0" fontId="17" fillId="0" borderId="46" xfId="0" applyFont="1" applyBorder="1" applyAlignment="1" applyProtection="1">
      <alignment vertical="center"/>
    </xf>
    <xf numFmtId="2" fontId="36" fillId="15" borderId="1" xfId="0" applyNumberFormat="1" applyFont="1" applyFill="1" applyBorder="1" applyAlignment="1" applyProtection="1">
      <alignment horizontal="center" vertical="center"/>
    </xf>
    <xf numFmtId="164" fontId="8" fillId="0" borderId="18" xfId="0" applyNumberFormat="1" applyFont="1" applyBorder="1" applyAlignment="1" applyProtection="1">
      <alignment vertical="center"/>
    </xf>
    <xf numFmtId="0" fontId="24" fillId="0" borderId="37" xfId="7" applyFont="1" applyFill="1" applyBorder="1" applyAlignment="1" applyProtection="1">
      <alignment vertical="center"/>
    </xf>
    <xf numFmtId="0" fontId="24" fillId="0" borderId="111" xfId="7" applyFont="1" applyFill="1" applyBorder="1" applyAlignment="1" applyProtection="1">
      <alignment vertical="center"/>
    </xf>
    <xf numFmtId="0" fontId="8" fillId="0" borderId="120" xfId="0" applyFont="1" applyBorder="1" applyAlignment="1" applyProtection="1">
      <alignment vertical="center"/>
    </xf>
    <xf numFmtId="0" fontId="17" fillId="0" borderId="62" xfId="1" quotePrefix="1" applyFont="1" applyBorder="1" applyAlignment="1" applyProtection="1">
      <alignment vertical="center"/>
    </xf>
    <xf numFmtId="0" fontId="0" fillId="0" borderId="0" xfId="0" applyProtection="1">
      <protection locked="0"/>
    </xf>
    <xf numFmtId="0" fontId="12" fillId="14" borderId="25" xfId="18" applyFill="1" applyBorder="1" applyAlignment="1" applyProtection="1">
      <alignment horizontal="left" vertical="center"/>
      <protection locked="0"/>
    </xf>
    <xf numFmtId="0" fontId="8" fillId="0" borderId="62" xfId="6" applyFont="1" applyBorder="1" applyAlignment="1" applyProtection="1">
      <alignment vertical="center"/>
    </xf>
    <xf numFmtId="0" fontId="17" fillId="0" borderId="62" xfId="6" applyFont="1" applyBorder="1" applyAlignment="1" applyProtection="1">
      <alignment vertical="center"/>
    </xf>
    <xf numFmtId="0" fontId="17" fillId="0" borderId="65" xfId="6" applyFont="1" applyBorder="1" applyAlignment="1" applyProtection="1">
      <alignment vertical="center"/>
    </xf>
    <xf numFmtId="2" fontId="11" fillId="15" borderId="32" xfId="0" applyNumberFormat="1" applyFont="1" applyFill="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9" xfId="0" applyFont="1" applyBorder="1" applyAlignment="1" applyProtection="1">
      <alignment horizontal="center" vertical="center"/>
    </xf>
    <xf numFmtId="0" fontId="8" fillId="0" borderId="131" xfId="0" applyFont="1" applyFill="1" applyBorder="1" applyAlignment="1" applyProtection="1">
      <alignment vertical="center"/>
    </xf>
    <xf numFmtId="165" fontId="11" fillId="15" borderId="20" xfId="0" applyNumberFormat="1" applyFont="1" applyFill="1" applyBorder="1" applyAlignment="1" applyProtection="1">
      <alignment horizontal="center" vertical="center"/>
    </xf>
    <xf numFmtId="165" fontId="11" fillId="15" borderId="21" xfId="0" applyNumberFormat="1" applyFont="1" applyFill="1" applyBorder="1" applyAlignment="1" applyProtection="1">
      <alignment horizontal="center" vertical="center"/>
    </xf>
    <xf numFmtId="2" fontId="11" fillId="15" borderId="49" xfId="0" applyNumberFormat="1" applyFont="1" applyFill="1" applyBorder="1" applyAlignment="1" applyProtection="1">
      <alignment horizontal="center" vertical="center"/>
    </xf>
    <xf numFmtId="0" fontId="11" fillId="15" borderId="49" xfId="0" applyFont="1" applyFill="1" applyBorder="1" applyAlignment="1" applyProtection="1">
      <alignment horizontal="center" vertical="center"/>
    </xf>
    <xf numFmtId="166" fontId="11" fillId="15" borderId="24" xfId="0" applyNumberFormat="1" applyFont="1" applyFill="1" applyBorder="1" applyAlignment="1" applyProtection="1">
      <alignment horizontal="center" vertical="center"/>
    </xf>
    <xf numFmtId="0" fontId="8" fillId="0" borderId="20" xfId="0" applyFont="1" applyFill="1" applyBorder="1" applyAlignment="1" applyProtection="1">
      <alignment horizontal="right" vertical="center"/>
    </xf>
    <xf numFmtId="0" fontId="8" fillId="0" borderId="21" xfId="0" applyFont="1" applyFill="1" applyBorder="1" applyAlignment="1" applyProtection="1">
      <alignment horizontal="right" vertical="center"/>
    </xf>
    <xf numFmtId="166" fontId="10" fillId="0" borderId="1" xfId="0" applyNumberFormat="1" applyFont="1" applyFill="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10" fillId="0" borderId="9" xfId="0" applyFont="1" applyFill="1" applyBorder="1" applyAlignment="1" applyProtection="1">
      <alignment horizontal="center" vertical="center"/>
    </xf>
    <xf numFmtId="0" fontId="8" fillId="0" borderId="131" xfId="0" applyFont="1" applyBorder="1" applyAlignment="1" applyProtection="1">
      <alignment vertical="center"/>
    </xf>
    <xf numFmtId="0" fontId="10" fillId="0" borderId="131" xfId="0" applyFont="1" applyBorder="1" applyAlignment="1" applyProtection="1">
      <alignment vertical="center"/>
    </xf>
    <xf numFmtId="166" fontId="10" fillId="0" borderId="11" xfId="0" applyNumberFormat="1" applyFont="1" applyFill="1" applyBorder="1" applyAlignment="1" applyProtection="1">
      <alignment horizontal="center" vertical="center"/>
    </xf>
    <xf numFmtId="0" fontId="8" fillId="0" borderId="131" xfId="0" applyFont="1" applyBorder="1" applyAlignment="1" applyProtection="1">
      <alignment horizontal="left" vertical="center"/>
    </xf>
    <xf numFmtId="0" fontId="17" fillId="0" borderId="131" xfId="0" applyFont="1" applyBorder="1" applyAlignment="1" applyProtection="1">
      <alignment vertical="center"/>
    </xf>
    <xf numFmtId="0" fontId="8" fillId="0" borderId="138" xfId="0" applyFont="1" applyBorder="1" applyAlignment="1" applyProtection="1">
      <alignment vertical="center"/>
    </xf>
    <xf numFmtId="0" fontId="8" fillId="0" borderId="139" xfId="0" applyFont="1" applyBorder="1" applyAlignment="1" applyProtection="1">
      <alignment vertical="center"/>
    </xf>
    <xf numFmtId="0" fontId="10" fillId="0" borderId="139" xfId="0" applyFont="1" applyBorder="1" applyAlignment="1" applyProtection="1">
      <alignment vertical="center"/>
    </xf>
    <xf numFmtId="0" fontId="8" fillId="0" borderId="139" xfId="0" applyFont="1" applyBorder="1" applyAlignment="1" applyProtection="1">
      <alignment vertical="center" wrapText="1"/>
    </xf>
    <xf numFmtId="0" fontId="17" fillId="0" borderId="139" xfId="0" applyFont="1" applyBorder="1" applyAlignment="1" applyProtection="1">
      <alignment vertical="center"/>
    </xf>
    <xf numFmtId="0" fontId="8" fillId="0" borderId="135" xfId="0" applyFont="1" applyBorder="1" applyAlignment="1" applyProtection="1">
      <alignment vertical="center"/>
    </xf>
    <xf numFmtId="0" fontId="8" fillId="0" borderId="141" xfId="0" applyFont="1" applyFill="1" applyBorder="1" applyAlignment="1" applyProtection="1">
      <alignment vertical="center"/>
    </xf>
    <xf numFmtId="0" fontId="10" fillId="0" borderId="56" xfId="0" applyFont="1" applyBorder="1" applyAlignment="1" applyProtection="1">
      <alignment horizontal="center" vertical="center" wrapText="1"/>
    </xf>
    <xf numFmtId="0" fontId="8" fillId="0" borderId="142" xfId="0" applyFont="1" applyFill="1" applyBorder="1" applyAlignment="1" applyProtection="1">
      <alignment vertical="center"/>
    </xf>
    <xf numFmtId="0" fontId="10" fillId="0" borderId="142" xfId="0" applyFont="1" applyFill="1" applyBorder="1" applyAlignment="1" applyProtection="1">
      <alignment vertical="center"/>
    </xf>
    <xf numFmtId="0" fontId="8" fillId="0" borderId="142" xfId="0" applyFont="1" applyBorder="1" applyAlignment="1" applyProtection="1">
      <alignment vertical="center"/>
    </xf>
    <xf numFmtId="0" fontId="8" fillId="0" borderId="18" xfId="0" applyFont="1" applyBorder="1" applyAlignment="1" applyProtection="1">
      <alignment vertical="center" wrapText="1"/>
    </xf>
    <xf numFmtId="0" fontId="10" fillId="0" borderId="143" xfId="0" applyFont="1" applyBorder="1" applyAlignment="1" applyProtection="1">
      <alignment vertical="center"/>
    </xf>
    <xf numFmtId="0" fontId="10" fillId="0" borderId="144" xfId="0" applyFont="1" applyBorder="1" applyAlignment="1" applyProtection="1">
      <alignment vertical="center"/>
    </xf>
    <xf numFmtId="0" fontId="8" fillId="0" borderId="51" xfId="0" applyFont="1" applyFill="1" applyBorder="1" applyAlignment="1" applyProtection="1">
      <alignment vertical="center"/>
    </xf>
    <xf numFmtId="0" fontId="11" fillId="15" borderId="53" xfId="0" applyFont="1" applyFill="1" applyBorder="1" applyAlignment="1" applyProtection="1">
      <alignment horizontal="center" vertical="center"/>
    </xf>
    <xf numFmtId="0" fontId="8" fillId="0" borderId="23" xfId="0" applyFont="1" applyFill="1" applyBorder="1" applyAlignment="1" applyProtection="1">
      <alignment vertical="center"/>
    </xf>
    <xf numFmtId="0" fontId="8" fillId="5" borderId="0" xfId="0" applyFont="1" applyFill="1" applyBorder="1" applyAlignment="1" applyProtection="1">
      <alignment vertical="center"/>
    </xf>
    <xf numFmtId="0" fontId="8" fillId="0" borderId="142" xfId="0" applyFont="1" applyBorder="1" applyAlignment="1" applyProtection="1">
      <alignment horizontal="left" vertical="center"/>
    </xf>
    <xf numFmtId="0" fontId="8" fillId="0" borderId="145" xfId="0" applyFont="1" applyBorder="1" applyAlignment="1" applyProtection="1">
      <alignment vertical="center" wrapText="1"/>
    </xf>
    <xf numFmtId="0" fontId="22" fillId="14" borderId="37" xfId="18" applyFont="1" applyFill="1" applyBorder="1" applyAlignment="1" applyProtection="1">
      <alignment horizontal="left" vertical="center"/>
      <protection locked="0"/>
    </xf>
    <xf numFmtId="0" fontId="22" fillId="14" borderId="43" xfId="18" applyFont="1" applyFill="1" applyBorder="1" applyAlignment="1" applyProtection="1">
      <alignment horizontal="left" vertical="center"/>
      <protection locked="0"/>
    </xf>
    <xf numFmtId="0" fontId="17" fillId="14" borderId="53" xfId="18" applyFont="1" applyFill="1" applyBorder="1" applyAlignment="1" applyProtection="1">
      <alignment horizontal="left" vertical="center"/>
      <protection locked="0"/>
    </xf>
    <xf numFmtId="0" fontId="17" fillId="14" borderId="25" xfId="18" applyFont="1" applyFill="1" applyBorder="1" applyAlignment="1" applyProtection="1">
      <alignment horizontal="left" vertical="center"/>
      <protection locked="0"/>
    </xf>
    <xf numFmtId="0" fontId="11" fillId="15" borderId="25" xfId="18" applyFont="1" applyFill="1" applyBorder="1" applyAlignment="1" applyProtection="1">
      <alignment vertical="center"/>
    </xf>
    <xf numFmtId="0" fontId="10" fillId="0" borderId="51" xfId="0" applyFont="1" applyBorder="1" applyAlignment="1" applyProtection="1">
      <alignment horizontal="center" vertical="center"/>
    </xf>
    <xf numFmtId="0" fontId="10" fillId="0" borderId="52" xfId="0" applyFont="1" applyBorder="1" applyAlignment="1" applyProtection="1">
      <alignment horizontal="center" vertical="center" wrapText="1"/>
    </xf>
    <xf numFmtId="0" fontId="10" fillId="0" borderId="53" xfId="0" applyFont="1" applyBorder="1" applyAlignment="1" applyProtection="1">
      <alignment horizontal="center" vertical="center" wrapText="1"/>
    </xf>
    <xf numFmtId="0" fontId="8" fillId="0" borderId="148" xfId="0" applyFont="1" applyBorder="1" applyProtection="1"/>
    <xf numFmtId="0" fontId="8" fillId="14" borderId="149" xfId="0" applyFont="1" applyFill="1" applyBorder="1" applyProtection="1">
      <protection locked="0"/>
    </xf>
    <xf numFmtId="0" fontId="8" fillId="0" borderId="71" xfId="0" applyFont="1" applyBorder="1" applyAlignment="1" applyProtection="1">
      <alignment wrapText="1"/>
    </xf>
    <xf numFmtId="0" fontId="8" fillId="14" borderId="56" xfId="0" applyFont="1" applyFill="1" applyBorder="1" applyProtection="1">
      <protection locked="0"/>
    </xf>
    <xf numFmtId="0" fontId="8" fillId="0" borderId="22" xfId="0" applyFont="1" applyBorder="1" applyAlignment="1" applyProtection="1">
      <alignment wrapText="1"/>
    </xf>
    <xf numFmtId="0" fontId="8" fillId="14" borderId="25" xfId="0" applyFont="1" applyFill="1" applyBorder="1" applyProtection="1">
      <protection locked="0"/>
    </xf>
    <xf numFmtId="0" fontId="10" fillId="0" borderId="52" xfId="6" applyFont="1" applyBorder="1" applyAlignment="1" applyProtection="1">
      <alignment horizontal="center"/>
    </xf>
    <xf numFmtId="0" fontId="10" fillId="0" borderId="53" xfId="6" applyFont="1" applyBorder="1" applyAlignment="1" applyProtection="1">
      <alignment horizontal="center"/>
    </xf>
    <xf numFmtId="14" fontId="12" fillId="14" borderId="32" xfId="18" applyNumberFormat="1" applyFill="1" applyBorder="1" applyProtection="1">
      <alignment horizontal="center" vertical="center"/>
      <protection locked="0"/>
    </xf>
    <xf numFmtId="166" fontId="12" fillId="0" borderId="58" xfId="6" applyNumberFormat="1" applyFont="1" applyBorder="1" applyAlignment="1">
      <alignment horizontal="center" wrapText="1"/>
    </xf>
    <xf numFmtId="14" fontId="6" fillId="0" borderId="150" xfId="6" applyNumberFormat="1" applyFont="1" applyBorder="1" applyAlignment="1">
      <alignment horizontal="center" wrapText="1"/>
    </xf>
    <xf numFmtId="2" fontId="11" fillId="15" borderId="1" xfId="0" applyNumberFormat="1" applyFont="1" applyFill="1" applyBorder="1" applyAlignment="1" applyProtection="1">
      <alignment horizontal="center" vertical="center"/>
    </xf>
    <xf numFmtId="0" fontId="24" fillId="6" borderId="15" xfId="7" applyFont="1" applyBorder="1" applyAlignment="1" applyProtection="1">
      <alignment horizontal="left" vertical="center"/>
    </xf>
    <xf numFmtId="0" fontId="6" fillId="0" borderId="59" xfId="6" applyNumberFormat="1" applyFont="1" applyBorder="1" applyAlignment="1">
      <alignment horizontal="center" wrapText="1"/>
    </xf>
    <xf numFmtId="14" fontId="6" fillId="0" borderId="63" xfId="6" applyNumberFormat="1" applyFont="1" applyBorder="1" applyAlignment="1">
      <alignment horizontal="center" wrapText="1"/>
    </xf>
    <xf numFmtId="0" fontId="32" fillId="0" borderId="71" xfId="6" applyFont="1" applyBorder="1" applyAlignment="1">
      <alignment horizontal="center"/>
    </xf>
    <xf numFmtId="0" fontId="32" fillId="0" borderId="56" xfId="6" applyFont="1" applyBorder="1" applyAlignment="1">
      <alignment horizontal="center"/>
    </xf>
    <xf numFmtId="0" fontId="8" fillId="0" borderId="63" xfId="6" applyFont="1" applyBorder="1" applyAlignment="1" applyProtection="1">
      <alignment vertical="center"/>
    </xf>
    <xf numFmtId="0" fontId="11" fillId="13" borderId="17" xfId="6" applyFont="1" applyFill="1" applyBorder="1" applyAlignment="1" applyProtection="1">
      <alignment horizontal="center" vertical="center"/>
    </xf>
    <xf numFmtId="0" fontId="17" fillId="5" borderId="37" xfId="6" applyFont="1" applyFill="1" applyBorder="1" applyAlignment="1" applyProtection="1">
      <alignment horizontal="center" vertical="center"/>
    </xf>
    <xf numFmtId="165" fontId="8" fillId="14" borderId="18" xfId="4" applyNumberFormat="1" applyFont="1" applyFill="1" applyBorder="1" applyAlignment="1" applyProtection="1">
      <alignment horizontal="center" vertical="center"/>
    </xf>
    <xf numFmtId="0" fontId="11" fillId="15" borderId="18" xfId="5" applyFont="1" applyFill="1" applyBorder="1" applyAlignment="1" applyProtection="1">
      <alignment horizontal="center" vertical="center"/>
    </xf>
    <xf numFmtId="0" fontId="17" fillId="0" borderId="18" xfId="6" applyFont="1" applyFill="1" applyBorder="1" applyAlignment="1" applyProtection="1">
      <alignment horizontal="center" vertical="center"/>
    </xf>
    <xf numFmtId="0" fontId="33" fillId="16" borderId="21" xfId="0" applyFont="1" applyFill="1" applyBorder="1" applyAlignment="1" applyProtection="1">
      <alignment horizontal="center" vertical="center"/>
    </xf>
    <xf numFmtId="0" fontId="17" fillId="0" borderId="59" xfId="6" applyFont="1" applyFill="1" applyBorder="1" applyAlignment="1" applyProtection="1">
      <alignment vertical="center"/>
    </xf>
    <xf numFmtId="0" fontId="23" fillId="0" borderId="63" xfId="1" applyFont="1" applyBorder="1" applyAlignment="1" applyProtection="1">
      <alignment vertical="center"/>
      <protection locked="0"/>
    </xf>
    <xf numFmtId="14" fontId="17" fillId="14" borderId="30" xfId="18" applyNumberFormat="1" applyFont="1" applyFill="1" applyBorder="1" applyAlignment="1" applyProtection="1">
      <alignment horizontal="center" vertical="center"/>
      <protection locked="0"/>
    </xf>
    <xf numFmtId="14" fontId="17" fillId="14" borderId="43" xfId="18" applyNumberFormat="1" applyFont="1" applyFill="1" applyBorder="1" applyAlignment="1" applyProtection="1">
      <alignment horizontal="center" vertical="center"/>
      <protection locked="0"/>
    </xf>
    <xf numFmtId="14" fontId="17" fillId="14" borderId="25" xfId="18" applyNumberFormat="1" applyFont="1" applyFill="1" applyBorder="1" applyAlignment="1" applyProtection="1">
      <alignment horizontal="center" vertical="center"/>
      <protection locked="0"/>
    </xf>
    <xf numFmtId="0" fontId="17" fillId="0" borderId="25" xfId="18" applyFont="1" applyFill="1" applyBorder="1" applyAlignment="1" applyProtection="1">
      <alignment horizontal="left" vertical="center"/>
    </xf>
    <xf numFmtId="0" fontId="17" fillId="14" borderId="71" xfId="18" applyFont="1" applyFill="1" applyBorder="1" applyAlignment="1" applyProtection="1">
      <alignment horizontal="left" vertical="top"/>
      <protection locked="0"/>
    </xf>
    <xf numFmtId="0" fontId="17" fillId="14" borderId="9" xfId="18" applyFont="1" applyFill="1" applyBorder="1" applyAlignment="1" applyProtection="1">
      <alignment horizontal="left" vertical="top"/>
      <protection locked="0"/>
    </xf>
    <xf numFmtId="0" fontId="17" fillId="14" borderId="22" xfId="18" applyFont="1" applyFill="1" applyBorder="1" applyAlignment="1" applyProtection="1">
      <alignment horizontal="left" vertical="top"/>
      <protection locked="0"/>
    </xf>
    <xf numFmtId="0" fontId="17" fillId="14" borderId="1" xfId="18" applyFont="1" applyFill="1" applyBorder="1" applyAlignment="1" applyProtection="1">
      <alignment horizontal="left" vertical="top"/>
      <protection locked="0"/>
    </xf>
    <xf numFmtId="0" fontId="17" fillId="14" borderId="23" xfId="18" applyFont="1" applyFill="1" applyBorder="1" applyAlignment="1" applyProtection="1">
      <alignment horizontal="left" vertical="top"/>
      <protection locked="0"/>
    </xf>
    <xf numFmtId="0" fontId="17" fillId="14" borderId="32" xfId="18" applyFont="1" applyFill="1" applyBorder="1" applyAlignment="1" applyProtection="1">
      <alignment horizontal="left" vertical="top"/>
      <protection locked="0"/>
    </xf>
    <xf numFmtId="0" fontId="10" fillId="0" borderId="9" xfId="6" applyFont="1" applyFill="1" applyBorder="1" applyAlignment="1" applyProtection="1">
      <alignment horizontal="center"/>
    </xf>
    <xf numFmtId="0" fontId="10" fillId="0" borderId="9" xfId="6" applyFont="1" applyBorder="1" applyAlignment="1" applyProtection="1">
      <alignment horizontal="center"/>
    </xf>
    <xf numFmtId="0" fontId="10" fillId="0" borderId="71" xfId="6" applyFont="1" applyFill="1" applyBorder="1" applyAlignment="1" applyProtection="1">
      <alignment horizontal="center"/>
    </xf>
    <xf numFmtId="0" fontId="10" fillId="0" borderId="56" xfId="6" applyFont="1" applyFill="1" applyBorder="1" applyAlignment="1" applyProtection="1">
      <alignment horizontal="center"/>
    </xf>
    <xf numFmtId="14" fontId="8" fillId="14" borderId="25" xfId="0" applyNumberFormat="1" applyFont="1" applyFill="1" applyBorder="1" applyAlignment="1" applyProtection="1">
      <alignment horizontal="center"/>
      <protection locked="0"/>
    </xf>
    <xf numFmtId="0" fontId="6" fillId="0" borderId="62" xfId="6" applyNumberFormat="1" applyFont="1" applyBorder="1" applyAlignment="1">
      <alignment horizontal="left"/>
    </xf>
    <xf numFmtId="0" fontId="6" fillId="0" borderId="58" xfId="6" applyFont="1" applyBorder="1" applyAlignment="1">
      <alignment horizontal="left" vertical="center"/>
    </xf>
    <xf numFmtId="0" fontId="6" fillId="0" borderId="150" xfId="6" applyNumberFormat="1" applyFont="1" applyBorder="1" applyAlignment="1">
      <alignment horizontal="left" vertical="center" wrapText="1"/>
    </xf>
    <xf numFmtId="0" fontId="9" fillId="0" borderId="62" xfId="6" applyNumberFormat="1" applyFont="1" applyBorder="1" applyAlignment="1">
      <alignment horizontal="left"/>
    </xf>
    <xf numFmtId="0" fontId="8" fillId="0" borderId="46" xfId="6" applyFont="1" applyBorder="1" applyAlignment="1">
      <alignment vertical="center"/>
    </xf>
    <xf numFmtId="0" fontId="9" fillId="0" borderId="62" xfId="6" applyNumberFormat="1" applyFont="1" applyBorder="1" applyAlignment="1">
      <alignment horizontal="left" vertical="center" wrapText="1"/>
    </xf>
    <xf numFmtId="14" fontId="8" fillId="14" borderId="11" xfId="0" applyNumberFormat="1" applyFont="1" applyFill="1" applyBorder="1" applyAlignment="1" applyProtection="1">
      <alignment horizontal="center" vertical="center"/>
      <protection locked="0"/>
    </xf>
    <xf numFmtId="0" fontId="17" fillId="14" borderId="11" xfId="0" applyFont="1" applyFill="1" applyBorder="1" applyAlignment="1" applyProtection="1">
      <alignment horizontal="center" vertical="center"/>
      <protection locked="0"/>
    </xf>
    <xf numFmtId="0" fontId="17" fillId="14" borderId="25" xfId="0" applyFont="1" applyFill="1" applyBorder="1" applyAlignment="1" applyProtection="1">
      <alignment horizontal="center" vertical="center"/>
      <protection locked="0"/>
    </xf>
    <xf numFmtId="0" fontId="0" fillId="0" borderId="0" xfId="0" applyProtection="1"/>
    <xf numFmtId="0" fontId="8" fillId="0" borderId="9" xfId="0" applyFont="1" applyBorder="1" applyAlignment="1" applyProtection="1">
      <alignment horizontal="center" vertical="center"/>
    </xf>
    <xf numFmtId="0" fontId="17" fillId="0" borderId="12" xfId="0" applyFont="1" applyFill="1" applyBorder="1" applyAlignment="1" applyProtection="1">
      <alignment horizontal="center" vertical="center"/>
    </xf>
    <xf numFmtId="0" fontId="8" fillId="0" borderId="70" xfId="0" applyFont="1" applyBorder="1" applyAlignment="1" applyProtection="1">
      <alignment vertical="center"/>
    </xf>
    <xf numFmtId="0" fontId="8" fillId="0" borderId="74" xfId="0" applyFont="1" applyBorder="1" applyAlignment="1" applyProtection="1">
      <alignment vertical="center" wrapText="1"/>
    </xf>
    <xf numFmtId="0" fontId="43" fillId="0" borderId="0" xfId="0" applyFont="1"/>
    <xf numFmtId="0" fontId="8" fillId="0" borderId="54" xfId="0" applyFont="1" applyBorder="1" applyAlignment="1" applyProtection="1">
      <alignment wrapText="1"/>
    </xf>
    <xf numFmtId="0" fontId="8" fillId="14" borderId="55" xfId="0" applyFont="1" applyFill="1" applyBorder="1" applyProtection="1">
      <protection locked="0"/>
    </xf>
    <xf numFmtId="0" fontId="8" fillId="0" borderId="1" xfId="0" applyFont="1" applyFill="1" applyBorder="1"/>
    <xf numFmtId="0" fontId="6" fillId="0" borderId="0" xfId="6" applyFont="1" applyFill="1"/>
    <xf numFmtId="14" fontId="6" fillId="0" borderId="155" xfId="6" applyNumberFormat="1" applyFont="1" applyBorder="1" applyAlignment="1">
      <alignment horizontal="left"/>
    </xf>
    <xf numFmtId="0" fontId="6" fillId="0" borderId="66" xfId="6" applyFont="1" applyBorder="1"/>
    <xf numFmtId="0" fontId="31" fillId="0" borderId="156" xfId="6" applyFont="1" applyBorder="1" applyAlignment="1">
      <alignment horizontal="left"/>
    </xf>
    <xf numFmtId="0" fontId="8" fillId="0" borderId="58" xfId="6" applyFont="1" applyBorder="1" applyAlignment="1">
      <alignment vertical="center"/>
    </xf>
    <xf numFmtId="14" fontId="9" fillId="0" borderId="150" xfId="6" applyNumberFormat="1" applyFont="1" applyBorder="1" applyAlignment="1">
      <alignment horizontal="left" vertical="center" wrapText="1"/>
    </xf>
    <xf numFmtId="0" fontId="8" fillId="0" borderId="0" xfId="0" applyFont="1" applyFill="1" applyProtection="1"/>
    <xf numFmtId="0" fontId="6" fillId="2" borderId="0" xfId="6" applyFont="1" applyFill="1"/>
    <xf numFmtId="14" fontId="6" fillId="2" borderId="0" xfId="6" applyNumberFormat="1" applyFont="1" applyFill="1"/>
    <xf numFmtId="0" fontId="6" fillId="2" borderId="0" xfId="6" applyNumberFormat="1" applyFont="1" applyFill="1"/>
    <xf numFmtId="0" fontId="6" fillId="2" borderId="0" xfId="6" applyFill="1" applyProtection="1"/>
    <xf numFmtId="0" fontId="6" fillId="2" borderId="0" xfId="6" applyFill="1" applyBorder="1" applyProtection="1"/>
    <xf numFmtId="0" fontId="8" fillId="2" borderId="0" xfId="0" applyFont="1" applyFill="1" applyProtection="1"/>
    <xf numFmtId="0" fontId="25" fillId="2" borderId="0" xfId="1" applyFont="1" applyFill="1" applyAlignment="1" applyProtection="1"/>
    <xf numFmtId="0" fontId="25" fillId="2" borderId="0" xfId="1" applyFont="1" applyFill="1" applyAlignment="1" applyProtection="1">
      <protection locked="0"/>
    </xf>
    <xf numFmtId="0" fontId="8" fillId="2" borderId="0" xfId="0" applyFont="1" applyFill="1" applyBorder="1" applyProtection="1"/>
    <xf numFmtId="0" fontId="24" fillId="12" borderId="16" xfId="7" applyFont="1" applyFill="1" applyBorder="1" applyAlignment="1" applyProtection="1">
      <alignment horizontal="left" vertical="center"/>
    </xf>
    <xf numFmtId="0" fontId="24" fillId="12" borderId="17" xfId="7" applyFont="1" applyFill="1" applyBorder="1" applyAlignment="1" applyProtection="1">
      <alignment horizontal="left" vertical="center"/>
    </xf>
    <xf numFmtId="0" fontId="17" fillId="0" borderId="14" xfId="6" applyFont="1" applyFill="1" applyBorder="1" applyAlignment="1" applyProtection="1">
      <alignment vertical="center"/>
    </xf>
    <xf numFmtId="0" fontId="17" fillId="0" borderId="19" xfId="6" applyFont="1" applyFill="1" applyBorder="1" applyAlignment="1" applyProtection="1">
      <alignment vertical="center"/>
    </xf>
    <xf numFmtId="0" fontId="0" fillId="0" borderId="0" xfId="0" applyFill="1" applyBorder="1" applyProtection="1"/>
    <xf numFmtId="0" fontId="0" fillId="0" borderId="18" xfId="0" applyFill="1" applyBorder="1" applyProtection="1"/>
    <xf numFmtId="0" fontId="0" fillId="0" borderId="20" xfId="0" applyFill="1" applyBorder="1" applyProtection="1"/>
    <xf numFmtId="0" fontId="0" fillId="0" borderId="21" xfId="0" applyFill="1" applyBorder="1" applyProtection="1"/>
    <xf numFmtId="0" fontId="16" fillId="0" borderId="0" xfId="6" applyFont="1" applyProtection="1"/>
    <xf numFmtId="0" fontId="11" fillId="0" borderId="0" xfId="6" applyFont="1" applyFill="1" applyProtection="1"/>
    <xf numFmtId="0" fontId="6" fillId="0" borderId="46" xfId="6" applyFont="1" applyBorder="1" applyAlignment="1">
      <alignment vertical="center"/>
    </xf>
    <xf numFmtId="0" fontId="10" fillId="0" borderId="9" xfId="0" applyFont="1" applyBorder="1" applyAlignment="1" applyProtection="1">
      <alignment horizontal="center" vertical="center"/>
    </xf>
    <xf numFmtId="0" fontId="10" fillId="0" borderId="7" xfId="0" applyFont="1" applyBorder="1" applyAlignment="1" applyProtection="1">
      <alignment horizontal="center" vertical="center"/>
    </xf>
    <xf numFmtId="166" fontId="11" fillId="15" borderId="11" xfId="0" applyNumberFormat="1" applyFont="1" applyFill="1" applyBorder="1" applyAlignment="1" applyProtection="1">
      <alignment horizontal="center" vertical="center"/>
    </xf>
    <xf numFmtId="0" fontId="8" fillId="0" borderId="19" xfId="0" applyFont="1" applyFill="1" applyBorder="1" applyAlignment="1" applyProtection="1">
      <alignment horizontal="right" vertical="center"/>
    </xf>
    <xf numFmtId="0" fontId="8" fillId="0" borderId="40" xfId="0" applyFont="1" applyFill="1" applyBorder="1" applyAlignment="1" applyProtection="1">
      <alignment horizontal="right" vertical="center"/>
    </xf>
    <xf numFmtId="20" fontId="11" fillId="0" borderId="18" xfId="0" applyNumberFormat="1" applyFont="1" applyFill="1" applyBorder="1" applyAlignment="1" applyProtection="1">
      <alignment vertical="center"/>
    </xf>
    <xf numFmtId="0" fontId="11" fillId="0" borderId="0" xfId="0" applyFont="1" applyAlignment="1" applyProtection="1">
      <alignment vertical="center"/>
    </xf>
    <xf numFmtId="0" fontId="8" fillId="2" borderId="0" xfId="6" applyFont="1" applyFill="1" applyProtection="1"/>
    <xf numFmtId="0" fontId="8" fillId="12" borderId="1" xfId="0" applyFont="1" applyFill="1" applyBorder="1" applyProtection="1"/>
    <xf numFmtId="0" fontId="8" fillId="2" borderId="0" xfId="0" applyFont="1" applyFill="1" applyAlignment="1" applyProtection="1">
      <alignment vertical="center"/>
    </xf>
    <xf numFmtId="0" fontId="8" fillId="0" borderId="48" xfId="0" applyFont="1" applyFill="1" applyBorder="1" applyAlignment="1" applyProtection="1">
      <alignment vertical="center"/>
    </xf>
    <xf numFmtId="0" fontId="8" fillId="0" borderId="47" xfId="0" applyFont="1" applyFill="1" applyBorder="1" applyAlignment="1" applyProtection="1">
      <alignment vertical="center"/>
    </xf>
    <xf numFmtId="0" fontId="11"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8" fillId="0" borderId="91" xfId="0" applyFont="1" applyBorder="1" applyAlignment="1" applyProtection="1">
      <alignment horizontal="center" vertical="center"/>
    </xf>
    <xf numFmtId="0" fontId="8" fillId="0" borderId="20" xfId="0" applyFont="1" applyBorder="1" applyAlignment="1" applyProtection="1">
      <alignment horizontal="center" vertical="center"/>
    </xf>
    <xf numFmtId="164" fontId="8" fillId="0" borderId="20" xfId="0" applyNumberFormat="1" applyFont="1" applyBorder="1" applyAlignment="1" applyProtection="1">
      <alignment horizontal="center" vertical="center"/>
    </xf>
    <xf numFmtId="0" fontId="36" fillId="0" borderId="0" xfId="0" applyFont="1" applyFill="1" applyBorder="1" applyAlignment="1" applyProtection="1">
      <alignment horizontal="center" vertical="center"/>
    </xf>
    <xf numFmtId="0" fontId="8" fillId="0" borderId="78" xfId="0" applyFont="1" applyBorder="1" applyAlignment="1" applyProtection="1">
      <alignment vertical="center"/>
    </xf>
    <xf numFmtId="0" fontId="8" fillId="0" borderId="159" xfId="0" applyFont="1" applyFill="1" applyBorder="1" applyAlignment="1" applyProtection="1">
      <alignment vertical="center"/>
    </xf>
    <xf numFmtId="0" fontId="8" fillId="0" borderId="6" xfId="0" applyFont="1" applyBorder="1" applyAlignment="1" applyProtection="1">
      <alignment horizontal="center" vertical="center"/>
    </xf>
    <xf numFmtId="0" fontId="8" fillId="0" borderId="84" xfId="0" applyFont="1" applyBorder="1" applyAlignment="1" applyProtection="1">
      <alignment horizontal="center" vertical="center"/>
    </xf>
    <xf numFmtId="0" fontId="8" fillId="0" borderId="37" xfId="0" applyFont="1" applyBorder="1" applyAlignment="1" applyProtection="1">
      <alignment horizontal="center" vertical="center"/>
    </xf>
    <xf numFmtId="0" fontId="36" fillId="0" borderId="0" xfId="0" applyFont="1" applyFill="1" applyBorder="1" applyAlignment="1" applyProtection="1">
      <alignment horizontal="center" vertical="center" wrapText="1"/>
    </xf>
    <xf numFmtId="166" fontId="11" fillId="15" borderId="8" xfId="0" applyNumberFormat="1" applyFont="1" applyFill="1" applyBorder="1" applyAlignment="1" applyProtection="1">
      <alignment horizontal="center" vertical="center"/>
    </xf>
    <xf numFmtId="2" fontId="11" fillId="15" borderId="26" xfId="0" applyNumberFormat="1" applyFont="1" applyFill="1" applyBorder="1" applyAlignment="1" applyProtection="1">
      <alignment horizontal="center" vertical="center"/>
    </xf>
    <xf numFmtId="0" fontId="10" fillId="0" borderId="71" xfId="0" applyFont="1" applyFill="1" applyBorder="1" applyAlignment="1" applyProtection="1">
      <alignment horizontal="center" vertical="center" wrapText="1"/>
    </xf>
    <xf numFmtId="166" fontId="11" fillId="15" borderId="22" xfId="0" applyNumberFormat="1" applyFont="1" applyFill="1" applyBorder="1" applyAlignment="1" applyProtection="1">
      <alignment horizontal="center" vertical="center"/>
    </xf>
    <xf numFmtId="166" fontId="11" fillId="15" borderId="23" xfId="0" applyNumberFormat="1" applyFont="1" applyFill="1" applyBorder="1" applyAlignment="1" applyProtection="1">
      <alignment horizontal="center" vertical="center"/>
    </xf>
    <xf numFmtId="0" fontId="11" fillId="2" borderId="0" xfId="0" applyFont="1" applyFill="1" applyAlignment="1" applyProtection="1">
      <alignment vertical="center"/>
    </xf>
    <xf numFmtId="166" fontId="8" fillId="0" borderId="20" xfId="0" applyNumberFormat="1" applyFont="1" applyFill="1" applyBorder="1" applyAlignment="1" applyProtection="1">
      <alignment vertical="center" wrapText="1"/>
    </xf>
    <xf numFmtId="166" fontId="8" fillId="0" borderId="21" xfId="0" applyNumberFormat="1" applyFont="1" applyFill="1" applyBorder="1" applyAlignment="1" applyProtection="1">
      <alignment horizontal="left" vertical="center" wrapText="1"/>
    </xf>
    <xf numFmtId="0" fontId="10" fillId="0" borderId="161" xfId="0" applyFont="1" applyBorder="1" applyAlignment="1" applyProtection="1">
      <alignment vertical="center"/>
    </xf>
    <xf numFmtId="0" fontId="10" fillId="0" borderId="162" xfId="0" applyFont="1" applyBorder="1" applyAlignment="1" applyProtection="1">
      <alignment vertical="center"/>
    </xf>
    <xf numFmtId="0" fontId="8" fillId="0" borderId="39" xfId="0" applyFont="1" applyBorder="1" applyAlignment="1" applyProtection="1">
      <alignment vertical="center"/>
    </xf>
    <xf numFmtId="0" fontId="8" fillId="0" borderId="163" xfId="0" applyFont="1" applyFill="1" applyBorder="1" applyAlignment="1" applyProtection="1">
      <alignment horizontal="left" vertical="center" wrapText="1"/>
    </xf>
    <xf numFmtId="2" fontId="11" fillId="15" borderId="164" xfId="0" applyNumberFormat="1" applyFont="1" applyFill="1" applyBorder="1" applyAlignment="1" applyProtection="1">
      <alignment horizontal="center" vertical="center"/>
    </xf>
    <xf numFmtId="0" fontId="36" fillId="15" borderId="4" xfId="0" applyNumberFormat="1" applyFont="1" applyFill="1" applyBorder="1" applyAlignment="1" applyProtection="1">
      <alignment horizontal="center" vertical="center"/>
    </xf>
    <xf numFmtId="2" fontId="36" fillId="15" borderId="52" xfId="0" applyNumberFormat="1" applyFont="1" applyFill="1" applyBorder="1" applyAlignment="1" applyProtection="1">
      <alignment horizontal="center" vertical="center"/>
    </xf>
    <xf numFmtId="0" fontId="8" fillId="0" borderId="40" xfId="0" applyFont="1" applyFill="1" applyBorder="1" applyAlignment="1" applyProtection="1">
      <alignment vertical="center"/>
    </xf>
    <xf numFmtId="0" fontId="8" fillId="0" borderId="29" xfId="6" applyFont="1" applyFill="1" applyBorder="1" applyAlignment="1" applyProtection="1">
      <alignment vertical="center"/>
    </xf>
    <xf numFmtId="0" fontId="12" fillId="14" borderId="24" xfId="18" applyFill="1" applyBorder="1" applyAlignment="1" applyProtection="1">
      <alignment horizontal="left" vertical="center"/>
      <protection locked="0"/>
    </xf>
    <xf numFmtId="0" fontId="16" fillId="0" borderId="109" xfId="0" applyFont="1" applyBorder="1" applyAlignment="1" applyProtection="1">
      <alignment vertical="center"/>
    </xf>
    <xf numFmtId="0" fontId="16" fillId="0" borderId="0" xfId="0" applyFont="1" applyFill="1" applyBorder="1" applyAlignment="1" applyProtection="1">
      <alignment vertical="center"/>
    </xf>
    <xf numFmtId="0" fontId="16" fillId="0" borderId="18" xfId="0" applyFont="1" applyBorder="1" applyAlignment="1" applyProtection="1">
      <alignment vertical="center"/>
    </xf>
    <xf numFmtId="0" fontId="16" fillId="0" borderId="69" xfId="0" applyFont="1" applyFill="1" applyBorder="1" applyAlignment="1" applyProtection="1">
      <alignment vertical="center"/>
    </xf>
    <xf numFmtId="0" fontId="47" fillId="2" borderId="0" xfId="6" applyFont="1" applyFill="1" applyProtection="1"/>
    <xf numFmtId="14" fontId="11" fillId="15" borderId="32" xfId="18" applyNumberFormat="1" applyFont="1" applyFill="1" applyBorder="1" applyAlignment="1" applyProtection="1">
      <alignment horizontal="center" vertical="center"/>
    </xf>
    <xf numFmtId="0" fontId="11" fillId="15" borderId="24" xfId="18" applyFont="1" applyFill="1" applyBorder="1" applyAlignment="1" applyProtection="1">
      <alignment vertical="center"/>
    </xf>
    <xf numFmtId="0" fontId="8" fillId="0" borderId="14" xfId="6" applyFont="1" applyFill="1" applyBorder="1" applyProtection="1"/>
    <xf numFmtId="0" fontId="8" fillId="0" borderId="18" xfId="6" applyFont="1" applyFill="1" applyBorder="1" applyProtection="1"/>
    <xf numFmtId="0" fontId="8" fillId="0" borderId="19" xfId="6" applyFont="1" applyFill="1" applyBorder="1" applyProtection="1"/>
    <xf numFmtId="0" fontId="8" fillId="0" borderId="21" xfId="6" applyFont="1" applyFill="1" applyBorder="1" applyProtection="1"/>
    <xf numFmtId="0" fontId="11" fillId="0" borderId="0" xfId="0" applyFont="1" applyFill="1" applyAlignment="1" applyProtection="1">
      <alignment vertical="center"/>
    </xf>
    <xf numFmtId="0" fontId="11" fillId="0" borderId="0" xfId="6" applyFont="1" applyFill="1" applyAlignment="1" applyProtection="1">
      <alignment vertical="center"/>
    </xf>
    <xf numFmtId="9" fontId="11" fillId="0" borderId="0" xfId="23" applyFont="1" applyFill="1" applyAlignment="1" applyProtection="1">
      <alignment horizontal="left" vertical="center"/>
    </xf>
    <xf numFmtId="0" fontId="8" fillId="0" borderId="23" xfId="0" applyFont="1" applyFill="1" applyBorder="1" applyProtection="1"/>
    <xf numFmtId="0" fontId="8" fillId="12" borderId="1" xfId="0" applyFont="1" applyFill="1" applyBorder="1"/>
    <xf numFmtId="14" fontId="17" fillId="14" borderId="9" xfId="18" applyNumberFormat="1" applyFont="1" applyFill="1" applyBorder="1" applyAlignment="1" applyProtection="1">
      <alignment horizontal="left" vertical="top"/>
      <protection locked="0"/>
    </xf>
    <xf numFmtId="14" fontId="17" fillId="14" borderId="56" xfId="18" applyNumberFormat="1" applyFont="1" applyFill="1" applyBorder="1" applyAlignment="1" applyProtection="1">
      <alignment horizontal="left" vertical="top"/>
      <protection locked="0"/>
    </xf>
    <xf numFmtId="14" fontId="17" fillId="14" borderId="9" xfId="18" applyNumberFormat="1" applyFont="1" applyFill="1" applyBorder="1" applyAlignment="1" applyProtection="1">
      <alignment horizontal="left"/>
      <protection locked="0"/>
    </xf>
    <xf numFmtId="14" fontId="17" fillId="14" borderId="76" xfId="18" applyNumberFormat="1" applyFont="1" applyFill="1" applyBorder="1" applyAlignment="1" applyProtection="1">
      <alignment horizontal="left" vertical="top"/>
      <protection locked="0"/>
    </xf>
    <xf numFmtId="14" fontId="17" fillId="14" borderId="149" xfId="18" applyNumberFormat="1" applyFont="1" applyFill="1" applyBorder="1" applyAlignment="1" applyProtection="1">
      <alignment horizontal="left" vertical="top"/>
      <protection locked="0"/>
    </xf>
    <xf numFmtId="0" fontId="24" fillId="12" borderId="39" xfId="7" applyFont="1" applyFill="1" applyBorder="1" applyAlignment="1" applyProtection="1">
      <alignment vertical="center"/>
    </xf>
    <xf numFmtId="0" fontId="28" fillId="0" borderId="39" xfId="0" applyFont="1" applyFill="1" applyBorder="1" applyAlignment="1" applyProtection="1">
      <alignment vertical="center"/>
    </xf>
    <xf numFmtId="0" fontId="8" fillId="14" borderId="52" xfId="4" applyFont="1" applyFill="1" applyBorder="1" applyAlignment="1" applyProtection="1">
      <alignment horizontal="center" vertical="center" wrapText="1"/>
      <protection locked="0"/>
    </xf>
    <xf numFmtId="0" fontId="8" fillId="0" borderId="16" xfId="0" applyFont="1" applyBorder="1" applyAlignment="1" applyProtection="1">
      <alignment vertical="center"/>
    </xf>
    <xf numFmtId="0" fontId="8" fillId="0" borderId="17" xfId="0" applyFont="1" applyFill="1" applyBorder="1" applyAlignment="1" applyProtection="1">
      <alignment vertical="center"/>
    </xf>
    <xf numFmtId="0" fontId="8" fillId="0" borderId="104" xfId="0" applyFont="1" applyFill="1" applyBorder="1" applyAlignment="1" applyProtection="1">
      <alignment vertical="center"/>
    </xf>
    <xf numFmtId="0" fontId="10" fillId="0" borderId="36" xfId="6" applyFont="1" applyBorder="1" applyAlignment="1" applyProtection="1">
      <alignment horizontal="center" vertical="center"/>
    </xf>
    <xf numFmtId="0" fontId="10" fillId="0" borderId="28" xfId="6" applyFont="1" applyBorder="1" applyAlignment="1" applyProtection="1">
      <alignment horizontal="center" vertical="center"/>
    </xf>
    <xf numFmtId="0" fontId="17" fillId="2" borderId="0" xfId="6" applyFont="1" applyFill="1" applyAlignment="1" applyProtection="1">
      <alignment vertical="center"/>
    </xf>
    <xf numFmtId="0" fontId="8" fillId="2" borderId="0" xfId="6" applyFont="1" applyFill="1" applyAlignment="1" applyProtection="1">
      <alignment vertical="center"/>
    </xf>
    <xf numFmtId="0" fontId="8" fillId="2" borderId="0" xfId="6" applyFont="1" applyFill="1" applyBorder="1"/>
    <xf numFmtId="14" fontId="9" fillId="2" borderId="0" xfId="6" applyNumberFormat="1" applyFont="1" applyFill="1" applyBorder="1" applyAlignment="1">
      <alignment horizontal="left"/>
    </xf>
    <xf numFmtId="0" fontId="20" fillId="2" borderId="0" xfId="20" applyFont="1" applyFill="1" applyAlignment="1" applyProtection="1">
      <alignment vertical="center"/>
    </xf>
    <xf numFmtId="0" fontId="8" fillId="2" borderId="0" xfId="6" applyFont="1" applyFill="1" applyBorder="1" applyAlignment="1" applyProtection="1">
      <alignment vertical="center" wrapText="1"/>
    </xf>
    <xf numFmtId="0" fontId="17" fillId="2" borderId="0" xfId="0" applyFont="1" applyFill="1" applyBorder="1" applyAlignment="1" applyProtection="1">
      <alignment vertical="center"/>
    </xf>
    <xf numFmtId="0" fontId="49" fillId="0" borderId="0" xfId="0" applyFont="1" applyProtection="1"/>
    <xf numFmtId="0" fontId="49" fillId="0" borderId="0" xfId="0" applyFont="1" applyProtection="1">
      <protection locked="0"/>
    </xf>
    <xf numFmtId="0" fontId="17" fillId="0" borderId="0" xfId="0" applyFont="1" applyFill="1" applyBorder="1" applyAlignment="1" applyProtection="1">
      <alignment vertical="center"/>
    </xf>
    <xf numFmtId="0" fontId="49" fillId="0" borderId="0" xfId="0" applyFont="1" applyFill="1" applyBorder="1" applyProtection="1"/>
    <xf numFmtId="0" fontId="49" fillId="0" borderId="18" xfId="0" applyFont="1" applyFill="1" applyBorder="1" applyProtection="1"/>
    <xf numFmtId="0" fontId="17" fillId="0" borderId="0" xfId="0" applyFont="1" applyAlignment="1" applyProtection="1">
      <alignment vertical="center"/>
    </xf>
    <xf numFmtId="0" fontId="17" fillId="0" borderId="20" xfId="0" applyFont="1" applyFill="1" applyBorder="1" applyAlignment="1" applyProtection="1">
      <alignment vertical="center"/>
    </xf>
    <xf numFmtId="0" fontId="49" fillId="0" borderId="20" xfId="0" applyFont="1" applyFill="1" applyBorder="1" applyProtection="1"/>
    <xf numFmtId="0" fontId="49" fillId="0" borderId="21" xfId="0" applyFont="1" applyFill="1" applyBorder="1" applyProtection="1"/>
    <xf numFmtId="0" fontId="0" fillId="0" borderId="0" xfId="0" applyFill="1" applyProtection="1"/>
    <xf numFmtId="0" fontId="8" fillId="0" borderId="46" xfId="6" applyFont="1" applyFill="1" applyBorder="1" applyAlignment="1" applyProtection="1">
      <alignment vertical="center"/>
    </xf>
    <xf numFmtId="0" fontId="8" fillId="0" borderId="46" xfId="6" applyFont="1" applyFill="1" applyBorder="1" applyAlignment="1" applyProtection="1">
      <alignment vertical="center" wrapText="1"/>
    </xf>
    <xf numFmtId="0" fontId="16" fillId="2" borderId="0" xfId="0" applyFont="1" applyFill="1" applyAlignment="1" applyProtection="1">
      <alignment vertical="center"/>
    </xf>
    <xf numFmtId="0" fontId="8" fillId="2" borderId="0" xfId="6" applyFont="1" applyFill="1" applyBorder="1" applyAlignment="1" applyProtection="1">
      <alignment vertical="center"/>
    </xf>
    <xf numFmtId="0" fontId="16" fillId="2" borderId="0" xfId="6"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applyFont="1" applyFill="1" applyAlignment="1" applyProtection="1">
      <alignment horizontal="left" vertical="center"/>
    </xf>
    <xf numFmtId="0" fontId="24" fillId="12" borderId="39" xfId="6" applyFont="1" applyFill="1" applyBorder="1" applyAlignment="1" applyProtection="1">
      <alignment vertical="center" wrapText="1"/>
    </xf>
    <xf numFmtId="0" fontId="23" fillId="2" borderId="0" xfId="1" applyFont="1" applyFill="1" applyAlignment="1" applyProtection="1">
      <protection locked="0"/>
    </xf>
    <xf numFmtId="0" fontId="16" fillId="2" borderId="0" xfId="6" applyFont="1" applyFill="1" applyProtection="1"/>
    <xf numFmtId="0" fontId="16" fillId="2" borderId="0" xfId="0" applyFont="1" applyFill="1" applyProtection="1"/>
    <xf numFmtId="0" fontId="24" fillId="2" borderId="0" xfId="7" applyFont="1" applyFill="1" applyBorder="1" applyAlignment="1" applyProtection="1">
      <alignment vertical="center"/>
    </xf>
    <xf numFmtId="0" fontId="10" fillId="2" borderId="0" xfId="0" applyFont="1" applyFill="1" applyBorder="1" applyAlignment="1" applyProtection="1">
      <alignment horizontal="center" vertical="center"/>
    </xf>
    <xf numFmtId="2" fontId="8" fillId="2" borderId="0" xfId="0" applyNumberFormat="1" applyFont="1" applyFill="1" applyBorder="1" applyAlignment="1" applyProtection="1">
      <alignment horizontal="center" vertical="center"/>
    </xf>
    <xf numFmtId="0" fontId="16" fillId="2" borderId="0" xfId="0" applyFont="1" applyFill="1" applyBorder="1" applyAlignment="1" applyProtection="1">
      <alignment horizontal="left" vertical="center"/>
    </xf>
    <xf numFmtId="2" fontId="11" fillId="2" borderId="0" xfId="0" applyNumberFormat="1" applyFont="1" applyFill="1" applyBorder="1" applyAlignment="1" applyProtection="1">
      <alignment horizontal="center" vertical="center"/>
    </xf>
    <xf numFmtId="0" fontId="8" fillId="2" borderId="0" xfId="0" applyFont="1" applyFill="1" applyAlignment="1" applyProtection="1">
      <alignment vertical="center" wrapText="1"/>
    </xf>
    <xf numFmtId="0" fontId="28" fillId="2" borderId="0" xfId="0" applyFont="1" applyFill="1" applyBorder="1" applyAlignment="1" applyProtection="1">
      <alignment vertical="center" wrapText="1"/>
    </xf>
    <xf numFmtId="0" fontId="28" fillId="2" borderId="0" xfId="0" applyFont="1" applyFill="1" applyBorder="1" applyAlignment="1" applyProtection="1">
      <alignment horizontal="left" vertical="center" wrapText="1"/>
    </xf>
    <xf numFmtId="0" fontId="27" fillId="2" borderId="0" xfId="0" applyFont="1" applyFill="1" applyAlignment="1" applyProtection="1">
      <alignment vertical="center"/>
    </xf>
    <xf numFmtId="0" fontId="8" fillId="2" borderId="0" xfId="0" quotePrefix="1" applyFont="1" applyFill="1" applyAlignment="1" applyProtection="1">
      <alignment vertical="center"/>
    </xf>
    <xf numFmtId="20" fontId="11" fillId="0" borderId="21" xfId="0" applyNumberFormat="1" applyFont="1" applyFill="1" applyBorder="1" applyAlignment="1" applyProtection="1">
      <alignment vertical="center"/>
    </xf>
    <xf numFmtId="0" fontId="8" fillId="2" borderId="0" xfId="0" applyFont="1" applyFill="1" applyBorder="1" applyAlignment="1" applyProtection="1">
      <alignment vertical="top" wrapText="1"/>
    </xf>
    <xf numFmtId="0" fontId="8" fillId="2" borderId="0" xfId="0" applyFont="1" applyFill="1" applyAlignment="1" applyProtection="1">
      <alignment wrapText="1"/>
    </xf>
    <xf numFmtId="0" fontId="8" fillId="2" borderId="0" xfId="0" applyFont="1" applyFill="1" applyBorder="1" applyAlignment="1" applyProtection="1">
      <alignment wrapText="1"/>
    </xf>
    <xf numFmtId="0" fontId="17" fillId="2" borderId="0" xfId="0" applyFont="1" applyFill="1" applyProtection="1"/>
    <xf numFmtId="0" fontId="17" fillId="5" borderId="0" xfId="0" applyFont="1" applyFill="1" applyProtection="1"/>
    <xf numFmtId="0" fontId="17" fillId="0" borderId="0" xfId="0" applyFont="1" applyProtection="1"/>
    <xf numFmtId="0" fontId="17" fillId="2" borderId="0" xfId="0" applyFont="1" applyFill="1" applyBorder="1" applyProtection="1"/>
    <xf numFmtId="0" fontId="17" fillId="12" borderId="1" xfId="0" applyFont="1" applyFill="1" applyBorder="1"/>
    <xf numFmtId="0" fontId="10" fillId="2" borderId="0" xfId="0" applyFont="1" applyFill="1" applyBorder="1" applyAlignment="1" applyProtection="1">
      <alignment horizontal="left" vertical="center" wrapText="1"/>
    </xf>
    <xf numFmtId="0" fontId="42" fillId="2" borderId="0" xfId="0" applyFont="1" applyFill="1" applyAlignment="1" applyProtection="1">
      <alignment vertical="center" wrapText="1"/>
    </xf>
    <xf numFmtId="0" fontId="8" fillId="2" borderId="0" xfId="0" applyFont="1" applyFill="1" applyAlignment="1" applyProtection="1">
      <alignment horizontal="center" vertical="center"/>
    </xf>
    <xf numFmtId="0" fontId="24" fillId="2" borderId="14" xfId="7" applyFont="1" applyFill="1" applyBorder="1" applyAlignment="1" applyProtection="1">
      <alignment vertical="center"/>
    </xf>
    <xf numFmtId="0" fontId="8" fillId="2" borderId="0" xfId="0" quotePrefix="1" applyFont="1" applyFill="1" applyBorder="1" applyAlignment="1" applyProtection="1">
      <alignment vertical="center"/>
    </xf>
    <xf numFmtId="0" fontId="8" fillId="2" borderId="14" xfId="0" applyFont="1" applyFill="1" applyBorder="1" applyAlignment="1" applyProtection="1">
      <alignment vertical="center"/>
    </xf>
    <xf numFmtId="0" fontId="8" fillId="2" borderId="14"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right" vertical="center"/>
    </xf>
    <xf numFmtId="0" fontId="39" fillId="2" borderId="0" xfId="0" applyFont="1" applyFill="1" applyBorder="1" applyAlignment="1" applyProtection="1">
      <alignment vertical="center"/>
    </xf>
    <xf numFmtId="166" fontId="8" fillId="2" borderId="0" xfId="0" applyNumberFormat="1" applyFont="1" applyFill="1" applyBorder="1" applyAlignment="1" applyProtection="1">
      <alignment vertical="center"/>
    </xf>
    <xf numFmtId="0" fontId="16" fillId="2" borderId="14" xfId="7" applyFont="1" applyFill="1" applyBorder="1" applyAlignment="1" applyProtection="1">
      <alignment vertical="center"/>
    </xf>
    <xf numFmtId="2" fontId="8" fillId="2" borderId="14" xfId="0" quotePrefix="1" applyNumberFormat="1" applyFont="1" applyFill="1" applyBorder="1" applyAlignment="1" applyProtection="1">
      <alignment vertical="center"/>
    </xf>
    <xf numFmtId="0" fontId="10" fillId="2" borderId="0" xfId="0" applyFont="1" applyFill="1" applyBorder="1" applyAlignment="1" applyProtection="1">
      <alignment vertical="center"/>
    </xf>
    <xf numFmtId="0" fontId="44" fillId="2" borderId="0" xfId="0" applyFont="1" applyFill="1" applyBorder="1" applyAlignment="1" applyProtection="1">
      <alignment vertical="center"/>
    </xf>
    <xf numFmtId="2" fontId="10" fillId="2" borderId="0" xfId="0" applyNumberFormat="1" applyFont="1" applyFill="1" applyBorder="1" applyAlignment="1" applyProtection="1">
      <alignment vertical="center"/>
    </xf>
    <xf numFmtId="0" fontId="16" fillId="2" borderId="0" xfId="0" applyFont="1" applyFill="1" applyBorder="1" applyAlignment="1" applyProtection="1">
      <alignment vertical="center"/>
    </xf>
    <xf numFmtId="166" fontId="36" fillId="15" borderId="76" xfId="0" applyNumberFormat="1" applyFont="1" applyFill="1" applyBorder="1" applyAlignment="1" applyProtection="1">
      <alignment horizontal="center" vertical="center"/>
    </xf>
    <xf numFmtId="166" fontId="36" fillId="15" borderId="52"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6" fontId="8" fillId="2" borderId="0" xfId="0" applyNumberFormat="1" applyFont="1" applyFill="1" applyAlignment="1" applyProtection="1">
      <alignment vertical="center"/>
    </xf>
    <xf numFmtId="0" fontId="24" fillId="2" borderId="0" xfId="7" applyFont="1" applyFill="1" applyBorder="1" applyAlignment="1" applyProtection="1">
      <alignment vertical="center" wrapText="1"/>
    </xf>
    <xf numFmtId="0" fontId="30" fillId="2" borderId="0" xfId="0" applyFont="1" applyFill="1" applyBorder="1" applyAlignment="1" applyProtection="1">
      <alignment vertical="center" wrapText="1"/>
    </xf>
    <xf numFmtId="0" fontId="17" fillId="2" borderId="0" xfId="0" applyFont="1" applyFill="1" applyBorder="1" applyAlignment="1" applyProtection="1">
      <alignment vertical="top" wrapText="1"/>
    </xf>
    <xf numFmtId="0" fontId="17" fillId="2" borderId="0" xfId="0" applyFont="1" applyFill="1" applyBorder="1" applyAlignment="1" applyProtection="1">
      <alignment vertical="center" wrapText="1"/>
    </xf>
    <xf numFmtId="2" fontId="11" fillId="15" borderId="1" xfId="0" applyNumberFormat="1" applyFont="1" applyFill="1" applyBorder="1" applyAlignment="1" applyProtection="1">
      <alignment horizontal="center" vertical="center"/>
    </xf>
    <xf numFmtId="0" fontId="28" fillId="0" borderId="15" xfId="0" applyFont="1" applyFill="1" applyBorder="1" applyAlignment="1" applyProtection="1">
      <alignment horizontal="left" vertical="center" wrapText="1"/>
    </xf>
    <xf numFmtId="0" fontId="10" fillId="0" borderId="5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9" fontId="8" fillId="14" borderId="1" xfId="23" applyFont="1" applyFill="1" applyBorder="1" applyAlignment="1" applyProtection="1">
      <alignment horizontal="center" vertical="center"/>
      <protection locked="0"/>
    </xf>
    <xf numFmtId="20" fontId="8" fillId="0" borderId="170" xfId="0" applyNumberFormat="1" applyFont="1" applyFill="1" applyBorder="1" applyAlignment="1" applyProtection="1">
      <alignment vertical="center"/>
    </xf>
    <xf numFmtId="166" fontId="36" fillId="15" borderId="32" xfId="0" applyNumberFormat="1" applyFont="1" applyFill="1" applyBorder="1" applyAlignment="1" applyProtection="1">
      <alignment horizontal="center" vertical="center"/>
    </xf>
    <xf numFmtId="0" fontId="11" fillId="2" borderId="0" xfId="0" applyFont="1" applyFill="1" applyBorder="1" applyAlignment="1" applyProtection="1">
      <alignment vertical="center"/>
    </xf>
    <xf numFmtId="0" fontId="8" fillId="0" borderId="168" xfId="0" applyFont="1" applyBorder="1"/>
    <xf numFmtId="0" fontId="24" fillId="0" borderId="168" xfId="7" applyFont="1" applyFill="1" applyBorder="1" applyAlignment="1">
      <alignment vertical="center"/>
    </xf>
    <xf numFmtId="0" fontId="9" fillId="0" borderId="168" xfId="6" applyFont="1" applyFill="1" applyBorder="1" applyAlignment="1"/>
    <xf numFmtId="0" fontId="8" fillId="0" borderId="171" xfId="0" applyFont="1" applyBorder="1"/>
    <xf numFmtId="0" fontId="8" fillId="0" borderId="169" xfId="0" applyFont="1" applyBorder="1"/>
    <xf numFmtId="0" fontId="8" fillId="0" borderId="172" xfId="0" applyFont="1" applyBorder="1"/>
    <xf numFmtId="0" fontId="8" fillId="0" borderId="173" xfId="6" applyFont="1" applyBorder="1"/>
    <xf numFmtId="14" fontId="9" fillId="0" borderId="173" xfId="6" applyNumberFormat="1" applyFont="1" applyBorder="1" applyAlignment="1">
      <alignment horizontal="left"/>
    </xf>
    <xf numFmtId="0" fontId="8" fillId="0" borderId="141" xfId="6" applyFont="1" applyBorder="1"/>
    <xf numFmtId="0" fontId="9" fillId="0" borderId="176" xfId="6" applyFont="1" applyBorder="1" applyAlignment="1"/>
    <xf numFmtId="0" fontId="8" fillId="0" borderId="142" xfId="6" applyNumberFormat="1" applyFont="1" applyBorder="1"/>
    <xf numFmtId="0" fontId="9" fillId="0" borderId="177" xfId="6" applyNumberFormat="1" applyFont="1" applyBorder="1" applyAlignment="1">
      <alignment horizontal="left"/>
    </xf>
    <xf numFmtId="0" fontId="8" fillId="0" borderId="142" xfId="6" applyFont="1" applyBorder="1"/>
    <xf numFmtId="14" fontId="9" fillId="0" borderId="177" xfId="6" applyNumberFormat="1" applyFont="1" applyBorder="1" applyAlignment="1">
      <alignment horizontal="left"/>
    </xf>
    <xf numFmtId="0" fontId="8" fillId="0" borderId="142" xfId="6" applyFont="1" applyBorder="1" applyAlignment="1">
      <alignment vertical="center"/>
    </xf>
    <xf numFmtId="0" fontId="9" fillId="0" borderId="177" xfId="6" applyNumberFormat="1" applyFont="1" applyBorder="1" applyAlignment="1">
      <alignment horizontal="left" vertical="center" wrapText="1"/>
    </xf>
    <xf numFmtId="14" fontId="9" fillId="0" borderId="177" xfId="6" applyNumberFormat="1" applyFont="1" applyBorder="1" applyAlignment="1">
      <alignment horizontal="left" vertical="center" wrapText="1"/>
    </xf>
    <xf numFmtId="0" fontId="8" fillId="0" borderId="143" xfId="6" applyFont="1" applyBorder="1"/>
    <xf numFmtId="14" fontId="9" fillId="0" borderId="178" xfId="6" applyNumberFormat="1" applyFont="1" applyBorder="1" applyAlignment="1">
      <alignment horizontal="left"/>
    </xf>
    <xf numFmtId="0" fontId="48" fillId="0" borderId="169" xfId="0" applyFont="1" applyBorder="1"/>
    <xf numFmtId="0" fontId="8" fillId="0" borderId="173" xfId="0" applyFont="1" applyBorder="1"/>
    <xf numFmtId="0" fontId="8" fillId="0" borderId="1" xfId="0" applyFont="1" applyBorder="1" applyAlignment="1">
      <alignment horizontal="center"/>
    </xf>
    <xf numFmtId="0" fontId="8" fillId="0" borderId="179" xfId="0" applyFont="1" applyBorder="1"/>
    <xf numFmtId="0" fontId="8" fillId="0" borderId="180" xfId="0" applyFont="1" applyBorder="1"/>
    <xf numFmtId="0" fontId="8" fillId="0" borderId="1" xfId="0" applyFont="1" applyBorder="1"/>
    <xf numFmtId="0" fontId="8" fillId="0" borderId="180" xfId="0" applyFont="1" applyBorder="1" applyAlignment="1">
      <alignment horizontal="center"/>
    </xf>
    <xf numFmtId="0" fontId="8" fillId="0" borderId="1" xfId="0" applyFont="1" applyFill="1" applyBorder="1" applyAlignment="1">
      <alignment horizontal="center"/>
    </xf>
    <xf numFmtId="0" fontId="8" fillId="0" borderId="1" xfId="0" applyFont="1" applyBorder="1" applyAlignment="1" applyProtection="1">
      <alignment horizontal="center"/>
    </xf>
    <xf numFmtId="0" fontId="10" fillId="0" borderId="180" xfId="0" applyFont="1" applyBorder="1"/>
    <xf numFmtId="0" fontId="8" fillId="0" borderId="173" xfId="0" applyFont="1" applyFill="1" applyBorder="1"/>
    <xf numFmtId="0" fontId="8" fillId="0" borderId="173" xfId="0" applyFont="1" applyBorder="1" applyAlignment="1">
      <alignment horizontal="left"/>
    </xf>
    <xf numFmtId="0" fontId="8" fillId="12" borderId="8" xfId="0" applyFont="1" applyFill="1" applyBorder="1"/>
    <xf numFmtId="0" fontId="8" fillId="0" borderId="1" xfId="0" quotePrefix="1" applyFont="1" applyFill="1" applyBorder="1" applyAlignment="1">
      <alignment horizontal="center"/>
    </xf>
    <xf numFmtId="0" fontId="17" fillId="14" borderId="80" xfId="0" applyNumberFormat="1" applyFont="1" applyFill="1" applyBorder="1" applyAlignment="1" applyProtection="1">
      <alignment horizontal="center" vertical="center"/>
      <protection locked="0"/>
    </xf>
    <xf numFmtId="0" fontId="8" fillId="14" borderId="11" xfId="0" applyNumberFormat="1" applyFont="1" applyFill="1" applyBorder="1" applyAlignment="1" applyProtection="1">
      <alignment vertical="center"/>
      <protection locked="0"/>
    </xf>
    <xf numFmtId="0" fontId="8" fillId="14" borderId="1" xfId="0" applyNumberFormat="1" applyFont="1" applyFill="1" applyBorder="1" applyAlignment="1" applyProtection="1">
      <alignment vertical="center"/>
      <protection locked="0"/>
    </xf>
    <xf numFmtId="0" fontId="8" fillId="14" borderId="25" xfId="0" applyNumberFormat="1" applyFont="1" applyFill="1" applyBorder="1" applyAlignment="1" applyProtection="1">
      <alignment vertical="center"/>
      <protection locked="0"/>
    </xf>
    <xf numFmtId="0" fontId="8" fillId="14" borderId="1" xfId="0" applyNumberFormat="1" applyFont="1" applyFill="1" applyBorder="1" applyAlignment="1" applyProtection="1">
      <alignment horizontal="center" vertical="center"/>
      <protection locked="0"/>
    </xf>
    <xf numFmtId="0" fontId="8" fillId="14" borderId="25" xfId="0" applyNumberFormat="1" applyFont="1" applyFill="1" applyBorder="1" applyAlignment="1" applyProtection="1">
      <alignment horizontal="center" vertical="center"/>
      <protection locked="0"/>
    </xf>
    <xf numFmtId="0" fontId="8" fillId="14" borderId="11" xfId="0" applyNumberFormat="1" applyFont="1" applyFill="1" applyBorder="1" applyAlignment="1" applyProtection="1">
      <alignment horizontal="center" vertical="center"/>
      <protection locked="0"/>
    </xf>
    <xf numFmtId="0" fontId="8" fillId="14" borderId="22" xfId="0" applyNumberFormat="1" applyFont="1" applyFill="1" applyBorder="1" applyAlignment="1" applyProtection="1">
      <alignment horizontal="center" vertical="center"/>
      <protection locked="0"/>
    </xf>
    <xf numFmtId="0" fontId="8" fillId="14" borderId="23" xfId="0" applyNumberFormat="1" applyFont="1" applyFill="1" applyBorder="1" applyAlignment="1" applyProtection="1">
      <alignment horizontal="center" vertical="center"/>
      <protection locked="0"/>
    </xf>
    <xf numFmtId="0" fontId="8" fillId="14" borderId="32" xfId="0" applyNumberFormat="1" applyFont="1" applyFill="1" applyBorder="1" applyAlignment="1" applyProtection="1">
      <alignment horizontal="center" vertical="center"/>
      <protection locked="0"/>
    </xf>
    <xf numFmtId="0" fontId="8" fillId="14" borderId="67" xfId="0" applyNumberFormat="1" applyFont="1" applyFill="1" applyBorder="1" applyAlignment="1" applyProtection="1">
      <alignment horizontal="center" vertical="center"/>
      <protection locked="0"/>
    </xf>
    <xf numFmtId="0" fontId="8" fillId="14" borderId="57" xfId="0" applyNumberFormat="1" applyFont="1" applyFill="1" applyBorder="1" applyAlignment="1" applyProtection="1">
      <alignment horizontal="center" vertical="center"/>
      <protection locked="0"/>
    </xf>
    <xf numFmtId="0" fontId="8" fillId="14" borderId="24" xfId="0" applyNumberFormat="1" applyFont="1" applyFill="1" applyBorder="1" applyAlignment="1" applyProtection="1">
      <alignment horizontal="center" vertical="center"/>
      <protection locked="0"/>
    </xf>
    <xf numFmtId="0" fontId="8" fillId="14" borderId="10" xfId="0" applyNumberFormat="1" applyFont="1" applyFill="1" applyBorder="1" applyAlignment="1" applyProtection="1">
      <alignment horizontal="center" vertical="center"/>
      <protection locked="0"/>
    </xf>
    <xf numFmtId="0" fontId="8" fillId="14" borderId="9" xfId="0" applyNumberFormat="1" applyFont="1" applyFill="1" applyBorder="1" applyAlignment="1" applyProtection="1">
      <alignment horizontal="center" vertical="center"/>
      <protection locked="0"/>
    </xf>
    <xf numFmtId="0" fontId="8" fillId="14" borderId="8" xfId="0" applyNumberFormat="1" applyFont="1" applyFill="1" applyBorder="1" applyAlignment="1" applyProtection="1">
      <alignment horizontal="center" vertical="center"/>
      <protection locked="0"/>
    </xf>
    <xf numFmtId="0" fontId="8" fillId="14" borderId="54" xfId="0" applyNumberFormat="1" applyFont="1" applyFill="1" applyBorder="1" applyAlignment="1" applyProtection="1">
      <alignment horizontal="center" vertical="center"/>
      <protection locked="0"/>
    </xf>
    <xf numFmtId="0" fontId="8" fillId="14" borderId="132" xfId="0" applyNumberFormat="1" applyFont="1" applyFill="1" applyBorder="1" applyAlignment="1" applyProtection="1">
      <alignment horizontal="center" vertical="center"/>
      <protection locked="0"/>
    </xf>
    <xf numFmtId="0" fontId="8" fillId="14" borderId="55" xfId="0" applyNumberFormat="1" applyFont="1" applyFill="1" applyBorder="1" applyAlignment="1" applyProtection="1">
      <alignment horizontal="center" vertical="center"/>
      <protection locked="0"/>
    </xf>
    <xf numFmtId="0" fontId="8" fillId="14" borderId="1" xfId="4" applyNumberFormat="1" applyFont="1" applyFill="1" applyBorder="1" applyAlignment="1" applyProtection="1">
      <alignment horizontal="center" vertical="center" wrapText="1"/>
      <protection locked="0"/>
    </xf>
    <xf numFmtId="0" fontId="24" fillId="6" borderId="39" xfId="7" applyFont="1" applyBorder="1" applyAlignment="1" applyProtection="1">
      <alignment vertical="center"/>
    </xf>
    <xf numFmtId="0" fontId="24" fillId="6" borderId="41" xfId="7" applyFont="1" applyBorder="1" applyAlignment="1" applyProtection="1">
      <alignment vertical="center"/>
    </xf>
    <xf numFmtId="0" fontId="24" fillId="12" borderId="39" xfId="6" applyFont="1" applyFill="1" applyBorder="1" applyAlignment="1" applyProtection="1">
      <alignment vertical="top"/>
    </xf>
    <xf numFmtId="0" fontId="24" fillId="12" borderId="40" xfId="6" applyFont="1" applyFill="1" applyBorder="1" applyAlignment="1" applyProtection="1">
      <alignment vertical="top"/>
    </xf>
    <xf numFmtId="0" fontId="24" fillId="12" borderId="41" xfId="6" applyFont="1" applyFill="1" applyBorder="1" applyAlignment="1" applyProtection="1">
      <alignment vertical="top"/>
    </xf>
    <xf numFmtId="0" fontId="8" fillId="14" borderId="1" xfId="0" applyNumberFormat="1" applyFont="1" applyFill="1" applyBorder="1" applyAlignment="1" applyProtection="1">
      <alignment horizontal="center" vertical="center"/>
      <protection locked="0"/>
    </xf>
    <xf numFmtId="0" fontId="8" fillId="14" borderId="25" xfId="0" applyNumberFormat="1" applyFont="1" applyFill="1" applyBorder="1" applyAlignment="1" applyProtection="1">
      <alignment horizontal="center" vertical="center"/>
      <protection locked="0"/>
    </xf>
    <xf numFmtId="0" fontId="35" fillId="2" borderId="157" xfId="7" applyFont="1" applyFill="1" applyBorder="1" applyAlignment="1" applyProtection="1">
      <alignment horizontal="center" vertical="center"/>
    </xf>
    <xf numFmtId="0" fontId="35" fillId="2" borderId="158" xfId="7" applyFont="1" applyFill="1" applyBorder="1" applyAlignment="1" applyProtection="1">
      <alignment horizontal="center" vertical="center"/>
    </xf>
    <xf numFmtId="0" fontId="35" fillId="2" borderId="148" xfId="7" applyFont="1" applyFill="1" applyBorder="1" applyAlignment="1" applyProtection="1">
      <alignment horizontal="center" vertical="center"/>
    </xf>
    <xf numFmtId="0" fontId="35" fillId="2" borderId="151" xfId="7" applyFont="1" applyFill="1" applyBorder="1" applyAlignment="1" applyProtection="1">
      <alignment horizontal="center" vertical="center"/>
    </xf>
    <xf numFmtId="0" fontId="35" fillId="2" borderId="38" xfId="7" applyFont="1" applyFill="1" applyBorder="1" applyAlignment="1" applyProtection="1">
      <alignment horizontal="center" vertical="center"/>
    </xf>
    <xf numFmtId="0" fontId="35" fillId="2" borderId="149" xfId="7" applyFont="1" applyFill="1" applyBorder="1" applyAlignment="1" applyProtection="1">
      <alignment horizontal="center" vertical="center"/>
    </xf>
    <xf numFmtId="0" fontId="24" fillId="12" borderId="39" xfId="7" applyFont="1" applyFill="1" applyBorder="1" applyAlignment="1">
      <alignment horizontal="left" vertical="center"/>
    </xf>
    <xf numFmtId="0" fontId="24" fillId="12" borderId="41" xfId="7" applyFont="1" applyFill="1" applyBorder="1" applyAlignment="1">
      <alignment horizontal="left" vertical="center"/>
    </xf>
    <xf numFmtId="0" fontId="23" fillId="0" borderId="19" xfId="1" applyFont="1" applyBorder="1" applyAlignment="1" applyProtection="1">
      <alignment horizontal="left" vertical="center"/>
      <protection locked="0"/>
    </xf>
    <xf numFmtId="0" fontId="23" fillId="0" borderId="21" xfId="1" applyFont="1" applyBorder="1" applyAlignment="1" applyProtection="1">
      <alignment horizontal="left" vertical="center"/>
      <protection locked="0"/>
    </xf>
    <xf numFmtId="0" fontId="17" fillId="17" borderId="15" xfId="7" applyFont="1" applyFill="1" applyBorder="1" applyAlignment="1" applyProtection="1">
      <alignment horizontal="left" vertical="center" wrapText="1"/>
    </xf>
    <xf numFmtId="0" fontId="17" fillId="17" borderId="17" xfId="7" applyFont="1" applyFill="1" applyBorder="1" applyAlignment="1" applyProtection="1">
      <alignment horizontal="left" vertical="center" wrapText="1"/>
    </xf>
    <xf numFmtId="0" fontId="17" fillId="17" borderId="19" xfId="7" applyFont="1" applyFill="1" applyBorder="1" applyAlignment="1" applyProtection="1">
      <alignment horizontal="left" vertical="center" wrapText="1"/>
    </xf>
    <xf numFmtId="0" fontId="17" fillId="17" borderId="21" xfId="7" applyFont="1" applyFill="1" applyBorder="1" applyAlignment="1" applyProtection="1">
      <alignment horizontal="left" vertical="center" wrapText="1"/>
    </xf>
    <xf numFmtId="0" fontId="17" fillId="17" borderId="14" xfId="7" applyFont="1" applyFill="1" applyBorder="1" applyAlignment="1" applyProtection="1">
      <alignment horizontal="left" vertical="center" wrapText="1"/>
    </xf>
    <xf numFmtId="0" fontId="17" fillId="17" borderId="18" xfId="7" applyFont="1" applyFill="1" applyBorder="1" applyAlignment="1" applyProtection="1">
      <alignment horizontal="left" vertical="center" wrapText="1"/>
    </xf>
    <xf numFmtId="0" fontId="24" fillId="6" borderId="39" xfId="7" applyFont="1" applyBorder="1" applyAlignment="1" applyProtection="1">
      <alignment horizontal="left" vertical="center"/>
    </xf>
    <xf numFmtId="0" fontId="24" fillId="6" borderId="41" xfId="7" applyFont="1" applyBorder="1" applyAlignment="1" applyProtection="1">
      <alignment horizontal="left" vertical="center"/>
    </xf>
    <xf numFmtId="0" fontId="10" fillId="12" borderId="39" xfId="0" applyFont="1" applyFill="1" applyBorder="1" applyAlignment="1">
      <alignment horizontal="center"/>
    </xf>
    <xf numFmtId="0" fontId="10" fillId="12" borderId="41" xfId="0" applyFont="1" applyFill="1" applyBorder="1" applyAlignment="1">
      <alignment horizontal="center"/>
    </xf>
    <xf numFmtId="0" fontId="10" fillId="12" borderId="35" xfId="0" applyFont="1" applyFill="1" applyBorder="1" applyAlignment="1">
      <alignment horizontal="center" vertical="center"/>
    </xf>
    <xf numFmtId="0" fontId="10" fillId="12" borderId="67" xfId="0" applyFont="1" applyFill="1" applyBorder="1" applyAlignment="1">
      <alignment horizontal="center" vertical="center"/>
    </xf>
    <xf numFmtId="0" fontId="10" fillId="12" borderId="57" xfId="0" applyFont="1" applyFill="1" applyBorder="1" applyAlignment="1">
      <alignment horizontal="center" vertical="center"/>
    </xf>
    <xf numFmtId="0" fontId="34" fillId="6" borderId="39" xfId="7" applyFont="1" applyBorder="1" applyAlignment="1" applyProtection="1">
      <alignment horizontal="left" vertical="center"/>
    </xf>
    <xf numFmtId="0" fontId="34" fillId="6" borderId="41" xfId="7" applyFont="1" applyBorder="1" applyAlignment="1" applyProtection="1">
      <alignment horizontal="left" vertical="center"/>
    </xf>
    <xf numFmtId="0" fontId="8" fillId="0" borderId="14" xfId="6" applyNumberFormat="1" applyFont="1" applyBorder="1" applyAlignment="1" applyProtection="1">
      <alignment horizontal="left" vertical="center"/>
    </xf>
    <xf numFmtId="0" fontId="8" fillId="0" borderId="0" xfId="6" applyNumberFormat="1" applyFont="1" applyBorder="1" applyAlignment="1" applyProtection="1">
      <alignment horizontal="left" vertical="center"/>
    </xf>
    <xf numFmtId="0" fontId="8" fillId="0" borderId="121" xfId="6" applyNumberFormat="1" applyFont="1" applyBorder="1" applyAlignment="1" applyProtection="1">
      <alignment horizontal="left" vertical="center"/>
    </xf>
    <xf numFmtId="0" fontId="8" fillId="0" borderId="14" xfId="6" applyFont="1" applyBorder="1" applyAlignment="1" applyProtection="1">
      <alignment horizontal="left" vertical="center"/>
    </xf>
    <xf numFmtId="0" fontId="8" fillId="0" borderId="0" xfId="6" applyFont="1" applyBorder="1" applyAlignment="1" applyProtection="1">
      <alignment horizontal="left" vertical="center"/>
    </xf>
    <xf numFmtId="0" fontId="8" fillId="0" borderId="121" xfId="6" applyFont="1" applyBorder="1" applyAlignment="1" applyProtection="1">
      <alignment horizontal="left" vertical="center"/>
    </xf>
    <xf numFmtId="0" fontId="8" fillId="0" borderId="19" xfId="6" applyFont="1" applyBorder="1" applyAlignment="1" applyProtection="1">
      <alignment horizontal="left" vertical="center"/>
    </xf>
    <xf numFmtId="0" fontId="8" fillId="0" borderId="20" xfId="6" applyFont="1" applyBorder="1" applyAlignment="1" applyProtection="1">
      <alignment horizontal="left" vertical="center"/>
    </xf>
    <xf numFmtId="0" fontId="8" fillId="0" borderId="122" xfId="6" applyFont="1" applyBorder="1" applyAlignment="1" applyProtection="1">
      <alignment horizontal="left" vertical="center"/>
    </xf>
    <xf numFmtId="14" fontId="8" fillId="0" borderId="123" xfId="6" applyNumberFormat="1" applyFont="1" applyBorder="1" applyAlignment="1" applyProtection="1">
      <alignment horizontal="left" vertical="center"/>
    </xf>
    <xf numFmtId="14" fontId="8" fillId="0" borderId="20" xfId="6" applyNumberFormat="1" applyFont="1" applyBorder="1" applyAlignment="1" applyProtection="1">
      <alignment horizontal="left" vertical="center"/>
    </xf>
    <xf numFmtId="14" fontId="8" fillId="0" borderId="21" xfId="6" applyNumberFormat="1" applyFont="1" applyBorder="1" applyAlignment="1" applyProtection="1">
      <alignment horizontal="left" vertical="center"/>
    </xf>
    <xf numFmtId="0" fontId="17" fillId="0" borderId="15" xfId="6" applyFont="1" applyFill="1" applyBorder="1" applyAlignment="1" applyProtection="1">
      <alignment horizontal="left" vertical="top" wrapText="1"/>
    </xf>
    <xf numFmtId="0" fontId="17" fillId="0" borderId="16" xfId="6" applyFont="1" applyFill="1" applyBorder="1" applyAlignment="1" applyProtection="1">
      <alignment horizontal="left" vertical="top" wrapText="1"/>
    </xf>
    <xf numFmtId="0" fontId="17" fillId="0" borderId="17" xfId="6" applyFont="1" applyFill="1" applyBorder="1" applyAlignment="1" applyProtection="1">
      <alignment horizontal="left" vertical="top" wrapText="1"/>
    </xf>
    <xf numFmtId="0" fontId="17" fillId="0" borderId="14" xfId="6" applyFont="1" applyFill="1" applyBorder="1" applyAlignment="1" applyProtection="1">
      <alignment horizontal="left" vertical="top" wrapText="1"/>
    </xf>
    <xf numFmtId="0" fontId="17" fillId="0" borderId="0" xfId="6" applyFont="1" applyFill="1" applyBorder="1" applyAlignment="1" applyProtection="1">
      <alignment horizontal="left" vertical="top" wrapText="1"/>
    </xf>
    <xf numFmtId="0" fontId="17" fillId="0" borderId="18" xfId="6" applyFont="1" applyFill="1" applyBorder="1" applyAlignment="1" applyProtection="1">
      <alignment horizontal="left" vertical="top" wrapText="1"/>
    </xf>
    <xf numFmtId="0" fontId="6" fillId="0" borderId="14" xfId="6" applyFont="1" applyBorder="1" applyAlignment="1" applyProtection="1">
      <alignment horizontal="left" vertical="center"/>
    </xf>
    <xf numFmtId="0" fontId="6" fillId="0" borderId="0" xfId="6" applyFont="1" applyBorder="1" applyAlignment="1" applyProtection="1">
      <alignment horizontal="left" vertical="center"/>
    </xf>
    <xf numFmtId="0" fontId="6" fillId="0" borderId="121" xfId="6" applyFont="1" applyBorder="1" applyAlignment="1" applyProtection="1">
      <alignment horizontal="left" vertical="center"/>
    </xf>
    <xf numFmtId="0" fontId="9" fillId="0" borderId="81" xfId="6" applyFont="1" applyBorder="1" applyAlignment="1" applyProtection="1">
      <alignment horizontal="left" vertical="center"/>
    </xf>
    <xf numFmtId="0" fontId="9" fillId="0" borderId="0" xfId="6" applyFont="1" applyBorder="1" applyAlignment="1" applyProtection="1">
      <alignment horizontal="left" vertical="center"/>
    </xf>
    <xf numFmtId="0" fontId="9" fillId="0" borderId="18" xfId="6" applyFont="1" applyBorder="1" applyAlignment="1" applyProtection="1">
      <alignment horizontal="left" vertical="center"/>
    </xf>
    <xf numFmtId="0" fontId="8" fillId="0" borderId="81" xfId="6" applyNumberFormat="1" applyFont="1" applyBorder="1" applyAlignment="1" applyProtection="1">
      <alignment horizontal="left" vertical="center"/>
    </xf>
    <xf numFmtId="0" fontId="8" fillId="0" borderId="18" xfId="6" applyNumberFormat="1" applyFont="1" applyBorder="1" applyAlignment="1" applyProtection="1">
      <alignment horizontal="left" vertical="center"/>
    </xf>
    <xf numFmtId="14" fontId="8" fillId="0" borderId="81" xfId="6" applyNumberFormat="1" applyFont="1" applyBorder="1" applyAlignment="1" applyProtection="1">
      <alignment horizontal="left" vertical="center"/>
    </xf>
    <xf numFmtId="14" fontId="8" fillId="0" borderId="0" xfId="6" applyNumberFormat="1" applyFont="1" applyBorder="1" applyAlignment="1" applyProtection="1">
      <alignment horizontal="left" vertical="center"/>
    </xf>
    <xf numFmtId="14" fontId="8" fillId="0" borderId="18" xfId="6" applyNumberFormat="1" applyFont="1" applyBorder="1" applyAlignment="1" applyProtection="1">
      <alignment horizontal="left" vertical="center"/>
    </xf>
    <xf numFmtId="14" fontId="9" fillId="0" borderId="81" xfId="6" applyNumberFormat="1" applyFont="1" applyBorder="1" applyAlignment="1" applyProtection="1">
      <alignment horizontal="left"/>
    </xf>
    <xf numFmtId="14" fontId="9" fillId="0" borderId="0" xfId="6" applyNumberFormat="1" applyFont="1" applyBorder="1" applyAlignment="1" applyProtection="1">
      <alignment horizontal="left"/>
    </xf>
    <xf numFmtId="14" fontId="9" fillId="0" borderId="18" xfId="6" applyNumberFormat="1" applyFont="1" applyBorder="1" applyAlignment="1" applyProtection="1">
      <alignment horizontal="left"/>
    </xf>
    <xf numFmtId="0" fontId="8" fillId="0" borderId="81" xfId="6" applyNumberFormat="1" applyFont="1" applyBorder="1" applyAlignment="1" applyProtection="1">
      <alignment horizontal="left" vertical="center" wrapText="1"/>
    </xf>
    <xf numFmtId="0" fontId="8" fillId="0" borderId="0" xfId="6" applyNumberFormat="1" applyFont="1" applyBorder="1" applyAlignment="1" applyProtection="1">
      <alignment horizontal="left" vertical="center" wrapText="1"/>
    </xf>
    <xf numFmtId="0" fontId="8" fillId="0" borderId="18" xfId="6" applyNumberFormat="1" applyFont="1" applyBorder="1" applyAlignment="1" applyProtection="1">
      <alignment horizontal="left" vertical="center" wrapText="1"/>
    </xf>
    <xf numFmtId="0" fontId="17" fillId="0" borderId="14" xfId="6" applyFont="1" applyFill="1" applyBorder="1" applyAlignment="1" applyProtection="1">
      <alignment horizontal="left" vertical="center" wrapText="1"/>
    </xf>
    <xf numFmtId="0" fontId="17" fillId="0" borderId="0" xfId="6" applyFont="1" applyFill="1" applyBorder="1" applyAlignment="1" applyProtection="1">
      <alignment horizontal="left" vertical="center" wrapText="1"/>
    </xf>
    <xf numFmtId="0" fontId="17" fillId="0" borderId="18" xfId="6" applyFont="1" applyFill="1" applyBorder="1" applyAlignment="1" applyProtection="1">
      <alignment horizontal="left" vertical="center" wrapText="1"/>
    </xf>
    <xf numFmtId="0" fontId="17" fillId="0" borderId="19" xfId="6" applyFont="1" applyFill="1" applyBorder="1" applyAlignment="1" applyProtection="1">
      <alignment horizontal="left" vertical="center" wrapText="1"/>
    </xf>
    <xf numFmtId="0" fontId="17" fillId="0" borderId="20" xfId="6" applyFont="1" applyFill="1" applyBorder="1" applyAlignment="1" applyProtection="1">
      <alignment horizontal="left" vertical="center" wrapText="1"/>
    </xf>
    <xf numFmtId="0" fontId="17" fillId="0" borderId="21" xfId="6" applyFont="1" applyFill="1" applyBorder="1" applyAlignment="1" applyProtection="1">
      <alignment horizontal="left" vertical="center" wrapText="1"/>
    </xf>
    <xf numFmtId="0" fontId="17" fillId="0" borderId="124" xfId="6" applyFont="1" applyFill="1" applyBorder="1" applyAlignment="1" applyProtection="1">
      <alignment horizontal="left" vertical="center"/>
    </xf>
    <xf numFmtId="0" fontId="17" fillId="0" borderId="125" xfId="6" applyFont="1" applyFill="1" applyBorder="1" applyAlignment="1" applyProtection="1">
      <alignment horizontal="left" vertical="center"/>
    </xf>
    <xf numFmtId="0" fontId="17" fillId="0" borderId="126" xfId="6" applyFont="1" applyFill="1" applyBorder="1" applyAlignment="1" applyProtection="1">
      <alignment horizontal="left" vertical="center"/>
    </xf>
    <xf numFmtId="0" fontId="17" fillId="0" borderId="127" xfId="6" applyFont="1" applyFill="1" applyBorder="1" applyAlignment="1" applyProtection="1">
      <alignment horizontal="left" vertical="center"/>
    </xf>
    <xf numFmtId="0" fontId="17" fillId="0" borderId="128" xfId="6" applyFont="1" applyFill="1" applyBorder="1" applyAlignment="1" applyProtection="1">
      <alignment horizontal="left" vertical="center"/>
    </xf>
    <xf numFmtId="0" fontId="17" fillId="0" borderId="129" xfId="6" applyFont="1" applyFill="1" applyBorder="1" applyAlignment="1" applyProtection="1">
      <alignment horizontal="left" vertical="center"/>
    </xf>
    <xf numFmtId="0" fontId="17" fillId="0" borderId="14" xfId="6" applyFont="1" applyBorder="1" applyAlignment="1" applyProtection="1">
      <alignment horizontal="left" vertical="center"/>
    </xf>
    <xf numFmtId="0" fontId="17" fillId="0" borderId="0" xfId="6" applyFont="1" applyBorder="1" applyAlignment="1" applyProtection="1">
      <alignment horizontal="left" vertical="center"/>
    </xf>
    <xf numFmtId="0" fontId="17" fillId="0" borderId="121" xfId="6" applyFont="1" applyBorder="1" applyAlignment="1" applyProtection="1">
      <alignment horizontal="left" vertical="center"/>
    </xf>
    <xf numFmtId="0" fontId="17" fillId="0" borderId="81" xfId="6" applyNumberFormat="1" applyFont="1" applyBorder="1" applyAlignment="1" applyProtection="1">
      <alignment horizontal="left" vertical="center"/>
    </xf>
    <xf numFmtId="0" fontId="17" fillId="0" borderId="0" xfId="6" applyNumberFormat="1" applyFont="1" applyBorder="1" applyAlignment="1" applyProtection="1">
      <alignment horizontal="left" vertical="center"/>
    </xf>
    <xf numFmtId="0" fontId="17" fillId="0" borderId="18" xfId="6" applyNumberFormat="1" applyFont="1" applyBorder="1" applyAlignment="1" applyProtection="1">
      <alignment horizontal="left" vertical="center"/>
    </xf>
    <xf numFmtId="0" fontId="17" fillId="0" borderId="19" xfId="6" applyFont="1" applyBorder="1" applyAlignment="1" applyProtection="1">
      <alignment horizontal="left" vertical="center"/>
    </xf>
    <xf numFmtId="0" fontId="17" fillId="0" borderId="20" xfId="6" applyFont="1" applyBorder="1" applyAlignment="1" applyProtection="1">
      <alignment horizontal="left" vertical="center"/>
    </xf>
    <xf numFmtId="0" fontId="17" fillId="0" borderId="122" xfId="6" applyFont="1" applyBorder="1" applyAlignment="1" applyProtection="1">
      <alignment horizontal="left" vertical="center"/>
    </xf>
    <xf numFmtId="14" fontId="17" fillId="0" borderId="123" xfId="6" applyNumberFormat="1" applyFont="1" applyBorder="1" applyAlignment="1" applyProtection="1">
      <alignment horizontal="left" vertical="center"/>
    </xf>
    <xf numFmtId="14" fontId="17" fillId="0" borderId="20" xfId="6" applyNumberFormat="1" applyFont="1" applyBorder="1" applyAlignment="1" applyProtection="1">
      <alignment horizontal="left" vertical="center"/>
    </xf>
    <xf numFmtId="14" fontId="17" fillId="0" borderId="21" xfId="6" applyNumberFormat="1" applyFont="1" applyBorder="1" applyAlignment="1" applyProtection="1">
      <alignment horizontal="left" vertical="center"/>
    </xf>
    <xf numFmtId="0" fontId="17" fillId="0" borderId="81" xfId="6" applyFont="1" applyBorder="1" applyAlignment="1" applyProtection="1">
      <alignment horizontal="left" vertical="center"/>
    </xf>
    <xf numFmtId="0" fontId="17" fillId="0" borderId="18" xfId="6" applyFont="1" applyBorder="1" applyAlignment="1" applyProtection="1">
      <alignment horizontal="left" vertical="center"/>
    </xf>
    <xf numFmtId="0" fontId="17" fillId="0" borderId="14" xfId="6" applyNumberFormat="1" applyFont="1" applyBorder="1" applyAlignment="1" applyProtection="1">
      <alignment horizontal="left" vertical="center"/>
    </xf>
    <xf numFmtId="0" fontId="17" fillId="0" borderId="121" xfId="6" applyNumberFormat="1" applyFont="1" applyBorder="1" applyAlignment="1" applyProtection="1">
      <alignment horizontal="left" vertical="center"/>
    </xf>
    <xf numFmtId="0" fontId="12" fillId="0" borderId="14" xfId="6" applyFont="1" applyBorder="1" applyAlignment="1" applyProtection="1">
      <alignment horizontal="left" vertical="center"/>
    </xf>
    <xf numFmtId="0" fontId="12" fillId="0" borderId="0" xfId="6" applyFont="1" applyBorder="1" applyAlignment="1" applyProtection="1">
      <alignment horizontal="left" vertical="center"/>
    </xf>
    <xf numFmtId="0" fontId="12" fillId="0" borderId="121" xfId="6" applyFont="1" applyBorder="1" applyAlignment="1" applyProtection="1">
      <alignment horizontal="left" vertical="center"/>
    </xf>
    <xf numFmtId="14" fontId="17" fillId="0" borderId="81" xfId="6" applyNumberFormat="1" applyFont="1" applyBorder="1" applyAlignment="1" applyProtection="1">
      <alignment horizontal="left"/>
    </xf>
    <xf numFmtId="14" fontId="17" fillId="0" borderId="0" xfId="6" applyNumberFormat="1" applyFont="1" applyBorder="1" applyAlignment="1" applyProtection="1">
      <alignment horizontal="left"/>
    </xf>
    <xf numFmtId="14" fontId="17" fillId="0" borderId="18" xfId="6" applyNumberFormat="1" applyFont="1" applyBorder="1" applyAlignment="1" applyProtection="1">
      <alignment horizontal="left"/>
    </xf>
    <xf numFmtId="14" fontId="17" fillId="0" borderId="81" xfId="6" applyNumberFormat="1" applyFont="1" applyBorder="1" applyAlignment="1" applyProtection="1">
      <alignment horizontal="left" vertical="center"/>
    </xf>
    <xf numFmtId="14" fontId="17" fillId="0" borderId="0" xfId="6" applyNumberFormat="1" applyFont="1" applyBorder="1" applyAlignment="1" applyProtection="1">
      <alignment horizontal="left" vertical="center"/>
    </xf>
    <xf numFmtId="14" fontId="17" fillId="0" borderId="18" xfId="6" applyNumberFormat="1" applyFont="1" applyBorder="1" applyAlignment="1" applyProtection="1">
      <alignment horizontal="left" vertical="center"/>
    </xf>
    <xf numFmtId="0" fontId="17" fillId="0" borderId="81" xfId="6" applyNumberFormat="1" applyFont="1" applyBorder="1" applyAlignment="1" applyProtection="1">
      <alignment horizontal="left" vertical="center" wrapText="1"/>
    </xf>
    <xf numFmtId="0" fontId="17" fillId="0" borderId="0" xfId="6" applyNumberFormat="1" applyFont="1" applyBorder="1" applyAlignment="1" applyProtection="1">
      <alignment horizontal="left" vertical="center" wrapText="1"/>
    </xf>
    <xf numFmtId="0" fontId="17" fillId="0" borderId="18" xfId="6" applyNumberFormat="1" applyFont="1" applyBorder="1" applyAlignment="1" applyProtection="1">
      <alignment horizontal="left" vertical="center" wrapText="1"/>
    </xf>
    <xf numFmtId="0" fontId="8" fillId="0" borderId="29" xfId="6" applyFont="1" applyBorder="1" applyAlignment="1" applyProtection="1">
      <alignment horizontal="left" vertical="center"/>
    </xf>
    <xf numFmtId="0" fontId="8" fillId="0" borderId="11" xfId="6" applyFont="1" applyBorder="1" applyAlignment="1" applyProtection="1">
      <alignment horizontal="left" vertical="center"/>
    </xf>
    <xf numFmtId="0" fontId="24" fillId="12" borderId="39" xfId="7" applyFont="1" applyFill="1" applyBorder="1" applyAlignment="1" applyProtection="1">
      <alignment horizontal="left" vertical="center"/>
    </xf>
    <xf numFmtId="0" fontId="24" fillId="12" borderId="41" xfId="7" applyFont="1" applyFill="1" applyBorder="1" applyAlignment="1" applyProtection="1">
      <alignment horizontal="left" vertical="center"/>
    </xf>
    <xf numFmtId="0" fontId="8" fillId="0" borderId="27"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8" fillId="14" borderId="33" xfId="0" applyFont="1" applyFill="1" applyBorder="1" applyAlignment="1" applyProtection="1">
      <alignment horizontal="left" vertical="top" wrapText="1"/>
      <protection locked="0"/>
    </xf>
    <xf numFmtId="0" fontId="8" fillId="14" borderId="34" xfId="0" applyFont="1" applyFill="1" applyBorder="1" applyAlignment="1" applyProtection="1">
      <alignment horizontal="left" vertical="top" wrapText="1"/>
      <protection locked="0"/>
    </xf>
    <xf numFmtId="0" fontId="8" fillId="14" borderId="14" xfId="0" applyFont="1" applyFill="1" applyBorder="1" applyAlignment="1" applyProtection="1">
      <alignment horizontal="left" vertical="top" wrapText="1"/>
      <protection locked="0"/>
    </xf>
    <xf numFmtId="0" fontId="8" fillId="14" borderId="18" xfId="0" applyFont="1" applyFill="1" applyBorder="1" applyAlignment="1" applyProtection="1">
      <alignment horizontal="left" vertical="top" wrapText="1"/>
      <protection locked="0"/>
    </xf>
    <xf numFmtId="0" fontId="8" fillId="14" borderId="19" xfId="0" applyFont="1" applyFill="1" applyBorder="1" applyAlignment="1" applyProtection="1">
      <alignment horizontal="left" vertical="top" wrapText="1"/>
      <protection locked="0"/>
    </xf>
    <xf numFmtId="0" fontId="8" fillId="14" borderId="21" xfId="0" applyFont="1" applyFill="1" applyBorder="1" applyAlignment="1" applyProtection="1">
      <alignment horizontal="left" vertical="top" wrapText="1"/>
      <protection locked="0"/>
    </xf>
    <xf numFmtId="0" fontId="24" fillId="6" borderId="40" xfId="7" applyFont="1" applyBorder="1" applyAlignment="1" applyProtection="1">
      <alignment horizontal="left" vertical="center"/>
    </xf>
    <xf numFmtId="0" fontId="8" fillId="0" borderId="42" xfId="6" applyFont="1" applyBorder="1" applyAlignment="1" applyProtection="1">
      <alignment horizontal="left" vertical="center"/>
    </xf>
    <xf numFmtId="0" fontId="8" fillId="0" borderId="77" xfId="6" applyFont="1" applyBorder="1" applyAlignment="1" applyProtection="1">
      <alignment horizontal="left" vertical="center"/>
    </xf>
    <xf numFmtId="0" fontId="11" fillId="0" borderId="0" xfId="0" applyFont="1" applyAlignment="1" applyProtection="1">
      <alignment horizontal="center" vertical="center"/>
    </xf>
    <xf numFmtId="0" fontId="24" fillId="18" borderId="15" xfId="7" applyFont="1" applyFill="1" applyBorder="1" applyAlignment="1" applyProtection="1">
      <alignment horizontal="left" vertical="center" wrapText="1"/>
    </xf>
    <xf numFmtId="0" fontId="24" fillId="18" borderId="16" xfId="7" applyFont="1" applyFill="1" applyBorder="1" applyAlignment="1" applyProtection="1">
      <alignment horizontal="left" vertical="center" wrapText="1"/>
    </xf>
    <xf numFmtId="0" fontId="24" fillId="18" borderId="17" xfId="7" applyFont="1" applyFill="1" applyBorder="1" applyAlignment="1" applyProtection="1">
      <alignment horizontal="left" vertical="center" wrapText="1"/>
    </xf>
    <xf numFmtId="0" fontId="24" fillId="18" borderId="14"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18" xfId="7" applyFont="1" applyFill="1" applyBorder="1" applyAlignment="1" applyProtection="1">
      <alignment horizontal="left" vertical="center" wrapText="1"/>
    </xf>
    <xf numFmtId="0" fontId="10" fillId="0" borderId="27" xfId="6" applyFont="1" applyBorder="1" applyAlignment="1" applyProtection="1">
      <alignment horizontal="center" vertical="center"/>
    </xf>
    <xf numFmtId="0" fontId="10" fillId="0" borderId="96" xfId="6" applyFont="1" applyBorder="1" applyAlignment="1" applyProtection="1">
      <alignment horizontal="center" vertical="center"/>
    </xf>
    <xf numFmtId="0" fontId="8" fillId="14" borderId="0" xfId="0" applyFont="1" applyFill="1" applyBorder="1" applyAlignment="1" applyProtection="1">
      <alignment horizontal="left" vertical="top" wrapText="1"/>
      <protection locked="0"/>
    </xf>
    <xf numFmtId="0" fontId="8" fillId="14" borderId="20" xfId="0" applyFont="1" applyFill="1" applyBorder="1" applyAlignment="1" applyProtection="1">
      <alignment horizontal="left" vertical="top" wrapText="1"/>
      <protection locked="0"/>
    </xf>
    <xf numFmtId="0" fontId="24" fillId="6" borderId="39" xfId="7" applyFont="1" applyBorder="1" applyAlignment="1">
      <alignment horizontal="left" vertical="center"/>
    </xf>
    <xf numFmtId="0" fontId="24" fillId="6" borderId="41" xfId="7" applyFont="1" applyBorder="1" applyAlignment="1">
      <alignment horizontal="left" vertical="center"/>
    </xf>
    <xf numFmtId="0" fontId="24" fillId="6" borderId="39" xfId="7" applyFont="1" applyBorder="1" applyAlignment="1" applyProtection="1">
      <alignment horizontal="left" vertical="center" wrapText="1"/>
    </xf>
    <xf numFmtId="0" fontId="24" fillId="6" borderId="41" xfId="7" applyFont="1" applyBorder="1" applyAlignment="1" applyProtection="1">
      <alignment horizontal="left" vertical="center" wrapText="1"/>
    </xf>
    <xf numFmtId="0" fontId="10" fillId="12" borderId="39" xfId="6" applyFont="1" applyFill="1" applyBorder="1" applyAlignment="1" applyProtection="1">
      <alignment horizontal="left"/>
    </xf>
    <xf numFmtId="0" fontId="10" fillId="12" borderId="41" xfId="6" applyFont="1" applyFill="1" applyBorder="1" applyAlignment="1" applyProtection="1">
      <alignment horizontal="left"/>
    </xf>
    <xf numFmtId="0" fontId="46" fillId="12" borderId="39" xfId="0" applyFont="1" applyFill="1" applyBorder="1" applyAlignment="1" applyProtection="1">
      <alignment horizontal="left" wrapText="1"/>
    </xf>
    <xf numFmtId="0" fontId="46" fillId="12" borderId="40" xfId="0" applyFont="1" applyFill="1" applyBorder="1" applyAlignment="1" applyProtection="1">
      <alignment horizontal="left" wrapText="1"/>
    </xf>
    <xf numFmtId="0" fontId="46" fillId="12" borderId="41" xfId="0" applyFont="1" applyFill="1" applyBorder="1" applyAlignment="1" applyProtection="1">
      <alignment horizontal="left" wrapText="1"/>
    </xf>
    <xf numFmtId="0" fontId="8" fillId="14" borderId="15" xfId="0" applyFont="1" applyFill="1" applyBorder="1" applyAlignment="1" applyProtection="1">
      <alignment horizontal="left" vertical="top" wrapText="1"/>
      <protection locked="0"/>
    </xf>
    <xf numFmtId="0" fontId="8" fillId="14" borderId="16" xfId="0" applyFont="1" applyFill="1" applyBorder="1" applyAlignment="1" applyProtection="1">
      <alignment horizontal="left" vertical="top" wrapText="1"/>
      <protection locked="0"/>
    </xf>
    <xf numFmtId="0" fontId="8" fillId="14" borderId="17" xfId="0" applyFont="1" applyFill="1" applyBorder="1" applyAlignment="1" applyProtection="1">
      <alignment horizontal="left" vertical="top" wrapText="1"/>
      <protection locked="0"/>
    </xf>
    <xf numFmtId="0" fontId="24" fillId="12" borderId="40" xfId="7" applyFont="1" applyFill="1" applyBorder="1" applyAlignment="1" applyProtection="1">
      <alignment horizontal="left" vertical="center"/>
    </xf>
    <xf numFmtId="2" fontId="17" fillId="2" borderId="1" xfId="0" applyNumberFormat="1" applyFont="1" applyFill="1" applyBorder="1" applyAlignment="1" applyProtection="1">
      <alignment horizontal="center" vertical="center"/>
    </xf>
    <xf numFmtId="2" fontId="17" fillId="2" borderId="25" xfId="0" applyNumberFormat="1" applyFont="1" applyFill="1" applyBorder="1" applyAlignment="1" applyProtection="1">
      <alignment horizontal="center" vertical="center"/>
    </xf>
    <xf numFmtId="2" fontId="11" fillId="15" borderId="32" xfId="0" applyNumberFormat="1" applyFont="1" applyFill="1" applyBorder="1" applyAlignment="1" applyProtection="1">
      <alignment horizontal="center" vertical="center"/>
    </xf>
    <xf numFmtId="2" fontId="11" fillId="15" borderId="24"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28" xfId="0" applyFont="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5" xfId="0" applyNumberFormat="1" applyFont="1" applyFill="1" applyBorder="1" applyAlignment="1" applyProtection="1">
      <alignment horizontal="center" vertical="center"/>
      <protection locked="0"/>
    </xf>
    <xf numFmtId="2" fontId="11" fillId="15" borderId="1" xfId="0" applyNumberFormat="1" applyFont="1" applyFill="1" applyBorder="1" applyAlignment="1" applyProtection="1">
      <alignment horizontal="center" vertical="center"/>
    </xf>
    <xf numFmtId="2" fontId="11" fillId="15" borderId="25" xfId="0" applyNumberFormat="1" applyFont="1" applyFill="1" applyBorder="1" applyAlignment="1" applyProtection="1">
      <alignment horizontal="center" vertical="center"/>
    </xf>
    <xf numFmtId="0" fontId="24" fillId="6" borderId="40" xfId="7" applyFont="1" applyBorder="1" applyAlignment="1" applyProtection="1">
      <alignment horizontal="left" vertical="center" wrapText="1"/>
    </xf>
    <xf numFmtId="0" fontId="36" fillId="0" borderId="0" xfId="0" applyFont="1" applyFill="1" applyBorder="1" applyAlignment="1" applyProtection="1">
      <alignment horizontal="center" vertical="center"/>
    </xf>
    <xf numFmtId="0" fontId="9" fillId="0" borderId="83" xfId="6" applyFont="1" applyBorder="1" applyAlignment="1" applyProtection="1">
      <alignment horizontal="left"/>
    </xf>
    <xf numFmtId="0" fontId="9" fillId="0" borderId="84" xfId="6" applyFont="1" applyBorder="1" applyAlignment="1" applyProtection="1">
      <alignment horizontal="left"/>
    </xf>
    <xf numFmtId="0" fontId="9" fillId="0" borderId="60" xfId="6" applyFont="1" applyBorder="1" applyAlignment="1" applyProtection="1">
      <alignment horizontal="left"/>
    </xf>
    <xf numFmtId="0" fontId="10" fillId="0" borderId="1"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3" fillId="18" borderId="93" xfId="0" applyFont="1" applyFill="1" applyBorder="1" applyAlignment="1" applyProtection="1">
      <alignment horizontal="center" vertical="center"/>
    </xf>
    <xf numFmtId="0" fontId="33" fillId="18" borderId="94" xfId="0" applyFont="1" applyFill="1" applyBorder="1" applyAlignment="1" applyProtection="1">
      <alignment horizontal="center" vertical="center"/>
    </xf>
    <xf numFmtId="0" fontId="33" fillId="18" borderId="95" xfId="0" applyFont="1" applyFill="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37" xfId="0" applyFont="1" applyBorder="1" applyAlignment="1" applyProtection="1">
      <alignment horizontal="center" vertical="center"/>
    </xf>
    <xf numFmtId="0" fontId="10" fillId="12" borderId="39" xfId="0" applyFont="1" applyFill="1" applyBorder="1" applyAlignment="1" applyProtection="1">
      <alignment horizontal="left" vertical="center"/>
    </xf>
    <xf numFmtId="0" fontId="10" fillId="12" borderId="40" xfId="0" applyFont="1" applyFill="1" applyBorder="1" applyAlignment="1" applyProtection="1">
      <alignment horizontal="left" vertical="center"/>
    </xf>
    <xf numFmtId="0" fontId="10" fillId="12" borderId="41" xfId="0" applyFont="1" applyFill="1" applyBorder="1" applyAlignment="1" applyProtection="1">
      <alignment horizontal="left" vertical="center"/>
    </xf>
    <xf numFmtId="0" fontId="8" fillId="14" borderId="14" xfId="0" quotePrefix="1" applyFont="1" applyFill="1" applyBorder="1" applyAlignment="1" applyProtection="1">
      <alignment horizontal="left" vertical="top" wrapText="1"/>
      <protection locked="0"/>
    </xf>
    <xf numFmtId="0" fontId="8" fillId="14" borderId="0" xfId="0" quotePrefix="1" applyFont="1" applyFill="1" applyBorder="1" applyAlignment="1" applyProtection="1">
      <alignment horizontal="left" vertical="top" wrapText="1"/>
      <protection locked="0"/>
    </xf>
    <xf numFmtId="0" fontId="8" fillId="14" borderId="18" xfId="0" quotePrefix="1" applyFont="1" applyFill="1" applyBorder="1" applyAlignment="1" applyProtection="1">
      <alignment horizontal="left" vertical="top" wrapText="1"/>
      <protection locked="0"/>
    </xf>
    <xf numFmtId="0" fontId="8" fillId="14" borderId="19" xfId="0" quotePrefix="1" applyFont="1" applyFill="1" applyBorder="1" applyAlignment="1" applyProtection="1">
      <alignment horizontal="left" vertical="top" wrapText="1"/>
      <protection locked="0"/>
    </xf>
    <xf numFmtId="0" fontId="8" fillId="14" borderId="20" xfId="0" quotePrefix="1" applyFont="1" applyFill="1" applyBorder="1" applyAlignment="1" applyProtection="1">
      <alignment horizontal="left" vertical="top" wrapText="1"/>
      <protection locked="0"/>
    </xf>
    <xf numFmtId="0" fontId="8" fillId="14" borderId="21" xfId="0" quotePrefix="1" applyFont="1" applyFill="1" applyBorder="1" applyAlignment="1" applyProtection="1">
      <alignment horizontal="left" vertical="top" wrapText="1"/>
      <protection locked="0"/>
    </xf>
    <xf numFmtId="0" fontId="25" fillId="0" borderId="0" xfId="1" applyFont="1" applyAlignment="1" applyProtection="1">
      <alignment horizontal="left" vertical="center"/>
      <protection locked="0"/>
    </xf>
    <xf numFmtId="0" fontId="28" fillId="0" borderId="39" xfId="0" applyFont="1" applyFill="1" applyBorder="1" applyAlignment="1" applyProtection="1">
      <alignment vertical="center" wrapText="1"/>
    </xf>
    <xf numFmtId="0" fontId="28" fillId="0" borderId="40" xfId="0" applyFont="1" applyFill="1" applyBorder="1" applyAlignment="1" applyProtection="1">
      <alignment vertical="center" wrapText="1"/>
    </xf>
    <xf numFmtId="0" fontId="28" fillId="0" borderId="41" xfId="0" applyFont="1" applyFill="1" applyBorder="1" applyAlignment="1" applyProtection="1">
      <alignment vertical="center" wrapText="1"/>
    </xf>
    <xf numFmtId="0" fontId="50" fillId="0" borderId="15" xfId="0" applyFont="1" applyBorder="1" applyAlignment="1" applyProtection="1">
      <alignment horizontal="left" vertical="center" wrapText="1"/>
    </xf>
    <xf numFmtId="0" fontId="50" fillId="0" borderId="16"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19" xfId="0" applyFont="1" applyBorder="1" applyAlignment="1" applyProtection="1">
      <alignment horizontal="left" vertical="center" wrapText="1"/>
    </xf>
    <xf numFmtId="0" fontId="50" fillId="0" borderId="20" xfId="0" applyFont="1" applyBorder="1" applyAlignment="1" applyProtection="1">
      <alignment horizontal="left" vertical="center" wrapText="1"/>
    </xf>
    <xf numFmtId="0" fontId="50" fillId="0" borderId="21" xfId="0" applyFont="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0" fontId="40" fillId="0" borderId="14" xfId="0" applyFont="1" applyFill="1" applyBorder="1" applyAlignment="1" applyProtection="1">
      <alignment horizontal="left" vertical="center" wrapText="1"/>
    </xf>
    <xf numFmtId="0" fontId="9" fillId="0" borderId="85" xfId="6" applyNumberFormat="1" applyFont="1" applyBorder="1" applyAlignment="1" applyProtection="1">
      <alignment horizontal="left"/>
    </xf>
    <xf numFmtId="0" fontId="9" fillId="0" borderId="86" xfId="6" applyNumberFormat="1" applyFont="1" applyBorder="1" applyAlignment="1" applyProtection="1">
      <alignment horizontal="left"/>
    </xf>
    <xf numFmtId="0" fontId="9" fillId="0" borderId="61" xfId="6" applyNumberFormat="1" applyFont="1" applyBorder="1" applyAlignment="1" applyProtection="1">
      <alignment horizontal="left"/>
    </xf>
    <xf numFmtId="14" fontId="9" fillId="0" borderId="85" xfId="6" applyNumberFormat="1" applyFont="1" applyBorder="1" applyAlignment="1" applyProtection="1">
      <alignment horizontal="left"/>
    </xf>
    <xf numFmtId="14" fontId="9" fillId="0" borderId="86" xfId="6" applyNumberFormat="1" applyFont="1" applyBorder="1" applyAlignment="1" applyProtection="1">
      <alignment horizontal="left"/>
    </xf>
    <xf numFmtId="14" fontId="9" fillId="0" borderId="61" xfId="6" applyNumberFormat="1" applyFont="1" applyBorder="1" applyAlignment="1" applyProtection="1">
      <alignment horizontal="left"/>
    </xf>
    <xf numFmtId="0" fontId="9" fillId="0" borderId="85" xfId="6" applyNumberFormat="1" applyFont="1" applyBorder="1" applyAlignment="1" applyProtection="1">
      <alignment horizontal="left" vertical="center" wrapText="1"/>
    </xf>
    <xf numFmtId="0" fontId="9" fillId="0" borderId="86" xfId="6" applyNumberFormat="1" applyFont="1" applyBorder="1" applyAlignment="1" applyProtection="1">
      <alignment horizontal="left" vertical="center" wrapText="1"/>
    </xf>
    <xf numFmtId="0" fontId="9" fillId="0" borderId="61" xfId="6" applyNumberFormat="1" applyFont="1" applyBorder="1" applyAlignment="1" applyProtection="1">
      <alignment horizontal="left" vertical="center" wrapText="1"/>
    </xf>
    <xf numFmtId="14" fontId="9" fillId="0" borderId="87" xfId="6" applyNumberFormat="1" applyFont="1" applyBorder="1" applyAlignment="1" applyProtection="1">
      <alignment horizontal="left"/>
    </xf>
    <xf numFmtId="14" fontId="9" fillId="0" borderId="88" xfId="6" applyNumberFormat="1" applyFont="1" applyBorder="1" applyAlignment="1" applyProtection="1">
      <alignment horizontal="left"/>
    </xf>
    <xf numFmtId="14" fontId="9" fillId="0" borderId="69" xfId="6" applyNumberFormat="1" applyFont="1" applyBorder="1" applyAlignment="1" applyProtection="1">
      <alignment horizontal="left"/>
    </xf>
    <xf numFmtId="14" fontId="9" fillId="0" borderId="85" xfId="6" applyNumberFormat="1" applyFont="1" applyBorder="1" applyAlignment="1" applyProtection="1">
      <alignment horizontal="left" vertical="center" wrapText="1"/>
    </xf>
    <xf numFmtId="0" fontId="8" fillId="0" borderId="15"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8" fillId="0" borderId="17" xfId="0" applyFont="1" applyBorder="1" applyAlignment="1" applyProtection="1">
      <alignment horizontal="left" vertical="top" wrapText="1"/>
    </xf>
    <xf numFmtId="0" fontId="8" fillId="0" borderId="19" xfId="0" applyFont="1" applyBorder="1" applyAlignment="1" applyProtection="1">
      <alignment horizontal="left" vertical="top" wrapText="1"/>
    </xf>
    <xf numFmtId="0" fontId="8" fillId="0" borderId="20" xfId="0" applyFont="1" applyBorder="1" applyAlignment="1" applyProtection="1">
      <alignment horizontal="left" vertical="top" wrapText="1"/>
    </xf>
    <xf numFmtId="0" fontId="8" fillId="0" borderId="21" xfId="0" applyFont="1" applyBorder="1" applyAlignment="1" applyProtection="1">
      <alignment horizontal="left" vertical="top" wrapText="1"/>
    </xf>
    <xf numFmtId="0" fontId="24" fillId="12" borderId="39" xfId="7" applyFont="1" applyFill="1" applyBorder="1" applyAlignment="1" applyProtection="1">
      <alignment vertical="center"/>
    </xf>
    <xf numFmtId="0" fontId="24" fillId="12" borderId="40" xfId="7" applyFont="1" applyFill="1" applyBorder="1" applyAlignment="1" applyProtection="1">
      <alignment vertical="center"/>
    </xf>
    <xf numFmtId="0" fontId="24" fillId="12" borderId="41" xfId="7" applyFont="1" applyFill="1" applyBorder="1" applyAlignment="1" applyProtection="1">
      <alignment vertical="center"/>
    </xf>
    <xf numFmtId="0" fontId="10" fillId="0" borderId="31" xfId="0" applyFont="1" applyBorder="1" applyAlignment="1" applyProtection="1">
      <alignment horizontal="center"/>
    </xf>
    <xf numFmtId="0" fontId="10" fillId="0" borderId="28" xfId="0" applyFont="1" applyBorder="1" applyAlignment="1" applyProtection="1">
      <alignment horizontal="center"/>
    </xf>
    <xf numFmtId="0" fontId="10" fillId="12" borderId="167" xfId="0" applyFont="1" applyFill="1" applyBorder="1" applyAlignment="1" applyProtection="1">
      <alignment horizontal="center" vertical="center" wrapText="1"/>
    </xf>
    <xf numFmtId="0" fontId="10" fillId="12" borderId="49" xfId="0" applyFont="1" applyFill="1" applyBorder="1" applyAlignment="1" applyProtection="1">
      <alignment horizontal="center" vertical="center" wrapText="1"/>
    </xf>
    <xf numFmtId="0" fontId="24" fillId="6" borderId="39" xfId="7" applyFont="1" applyBorder="1" applyAlignment="1" applyProtection="1">
      <alignment horizontal="center" vertical="center"/>
    </xf>
    <xf numFmtId="0" fontId="24" fillId="6" borderId="40" xfId="7" applyFont="1" applyBorder="1" applyAlignment="1" applyProtection="1">
      <alignment horizontal="center" vertical="center"/>
    </xf>
    <xf numFmtId="0" fontId="24" fillId="6" borderId="41" xfId="7" applyFont="1" applyBorder="1" applyAlignment="1" applyProtection="1">
      <alignment horizontal="center" vertical="center"/>
    </xf>
    <xf numFmtId="0" fontId="8" fillId="0" borderId="165"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17" fillId="0" borderId="166"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17" fillId="0" borderId="130" xfId="0" applyFont="1" applyFill="1" applyBorder="1" applyAlignment="1" applyProtection="1">
      <alignment horizontal="center" vertical="center"/>
    </xf>
    <xf numFmtId="0" fontId="17" fillId="0" borderId="20" xfId="0" applyFont="1" applyFill="1" applyBorder="1" applyAlignment="1" applyProtection="1">
      <alignment horizontal="center" vertical="center"/>
    </xf>
    <xf numFmtId="0" fontId="17" fillId="0" borderId="21" xfId="0" applyFont="1" applyFill="1" applyBorder="1" applyAlignment="1" applyProtection="1">
      <alignment horizontal="center" vertical="center"/>
    </xf>
    <xf numFmtId="0" fontId="10" fillId="0" borderId="27" xfId="0" applyFont="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166" fontId="11" fillId="15" borderId="33" xfId="0" applyNumberFormat="1" applyFont="1" applyFill="1" applyBorder="1" applyAlignment="1" applyProtection="1">
      <alignment horizontal="center" vertical="center"/>
    </xf>
    <xf numFmtId="166" fontId="11" fillId="15" borderId="2" xfId="0" applyNumberFormat="1" applyFont="1" applyFill="1" applyBorder="1" applyAlignment="1" applyProtection="1">
      <alignment horizontal="center" vertical="center"/>
    </xf>
    <xf numFmtId="166" fontId="11" fillId="15" borderId="14" xfId="0" applyNumberFormat="1" applyFont="1" applyFill="1" applyBorder="1" applyAlignment="1" applyProtection="1">
      <alignment horizontal="center" vertical="center"/>
    </xf>
    <xf numFmtId="166" fontId="11" fillId="15" borderId="0" xfId="0" applyNumberFormat="1" applyFont="1" applyFill="1" applyBorder="1" applyAlignment="1" applyProtection="1">
      <alignment horizontal="center" vertical="center"/>
    </xf>
    <xf numFmtId="166" fontId="11" fillId="15" borderId="36" xfId="0" applyNumberFormat="1" applyFont="1" applyFill="1" applyBorder="1" applyAlignment="1" applyProtection="1">
      <alignment horizontal="center" vertical="center"/>
    </xf>
    <xf numFmtId="166" fontId="11" fillId="15" borderId="6" xfId="0" applyNumberFormat="1" applyFont="1" applyFill="1" applyBorder="1" applyAlignment="1" applyProtection="1">
      <alignment horizontal="center" vertical="center"/>
    </xf>
    <xf numFmtId="166" fontId="8" fillId="2" borderId="33" xfId="0" applyNumberFormat="1" applyFont="1" applyFill="1" applyBorder="1" applyAlignment="1" applyProtection="1">
      <alignment horizontal="center" vertical="center"/>
    </xf>
    <xf numFmtId="166" fontId="8" fillId="2" borderId="2" xfId="0" applyNumberFormat="1" applyFont="1" applyFill="1" applyBorder="1" applyAlignment="1" applyProtection="1">
      <alignment horizontal="center" vertical="center"/>
    </xf>
    <xf numFmtId="166" fontId="8" fillId="2" borderId="36" xfId="0" applyNumberFormat="1" applyFont="1" applyFill="1" applyBorder="1" applyAlignment="1" applyProtection="1">
      <alignment horizontal="center" vertical="center"/>
    </xf>
    <xf numFmtId="166" fontId="8" fillId="2" borderId="6" xfId="0" applyNumberFormat="1" applyFont="1" applyFill="1" applyBorder="1" applyAlignment="1" applyProtection="1">
      <alignment horizontal="center" vertical="center"/>
    </xf>
    <xf numFmtId="166" fontId="11" fillId="15" borderId="13" xfId="0" applyNumberFormat="1" applyFont="1" applyFill="1" applyBorder="1" applyAlignment="1" applyProtection="1">
      <alignment horizontal="center" vertical="center"/>
    </xf>
    <xf numFmtId="166" fontId="11" fillId="15" borderId="4" xfId="0" applyNumberFormat="1" applyFont="1" applyFill="1" applyBorder="1" applyAlignment="1" applyProtection="1">
      <alignment horizontal="center" vertical="center"/>
    </xf>
    <xf numFmtId="166" fontId="11" fillId="15" borderId="19" xfId="0" applyNumberFormat="1" applyFont="1" applyFill="1" applyBorder="1" applyAlignment="1" applyProtection="1">
      <alignment horizontal="center" vertical="center"/>
    </xf>
    <xf numFmtId="166" fontId="11" fillId="15" borderId="160" xfId="0" applyNumberFormat="1" applyFont="1" applyFill="1" applyBorder="1" applyAlignment="1" applyProtection="1">
      <alignment horizontal="center" vertical="center"/>
    </xf>
    <xf numFmtId="0" fontId="10" fillId="0" borderId="29" xfId="0" applyFont="1" applyBorder="1" applyAlignment="1" applyProtection="1">
      <alignment horizontal="center" vertical="center" wrapText="1"/>
    </xf>
    <xf numFmtId="0" fontId="8" fillId="0" borderId="39" xfId="0" applyFont="1" applyFill="1" applyBorder="1" applyAlignment="1" applyProtection="1">
      <alignment horizontal="right" vertical="center"/>
    </xf>
    <xf numFmtId="0" fontId="8" fillId="0" borderId="40" xfId="0" applyFont="1" applyFill="1" applyBorder="1" applyAlignment="1" applyProtection="1">
      <alignment horizontal="right" vertical="center"/>
    </xf>
    <xf numFmtId="0" fontId="8" fillId="0" borderId="41" xfId="0" applyFont="1" applyFill="1" applyBorder="1" applyAlignment="1" applyProtection="1">
      <alignment horizontal="right" vertical="center"/>
    </xf>
    <xf numFmtId="0" fontId="9" fillId="0" borderId="99" xfId="6" applyFont="1" applyBorder="1" applyAlignment="1" applyProtection="1">
      <alignment horizontal="left" vertical="center"/>
    </xf>
    <xf numFmtId="0" fontId="9" fillId="0" borderId="89" xfId="6" applyFont="1" applyBorder="1" applyAlignment="1" applyProtection="1">
      <alignment horizontal="left" vertical="center"/>
    </xf>
    <xf numFmtId="0" fontId="9" fillId="0" borderId="68" xfId="6" applyFont="1" applyBorder="1" applyAlignment="1" applyProtection="1">
      <alignment horizontal="left" vertical="center"/>
    </xf>
    <xf numFmtId="0" fontId="9" fillId="0" borderId="85" xfId="6" applyNumberFormat="1" applyFont="1" applyBorder="1" applyAlignment="1" applyProtection="1">
      <alignment horizontal="left" vertical="center"/>
    </xf>
    <xf numFmtId="0" fontId="9" fillId="0" borderId="86" xfId="6" applyNumberFormat="1" applyFont="1" applyBorder="1" applyAlignment="1" applyProtection="1">
      <alignment horizontal="left" vertical="center"/>
    </xf>
    <xf numFmtId="0" fontId="9" fillId="0" borderId="61" xfId="6" applyNumberFormat="1" applyFont="1" applyBorder="1" applyAlignment="1" applyProtection="1">
      <alignment horizontal="left" vertical="center"/>
    </xf>
    <xf numFmtId="14" fontId="9" fillId="0" borderId="85" xfId="6" applyNumberFormat="1" applyFont="1" applyBorder="1" applyAlignment="1" applyProtection="1">
      <alignment horizontal="left" vertical="center"/>
    </xf>
    <xf numFmtId="14" fontId="9" fillId="0" borderId="86" xfId="6" applyNumberFormat="1" applyFont="1" applyBorder="1" applyAlignment="1" applyProtection="1">
      <alignment horizontal="left" vertical="center"/>
    </xf>
    <xf numFmtId="14" fontId="9" fillId="0" borderId="61" xfId="6" applyNumberFormat="1" applyFont="1" applyBorder="1" applyAlignment="1" applyProtection="1">
      <alignment horizontal="left" vertical="center"/>
    </xf>
    <xf numFmtId="0" fontId="8" fillId="0" borderId="54" xfId="0" applyFont="1" applyBorder="1" applyAlignment="1" applyProtection="1">
      <alignment horizontal="left" vertical="center" wrapText="1"/>
    </xf>
    <xf numFmtId="0" fontId="8" fillId="0" borderId="71" xfId="0" applyFont="1" applyBorder="1" applyAlignment="1" applyProtection="1">
      <alignment horizontal="left" vertical="center" wrapText="1"/>
    </xf>
    <xf numFmtId="14" fontId="9" fillId="0" borderId="87" xfId="6" applyNumberFormat="1" applyFont="1" applyBorder="1" applyAlignment="1" applyProtection="1">
      <alignment horizontal="left" vertical="center"/>
    </xf>
    <xf numFmtId="14" fontId="9" fillId="0" borderId="88" xfId="6" applyNumberFormat="1" applyFont="1" applyBorder="1" applyAlignment="1" applyProtection="1">
      <alignment horizontal="left" vertical="center"/>
    </xf>
    <xf numFmtId="14" fontId="9" fillId="0" borderId="69" xfId="6" applyNumberFormat="1" applyFont="1" applyBorder="1" applyAlignment="1" applyProtection="1">
      <alignment horizontal="left" vertical="center"/>
    </xf>
    <xf numFmtId="0" fontId="8" fillId="0" borderId="85"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10" fillId="18" borderId="93" xfId="0" applyFont="1" applyFill="1" applyBorder="1" applyAlignment="1" applyProtection="1">
      <alignment horizontal="center" vertical="center" wrapText="1"/>
    </xf>
    <xf numFmtId="0" fontId="10" fillId="18" borderId="94" xfId="0" applyFont="1" applyFill="1" applyBorder="1" applyAlignment="1" applyProtection="1">
      <alignment horizontal="center" vertical="center" wrapText="1"/>
    </xf>
    <xf numFmtId="0" fontId="10" fillId="18" borderId="95" xfId="0" applyFont="1" applyFill="1" applyBorder="1" applyAlignment="1" applyProtection="1">
      <alignment horizontal="center" vertical="center" wrapText="1"/>
    </xf>
    <xf numFmtId="0" fontId="24" fillId="18" borderId="93" xfId="0" applyFont="1" applyFill="1" applyBorder="1" applyAlignment="1" applyProtection="1">
      <alignment horizontal="center" vertical="center" wrapText="1"/>
    </xf>
    <xf numFmtId="0" fontId="24" fillId="18" borderId="94" xfId="0" applyFont="1" applyFill="1" applyBorder="1" applyAlignment="1" applyProtection="1">
      <alignment horizontal="center" vertical="center" wrapText="1"/>
    </xf>
    <xf numFmtId="0" fontId="24" fillId="18" borderId="95" xfId="0" applyFont="1" applyFill="1" applyBorder="1" applyAlignment="1" applyProtection="1">
      <alignment horizontal="center" vertical="center" wrapText="1"/>
    </xf>
    <xf numFmtId="0" fontId="17" fillId="0" borderId="19" xfId="0" applyFont="1" applyBorder="1" applyAlignment="1" applyProtection="1">
      <alignment horizontal="left" vertical="center"/>
    </xf>
    <xf numFmtId="0" fontId="17" fillId="0" borderId="20" xfId="0" applyFont="1" applyBorder="1" applyAlignment="1" applyProtection="1">
      <alignment horizontal="left" vertical="center"/>
    </xf>
    <xf numFmtId="0" fontId="17" fillId="0" borderId="81"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8" fillId="0" borderId="136" xfId="0" applyFont="1" applyBorder="1" applyAlignment="1" applyProtection="1">
      <alignment horizontal="center" vertical="center" wrapText="1"/>
    </xf>
    <xf numFmtId="0" fontId="8" fillId="0" borderId="137" xfId="0" applyFont="1" applyBorder="1" applyAlignment="1" applyProtection="1">
      <alignment horizontal="center" vertical="center" wrapText="1"/>
    </xf>
    <xf numFmtId="0" fontId="6" fillId="0" borderId="46" xfId="6" applyFont="1" applyBorder="1" applyAlignment="1">
      <alignment horizontal="left" vertical="center"/>
    </xf>
    <xf numFmtId="0" fontId="6" fillId="0" borderId="86" xfId="6" applyFont="1" applyBorder="1" applyAlignment="1">
      <alignment horizontal="left" vertical="center"/>
    </xf>
    <xf numFmtId="14" fontId="9" fillId="0" borderId="86" xfId="6" applyNumberFormat="1" applyFont="1" applyBorder="1" applyAlignment="1" applyProtection="1">
      <alignment horizontal="left" vertical="center" wrapText="1"/>
    </xf>
    <xf numFmtId="0" fontId="8" fillId="0" borderId="27" xfId="0" applyFont="1" applyFill="1" applyBorder="1" applyAlignment="1" applyProtection="1">
      <alignment horizontal="left" vertical="center" wrapText="1"/>
    </xf>
    <xf numFmtId="0" fontId="8" fillId="0" borderId="96" xfId="0" applyFont="1" applyFill="1" applyBorder="1" applyAlignment="1" applyProtection="1">
      <alignment horizontal="left" vertical="center" wrapText="1"/>
    </xf>
    <xf numFmtId="0" fontId="41" fillId="19" borderId="142" xfId="0" applyFont="1" applyFill="1" applyBorder="1" applyAlignment="1" applyProtection="1">
      <alignment horizontal="center" vertical="center"/>
    </xf>
    <xf numFmtId="0" fontId="41" fillId="19" borderId="131" xfId="0" applyFont="1" applyFill="1" applyBorder="1" applyAlignment="1" applyProtection="1">
      <alignment horizontal="center" vertical="center"/>
    </xf>
    <xf numFmtId="0" fontId="41" fillId="19" borderId="141" xfId="0" applyFont="1" applyFill="1" applyBorder="1" applyAlignment="1" applyProtection="1">
      <alignment horizontal="center" vertical="center"/>
    </xf>
    <xf numFmtId="0" fontId="41" fillId="19" borderId="138" xfId="0" applyFont="1" applyFill="1" applyBorder="1" applyAlignment="1" applyProtection="1">
      <alignment horizontal="center" vertical="center"/>
    </xf>
    <xf numFmtId="0" fontId="39" fillId="18" borderId="116" xfId="0" applyFont="1" applyFill="1" applyBorder="1" applyAlignment="1" applyProtection="1">
      <alignment horizontal="center" vertical="center"/>
    </xf>
    <xf numFmtId="0" fontId="39" fillId="18" borderId="117" xfId="0" applyFont="1" applyFill="1" applyBorder="1" applyAlignment="1" applyProtection="1">
      <alignment horizontal="center" vertical="center"/>
    </xf>
    <xf numFmtId="0" fontId="39" fillId="18" borderId="140" xfId="0" applyFont="1" applyFill="1" applyBorder="1" applyAlignment="1" applyProtection="1">
      <alignment horizontal="center" vertical="center"/>
    </xf>
    <xf numFmtId="0" fontId="39" fillId="18" borderId="146" xfId="0" applyFont="1" applyFill="1" applyBorder="1" applyAlignment="1" applyProtection="1">
      <alignment horizontal="center" vertical="center"/>
    </xf>
    <xf numFmtId="0" fontId="39" fillId="18" borderId="134" xfId="0" applyFont="1" applyFill="1" applyBorder="1" applyAlignment="1" applyProtection="1">
      <alignment horizontal="center" vertical="center"/>
    </xf>
    <xf numFmtId="0" fontId="39" fillId="18" borderId="133" xfId="0" applyFont="1" applyFill="1" applyBorder="1" applyAlignment="1" applyProtection="1">
      <alignment horizontal="center" vertical="center"/>
    </xf>
    <xf numFmtId="0" fontId="39" fillId="18" borderId="147"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35" xfId="0" applyFont="1" applyFill="1" applyBorder="1" applyAlignment="1" applyProtection="1">
      <alignment horizontal="center" vertical="center" wrapText="1"/>
    </xf>
    <xf numFmtId="0" fontId="10" fillId="0" borderId="67" xfId="0" applyFont="1" applyFill="1" applyBorder="1" applyAlignment="1" applyProtection="1">
      <alignment horizontal="center" vertical="center" wrapText="1"/>
    </xf>
    <xf numFmtId="0" fontId="8" fillId="0" borderId="66" xfId="6" applyFont="1" applyBorder="1" applyAlignment="1" applyProtection="1">
      <alignment horizontal="left" vertical="center"/>
    </xf>
    <xf numFmtId="0" fontId="8" fillId="0" borderId="152" xfId="6" applyFont="1" applyBorder="1" applyAlignment="1" applyProtection="1">
      <alignment horizontal="left" vertical="center"/>
    </xf>
    <xf numFmtId="0" fontId="8" fillId="0" borderId="46" xfId="6" applyNumberFormat="1" applyFont="1" applyBorder="1" applyAlignment="1" applyProtection="1">
      <alignment horizontal="left" vertical="center"/>
    </xf>
    <xf numFmtId="0" fontId="8" fillId="0" borderId="153" xfId="6" applyNumberFormat="1" applyFont="1" applyBorder="1" applyAlignment="1" applyProtection="1">
      <alignment horizontal="left" vertical="center"/>
    </xf>
    <xf numFmtId="0" fontId="8" fillId="0" borderId="64" xfId="6" applyFont="1" applyBorder="1" applyAlignment="1" applyProtection="1">
      <alignment horizontal="left" vertical="center"/>
    </xf>
    <xf numFmtId="0" fontId="8" fillId="0" borderId="154" xfId="6" applyFont="1" applyBorder="1" applyAlignment="1" applyProtection="1">
      <alignment horizontal="left" vertical="center"/>
    </xf>
    <xf numFmtId="0" fontId="8" fillId="0" borderId="48" xfId="0" applyFont="1" applyFill="1" applyBorder="1" applyAlignment="1" applyProtection="1">
      <alignment horizontal="left" vertical="center" wrapText="1"/>
    </xf>
    <xf numFmtId="0" fontId="8" fillId="0" borderId="47" xfId="0" applyFont="1" applyFill="1" applyBorder="1" applyAlignment="1" applyProtection="1">
      <alignment horizontal="left" vertical="center" wrapText="1"/>
    </xf>
    <xf numFmtId="0" fontId="8" fillId="0" borderId="109" xfId="0" applyFont="1" applyFill="1" applyBorder="1" applyAlignment="1" applyProtection="1">
      <alignment horizontal="left" vertical="center" wrapText="1"/>
    </xf>
    <xf numFmtId="0" fontId="10" fillId="0" borderId="64" xfId="0" applyFont="1" applyBorder="1" applyAlignment="1" applyProtection="1">
      <alignment horizontal="left" vertical="center" wrapText="1"/>
    </xf>
    <xf numFmtId="0" fontId="10" fillId="0" borderId="91" xfId="0" applyFont="1" applyBorder="1" applyAlignment="1" applyProtection="1">
      <alignment horizontal="left" vertical="center" wrapText="1"/>
    </xf>
    <xf numFmtId="0" fontId="10" fillId="0" borderId="64" xfId="0" applyFont="1" applyBorder="1" applyAlignment="1" applyProtection="1">
      <alignment horizontal="left" vertical="center"/>
    </xf>
    <xf numFmtId="0" fontId="10" fillId="0" borderId="91" xfId="0" applyFont="1" applyBorder="1" applyAlignment="1" applyProtection="1">
      <alignment horizontal="left" vertical="center"/>
    </xf>
    <xf numFmtId="0" fontId="8" fillId="0" borderId="39" xfId="0" applyFont="1" applyBorder="1" applyAlignment="1" applyProtection="1">
      <alignment horizontal="left" vertical="center" wrapText="1"/>
    </xf>
    <xf numFmtId="0" fontId="8" fillId="0" borderId="40" xfId="0" applyFont="1" applyBorder="1" applyAlignment="1" applyProtection="1">
      <alignment horizontal="left" vertical="center" wrapText="1"/>
    </xf>
    <xf numFmtId="0" fontId="8" fillId="0" borderId="41" xfId="0" applyFont="1" applyBorder="1" applyAlignment="1" applyProtection="1">
      <alignment horizontal="left" vertical="center" wrapText="1"/>
    </xf>
    <xf numFmtId="0" fontId="10" fillId="0" borderId="87" xfId="0" applyFont="1" applyBorder="1" applyAlignment="1" applyProtection="1">
      <alignment horizontal="left" vertical="center" wrapText="1"/>
    </xf>
    <xf numFmtId="0" fontId="8" fillId="0" borderId="82" xfId="0" applyFont="1" applyBorder="1" applyAlignment="1" applyProtection="1">
      <alignment horizontal="left" vertical="center" wrapText="1"/>
    </xf>
    <xf numFmtId="0" fontId="8" fillId="0" borderId="78" xfId="0" applyFont="1" applyBorder="1" applyAlignment="1" applyProtection="1">
      <alignment horizontal="left" vertical="center" wrapText="1"/>
    </xf>
    <xf numFmtId="0" fontId="38" fillId="6" borderId="39" xfId="7" applyFont="1" applyBorder="1" applyAlignment="1" applyProtection="1">
      <alignment horizontal="left" vertical="center"/>
    </xf>
    <xf numFmtId="0" fontId="38" fillId="6" borderId="40" xfId="7" applyFont="1" applyBorder="1" applyAlignment="1" applyProtection="1">
      <alignment horizontal="left" vertical="center"/>
    </xf>
    <xf numFmtId="0" fontId="38" fillId="6" borderId="41" xfId="7" applyFont="1" applyBorder="1" applyAlignment="1" applyProtection="1">
      <alignment horizontal="left" vertical="center"/>
    </xf>
    <xf numFmtId="0" fontId="17" fillId="14" borderId="15" xfId="0" applyNumberFormat="1" applyFont="1" applyFill="1" applyBorder="1" applyAlignment="1" applyProtection="1">
      <alignment horizontal="left" vertical="top" wrapText="1"/>
      <protection locked="0"/>
    </xf>
    <xf numFmtId="0" fontId="17" fillId="14" borderId="16" xfId="0" applyNumberFormat="1" applyFont="1" applyFill="1" applyBorder="1" applyAlignment="1" applyProtection="1">
      <alignment horizontal="left" vertical="top" wrapText="1"/>
      <protection locked="0"/>
    </xf>
    <xf numFmtId="0" fontId="17" fillId="14" borderId="17" xfId="0" applyNumberFormat="1" applyFont="1" applyFill="1" applyBorder="1" applyAlignment="1" applyProtection="1">
      <alignment horizontal="left" vertical="top" wrapText="1"/>
      <protection locked="0"/>
    </xf>
    <xf numFmtId="0" fontId="17" fillId="14" borderId="14" xfId="0" applyNumberFormat="1" applyFont="1" applyFill="1" applyBorder="1" applyAlignment="1" applyProtection="1">
      <alignment horizontal="left" vertical="top" wrapText="1"/>
      <protection locked="0"/>
    </xf>
    <xf numFmtId="0" fontId="17" fillId="14" borderId="0" xfId="0" applyNumberFormat="1" applyFont="1" applyFill="1" applyBorder="1" applyAlignment="1" applyProtection="1">
      <alignment horizontal="left" vertical="top" wrapText="1"/>
      <protection locked="0"/>
    </xf>
    <xf numFmtId="0" fontId="17" fillId="14" borderId="18" xfId="0" applyNumberFormat="1" applyFont="1" applyFill="1" applyBorder="1" applyAlignment="1" applyProtection="1">
      <alignment horizontal="left" vertical="top" wrapText="1"/>
      <protection locked="0"/>
    </xf>
    <xf numFmtId="0" fontId="17" fillId="14" borderId="19" xfId="0" applyNumberFormat="1" applyFont="1" applyFill="1" applyBorder="1" applyAlignment="1" applyProtection="1">
      <alignment horizontal="left" vertical="top" wrapText="1"/>
      <protection locked="0"/>
    </xf>
    <xf numFmtId="0" fontId="17" fillId="14" borderId="20" xfId="0" applyNumberFormat="1" applyFont="1" applyFill="1" applyBorder="1" applyAlignment="1" applyProtection="1">
      <alignment horizontal="left" vertical="top" wrapText="1"/>
      <protection locked="0"/>
    </xf>
    <xf numFmtId="0" fontId="17" fillId="14" borderId="21" xfId="0" applyNumberFormat="1" applyFont="1" applyFill="1" applyBorder="1" applyAlignment="1" applyProtection="1">
      <alignment horizontal="left" vertical="top" wrapText="1"/>
      <protection locked="0"/>
    </xf>
    <xf numFmtId="0" fontId="30" fillId="0" borderId="39" xfId="0" applyFont="1" applyBorder="1" applyAlignment="1" applyProtection="1">
      <alignment horizontal="left" vertical="top" wrapText="1"/>
    </xf>
    <xf numFmtId="0" fontId="30" fillId="0" borderId="40" xfId="0" applyFont="1" applyBorder="1" applyAlignment="1" applyProtection="1">
      <alignment horizontal="left" vertical="top" wrapText="1"/>
    </xf>
    <xf numFmtId="0" fontId="30" fillId="0" borderId="41" xfId="0" applyFont="1" applyBorder="1" applyAlignment="1" applyProtection="1">
      <alignment horizontal="left" vertical="top" wrapText="1"/>
    </xf>
    <xf numFmtId="0" fontId="10" fillId="0" borderId="114" xfId="0" applyFont="1" applyBorder="1" applyAlignment="1" applyProtection="1">
      <alignment horizontal="center" wrapText="1"/>
    </xf>
    <xf numFmtId="0" fontId="10" fillId="0" borderId="113" xfId="0" applyFont="1" applyBorder="1" applyAlignment="1" applyProtection="1">
      <alignment horizontal="center" wrapText="1"/>
    </xf>
    <xf numFmtId="0" fontId="28" fillId="0" borderId="112" xfId="0" applyFont="1" applyBorder="1" applyAlignment="1" applyProtection="1">
      <alignment horizontal="left" vertical="center" wrapText="1"/>
    </xf>
    <xf numFmtId="0" fontId="28" fillId="0" borderId="105" xfId="0" applyFont="1" applyBorder="1" applyAlignment="1" applyProtection="1">
      <alignment horizontal="left" vertical="center" wrapText="1"/>
    </xf>
    <xf numFmtId="0" fontId="29" fillId="0" borderId="102" xfId="0" applyFont="1" applyBorder="1" applyAlignment="1" applyProtection="1">
      <alignment horizontal="left" vertical="center" wrapText="1"/>
    </xf>
    <xf numFmtId="0" fontId="29" fillId="0" borderId="60" xfId="0" applyFont="1" applyBorder="1" applyAlignment="1" applyProtection="1">
      <alignment horizontal="left" vertical="center" wrapText="1"/>
    </xf>
    <xf numFmtId="0" fontId="10" fillId="12" borderId="15" xfId="0" applyFont="1" applyFill="1" applyBorder="1" applyAlignment="1" applyProtection="1">
      <alignment horizontal="center" vertical="center" wrapText="1"/>
    </xf>
    <xf numFmtId="0" fontId="10" fillId="12" borderId="19" xfId="0" applyFont="1" applyFill="1" applyBorder="1" applyAlignment="1" applyProtection="1">
      <alignment horizontal="center" vertical="center" wrapText="1"/>
    </xf>
    <xf numFmtId="166" fontId="8" fillId="2" borderId="14" xfId="0" applyNumberFormat="1" applyFont="1" applyFill="1" applyBorder="1" applyAlignment="1" applyProtection="1">
      <alignment horizontal="center" vertical="center"/>
    </xf>
    <xf numFmtId="166" fontId="8" fillId="2"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15"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17" fillId="0" borderId="119" xfId="0" applyFont="1" applyBorder="1" applyAlignment="1" applyProtection="1">
      <alignment horizontal="left" vertical="center" wrapText="1"/>
    </xf>
    <xf numFmtId="0" fontId="17" fillId="0" borderId="118" xfId="0" applyFont="1" applyBorder="1" applyAlignment="1" applyProtection="1">
      <alignment horizontal="left" vertical="center" wrapText="1"/>
    </xf>
    <xf numFmtId="0" fontId="41" fillId="19" borderId="135" xfId="0" applyFont="1" applyFill="1" applyBorder="1" applyAlignment="1" applyProtection="1">
      <alignment horizontal="center" vertical="center"/>
    </xf>
    <xf numFmtId="0" fontId="8" fillId="0" borderId="85"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103" xfId="0" applyFont="1" applyBorder="1" applyAlignment="1" applyProtection="1">
      <alignment horizontal="left" vertical="center" wrapText="1"/>
    </xf>
    <xf numFmtId="0" fontId="8" fillId="0" borderId="61" xfId="0" applyFont="1" applyBorder="1" applyAlignment="1" applyProtection="1">
      <alignment horizontal="left" vertical="center" wrapText="1"/>
    </xf>
    <xf numFmtId="0" fontId="28" fillId="0" borderId="118" xfId="0" applyFont="1" applyBorder="1" applyAlignment="1" applyProtection="1">
      <alignment horizontal="left" vertical="center" wrapText="1"/>
    </xf>
    <xf numFmtId="0" fontId="8" fillId="0" borderId="46" xfId="0" applyFont="1" applyFill="1" applyBorder="1" applyAlignment="1" applyProtection="1">
      <alignment horizontal="left" vertical="center" wrapText="1"/>
    </xf>
    <xf numFmtId="0" fontId="8" fillId="0" borderId="86" xfId="0" applyFont="1" applyFill="1" applyBorder="1" applyAlignment="1" applyProtection="1">
      <alignment horizontal="left" vertical="center" wrapText="1"/>
    </xf>
    <xf numFmtId="0" fontId="8" fillId="0" borderId="61" xfId="0" applyFont="1" applyFill="1" applyBorder="1" applyAlignment="1" applyProtection="1">
      <alignment horizontal="left" vertical="center" wrapText="1"/>
    </xf>
    <xf numFmtId="0" fontId="10" fillId="0" borderId="35"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30" fillId="0" borderId="39"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0" fillId="0" borderId="41" xfId="0" applyFont="1" applyBorder="1" applyAlignment="1" applyProtection="1">
      <alignment horizontal="left" vertical="center" wrapText="1"/>
    </xf>
    <xf numFmtId="0" fontId="17" fillId="14" borderId="15" xfId="0" applyFont="1" applyFill="1" applyBorder="1" applyAlignment="1" applyProtection="1">
      <alignment horizontal="left" vertical="top" wrapText="1"/>
      <protection locked="0"/>
    </xf>
    <xf numFmtId="0" fontId="17" fillId="14" borderId="16" xfId="0" applyFont="1" applyFill="1" applyBorder="1" applyAlignment="1" applyProtection="1">
      <alignment horizontal="left" vertical="top" wrapText="1"/>
      <protection locked="0"/>
    </xf>
    <xf numFmtId="0" fontId="17" fillId="14" borderId="17" xfId="0" applyFont="1" applyFill="1" applyBorder="1" applyAlignment="1" applyProtection="1">
      <alignment horizontal="left" vertical="top" wrapText="1"/>
      <protection locked="0"/>
    </xf>
    <xf numFmtId="0" fontId="17" fillId="14" borderId="14" xfId="0" applyFont="1" applyFill="1" applyBorder="1" applyAlignment="1" applyProtection="1">
      <alignment horizontal="left" vertical="top" wrapText="1"/>
      <protection locked="0"/>
    </xf>
    <xf numFmtId="0" fontId="17" fillId="14" borderId="0" xfId="0" applyFont="1" applyFill="1" applyBorder="1" applyAlignment="1" applyProtection="1">
      <alignment horizontal="left" vertical="top" wrapText="1"/>
      <protection locked="0"/>
    </xf>
    <xf numFmtId="0" fontId="17" fillId="14" borderId="18" xfId="0" applyFont="1" applyFill="1" applyBorder="1" applyAlignment="1" applyProtection="1">
      <alignment horizontal="left" vertical="top" wrapText="1"/>
      <protection locked="0"/>
    </xf>
    <xf numFmtId="0" fontId="17" fillId="14" borderId="19" xfId="0" applyFont="1" applyFill="1" applyBorder="1" applyAlignment="1" applyProtection="1">
      <alignment horizontal="left" vertical="top" wrapText="1"/>
      <protection locked="0"/>
    </xf>
    <xf numFmtId="0" fontId="17" fillId="14" borderId="20" xfId="0" applyFont="1" applyFill="1" applyBorder="1" applyAlignment="1" applyProtection="1">
      <alignment horizontal="left" vertical="top" wrapText="1"/>
      <protection locked="0"/>
    </xf>
    <xf numFmtId="0" fontId="17" fillId="14" borderId="21" xfId="0" applyFont="1" applyFill="1" applyBorder="1" applyAlignment="1" applyProtection="1">
      <alignment horizontal="left" vertical="top" wrapText="1"/>
      <protection locked="0"/>
    </xf>
    <xf numFmtId="0" fontId="8" fillId="14" borderId="2" xfId="0" applyFont="1" applyFill="1" applyBorder="1" applyAlignment="1" applyProtection="1">
      <alignment horizontal="left" vertical="top" wrapText="1"/>
      <protection locked="0"/>
    </xf>
    <xf numFmtId="0" fontId="8" fillId="14" borderId="36" xfId="0" applyFont="1" applyFill="1" applyBorder="1" applyAlignment="1" applyProtection="1">
      <alignment horizontal="left" vertical="top" wrapText="1"/>
      <protection locked="0"/>
    </xf>
    <xf numFmtId="0" fontId="8" fillId="14" borderId="6" xfId="0" applyFont="1" applyFill="1" applyBorder="1" applyAlignment="1" applyProtection="1">
      <alignment horizontal="left" vertical="top" wrapText="1"/>
      <protection locked="0"/>
    </xf>
    <xf numFmtId="0" fontId="8" fillId="14" borderId="37" xfId="0" applyFont="1" applyFill="1" applyBorder="1" applyAlignment="1" applyProtection="1">
      <alignment horizontal="left" vertical="top" wrapText="1"/>
      <protection locked="0"/>
    </xf>
    <xf numFmtId="0" fontId="24" fillId="12" borderId="39" xfId="7" applyFont="1" applyFill="1" applyBorder="1" applyAlignment="1" applyProtection="1">
      <alignment horizontal="left" vertical="top"/>
    </xf>
    <xf numFmtId="0" fontId="24" fillId="12" borderId="40" xfId="7" applyFont="1" applyFill="1" applyBorder="1" applyAlignment="1" applyProtection="1">
      <alignment horizontal="left" vertical="top"/>
    </xf>
    <xf numFmtId="0" fontId="24" fillId="12" borderId="41" xfId="7" applyFont="1" applyFill="1" applyBorder="1" applyAlignment="1" applyProtection="1">
      <alignment horizontal="left" vertical="top"/>
    </xf>
    <xf numFmtId="0" fontId="8" fillId="0" borderId="27" xfId="0" quotePrefix="1" applyFont="1" applyBorder="1" applyAlignment="1" applyProtection="1">
      <alignment horizontal="left" vertical="top" wrapText="1"/>
    </xf>
    <xf numFmtId="0" fontId="8" fillId="0" borderId="31" xfId="0" quotePrefix="1" applyFont="1" applyBorder="1" applyAlignment="1" applyProtection="1">
      <alignment horizontal="left" vertical="top" wrapText="1"/>
    </xf>
    <xf numFmtId="0" fontId="8" fillId="0" borderId="28" xfId="0" quotePrefix="1" applyFont="1" applyBorder="1" applyAlignment="1" applyProtection="1">
      <alignment horizontal="left" vertical="top" wrapText="1"/>
    </xf>
    <xf numFmtId="0" fontId="8" fillId="0" borderId="29" xfId="0" quotePrefix="1" applyFont="1" applyBorder="1" applyAlignment="1" applyProtection="1">
      <alignment horizontal="left" vertical="top" wrapText="1"/>
    </xf>
    <xf numFmtId="0" fontId="8" fillId="0" borderId="12" xfId="0" quotePrefix="1" applyFont="1" applyBorder="1" applyAlignment="1" applyProtection="1">
      <alignment horizontal="left" vertical="top" wrapText="1"/>
    </xf>
    <xf numFmtId="0" fontId="8" fillId="0" borderId="30" xfId="0" quotePrefix="1" applyFont="1" applyBorder="1" applyAlignment="1" applyProtection="1">
      <alignment horizontal="left" vertical="top" wrapText="1"/>
    </xf>
    <xf numFmtId="0" fontId="17" fillId="14" borderId="14" xfId="0" applyFont="1" applyFill="1" applyBorder="1" applyAlignment="1" applyProtection="1">
      <alignment horizontal="center" vertical="center"/>
      <protection locked="0"/>
    </xf>
    <xf numFmtId="0" fontId="17" fillId="14" borderId="0" xfId="0" applyFont="1" applyFill="1" applyBorder="1" applyAlignment="1" applyProtection="1">
      <alignment horizontal="center" vertical="center"/>
      <protection locked="0"/>
    </xf>
    <xf numFmtId="0" fontId="17" fillId="14" borderId="18" xfId="0" applyFont="1" applyFill="1" applyBorder="1" applyAlignment="1" applyProtection="1">
      <alignment horizontal="center" vertical="center"/>
      <protection locked="0"/>
    </xf>
    <xf numFmtId="0" fontId="17" fillId="14" borderId="19" xfId="0" applyFont="1" applyFill="1" applyBorder="1" applyAlignment="1" applyProtection="1">
      <alignment horizontal="center" vertical="center"/>
      <protection locked="0"/>
    </xf>
    <xf numFmtId="0" fontId="17" fillId="14" borderId="20" xfId="0" applyFont="1" applyFill="1" applyBorder="1" applyAlignment="1" applyProtection="1">
      <alignment horizontal="center" vertical="center"/>
      <protection locked="0"/>
    </xf>
    <xf numFmtId="0" fontId="17" fillId="14" borderId="21" xfId="0" applyFont="1" applyFill="1" applyBorder="1" applyAlignment="1" applyProtection="1">
      <alignment horizontal="center" vertical="center"/>
      <protection locked="0"/>
    </xf>
    <xf numFmtId="0" fontId="17" fillId="14" borderId="15" xfId="0" applyFont="1" applyFill="1" applyBorder="1" applyAlignment="1" applyProtection="1">
      <alignment horizontal="center" vertical="center"/>
      <protection locked="0"/>
    </xf>
    <xf numFmtId="0" fontId="17" fillId="14" borderId="16" xfId="0" applyFont="1" applyFill="1" applyBorder="1" applyAlignment="1" applyProtection="1">
      <alignment horizontal="center" vertical="center"/>
      <protection locked="0"/>
    </xf>
    <xf numFmtId="0" fontId="17" fillId="14" borderId="17" xfId="0" applyFont="1" applyFill="1" applyBorder="1" applyAlignment="1" applyProtection="1">
      <alignment horizontal="center" vertical="center"/>
      <protection locked="0"/>
    </xf>
    <xf numFmtId="0" fontId="6" fillId="0" borderId="29" xfId="6" applyBorder="1" applyAlignment="1" applyProtection="1">
      <alignment horizontal="left" vertical="center"/>
    </xf>
    <xf numFmtId="0" fontId="6" fillId="0" borderId="11" xfId="6" applyBorder="1" applyAlignment="1" applyProtection="1">
      <alignment horizontal="left" vertical="center"/>
    </xf>
    <xf numFmtId="0" fontId="6" fillId="0" borderId="42" xfId="6" applyBorder="1" applyAlignment="1" applyProtection="1">
      <alignment horizontal="left" vertical="center"/>
    </xf>
    <xf numFmtId="0" fontId="6" fillId="0" borderId="77" xfId="6" applyBorder="1" applyAlignment="1" applyProtection="1">
      <alignment horizontal="left" vertical="center"/>
    </xf>
    <xf numFmtId="0" fontId="17" fillId="18" borderId="15" xfId="7" applyFont="1" applyFill="1" applyBorder="1" applyAlignment="1" applyProtection="1">
      <alignment horizontal="left" vertical="center" wrapText="1"/>
    </xf>
    <xf numFmtId="0" fontId="17" fillId="18" borderId="16" xfId="7" applyFont="1" applyFill="1" applyBorder="1" applyAlignment="1" applyProtection="1">
      <alignment horizontal="left" vertical="center" wrapText="1"/>
    </xf>
    <xf numFmtId="0" fontId="17" fillId="18" borderId="17" xfId="7" applyFont="1" applyFill="1" applyBorder="1" applyAlignment="1" applyProtection="1">
      <alignment horizontal="left" vertical="center" wrapText="1"/>
    </xf>
    <xf numFmtId="0" fontId="17" fillId="18" borderId="19" xfId="7" applyFont="1" applyFill="1" applyBorder="1" applyAlignment="1" applyProtection="1">
      <alignment horizontal="left" vertical="center" wrapText="1"/>
    </xf>
    <xf numFmtId="0" fontId="17" fillId="18" borderId="20" xfId="7" applyFont="1" applyFill="1" applyBorder="1" applyAlignment="1" applyProtection="1">
      <alignment horizontal="left" vertical="center" wrapText="1"/>
    </xf>
    <xf numFmtId="0" fontId="17" fillId="18" borderId="21" xfId="7" applyFont="1" applyFill="1" applyBorder="1" applyAlignment="1" applyProtection="1">
      <alignment horizontal="left" vertical="center" wrapText="1"/>
    </xf>
    <xf numFmtId="0" fontId="7" fillId="12" borderId="39" xfId="7" applyFill="1" applyBorder="1" applyAlignment="1" applyProtection="1">
      <alignment horizontal="left" vertical="center"/>
    </xf>
    <xf numFmtId="0" fontId="7" fillId="12" borderId="40" xfId="7" applyFill="1" applyBorder="1" applyAlignment="1" applyProtection="1">
      <alignment horizontal="left" vertical="center"/>
    </xf>
    <xf numFmtId="0" fontId="7" fillId="12" borderId="41" xfId="7" applyFill="1" applyBorder="1" applyAlignment="1" applyProtection="1">
      <alignment horizontal="left" vertical="center"/>
    </xf>
    <xf numFmtId="0" fontId="24" fillId="12" borderId="174" xfId="7" applyFont="1" applyFill="1" applyBorder="1" applyAlignment="1">
      <alignment horizontal="left" vertical="center"/>
    </xf>
    <xf numFmtId="0" fontId="24" fillId="12" borderId="175" xfId="7" applyFont="1" applyFill="1" applyBorder="1" applyAlignment="1">
      <alignment horizontal="left" vertical="center"/>
    </xf>
    <xf numFmtId="0" fontId="8" fillId="0" borderId="1" xfId="0" applyFont="1" applyBorder="1" applyAlignment="1">
      <alignment horizontal="left"/>
    </xf>
    <xf numFmtId="0" fontId="10" fillId="12" borderId="1" xfId="0" applyFont="1" applyFill="1" applyBorder="1" applyAlignment="1">
      <alignment horizontal="left"/>
    </xf>
    <xf numFmtId="0" fontId="7" fillId="12" borderId="39" xfId="7" applyFont="1" applyFill="1" applyBorder="1" applyAlignment="1">
      <alignment horizontal="left" vertical="center"/>
    </xf>
    <xf numFmtId="0" fontId="7" fillId="12" borderId="41" xfId="7" applyFont="1" applyFill="1" applyBorder="1" applyAlignment="1">
      <alignment horizontal="left" vertical="center"/>
    </xf>
  </cellXfs>
  <cellStyles count="24">
    <cellStyle name="40% - Accent1" xfId="4" builtinId="31"/>
    <cellStyle name="60% - Accent2" xfId="5" builtinId="36"/>
    <cellStyle name="Auto Populated Cells" xfId="8"/>
    <cellStyle name="Calculation 2" xfId="9"/>
    <cellStyle name="Conditional Cell" xfId="10"/>
    <cellStyle name="Explanatory Text 2" xfId="11"/>
    <cellStyle name="Explanatory Text 3" xfId="20"/>
    <cellStyle name="Fixed Values" xfId="12"/>
    <cellStyle name="Heading 4 2" xfId="7"/>
    <cellStyle name="Hyperlink" xfId="1" builtinId="8"/>
    <cellStyle name="Hyperlink 2" xfId="19"/>
    <cellStyle name="Input 2" xfId="13"/>
    <cellStyle name="Input 3" xfId="18"/>
    <cellStyle name="Normal" xfId="0" builtinId="0"/>
    <cellStyle name="Normal 2" xfId="2"/>
    <cellStyle name="Normal 2 2" xfId="21"/>
    <cellStyle name="Normal 3" xfId="3"/>
    <cellStyle name="Normal 3 2" xfId="22"/>
    <cellStyle name="Normal 4" xfId="6"/>
    <cellStyle name="Output 2" xfId="14"/>
    <cellStyle name="Percent" xfId="23" builtinId="5"/>
    <cellStyle name="Revision Needed" xfId="15"/>
    <cellStyle name="Tab Header" xfId="16"/>
    <cellStyle name="Table Header" xfId="17"/>
  </cellStyles>
  <dxfs count="107">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
      <fill>
        <patternFill patternType="lightUp"/>
      </fill>
    </dxf>
    <dxf>
      <fill>
        <patternFill patternType="lightUp">
          <fgColor auto="1"/>
        </patternFill>
      </fill>
    </dxf>
    <dxf>
      <fill>
        <patternFill patternType="lightUp">
          <fgColor auto="1"/>
        </patternFill>
      </fill>
    </dxf>
    <dxf>
      <fill>
        <patternFill patternType="lightUp">
          <fgColor auto="1"/>
        </patternFill>
      </fill>
    </dxf>
    <dxf>
      <fill>
        <patternFill>
          <bgColor theme="0" tint="-0.499984740745262"/>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lightUp">
          <fgColor auto="1"/>
        </patternFill>
      </fill>
    </dxf>
    <dxf>
      <fill>
        <patternFill patternType="lightUp">
          <fgColor auto="1"/>
        </patternFill>
      </fill>
    </dxf>
    <dxf>
      <fill>
        <patternFill patternType="lightUp"/>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tint="-0.499984740745262"/>
        </patternFill>
      </fill>
      <border>
        <left/>
        <right/>
        <top/>
        <bottom/>
      </border>
    </dxf>
    <dxf>
      <fill>
        <patternFill>
          <bgColor theme="0" tint="-0.499984740745262"/>
        </patternFill>
      </fill>
    </dxf>
    <dxf>
      <fill>
        <patternFill>
          <fgColor indexed="64"/>
          <bgColor rgb="FFFFFF00"/>
        </patternFill>
      </fill>
    </dxf>
    <dxf>
      <font>
        <color theme="0"/>
      </font>
      <fill>
        <patternFill>
          <bgColor theme="0" tint="-0.499984740745262"/>
        </patternFill>
      </fill>
    </dxf>
    <dxf>
      <fill>
        <patternFill patternType="lightUp"/>
      </fill>
    </dxf>
    <dxf>
      <fill>
        <patternFill>
          <fgColor indexed="64"/>
          <bgColor rgb="FFFFFF00"/>
        </patternFill>
      </fill>
    </dxf>
    <dxf>
      <fill>
        <patternFill patternType="lightUp">
          <fgColor auto="1"/>
        </patternFill>
      </fill>
    </dxf>
    <dxf>
      <fill>
        <patternFill>
          <fgColor indexed="64"/>
          <bgColor rgb="FFFFFF00"/>
        </patternFill>
      </fill>
    </dxf>
  </dxfs>
  <tableStyles count="0" defaultTableStyle="TableStyleMedium9" defaultPivotStyle="PivotStyleLight16"/>
  <colors>
    <mruColors>
      <color rgb="FF99CCFF"/>
      <color rgb="FF0066CC"/>
      <color rgb="FF800000"/>
      <color rgb="FFFFFFCC"/>
      <color rgb="FFFFCCFF"/>
      <color rgb="FFFFCC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7633a1c7fbf2249a129e066073bf5b61&amp;node=10:3.0.1.4.18&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77"/>
  <sheetViews>
    <sheetView tabSelected="1" zoomScale="80" zoomScaleNormal="80" workbookViewId="0">
      <selection activeCell="B13" sqref="B13:C13"/>
    </sheetView>
  </sheetViews>
  <sheetFormatPr defaultColWidth="9.140625" defaultRowHeight="16.5" x14ac:dyDescent="0.25"/>
  <cols>
    <col min="1" max="1" width="3.42578125" style="45" customWidth="1"/>
    <col min="2" max="2" width="39.42578125" style="45" customWidth="1"/>
    <col min="3" max="3" width="121.140625" style="45" customWidth="1"/>
    <col min="4" max="4" width="4.42578125" style="45" customWidth="1"/>
    <col min="5" max="5" width="3.7109375" style="45" customWidth="1"/>
    <col min="6" max="16384" width="9.140625" style="45"/>
  </cols>
  <sheetData>
    <row r="1" spans="1:7" ht="17.25" thickBot="1" x14ac:dyDescent="0.3">
      <c r="A1" s="484"/>
      <c r="B1" s="484"/>
      <c r="C1" s="484"/>
      <c r="D1" s="484"/>
      <c r="E1" s="46"/>
    </row>
    <row r="2" spans="1:7" ht="18" thickBot="1" x14ac:dyDescent="0.3">
      <c r="A2" s="484"/>
      <c r="B2" s="631" t="str">
        <f>'Version Control'!$B$2</f>
        <v>Title Block</v>
      </c>
      <c r="C2" s="632"/>
      <c r="D2" s="484"/>
      <c r="E2" s="46"/>
    </row>
    <row r="3" spans="1:7" s="48" customFormat="1" x14ac:dyDescent="0.3">
      <c r="A3" s="485"/>
      <c r="B3" s="248" t="str">
        <f>'Version Control'!$B$3</f>
        <v>Test Report Template Name:</v>
      </c>
      <c r="C3" s="249" t="str">
        <f>'Version Control'!$C$3</f>
        <v xml:space="preserve">Residential Freezer Appendix B  </v>
      </c>
      <c r="D3" s="485"/>
      <c r="E3" s="49"/>
    </row>
    <row r="4" spans="1:7" s="48" customFormat="1" x14ac:dyDescent="0.3">
      <c r="A4" s="485"/>
      <c r="B4" s="246" t="str">
        <f>'Version Control'!$B$4</f>
        <v>Version Number:</v>
      </c>
      <c r="C4" s="371" t="str">
        <f>'Version Control'!$C$4</f>
        <v>v2.4</v>
      </c>
      <c r="D4" s="485"/>
      <c r="E4" s="49"/>
    </row>
    <row r="5" spans="1:7" s="48" customFormat="1" x14ac:dyDescent="0.3">
      <c r="A5" s="485"/>
      <c r="B5" s="245" t="str">
        <f>'Version Control'!$B$5</f>
        <v xml:space="preserve">Latest Template Revision: </v>
      </c>
      <c r="C5" s="243">
        <f>'Version Control'!$C$5</f>
        <v>42922</v>
      </c>
      <c r="D5" s="485"/>
      <c r="E5" s="49"/>
    </row>
    <row r="6" spans="1:7" s="48" customFormat="1" x14ac:dyDescent="0.3">
      <c r="A6" s="485"/>
      <c r="B6" s="245" t="str">
        <f>'Version Control'!$B$6</f>
        <v>Tab Name:</v>
      </c>
      <c r="C6" s="371" t="str">
        <f ca="1">MID(CELL("filename",B1), FIND("]", CELL("filename", B1))+ 1, 255)</f>
        <v>Instructions</v>
      </c>
      <c r="D6" s="485"/>
      <c r="E6" s="49"/>
    </row>
    <row r="7" spans="1:7" x14ac:dyDescent="0.25">
      <c r="A7" s="484"/>
      <c r="B7" s="372" t="str">
        <f>'Version Control'!$B$7</f>
        <v>File Name:</v>
      </c>
      <c r="C7" s="373" t="str">
        <f ca="1">'Version Control'!$C$7</f>
        <v>Residential Freezer Appendix B - v2.4.xlsx</v>
      </c>
      <c r="D7" s="484"/>
      <c r="E7" s="46"/>
    </row>
    <row r="8" spans="1:7" x14ac:dyDescent="0.25">
      <c r="A8" s="484"/>
      <c r="B8" s="390" t="s">
        <v>116</v>
      </c>
      <c r="C8" s="391" t="str">
        <f>'Version Control'!$C$8</f>
        <v>[MM/DD/YYYY]</v>
      </c>
      <c r="D8" s="484"/>
      <c r="E8" s="46"/>
    </row>
    <row r="9" spans="1:7" ht="17.25" thickBot="1" x14ac:dyDescent="0.35">
      <c r="A9" s="484"/>
      <c r="B9" s="247" t="str">
        <f>'Version Control'!$B$9</f>
        <v xml:space="preserve">Test Completion Date: </v>
      </c>
      <c r="C9" s="244" t="str">
        <f>'Version Control'!$C$9</f>
        <v>[MM/DD/YYYY]</v>
      </c>
      <c r="D9" s="484"/>
      <c r="E9" s="46"/>
    </row>
    <row r="10" spans="1:7" x14ac:dyDescent="0.3">
      <c r="A10" s="484"/>
      <c r="B10" s="486"/>
      <c r="C10" s="487"/>
      <c r="D10" s="484"/>
      <c r="E10" s="46"/>
    </row>
    <row r="11" spans="1:7" ht="17.25" thickBot="1" x14ac:dyDescent="0.3">
      <c r="A11" s="484"/>
      <c r="B11" s="484"/>
      <c r="C11" s="484"/>
      <c r="D11" s="484"/>
      <c r="E11" s="46"/>
    </row>
    <row r="12" spans="1:7" ht="18" thickBot="1" x14ac:dyDescent="0.3">
      <c r="A12" s="484"/>
      <c r="B12" s="641" t="s">
        <v>183</v>
      </c>
      <c r="C12" s="642"/>
      <c r="D12" s="484"/>
      <c r="E12" s="46"/>
    </row>
    <row r="13" spans="1:7" ht="20.25" customHeight="1" thickBot="1" x14ac:dyDescent="0.3">
      <c r="A13" s="484"/>
      <c r="B13" s="633" t="s">
        <v>510</v>
      </c>
      <c r="C13" s="634"/>
      <c r="D13" s="484"/>
      <c r="E13" s="46"/>
    </row>
    <row r="14" spans="1:7" ht="17.25" thickBot="1" x14ac:dyDescent="0.25">
      <c r="A14" s="484"/>
      <c r="B14" s="484"/>
      <c r="C14" s="484"/>
      <c r="D14" s="484"/>
      <c r="E14" s="46"/>
      <c r="G14" s="382"/>
    </row>
    <row r="15" spans="1:7" ht="18" thickBot="1" x14ac:dyDescent="0.3">
      <c r="A15" s="484"/>
      <c r="B15" s="641" t="s">
        <v>103</v>
      </c>
      <c r="C15" s="642"/>
      <c r="D15" s="484"/>
      <c r="E15" s="46"/>
    </row>
    <row r="16" spans="1:7" ht="17.25" x14ac:dyDescent="0.25">
      <c r="A16" s="484"/>
      <c r="B16" s="482" t="s">
        <v>184</v>
      </c>
      <c r="C16" s="483" t="s">
        <v>185</v>
      </c>
      <c r="D16" s="484"/>
      <c r="E16" s="46"/>
    </row>
    <row r="17" spans="1:5" x14ac:dyDescent="0.25">
      <c r="A17" s="484"/>
      <c r="B17" s="111" t="s">
        <v>211</v>
      </c>
      <c r="C17" s="344" t="s">
        <v>335</v>
      </c>
      <c r="D17" s="484"/>
      <c r="E17" s="46"/>
    </row>
    <row r="18" spans="1:5" x14ac:dyDescent="0.25">
      <c r="A18" s="484"/>
      <c r="B18" s="50" t="s">
        <v>268</v>
      </c>
      <c r="C18" s="277" t="s">
        <v>336</v>
      </c>
      <c r="D18" s="484"/>
      <c r="E18" s="46"/>
    </row>
    <row r="19" spans="1:5" x14ac:dyDescent="0.25">
      <c r="A19" s="484"/>
      <c r="B19" s="50" t="s">
        <v>269</v>
      </c>
      <c r="C19" s="277" t="s">
        <v>337</v>
      </c>
      <c r="D19" s="484"/>
      <c r="E19" s="46"/>
    </row>
    <row r="20" spans="1:5" x14ac:dyDescent="0.25">
      <c r="A20" s="484"/>
      <c r="B20" s="50" t="s">
        <v>270</v>
      </c>
      <c r="C20" s="277" t="s">
        <v>338</v>
      </c>
      <c r="D20" s="484"/>
      <c r="E20" s="46"/>
    </row>
    <row r="21" spans="1:5" x14ac:dyDescent="0.25">
      <c r="A21" s="484"/>
      <c r="B21" s="50" t="s">
        <v>271</v>
      </c>
      <c r="C21" s="277" t="s">
        <v>339</v>
      </c>
      <c r="D21" s="484"/>
      <c r="E21" s="46"/>
    </row>
    <row r="22" spans="1:5" x14ac:dyDescent="0.25">
      <c r="A22" s="484"/>
      <c r="B22" s="50" t="s">
        <v>272</v>
      </c>
      <c r="C22" s="277" t="s">
        <v>338</v>
      </c>
      <c r="D22" s="484"/>
      <c r="E22" s="46"/>
    </row>
    <row r="23" spans="1:5" x14ac:dyDescent="0.25">
      <c r="A23" s="484"/>
      <c r="B23" s="50" t="s">
        <v>186</v>
      </c>
      <c r="C23" s="277" t="s">
        <v>340</v>
      </c>
      <c r="D23" s="484"/>
      <c r="E23" s="46"/>
    </row>
    <row r="24" spans="1:5" x14ac:dyDescent="0.25">
      <c r="A24" s="484"/>
      <c r="B24" s="50" t="s">
        <v>207</v>
      </c>
      <c r="C24" s="277" t="s">
        <v>341</v>
      </c>
      <c r="D24" s="484"/>
      <c r="E24" s="46"/>
    </row>
    <row r="25" spans="1:5" x14ac:dyDescent="0.25">
      <c r="A25" s="484"/>
      <c r="B25" s="50" t="s">
        <v>115</v>
      </c>
      <c r="C25" s="277" t="s">
        <v>342</v>
      </c>
      <c r="D25" s="484"/>
      <c r="E25" s="46"/>
    </row>
    <row r="26" spans="1:5" x14ac:dyDescent="0.25">
      <c r="A26" s="484"/>
      <c r="B26" s="50" t="s">
        <v>37</v>
      </c>
      <c r="C26" s="277" t="s">
        <v>343</v>
      </c>
      <c r="D26" s="484"/>
      <c r="E26" s="46"/>
    </row>
    <row r="27" spans="1:5" x14ac:dyDescent="0.25">
      <c r="A27" s="484"/>
      <c r="B27" s="50" t="s">
        <v>35</v>
      </c>
      <c r="C27" s="277" t="s">
        <v>344</v>
      </c>
      <c r="D27" s="484"/>
      <c r="E27" s="46"/>
    </row>
    <row r="28" spans="1:5" x14ac:dyDescent="0.25">
      <c r="A28" s="484"/>
      <c r="B28" s="50" t="s">
        <v>274</v>
      </c>
      <c r="C28" s="277" t="s">
        <v>345</v>
      </c>
      <c r="D28" s="484"/>
      <c r="E28" s="46"/>
    </row>
    <row r="29" spans="1:5" x14ac:dyDescent="0.25">
      <c r="A29" s="484"/>
      <c r="B29" s="50" t="s">
        <v>275</v>
      </c>
      <c r="C29" s="277" t="s">
        <v>346</v>
      </c>
      <c r="D29" s="484"/>
      <c r="E29" s="46"/>
    </row>
    <row r="30" spans="1:5" x14ac:dyDescent="0.25">
      <c r="A30" s="484"/>
      <c r="B30" s="50" t="s">
        <v>149</v>
      </c>
      <c r="C30" s="277" t="s">
        <v>347</v>
      </c>
      <c r="D30" s="484"/>
      <c r="E30" s="46"/>
    </row>
    <row r="31" spans="1:5" x14ac:dyDescent="0.25">
      <c r="A31" s="484"/>
      <c r="B31" s="50" t="s">
        <v>226</v>
      </c>
      <c r="C31" s="277" t="s">
        <v>348</v>
      </c>
      <c r="D31" s="484"/>
      <c r="E31" s="46"/>
    </row>
    <row r="32" spans="1:5" x14ac:dyDescent="0.25">
      <c r="A32" s="484"/>
      <c r="B32" s="50" t="s">
        <v>206</v>
      </c>
      <c r="C32" s="277" t="s">
        <v>349</v>
      </c>
      <c r="D32" s="484"/>
      <c r="E32" s="46"/>
    </row>
    <row r="33" spans="1:5" x14ac:dyDescent="0.25">
      <c r="A33" s="484"/>
      <c r="B33" s="51" t="s">
        <v>209</v>
      </c>
      <c r="C33" s="278" t="s">
        <v>350</v>
      </c>
      <c r="D33" s="484"/>
      <c r="E33" s="46"/>
    </row>
    <row r="34" spans="1:5" ht="17.25" thickBot="1" x14ac:dyDescent="0.3">
      <c r="A34" s="484"/>
      <c r="B34" s="52" t="s">
        <v>208</v>
      </c>
      <c r="C34" s="279" t="s">
        <v>351</v>
      </c>
      <c r="D34" s="484"/>
      <c r="E34" s="46"/>
    </row>
    <row r="35" spans="1:5" ht="18" thickBot="1" x14ac:dyDescent="0.3">
      <c r="A35" s="484"/>
      <c r="B35" s="488"/>
      <c r="C35" s="488"/>
      <c r="D35" s="484"/>
      <c r="E35" s="46"/>
    </row>
    <row r="36" spans="1:5" s="48" customFormat="1" ht="18" thickBot="1" x14ac:dyDescent="0.4">
      <c r="A36" s="485"/>
      <c r="B36" s="643" t="s">
        <v>263</v>
      </c>
      <c r="C36" s="644"/>
      <c r="D36" s="485"/>
      <c r="E36" s="49"/>
    </row>
    <row r="37" spans="1:5" s="48" customFormat="1" ht="15" customHeight="1" x14ac:dyDescent="0.25">
      <c r="A37" s="485"/>
      <c r="B37" s="645" t="s">
        <v>352</v>
      </c>
      <c r="C37" s="345" t="s">
        <v>353</v>
      </c>
      <c r="D37" s="485"/>
      <c r="E37" s="49"/>
    </row>
    <row r="38" spans="1:5" s="48" customFormat="1" ht="15" customHeight="1" x14ac:dyDescent="0.25">
      <c r="A38" s="485"/>
      <c r="B38" s="646"/>
      <c r="C38" s="346" t="s">
        <v>354</v>
      </c>
      <c r="D38" s="485"/>
      <c r="E38" s="49"/>
    </row>
    <row r="39" spans="1:5" x14ac:dyDescent="0.25">
      <c r="A39" s="484"/>
      <c r="B39" s="646" t="s">
        <v>355</v>
      </c>
      <c r="C39" s="347" t="s">
        <v>151</v>
      </c>
      <c r="D39" s="484"/>
      <c r="E39" s="46"/>
    </row>
    <row r="40" spans="1:5" x14ac:dyDescent="0.25">
      <c r="A40" s="484"/>
      <c r="B40" s="646"/>
      <c r="C40" s="348" t="s">
        <v>356</v>
      </c>
      <c r="D40" s="484"/>
      <c r="E40" s="46"/>
    </row>
    <row r="41" spans="1:5" x14ac:dyDescent="0.25">
      <c r="A41" s="484"/>
      <c r="B41" s="646"/>
      <c r="C41" s="349" t="s">
        <v>357</v>
      </c>
      <c r="D41" s="484"/>
      <c r="E41" s="46"/>
    </row>
    <row r="42" spans="1:5" ht="21.75" thickBot="1" x14ac:dyDescent="0.3">
      <c r="A42" s="484"/>
      <c r="B42" s="647"/>
      <c r="C42" s="350" t="s">
        <v>273</v>
      </c>
      <c r="D42" s="484"/>
      <c r="E42" s="46"/>
    </row>
    <row r="43" spans="1:5" ht="17.25" thickBot="1" x14ac:dyDescent="0.3">
      <c r="A43" s="484"/>
      <c r="B43" s="490"/>
      <c r="C43" s="489"/>
      <c r="D43" s="484"/>
      <c r="E43" s="46"/>
    </row>
    <row r="44" spans="1:5" ht="18.75" thickBot="1" x14ac:dyDescent="0.3">
      <c r="A44" s="484"/>
      <c r="B44" s="648" t="s">
        <v>264</v>
      </c>
      <c r="C44" s="649"/>
      <c r="D44" s="484"/>
      <c r="E44" s="46"/>
    </row>
    <row r="45" spans="1:5" ht="24.75" customHeight="1" x14ac:dyDescent="0.25">
      <c r="A45" s="484"/>
      <c r="B45" s="635" t="s">
        <v>265</v>
      </c>
      <c r="C45" s="636"/>
      <c r="D45" s="484"/>
      <c r="E45" s="46"/>
    </row>
    <row r="46" spans="1:5" ht="34.5" customHeight="1" thickBot="1" x14ac:dyDescent="0.3">
      <c r="A46" s="484"/>
      <c r="B46" s="639"/>
      <c r="C46" s="640"/>
      <c r="D46" s="484"/>
      <c r="E46" s="46"/>
    </row>
    <row r="47" spans="1:5" ht="22.5" customHeight="1" x14ac:dyDescent="0.25">
      <c r="A47" s="484"/>
      <c r="B47" s="635" t="s">
        <v>266</v>
      </c>
      <c r="C47" s="636"/>
      <c r="D47" s="484"/>
      <c r="E47" s="46"/>
    </row>
    <row r="48" spans="1:5" ht="21.75" customHeight="1" thickBot="1" x14ac:dyDescent="0.3">
      <c r="A48" s="484"/>
      <c r="B48" s="637"/>
      <c r="C48" s="638"/>
      <c r="D48" s="484"/>
      <c r="E48" s="46"/>
    </row>
    <row r="49" spans="1:5" ht="15.6" customHeight="1" x14ac:dyDescent="0.25">
      <c r="A49" s="484"/>
      <c r="B49" s="625" t="s">
        <v>267</v>
      </c>
      <c r="C49" s="628" t="s">
        <v>296</v>
      </c>
      <c r="D49" s="484"/>
      <c r="E49" s="46"/>
    </row>
    <row r="50" spans="1:5" ht="15.6" customHeight="1" x14ac:dyDescent="0.25">
      <c r="A50" s="484"/>
      <c r="B50" s="626"/>
      <c r="C50" s="629"/>
      <c r="D50" s="484"/>
      <c r="E50" s="46"/>
    </row>
    <row r="51" spans="1:5" ht="16.149999999999999" customHeight="1" thickBot="1" x14ac:dyDescent="0.3">
      <c r="A51" s="484"/>
      <c r="B51" s="627"/>
      <c r="C51" s="630"/>
      <c r="D51" s="484"/>
      <c r="E51" s="46"/>
    </row>
    <row r="52" spans="1:5" x14ac:dyDescent="0.25">
      <c r="A52" s="484"/>
      <c r="B52" s="351" t="s">
        <v>38</v>
      </c>
      <c r="C52" s="352" t="s">
        <v>186</v>
      </c>
      <c r="D52" s="484"/>
      <c r="E52" s="46"/>
    </row>
    <row r="53" spans="1:5" x14ac:dyDescent="0.25">
      <c r="A53" s="484"/>
      <c r="B53" s="53" t="s">
        <v>39</v>
      </c>
      <c r="C53" s="54" t="s">
        <v>207</v>
      </c>
      <c r="D53" s="484"/>
      <c r="E53" s="46"/>
    </row>
    <row r="54" spans="1:5" x14ac:dyDescent="0.25">
      <c r="A54" s="484"/>
      <c r="B54" s="53" t="s">
        <v>40</v>
      </c>
      <c r="C54" s="54" t="s">
        <v>115</v>
      </c>
      <c r="D54" s="484"/>
      <c r="E54" s="46"/>
    </row>
    <row r="55" spans="1:5" x14ac:dyDescent="0.25">
      <c r="A55" s="484"/>
      <c r="B55" s="53" t="s">
        <v>41</v>
      </c>
      <c r="C55" s="54" t="s">
        <v>37</v>
      </c>
      <c r="D55" s="484"/>
      <c r="E55" s="46"/>
    </row>
    <row r="56" spans="1:5" x14ac:dyDescent="0.25">
      <c r="A56" s="484"/>
      <c r="B56" s="53" t="s">
        <v>42</v>
      </c>
      <c r="C56" s="54" t="s">
        <v>35</v>
      </c>
      <c r="D56" s="484"/>
      <c r="E56" s="46"/>
    </row>
    <row r="57" spans="1:5" x14ac:dyDescent="0.25">
      <c r="A57" s="484"/>
      <c r="B57" s="53" t="s">
        <v>43</v>
      </c>
      <c r="C57" s="54" t="s">
        <v>274</v>
      </c>
      <c r="D57" s="484"/>
      <c r="E57" s="46"/>
    </row>
    <row r="58" spans="1:5" x14ac:dyDescent="0.25">
      <c r="A58" s="484"/>
      <c r="B58" s="53" t="s">
        <v>44</v>
      </c>
      <c r="C58" s="54" t="s">
        <v>275</v>
      </c>
      <c r="D58" s="484"/>
      <c r="E58" s="46"/>
    </row>
    <row r="59" spans="1:5" x14ac:dyDescent="0.25">
      <c r="A59" s="484"/>
      <c r="B59" s="53" t="s">
        <v>45</v>
      </c>
      <c r="C59" s="54" t="s">
        <v>149</v>
      </c>
      <c r="D59" s="484"/>
      <c r="E59" s="46"/>
    </row>
    <row r="60" spans="1:5" x14ac:dyDescent="0.25">
      <c r="A60" s="484"/>
      <c r="B60" s="53" t="s">
        <v>358</v>
      </c>
      <c r="C60" s="54" t="s">
        <v>226</v>
      </c>
      <c r="D60" s="484"/>
      <c r="E60" s="46"/>
    </row>
    <row r="61" spans="1:5" x14ac:dyDescent="0.25">
      <c r="A61" s="484"/>
      <c r="B61" s="53" t="s">
        <v>150</v>
      </c>
      <c r="C61" s="274" t="s">
        <v>295</v>
      </c>
      <c r="D61" s="484"/>
      <c r="E61" s="46"/>
    </row>
    <row r="62" spans="1:5" ht="17.25" thickBot="1" x14ac:dyDescent="0.3">
      <c r="A62" s="484"/>
      <c r="B62" s="55" t="s">
        <v>187</v>
      </c>
      <c r="C62" s="56" t="s">
        <v>276</v>
      </c>
      <c r="D62" s="484"/>
      <c r="E62" s="46"/>
    </row>
    <row r="63" spans="1:5" ht="17.25" thickBot="1" x14ac:dyDescent="0.3">
      <c r="A63" s="484"/>
      <c r="B63" s="484"/>
      <c r="C63" s="484"/>
      <c r="D63" s="484"/>
      <c r="E63" s="46"/>
    </row>
    <row r="64" spans="1:5" ht="18" thickBot="1" x14ac:dyDescent="0.3">
      <c r="A64" s="484"/>
      <c r="B64" s="37" t="s">
        <v>123</v>
      </c>
      <c r="C64" s="38"/>
      <c r="D64" s="484"/>
      <c r="E64" s="46"/>
    </row>
    <row r="65" spans="1:5" x14ac:dyDescent="0.25">
      <c r="A65" s="484"/>
      <c r="B65" s="226" t="s">
        <v>501</v>
      </c>
      <c r="C65" s="220"/>
      <c r="D65" s="484"/>
      <c r="E65" s="46"/>
    </row>
    <row r="66" spans="1:5" x14ac:dyDescent="0.25">
      <c r="A66" s="484"/>
      <c r="B66" s="227" t="s">
        <v>408</v>
      </c>
      <c r="C66" s="222"/>
      <c r="D66" s="484"/>
      <c r="E66" s="46"/>
    </row>
    <row r="67" spans="1:5" x14ac:dyDescent="0.25">
      <c r="A67" s="484"/>
      <c r="B67" s="227" t="s">
        <v>300</v>
      </c>
      <c r="C67" s="222"/>
      <c r="D67" s="484"/>
      <c r="E67" s="46"/>
    </row>
    <row r="68" spans="1:5" ht="17.25" x14ac:dyDescent="0.25">
      <c r="A68" s="484"/>
      <c r="B68" s="227" t="s">
        <v>277</v>
      </c>
      <c r="C68" s="228"/>
      <c r="D68" s="484"/>
      <c r="E68" s="46"/>
    </row>
    <row r="69" spans="1:5" x14ac:dyDescent="0.25">
      <c r="A69" s="484"/>
      <c r="B69" s="227" t="s">
        <v>124</v>
      </c>
      <c r="C69" s="222"/>
      <c r="D69" s="484"/>
      <c r="E69" s="46"/>
    </row>
    <row r="70" spans="1:5" x14ac:dyDescent="0.25">
      <c r="A70" s="484"/>
      <c r="B70" s="227" t="s">
        <v>125</v>
      </c>
      <c r="C70" s="222"/>
      <c r="D70" s="484"/>
      <c r="E70" s="46"/>
    </row>
    <row r="71" spans="1:5" x14ac:dyDescent="0.25">
      <c r="A71" s="484"/>
      <c r="B71" s="227" t="s">
        <v>126</v>
      </c>
      <c r="C71" s="222"/>
      <c r="D71" s="484"/>
      <c r="E71" s="46"/>
    </row>
    <row r="72" spans="1:5" x14ac:dyDescent="0.25">
      <c r="A72" s="484"/>
      <c r="B72" s="227" t="s">
        <v>127</v>
      </c>
      <c r="C72" s="222"/>
      <c r="D72" s="484"/>
      <c r="E72" s="46"/>
    </row>
    <row r="73" spans="1:5" x14ac:dyDescent="0.25">
      <c r="A73" s="484"/>
      <c r="B73" s="227" t="s">
        <v>456</v>
      </c>
      <c r="C73" s="455"/>
      <c r="D73" s="484"/>
      <c r="E73" s="46"/>
    </row>
    <row r="74" spans="1:5" x14ac:dyDescent="0.25">
      <c r="A74" s="484"/>
      <c r="B74" s="227" t="s">
        <v>457</v>
      </c>
      <c r="C74" s="228"/>
      <c r="D74" s="484"/>
      <c r="E74" s="46"/>
    </row>
    <row r="75" spans="1:5" ht="17.25" thickBot="1" x14ac:dyDescent="0.3">
      <c r="A75" s="484"/>
      <c r="B75" s="229" t="s">
        <v>297</v>
      </c>
      <c r="C75" s="230"/>
      <c r="D75" s="484"/>
      <c r="E75" s="46"/>
    </row>
    <row r="76" spans="1:5" x14ac:dyDescent="0.25">
      <c r="A76" s="484"/>
      <c r="B76" s="484"/>
      <c r="C76" s="484"/>
      <c r="D76" s="484"/>
      <c r="E76" s="46"/>
    </row>
    <row r="77" spans="1:5" x14ac:dyDescent="0.25">
      <c r="A77" s="46"/>
      <c r="B77" s="46"/>
      <c r="C77" s="46"/>
      <c r="D77" s="46"/>
      <c r="E77" s="46"/>
    </row>
  </sheetData>
  <sheetProtection algorithmName="SHA-512" hashValue="FevpnXHMC4jkrK2YroQW3NIupl38ohx4UjX6XBkX40eyaWVHJrNQ45DBUuqzbncPH+3s+YEjdLP74GWH5HZB+A==" saltValue="lD1NiK3WrFsA5fTfsoACiQ==" spinCount="100000" sheet="1" objects="1" scenarios="1" selectLockedCells="1"/>
  <mergeCells count="12">
    <mergeCell ref="B49:B51"/>
    <mergeCell ref="C49:C51"/>
    <mergeCell ref="B2:C2"/>
    <mergeCell ref="B13:C13"/>
    <mergeCell ref="B47:C48"/>
    <mergeCell ref="B45:C46"/>
    <mergeCell ref="B15:C15"/>
    <mergeCell ref="B12:C12"/>
    <mergeCell ref="B36:C36"/>
    <mergeCell ref="B37:B38"/>
    <mergeCell ref="B39:B42"/>
    <mergeCell ref="B44:C44"/>
  </mergeCells>
  <conditionalFormatting sqref="B2 B3:C10">
    <cfRule type="expression" dxfId="106" priority="1" stopIfTrue="1">
      <formula>CELL("Protect",B2)=0</formula>
    </cfRule>
  </conditionalFormatting>
  <hyperlinks>
    <hyperlink ref="B13" r:id="rId1" display="10 CFR 430 Subpart B Appendix A1:  Uniform Test Method for Measuring the Energy Consumption of Electric Refrigerators and Electric Refrigerator-Freezers [76 FR 12502, Mar. 7, 2011]"/>
    <hyperlink ref="B13:C13" r:id="rId2" display="10 CFR 430 Subpart B Appendix B:  Uniform Test Method for Measuring the Energy Consumption of Electric Freezers [79 FR 22349, Apr. 21, 2014]"/>
    <hyperlink ref="C52" location="'General Info &amp; Test Results'!A1" display="Fill in Input Cells on &quot;General Info &amp; Test Results&quot; tab"/>
    <hyperlink ref="C54" location="Volume!A1" display="Fill in Input Cells on &quot;Volume&quot; tab"/>
    <hyperlink ref="C53" location="'Setup &amp; Instrumentation'!A1" display="Fill in Input Cells on &quot;Setup &amp; Instrumentation&quot; tab"/>
    <hyperlink ref="C55" location="'Test Conditions'!A1" display="Fill in Input Cells on &quot;Test Conditions&quot; tab"/>
    <hyperlink ref="C56" location="Settings!A1" display="Fill in Input Cells on &quot;Settings&quot; tab"/>
    <hyperlink ref="C57" location="'Energy Calcs (ASH Switch OFF)'!A1" display="Fill in Input Cells on &quot;Energy Calcs (ASH Switch OFF)&quot; tab"/>
    <hyperlink ref="C58" location="'Energy Calcs (ASH Switch ON)'!A1" display="Fill in Input Cells on &quot;Energy Calcs (ASH Switch ON)&quot; tab"/>
    <hyperlink ref="C59" location="Photos!A1" display="Fill in Input Cells on &quot;Photos&quot; tab, if applicable"/>
    <hyperlink ref="C60" location="Comments!A1" display="Fill in Input Cells on &quot;Comments&quot; tab"/>
    <hyperlink ref="C62" location="'Report Sign-Off Block'!A1" display="Fill in Input Cells on &quot;Report Sign-off Block&quot; tab"/>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P9"/>
  <sheetViews>
    <sheetView zoomScale="85" zoomScaleNormal="85" workbookViewId="0">
      <selection activeCell="A10" sqref="A10"/>
    </sheetView>
  </sheetViews>
  <sheetFormatPr defaultColWidth="9.140625" defaultRowHeight="15" x14ac:dyDescent="0.25"/>
  <cols>
    <col min="1" max="1" width="9.140625" style="275"/>
    <col min="2" max="3" width="10.28515625" style="275" customWidth="1"/>
    <col min="4" max="4" width="10" style="275" customWidth="1"/>
    <col min="5" max="5" width="9.140625" style="275"/>
    <col min="6" max="6" width="10.42578125" style="275" customWidth="1"/>
    <col min="7" max="7" width="10.5703125" style="275" customWidth="1"/>
    <col min="8" max="16384" width="9.140625" style="275"/>
  </cols>
  <sheetData>
    <row r="1" spans="1:16" s="377" customFormat="1" ht="15.75" thickBot="1" x14ac:dyDescent="0.3"/>
    <row r="2" spans="1:16" s="377" customFormat="1" ht="18" customHeight="1" thickBot="1" x14ac:dyDescent="0.3">
      <c r="B2" s="618" t="str">
        <f>'Version Control'!$B$2</f>
        <v>Title Block</v>
      </c>
      <c r="C2" s="20"/>
      <c r="D2" s="20"/>
      <c r="E2" s="20"/>
      <c r="F2" s="20"/>
      <c r="G2" s="20"/>
      <c r="H2" s="619"/>
      <c r="J2" s="620" t="s">
        <v>123</v>
      </c>
      <c r="K2" s="621"/>
      <c r="L2" s="621"/>
      <c r="M2" s="621"/>
      <c r="N2" s="621"/>
      <c r="O2" s="621"/>
      <c r="P2" s="622"/>
    </row>
    <row r="3" spans="1:16" s="377" customFormat="1" ht="15.6" customHeight="1" x14ac:dyDescent="0.25">
      <c r="B3" s="653" t="str">
        <f>'Version Control'!$B$3</f>
        <v>Test Report Template Name:</v>
      </c>
      <c r="C3" s="654"/>
      <c r="D3" s="655"/>
      <c r="E3" s="671" t="str">
        <f>'Version Control'!$C$3</f>
        <v xml:space="preserve">Residential Freezer Appendix B  </v>
      </c>
      <c r="F3" s="672"/>
      <c r="G3" s="672"/>
      <c r="H3" s="673"/>
      <c r="J3" s="662" t="s">
        <v>410</v>
      </c>
      <c r="K3" s="663"/>
      <c r="L3" s="663"/>
      <c r="M3" s="663"/>
      <c r="N3" s="663"/>
      <c r="O3" s="663"/>
      <c r="P3" s="664"/>
    </row>
    <row r="4" spans="1:16" s="377" customFormat="1" ht="16.5" x14ac:dyDescent="0.25">
      <c r="B4" s="650" t="str">
        <f>'Version Control'!$B$4</f>
        <v>Version Number:</v>
      </c>
      <c r="C4" s="651"/>
      <c r="D4" s="652"/>
      <c r="E4" s="674" t="str">
        <f>'Version Control'!$C$4</f>
        <v>v2.4</v>
      </c>
      <c r="F4" s="651"/>
      <c r="G4" s="651"/>
      <c r="H4" s="675"/>
      <c r="J4" s="665"/>
      <c r="K4" s="666"/>
      <c r="L4" s="666"/>
      <c r="M4" s="666"/>
      <c r="N4" s="666"/>
      <c r="O4" s="666"/>
      <c r="P4" s="667"/>
    </row>
    <row r="5" spans="1:16" s="377" customFormat="1" ht="16.5" x14ac:dyDescent="0.25">
      <c r="B5" s="653" t="str">
        <f>'Version Control'!$B$5</f>
        <v xml:space="preserve">Latest Template Revision: </v>
      </c>
      <c r="C5" s="654"/>
      <c r="D5" s="655"/>
      <c r="E5" s="676">
        <f>'Version Control'!$C$5</f>
        <v>42922</v>
      </c>
      <c r="F5" s="677"/>
      <c r="G5" s="677"/>
      <c r="H5" s="678"/>
      <c r="J5" s="665"/>
      <c r="K5" s="666"/>
      <c r="L5" s="666"/>
      <c r="M5" s="666"/>
      <c r="N5" s="666"/>
      <c r="O5" s="666"/>
      <c r="P5" s="667"/>
    </row>
    <row r="6" spans="1:16" s="377" customFormat="1" ht="15.6" customHeight="1" x14ac:dyDescent="0.25">
      <c r="B6" s="653" t="str">
        <f>'Version Control'!$B$6</f>
        <v>Tab Name:</v>
      </c>
      <c r="C6" s="654"/>
      <c r="D6" s="655"/>
      <c r="E6" s="674" t="str">
        <f ca="1">MID(CELL("filename",A1), FIND("]", CELL("filename", A1))+ 1, 255)</f>
        <v>Volume Data</v>
      </c>
      <c r="F6" s="651"/>
      <c r="G6" s="651"/>
      <c r="H6" s="675"/>
      <c r="J6" s="685" t="s">
        <v>409</v>
      </c>
      <c r="K6" s="686"/>
      <c r="L6" s="686"/>
      <c r="M6" s="686"/>
      <c r="N6" s="686"/>
      <c r="O6" s="686"/>
      <c r="P6" s="687"/>
    </row>
    <row r="7" spans="1:16" s="377" customFormat="1" ht="39" customHeight="1" x14ac:dyDescent="0.25">
      <c r="B7" s="653" t="str">
        <f>'Version Control'!$B$7</f>
        <v>File Name:</v>
      </c>
      <c r="C7" s="654"/>
      <c r="D7" s="655"/>
      <c r="E7" s="682" t="str">
        <f ca="1">'Version Control'!$C$7</f>
        <v>Residential Freezer Appendix B - v2.4.xlsx</v>
      </c>
      <c r="F7" s="683"/>
      <c r="G7" s="683"/>
      <c r="H7" s="684"/>
      <c r="J7" s="685"/>
      <c r="K7" s="686"/>
      <c r="L7" s="686"/>
      <c r="M7" s="686"/>
      <c r="N7" s="686"/>
      <c r="O7" s="686"/>
      <c r="P7" s="687"/>
    </row>
    <row r="8" spans="1:16" s="377" customFormat="1" ht="16.5" x14ac:dyDescent="0.3">
      <c r="B8" s="668" t="s">
        <v>116</v>
      </c>
      <c r="C8" s="669"/>
      <c r="D8" s="670"/>
      <c r="E8" s="679" t="str">
        <f>'Version Control'!$C$8</f>
        <v>[MM/DD/YYYY]</v>
      </c>
      <c r="F8" s="680"/>
      <c r="G8" s="680"/>
      <c r="H8" s="681"/>
      <c r="J8" s="685"/>
      <c r="K8" s="686"/>
      <c r="L8" s="686"/>
      <c r="M8" s="686"/>
      <c r="N8" s="686"/>
      <c r="O8" s="686"/>
      <c r="P8" s="687"/>
    </row>
    <row r="9" spans="1:16" s="377" customFormat="1" ht="17.25" thickBot="1" x14ac:dyDescent="0.3">
      <c r="A9" s="6"/>
      <c r="B9" s="656" t="str">
        <f>'Version Control'!$B$9</f>
        <v xml:space="preserve">Test Completion Date: </v>
      </c>
      <c r="C9" s="657"/>
      <c r="D9" s="658"/>
      <c r="E9" s="659" t="str">
        <f>'Version Control'!$C$9</f>
        <v>[MM/DD/YYYY]</v>
      </c>
      <c r="F9" s="660"/>
      <c r="G9" s="660"/>
      <c r="H9" s="661"/>
      <c r="J9" s="688"/>
      <c r="K9" s="689"/>
      <c r="L9" s="689"/>
      <c r="M9" s="689"/>
      <c r="N9" s="689"/>
      <c r="O9" s="689"/>
      <c r="P9" s="690"/>
    </row>
  </sheetData>
  <sheetProtection password="CAAA" sheet="1" objects="1" scenarios="1" selectLockedCells="1"/>
  <mergeCells count="16">
    <mergeCell ref="B4:D4"/>
    <mergeCell ref="B5:D5"/>
    <mergeCell ref="B9:D9"/>
    <mergeCell ref="E9:H9"/>
    <mergeCell ref="J3:P5"/>
    <mergeCell ref="B6:D6"/>
    <mergeCell ref="B8:D8"/>
    <mergeCell ref="E3:H3"/>
    <mergeCell ref="E4:H4"/>
    <mergeCell ref="E5:H5"/>
    <mergeCell ref="E6:H6"/>
    <mergeCell ref="E8:H8"/>
    <mergeCell ref="B7:D7"/>
    <mergeCell ref="E7:H7"/>
    <mergeCell ref="J6:P9"/>
    <mergeCell ref="B3:D3"/>
  </mergeCells>
  <pageMargins left="0.7" right="0.7" top="0.75" bottom="0.75" header="0.3" footer="0.3"/>
  <pageSetup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W12"/>
  <sheetViews>
    <sheetView zoomScale="85" zoomScaleNormal="85" workbookViewId="0">
      <selection activeCell="A13" sqref="A13"/>
    </sheetView>
  </sheetViews>
  <sheetFormatPr defaultColWidth="9.140625" defaultRowHeight="15" x14ac:dyDescent="0.25"/>
  <cols>
    <col min="1" max="1" width="9.140625" style="275"/>
    <col min="2" max="2" width="11.28515625" style="275" customWidth="1"/>
    <col min="3" max="3" width="9.140625" style="275"/>
    <col min="4" max="4" width="10.7109375" style="275" customWidth="1"/>
    <col min="5" max="5" width="9.140625" style="275"/>
    <col min="6" max="6" width="11.42578125" style="275" customWidth="1"/>
    <col min="7" max="7" width="11.28515625" style="275" customWidth="1"/>
    <col min="8" max="16384" width="9.140625" style="275"/>
  </cols>
  <sheetData>
    <row r="1" spans="1:23" s="377" customFormat="1" ht="15.75" thickBot="1" x14ac:dyDescent="0.3"/>
    <row r="2" spans="1:23" s="377" customFormat="1" ht="18" thickBot="1" x14ac:dyDescent="0.3">
      <c r="B2" s="618" t="str">
        <f>'Version Control'!$B$2</f>
        <v>Title Block</v>
      </c>
      <c r="C2" s="20"/>
      <c r="D2" s="20"/>
      <c r="E2" s="20"/>
      <c r="F2" s="20"/>
      <c r="G2" s="20"/>
      <c r="H2" s="619"/>
      <c r="J2" s="339" t="s">
        <v>123</v>
      </c>
      <c r="K2" s="402"/>
      <c r="L2" s="402"/>
      <c r="M2" s="402"/>
      <c r="N2" s="402"/>
      <c r="O2" s="402"/>
      <c r="P2" s="402"/>
      <c r="Q2" s="402"/>
      <c r="R2" s="402"/>
      <c r="S2" s="402"/>
      <c r="T2" s="402"/>
      <c r="U2" s="402"/>
      <c r="V2" s="402"/>
      <c r="W2" s="403"/>
    </row>
    <row r="3" spans="1:23" s="377" customFormat="1" ht="16.5" x14ac:dyDescent="0.25">
      <c r="B3" s="653" t="str">
        <f>'Version Control'!$B$3</f>
        <v>Test Report Template Name:</v>
      </c>
      <c r="C3" s="654"/>
      <c r="D3" s="655"/>
      <c r="E3" s="671" t="str">
        <f>'Version Control'!$C$3</f>
        <v xml:space="preserve">Residential Freezer Appendix B  </v>
      </c>
      <c r="F3" s="672"/>
      <c r="G3" s="672"/>
      <c r="H3" s="673"/>
      <c r="J3" s="691" t="s">
        <v>298</v>
      </c>
      <c r="K3" s="692"/>
      <c r="L3" s="692"/>
      <c r="M3" s="692"/>
      <c r="N3" s="692"/>
      <c r="O3" s="692"/>
      <c r="P3" s="692"/>
      <c r="Q3" s="692"/>
      <c r="R3" s="692"/>
      <c r="S3" s="692"/>
      <c r="T3" s="692"/>
      <c r="U3" s="692"/>
      <c r="V3" s="692"/>
      <c r="W3" s="693"/>
    </row>
    <row r="4" spans="1:23" s="377" customFormat="1" ht="16.5" x14ac:dyDescent="0.25">
      <c r="B4" s="650" t="str">
        <f>'Version Control'!$B$4</f>
        <v>Version Number:</v>
      </c>
      <c r="C4" s="651"/>
      <c r="D4" s="652"/>
      <c r="E4" s="674" t="str">
        <f>'Version Control'!$C$4</f>
        <v>v2.4</v>
      </c>
      <c r="F4" s="651"/>
      <c r="G4" s="651"/>
      <c r="H4" s="675"/>
      <c r="J4" s="694" t="s">
        <v>299</v>
      </c>
      <c r="K4" s="695"/>
      <c r="L4" s="695"/>
      <c r="M4" s="695"/>
      <c r="N4" s="695"/>
      <c r="O4" s="695"/>
      <c r="P4" s="695"/>
      <c r="Q4" s="695"/>
      <c r="R4" s="695"/>
      <c r="S4" s="695"/>
      <c r="T4" s="695"/>
      <c r="U4" s="695"/>
      <c r="V4" s="695"/>
      <c r="W4" s="696"/>
    </row>
    <row r="5" spans="1:23" s="377" customFormat="1" ht="17.25" x14ac:dyDescent="0.25">
      <c r="B5" s="653" t="str">
        <f>'Version Control'!$B$5</f>
        <v xml:space="preserve">Latest Template Revision: </v>
      </c>
      <c r="C5" s="654"/>
      <c r="D5" s="655"/>
      <c r="E5" s="676">
        <f>'Version Control'!$C$5</f>
        <v>42922</v>
      </c>
      <c r="F5" s="677"/>
      <c r="G5" s="677"/>
      <c r="H5" s="678"/>
      <c r="J5" s="404" t="s">
        <v>277</v>
      </c>
      <c r="K5" s="81"/>
      <c r="L5" s="406"/>
      <c r="M5" s="406"/>
      <c r="N5" s="406"/>
      <c r="O5" s="406"/>
      <c r="P5" s="406"/>
      <c r="Q5" s="406"/>
      <c r="R5" s="406"/>
      <c r="S5" s="406"/>
      <c r="T5" s="406"/>
      <c r="U5" s="406"/>
      <c r="V5" s="406"/>
      <c r="W5" s="407"/>
    </row>
    <row r="6" spans="1:23" s="377" customFormat="1" ht="16.5" x14ac:dyDescent="0.25">
      <c r="B6" s="653" t="str">
        <f>'Version Control'!$B$6</f>
        <v>Tab Name:</v>
      </c>
      <c r="C6" s="654"/>
      <c r="D6" s="655"/>
      <c r="E6" s="674" t="str">
        <f ca="1">MID(CELL("filename",A1), FIND("]", CELL("filename", A1))+ 1, 255)</f>
        <v>ASH-OFF Data 1</v>
      </c>
      <c r="F6" s="651"/>
      <c r="G6" s="651"/>
      <c r="H6" s="675"/>
      <c r="J6" s="404" t="s">
        <v>124</v>
      </c>
      <c r="K6" s="500"/>
      <c r="L6" s="81"/>
      <c r="M6" s="406"/>
      <c r="N6" s="406"/>
      <c r="O6" s="406"/>
      <c r="P6" s="406"/>
      <c r="Q6" s="406"/>
      <c r="R6" s="406"/>
      <c r="S6" s="406"/>
      <c r="T6" s="406"/>
      <c r="U6" s="406"/>
      <c r="V6" s="406"/>
      <c r="W6" s="407"/>
    </row>
    <row r="7" spans="1:23" s="377" customFormat="1" ht="36" customHeight="1" x14ac:dyDescent="0.25">
      <c r="B7" s="653" t="str">
        <f>'Version Control'!$B$7</f>
        <v>File Name:</v>
      </c>
      <c r="C7" s="654"/>
      <c r="D7" s="655"/>
      <c r="E7" s="682" t="str">
        <f ca="1">'Version Control'!$C$7</f>
        <v>Residential Freezer Appendix B - v2.4.xlsx</v>
      </c>
      <c r="F7" s="683"/>
      <c r="G7" s="683"/>
      <c r="H7" s="684"/>
      <c r="J7" s="404" t="s">
        <v>125</v>
      </c>
      <c r="K7" s="81"/>
      <c r="L7" s="406"/>
      <c r="M7" s="406"/>
      <c r="N7" s="406"/>
      <c r="O7" s="406"/>
      <c r="P7" s="406"/>
      <c r="Q7" s="406"/>
      <c r="R7" s="406"/>
      <c r="S7" s="406"/>
      <c r="T7" s="406"/>
      <c r="U7" s="406"/>
      <c r="V7" s="406"/>
      <c r="W7" s="407"/>
    </row>
    <row r="8" spans="1:23" s="377" customFormat="1" ht="16.5" x14ac:dyDescent="0.3">
      <c r="B8" s="668" t="s">
        <v>116</v>
      </c>
      <c r="C8" s="669"/>
      <c r="D8" s="670"/>
      <c r="E8" s="679" t="str">
        <f>'Version Control'!$C$8</f>
        <v>[MM/DD/YYYY]</v>
      </c>
      <c r="F8" s="680"/>
      <c r="G8" s="680"/>
      <c r="H8" s="681"/>
      <c r="J8" s="404" t="s">
        <v>126</v>
      </c>
      <c r="K8" s="81"/>
      <c r="L8" s="406"/>
      <c r="M8" s="406"/>
      <c r="N8" s="406"/>
      <c r="O8" s="406"/>
      <c r="P8" s="406"/>
      <c r="Q8" s="406"/>
      <c r="R8" s="406"/>
      <c r="S8" s="406"/>
      <c r="T8" s="406"/>
      <c r="U8" s="406"/>
      <c r="V8" s="406"/>
      <c r="W8" s="407"/>
    </row>
    <row r="9" spans="1:23" s="377" customFormat="1" ht="17.25" thickBot="1" x14ac:dyDescent="0.3">
      <c r="A9" s="6"/>
      <c r="B9" s="656" t="str">
        <f>'Version Control'!$B$9</f>
        <v xml:space="preserve">Test Completion Date: </v>
      </c>
      <c r="C9" s="657"/>
      <c r="D9" s="658"/>
      <c r="E9" s="659" t="str">
        <f>'Version Control'!$C$9</f>
        <v>[MM/DD/YYYY]</v>
      </c>
      <c r="F9" s="660"/>
      <c r="G9" s="660"/>
      <c r="H9" s="661"/>
      <c r="J9" s="404" t="s">
        <v>127</v>
      </c>
      <c r="K9" s="81"/>
      <c r="L9" s="406"/>
      <c r="M9" s="406"/>
      <c r="N9" s="406"/>
      <c r="O9" s="406"/>
      <c r="P9" s="406"/>
      <c r="Q9" s="406"/>
      <c r="R9" s="406"/>
      <c r="S9" s="406"/>
      <c r="T9" s="406"/>
      <c r="U9" s="406"/>
      <c r="V9" s="406"/>
      <c r="W9" s="407"/>
    </row>
    <row r="10" spans="1:23" s="377" customFormat="1" ht="16.5" x14ac:dyDescent="0.25">
      <c r="J10" s="404" t="s">
        <v>456</v>
      </c>
      <c r="K10" s="456"/>
      <c r="L10" s="406"/>
      <c r="M10" s="406"/>
      <c r="N10" s="406"/>
      <c r="O10" s="406"/>
      <c r="P10" s="406"/>
      <c r="Q10" s="406"/>
      <c r="R10" s="406"/>
      <c r="S10" s="406"/>
      <c r="T10" s="406"/>
      <c r="U10" s="406"/>
      <c r="V10" s="406"/>
      <c r="W10" s="407"/>
    </row>
    <row r="11" spans="1:23" s="377" customFormat="1" ht="16.5" x14ac:dyDescent="0.25">
      <c r="J11" s="404" t="s">
        <v>457</v>
      </c>
      <c r="K11" s="81"/>
      <c r="L11" s="406"/>
      <c r="M11" s="406"/>
      <c r="N11" s="406"/>
      <c r="O11" s="406"/>
      <c r="P11" s="406"/>
      <c r="Q11" s="406"/>
      <c r="R11" s="406"/>
      <c r="S11" s="406"/>
      <c r="T11" s="406"/>
      <c r="U11" s="406"/>
      <c r="V11" s="406"/>
      <c r="W11" s="407"/>
    </row>
    <row r="12" spans="1:23" s="377" customFormat="1" ht="17.25" thickBot="1" x14ac:dyDescent="0.3">
      <c r="J12" s="405" t="s">
        <v>297</v>
      </c>
      <c r="K12" s="125"/>
      <c r="L12" s="408"/>
      <c r="M12" s="408"/>
      <c r="N12" s="408"/>
      <c r="O12" s="408"/>
      <c r="P12" s="408"/>
      <c r="Q12" s="408"/>
      <c r="R12" s="408"/>
      <c r="S12" s="408"/>
      <c r="T12" s="408"/>
      <c r="U12" s="408"/>
      <c r="V12" s="408"/>
      <c r="W12" s="409"/>
    </row>
  </sheetData>
  <sheetProtection password="CAAA" sheet="1" objects="1" scenarios="1" selectLockedCells="1"/>
  <mergeCells count="16">
    <mergeCell ref="J3:W3"/>
    <mergeCell ref="J4:W4"/>
    <mergeCell ref="B6:D6"/>
    <mergeCell ref="E6:H6"/>
    <mergeCell ref="B8:D8"/>
    <mergeCell ref="E8:H8"/>
    <mergeCell ref="B5:D5"/>
    <mergeCell ref="E5:H5"/>
    <mergeCell ref="B7:D7"/>
    <mergeCell ref="E7:H7"/>
    <mergeCell ref="B9:D9"/>
    <mergeCell ref="E9:H9"/>
    <mergeCell ref="B3:D3"/>
    <mergeCell ref="E3:H3"/>
    <mergeCell ref="B4:D4"/>
    <mergeCell ref="E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W29"/>
  <sheetViews>
    <sheetView zoomScale="85" zoomScaleNormal="85" workbookViewId="0">
      <selection activeCell="A13" sqref="A13"/>
    </sheetView>
  </sheetViews>
  <sheetFormatPr defaultColWidth="9.140625" defaultRowHeight="15" x14ac:dyDescent="0.25"/>
  <cols>
    <col min="1" max="1" width="9.140625" style="492"/>
    <col min="2" max="2" width="11.28515625" style="492" customWidth="1"/>
    <col min="3" max="3" width="9.140625" style="492"/>
    <col min="4" max="4" width="10.5703125" style="492" customWidth="1"/>
    <col min="5" max="5" width="9.140625" style="492"/>
    <col min="6" max="7" width="11.140625" style="492" customWidth="1"/>
    <col min="8" max="16384" width="9.140625" style="492"/>
  </cols>
  <sheetData>
    <row r="1" spans="1:23" s="491" customFormat="1" ht="15.75" thickBot="1" x14ac:dyDescent="0.3"/>
    <row r="2" spans="1:23" s="491" customFormat="1" ht="18" thickBot="1" x14ac:dyDescent="0.3">
      <c r="B2" s="618" t="str">
        <f>'Version Control'!$B$2</f>
        <v>Title Block</v>
      </c>
      <c r="C2" s="20"/>
      <c r="D2" s="20"/>
      <c r="E2" s="20"/>
      <c r="F2" s="20"/>
      <c r="G2" s="20"/>
      <c r="H2" s="619"/>
      <c r="J2" s="618" t="s">
        <v>123</v>
      </c>
      <c r="K2" s="20"/>
      <c r="L2" s="20"/>
      <c r="M2" s="20"/>
      <c r="N2" s="20"/>
      <c r="O2" s="20"/>
      <c r="P2" s="20"/>
      <c r="Q2" s="20"/>
      <c r="R2" s="20"/>
      <c r="S2" s="20"/>
      <c r="T2" s="20"/>
      <c r="U2" s="20"/>
      <c r="V2" s="20"/>
      <c r="W2" s="619"/>
    </row>
    <row r="3" spans="1:23" s="491" customFormat="1" ht="16.5" x14ac:dyDescent="0.25">
      <c r="B3" s="697" t="str">
        <f>'Version Control'!$B$3</f>
        <v>Test Report Template Name:</v>
      </c>
      <c r="C3" s="698"/>
      <c r="D3" s="699"/>
      <c r="E3" s="709" t="str">
        <f>'Version Control'!$C$3</f>
        <v xml:space="preserve">Residential Freezer Appendix B  </v>
      </c>
      <c r="F3" s="698"/>
      <c r="G3" s="698"/>
      <c r="H3" s="710"/>
      <c r="J3" s="691" t="s">
        <v>298</v>
      </c>
      <c r="K3" s="692"/>
      <c r="L3" s="692"/>
      <c r="M3" s="692"/>
      <c r="N3" s="692"/>
      <c r="O3" s="692"/>
      <c r="P3" s="692"/>
      <c r="Q3" s="692"/>
      <c r="R3" s="692"/>
      <c r="S3" s="692"/>
      <c r="T3" s="692"/>
      <c r="U3" s="692"/>
      <c r="V3" s="692"/>
      <c r="W3" s="693"/>
    </row>
    <row r="4" spans="1:23" s="491" customFormat="1" ht="16.5" x14ac:dyDescent="0.25">
      <c r="B4" s="711" t="str">
        <f>'Version Control'!$B$4</f>
        <v>Version Number:</v>
      </c>
      <c r="C4" s="701"/>
      <c r="D4" s="712"/>
      <c r="E4" s="700" t="str">
        <f>'Version Control'!$C$4</f>
        <v>v2.4</v>
      </c>
      <c r="F4" s="701"/>
      <c r="G4" s="701"/>
      <c r="H4" s="702"/>
      <c r="J4" s="694" t="s">
        <v>299</v>
      </c>
      <c r="K4" s="695"/>
      <c r="L4" s="695"/>
      <c r="M4" s="695"/>
      <c r="N4" s="695"/>
      <c r="O4" s="695"/>
      <c r="P4" s="695"/>
      <c r="Q4" s="695"/>
      <c r="R4" s="695"/>
      <c r="S4" s="695"/>
      <c r="T4" s="695"/>
      <c r="U4" s="695"/>
      <c r="V4" s="695"/>
      <c r="W4" s="696"/>
    </row>
    <row r="5" spans="1:23" s="491" customFormat="1" ht="17.25" x14ac:dyDescent="0.25">
      <c r="B5" s="697" t="str">
        <f>'Version Control'!$B$5</f>
        <v xml:space="preserve">Latest Template Revision: </v>
      </c>
      <c r="C5" s="698"/>
      <c r="D5" s="699"/>
      <c r="E5" s="719">
        <f>'Version Control'!$C$5</f>
        <v>42922</v>
      </c>
      <c r="F5" s="720"/>
      <c r="G5" s="720"/>
      <c r="H5" s="721"/>
      <c r="J5" s="404" t="s">
        <v>458</v>
      </c>
      <c r="K5" s="493"/>
      <c r="L5" s="494"/>
      <c r="M5" s="494"/>
      <c r="N5" s="494"/>
      <c r="O5" s="494"/>
      <c r="P5" s="494"/>
      <c r="Q5" s="494"/>
      <c r="R5" s="494"/>
      <c r="S5" s="494"/>
      <c r="T5" s="494"/>
      <c r="U5" s="494"/>
      <c r="V5" s="494"/>
      <c r="W5" s="495"/>
    </row>
    <row r="6" spans="1:23" s="491" customFormat="1" ht="16.5" x14ac:dyDescent="0.25">
      <c r="B6" s="697" t="str">
        <f>'Version Control'!$B$6</f>
        <v>Tab Name:</v>
      </c>
      <c r="C6" s="698"/>
      <c r="D6" s="699"/>
      <c r="E6" s="700" t="str">
        <f ca="1">MID(CELL("filename",A1), FIND("]", CELL("filename", A1))+ 1, 255)</f>
        <v>ASH-OFF Data 2</v>
      </c>
      <c r="F6" s="701"/>
      <c r="G6" s="701"/>
      <c r="H6" s="702"/>
      <c r="J6" s="404" t="s">
        <v>124</v>
      </c>
      <c r="K6" s="493"/>
      <c r="L6" s="494"/>
      <c r="M6" s="494"/>
      <c r="N6" s="494"/>
      <c r="O6" s="494"/>
      <c r="P6" s="494"/>
      <c r="Q6" s="494"/>
      <c r="R6" s="494"/>
      <c r="S6" s="494"/>
      <c r="T6" s="494"/>
      <c r="U6" s="494"/>
      <c r="V6" s="494"/>
      <c r="W6" s="495"/>
    </row>
    <row r="7" spans="1:23" s="491" customFormat="1" ht="36" customHeight="1" x14ac:dyDescent="0.25">
      <c r="B7" s="697" t="str">
        <f>'Version Control'!$B$7</f>
        <v>File Name:</v>
      </c>
      <c r="C7" s="698"/>
      <c r="D7" s="699"/>
      <c r="E7" s="722" t="str">
        <f ca="1">'Version Control'!$C$7</f>
        <v>Residential Freezer Appendix B - v2.4.xlsx</v>
      </c>
      <c r="F7" s="723"/>
      <c r="G7" s="723"/>
      <c r="H7" s="724"/>
      <c r="J7" s="404" t="s">
        <v>125</v>
      </c>
      <c r="K7" s="493"/>
      <c r="L7" s="494"/>
      <c r="M7" s="494"/>
      <c r="N7" s="494"/>
      <c r="O7" s="494"/>
      <c r="P7" s="494"/>
      <c r="Q7" s="494"/>
      <c r="R7" s="494"/>
      <c r="S7" s="494"/>
      <c r="T7" s="494"/>
      <c r="U7" s="494"/>
      <c r="V7" s="494"/>
      <c r="W7" s="495"/>
    </row>
    <row r="8" spans="1:23" s="491" customFormat="1" ht="16.5" x14ac:dyDescent="0.3">
      <c r="B8" s="713" t="s">
        <v>116</v>
      </c>
      <c r="C8" s="714"/>
      <c r="D8" s="715"/>
      <c r="E8" s="716" t="str">
        <f>'Version Control'!$C$8</f>
        <v>[MM/DD/YYYY]</v>
      </c>
      <c r="F8" s="717"/>
      <c r="G8" s="717"/>
      <c r="H8" s="718"/>
      <c r="J8" s="404" t="s">
        <v>126</v>
      </c>
      <c r="K8" s="493"/>
      <c r="L8" s="494"/>
      <c r="M8" s="494"/>
      <c r="N8" s="494"/>
      <c r="O8" s="494"/>
      <c r="P8" s="494"/>
      <c r="Q8" s="494"/>
      <c r="R8" s="494"/>
      <c r="S8" s="494"/>
      <c r="T8" s="494"/>
      <c r="U8" s="494"/>
      <c r="V8" s="494"/>
      <c r="W8" s="495"/>
    </row>
    <row r="9" spans="1:23" s="491" customFormat="1" ht="17.25" thickBot="1" x14ac:dyDescent="0.3">
      <c r="A9" s="496"/>
      <c r="B9" s="703" t="str">
        <f>'Version Control'!$B$9</f>
        <v xml:space="preserve">Test Completion Date: </v>
      </c>
      <c r="C9" s="704"/>
      <c r="D9" s="705"/>
      <c r="E9" s="706" t="str">
        <f>'Version Control'!$C$9</f>
        <v>[MM/DD/YYYY]</v>
      </c>
      <c r="F9" s="707"/>
      <c r="G9" s="707"/>
      <c r="H9" s="708"/>
      <c r="J9" s="404" t="s">
        <v>127</v>
      </c>
      <c r="K9" s="493"/>
      <c r="L9" s="494"/>
      <c r="M9" s="494"/>
      <c r="N9" s="494"/>
      <c r="O9" s="494"/>
      <c r="P9" s="494"/>
      <c r="Q9" s="494"/>
      <c r="R9" s="494"/>
      <c r="S9" s="494"/>
      <c r="T9" s="494"/>
      <c r="U9" s="494"/>
      <c r="V9" s="494"/>
      <c r="W9" s="495"/>
    </row>
    <row r="10" spans="1:23" s="491" customFormat="1" ht="16.5" x14ac:dyDescent="0.25">
      <c r="J10" s="404" t="s">
        <v>456</v>
      </c>
      <c r="K10" s="493"/>
      <c r="L10" s="494"/>
      <c r="M10" s="494"/>
      <c r="N10" s="494"/>
      <c r="O10" s="494"/>
      <c r="P10" s="494"/>
      <c r="Q10" s="494"/>
      <c r="R10" s="494"/>
      <c r="S10" s="494"/>
      <c r="T10" s="494"/>
      <c r="U10" s="494"/>
      <c r="V10" s="494"/>
      <c r="W10" s="495"/>
    </row>
    <row r="11" spans="1:23" s="491" customFormat="1" ht="16.5" x14ac:dyDescent="0.25">
      <c r="J11" s="404" t="s">
        <v>457</v>
      </c>
      <c r="K11" s="493"/>
      <c r="L11" s="494"/>
      <c r="M11" s="494"/>
      <c r="N11" s="494"/>
      <c r="O11" s="494"/>
      <c r="P11" s="494"/>
      <c r="Q11" s="494"/>
      <c r="R11" s="494"/>
      <c r="S11" s="494"/>
      <c r="T11" s="494"/>
      <c r="U11" s="494"/>
      <c r="V11" s="494"/>
      <c r="W11" s="495"/>
    </row>
    <row r="12" spans="1:23" s="491" customFormat="1" ht="17.25" thickBot="1" x14ac:dyDescent="0.3">
      <c r="J12" s="405" t="s">
        <v>297</v>
      </c>
      <c r="K12" s="497"/>
      <c r="L12" s="498"/>
      <c r="M12" s="498"/>
      <c r="N12" s="498"/>
      <c r="O12" s="498"/>
      <c r="P12" s="498"/>
      <c r="Q12" s="498"/>
      <c r="R12" s="498"/>
      <c r="S12" s="498"/>
      <c r="T12" s="498"/>
      <c r="U12" s="498"/>
      <c r="V12" s="498"/>
      <c r="W12" s="499"/>
    </row>
    <row r="13" spans="1:23" x14ac:dyDescent="0.25">
      <c r="A13" s="275"/>
      <c r="B13" s="275"/>
      <c r="C13" s="275"/>
      <c r="D13" s="275"/>
      <c r="E13" s="275"/>
      <c r="F13" s="275"/>
      <c r="G13" s="275"/>
    </row>
    <row r="14" spans="1:23" x14ac:dyDescent="0.25">
      <c r="A14" s="275"/>
      <c r="B14" s="275"/>
      <c r="C14" s="275"/>
      <c r="D14" s="275"/>
      <c r="E14" s="275"/>
      <c r="F14" s="275"/>
      <c r="G14" s="275"/>
    </row>
    <row r="15" spans="1:23" x14ac:dyDescent="0.25">
      <c r="A15" s="275"/>
      <c r="B15" s="275"/>
      <c r="C15" s="275"/>
      <c r="D15" s="275"/>
      <c r="E15" s="275"/>
      <c r="F15" s="275"/>
      <c r="G15" s="275"/>
    </row>
    <row r="16" spans="1:23" x14ac:dyDescent="0.25">
      <c r="A16" s="275"/>
      <c r="B16" s="275"/>
      <c r="C16" s="275"/>
      <c r="D16" s="275"/>
      <c r="E16" s="275"/>
      <c r="F16" s="275"/>
      <c r="G16" s="275"/>
    </row>
    <row r="17" spans="1:7" x14ac:dyDescent="0.25">
      <c r="A17" s="275"/>
      <c r="B17" s="275"/>
      <c r="C17" s="275"/>
      <c r="D17" s="275"/>
      <c r="E17" s="275"/>
      <c r="F17" s="275"/>
      <c r="G17" s="275"/>
    </row>
    <row r="18" spans="1:7" x14ac:dyDescent="0.25">
      <c r="A18" s="275"/>
      <c r="B18" s="275"/>
      <c r="C18" s="275"/>
      <c r="D18" s="275"/>
      <c r="E18" s="275"/>
      <c r="F18" s="275"/>
      <c r="G18" s="275"/>
    </row>
    <row r="19" spans="1:7" x14ac:dyDescent="0.25">
      <c r="A19" s="275"/>
      <c r="B19" s="275"/>
      <c r="C19" s="275"/>
      <c r="D19" s="275"/>
      <c r="E19" s="275"/>
      <c r="F19" s="275"/>
      <c r="G19" s="275"/>
    </row>
    <row r="20" spans="1:7" x14ac:dyDescent="0.25">
      <c r="A20" s="275"/>
      <c r="B20" s="275"/>
      <c r="C20" s="275"/>
      <c r="D20" s="275"/>
      <c r="E20" s="275"/>
      <c r="F20" s="275"/>
      <c r="G20" s="275"/>
    </row>
    <row r="21" spans="1:7" x14ac:dyDescent="0.25">
      <c r="A21" s="275"/>
      <c r="B21" s="275"/>
      <c r="C21" s="275"/>
      <c r="D21" s="275"/>
      <c r="E21" s="275"/>
      <c r="F21" s="275"/>
      <c r="G21" s="275"/>
    </row>
    <row r="22" spans="1:7" x14ac:dyDescent="0.25">
      <c r="A22" s="275"/>
      <c r="B22" s="275"/>
      <c r="C22" s="275"/>
      <c r="D22" s="275"/>
      <c r="E22" s="275"/>
      <c r="F22" s="275"/>
      <c r="G22" s="275"/>
    </row>
    <row r="23" spans="1:7" x14ac:dyDescent="0.25">
      <c r="A23" s="275"/>
      <c r="B23" s="275"/>
      <c r="C23" s="275"/>
      <c r="D23" s="275"/>
      <c r="E23" s="275"/>
      <c r="F23" s="275"/>
      <c r="G23" s="275"/>
    </row>
    <row r="24" spans="1:7" x14ac:dyDescent="0.25">
      <c r="A24" s="275"/>
      <c r="B24" s="275"/>
      <c r="C24" s="275"/>
      <c r="D24" s="275"/>
      <c r="E24" s="275"/>
      <c r="F24" s="275"/>
      <c r="G24" s="275"/>
    </row>
    <row r="25" spans="1:7" x14ac:dyDescent="0.25">
      <c r="A25" s="275"/>
      <c r="B25" s="275"/>
      <c r="C25" s="275"/>
      <c r="D25" s="275"/>
      <c r="E25" s="275"/>
      <c r="F25" s="275"/>
      <c r="G25" s="275"/>
    </row>
    <row r="26" spans="1:7" x14ac:dyDescent="0.25">
      <c r="A26" s="275"/>
      <c r="B26" s="275"/>
      <c r="C26" s="275"/>
      <c r="D26" s="275"/>
      <c r="E26" s="275"/>
      <c r="F26" s="275"/>
      <c r="G26" s="275"/>
    </row>
    <row r="27" spans="1:7" x14ac:dyDescent="0.25">
      <c r="A27" s="275"/>
      <c r="B27" s="275"/>
      <c r="C27" s="275"/>
      <c r="D27" s="275"/>
      <c r="E27" s="275"/>
      <c r="F27" s="275"/>
      <c r="G27" s="275"/>
    </row>
    <row r="28" spans="1:7" x14ac:dyDescent="0.25">
      <c r="A28" s="275"/>
      <c r="B28" s="275"/>
      <c r="C28" s="275"/>
      <c r="D28" s="275"/>
      <c r="E28" s="275"/>
      <c r="F28" s="275"/>
      <c r="G28" s="275"/>
    </row>
    <row r="29" spans="1:7" x14ac:dyDescent="0.25">
      <c r="A29" s="275"/>
      <c r="B29" s="275"/>
      <c r="C29" s="275"/>
      <c r="D29" s="275"/>
      <c r="E29" s="275"/>
      <c r="F29" s="275"/>
      <c r="G29" s="275"/>
    </row>
  </sheetData>
  <sheetProtection password="CAAA" sheet="1" objects="1" scenarios="1" selectLockedCells="1"/>
  <mergeCells count="16">
    <mergeCell ref="J3:W3"/>
    <mergeCell ref="J4:W4"/>
    <mergeCell ref="B6:D6"/>
    <mergeCell ref="E6:H6"/>
    <mergeCell ref="B9:D9"/>
    <mergeCell ref="E9:H9"/>
    <mergeCell ref="B3:D3"/>
    <mergeCell ref="E3:H3"/>
    <mergeCell ref="B4:D4"/>
    <mergeCell ref="E4:H4"/>
    <mergeCell ref="B8:D8"/>
    <mergeCell ref="E8:H8"/>
    <mergeCell ref="B5:D5"/>
    <mergeCell ref="E5:H5"/>
    <mergeCell ref="B7:D7"/>
    <mergeCell ref="E7: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W29"/>
  <sheetViews>
    <sheetView zoomScale="85" zoomScaleNormal="85" workbookViewId="0">
      <selection activeCell="A13" sqref="A13"/>
    </sheetView>
  </sheetViews>
  <sheetFormatPr defaultColWidth="9.140625" defaultRowHeight="15" x14ac:dyDescent="0.25"/>
  <cols>
    <col min="1" max="1" width="9.140625" style="492"/>
    <col min="2" max="2" width="10.5703125" style="492" customWidth="1"/>
    <col min="3" max="3" width="9.140625" style="492"/>
    <col min="4" max="5" width="10.42578125" style="492" customWidth="1"/>
    <col min="6" max="6" width="9.140625" style="492"/>
    <col min="7" max="7" width="10.42578125" style="492" customWidth="1"/>
    <col min="8" max="16384" width="9.140625" style="492"/>
  </cols>
  <sheetData>
    <row r="1" spans="1:23" s="491" customFormat="1" ht="15.75" thickBot="1" x14ac:dyDescent="0.3"/>
    <row r="2" spans="1:23" s="491" customFormat="1" ht="18" thickBot="1" x14ac:dyDescent="0.3">
      <c r="B2" s="618" t="str">
        <f>'Version Control'!$B$2</f>
        <v>Title Block</v>
      </c>
      <c r="C2" s="20"/>
      <c r="D2" s="20"/>
      <c r="E2" s="20"/>
      <c r="F2" s="20"/>
      <c r="G2" s="20"/>
      <c r="H2" s="619"/>
      <c r="J2" s="339" t="s">
        <v>123</v>
      </c>
      <c r="K2" s="402"/>
      <c r="L2" s="402"/>
      <c r="M2" s="402"/>
      <c r="N2" s="402"/>
      <c r="O2" s="402"/>
      <c r="P2" s="402"/>
      <c r="Q2" s="402"/>
      <c r="R2" s="402"/>
      <c r="S2" s="402"/>
      <c r="T2" s="402"/>
      <c r="U2" s="402"/>
      <c r="V2" s="402"/>
      <c r="W2" s="403"/>
    </row>
    <row r="3" spans="1:23" s="491" customFormat="1" ht="16.5" x14ac:dyDescent="0.25">
      <c r="B3" s="697" t="str">
        <f>'Version Control'!$B$3</f>
        <v>Test Report Template Name:</v>
      </c>
      <c r="C3" s="698"/>
      <c r="D3" s="699"/>
      <c r="E3" s="709" t="str">
        <f>'Version Control'!$C$3</f>
        <v xml:space="preserve">Residential Freezer Appendix B  </v>
      </c>
      <c r="F3" s="698"/>
      <c r="G3" s="698"/>
      <c r="H3" s="710"/>
      <c r="J3" s="691" t="s">
        <v>298</v>
      </c>
      <c r="K3" s="692"/>
      <c r="L3" s="692"/>
      <c r="M3" s="692"/>
      <c r="N3" s="692"/>
      <c r="O3" s="692"/>
      <c r="P3" s="692"/>
      <c r="Q3" s="692"/>
      <c r="R3" s="692"/>
      <c r="S3" s="692"/>
      <c r="T3" s="692"/>
      <c r="U3" s="692"/>
      <c r="V3" s="692"/>
      <c r="W3" s="693"/>
    </row>
    <row r="4" spans="1:23" s="491" customFormat="1" ht="16.5" x14ac:dyDescent="0.25">
      <c r="B4" s="711" t="str">
        <f>'Version Control'!$B$4</f>
        <v>Version Number:</v>
      </c>
      <c r="C4" s="701"/>
      <c r="D4" s="712"/>
      <c r="E4" s="700" t="str">
        <f>'Version Control'!$C$4</f>
        <v>v2.4</v>
      </c>
      <c r="F4" s="701"/>
      <c r="G4" s="701"/>
      <c r="H4" s="702"/>
      <c r="J4" s="694" t="s">
        <v>299</v>
      </c>
      <c r="K4" s="695"/>
      <c r="L4" s="695"/>
      <c r="M4" s="695"/>
      <c r="N4" s="695"/>
      <c r="O4" s="695"/>
      <c r="P4" s="695"/>
      <c r="Q4" s="695"/>
      <c r="R4" s="695"/>
      <c r="S4" s="695"/>
      <c r="T4" s="695"/>
      <c r="U4" s="695"/>
      <c r="V4" s="695"/>
      <c r="W4" s="696"/>
    </row>
    <row r="5" spans="1:23" s="491" customFormat="1" ht="17.25" x14ac:dyDescent="0.25">
      <c r="B5" s="697" t="str">
        <f>'Version Control'!$B$5</f>
        <v xml:space="preserve">Latest Template Revision: </v>
      </c>
      <c r="C5" s="698"/>
      <c r="D5" s="699"/>
      <c r="E5" s="719">
        <f>'Version Control'!$C$5</f>
        <v>42922</v>
      </c>
      <c r="F5" s="720"/>
      <c r="G5" s="720"/>
      <c r="H5" s="721"/>
      <c r="J5" s="404" t="s">
        <v>458</v>
      </c>
      <c r="K5" s="493"/>
      <c r="L5" s="494"/>
      <c r="M5" s="494"/>
      <c r="N5" s="494"/>
      <c r="O5" s="494"/>
      <c r="P5" s="494"/>
      <c r="Q5" s="494"/>
      <c r="R5" s="494"/>
      <c r="S5" s="494"/>
      <c r="T5" s="494"/>
      <c r="U5" s="494"/>
      <c r="V5" s="494"/>
      <c r="W5" s="495"/>
    </row>
    <row r="6" spans="1:23" s="491" customFormat="1" ht="16.5" x14ac:dyDescent="0.25">
      <c r="B6" s="697" t="str">
        <f>'Version Control'!$B$6</f>
        <v>Tab Name:</v>
      </c>
      <c r="C6" s="698"/>
      <c r="D6" s="699"/>
      <c r="E6" s="700" t="str">
        <f ca="1">MID(CELL("filename",A1), FIND("]", CELL("filename", A1))+ 1, 255)</f>
        <v>ASH-ON Data 1</v>
      </c>
      <c r="F6" s="701"/>
      <c r="G6" s="701"/>
      <c r="H6" s="702"/>
      <c r="J6" s="404" t="s">
        <v>124</v>
      </c>
      <c r="K6" s="493"/>
      <c r="L6" s="494"/>
      <c r="M6" s="494"/>
      <c r="N6" s="494"/>
      <c r="O6" s="494"/>
      <c r="P6" s="494"/>
      <c r="Q6" s="494"/>
      <c r="R6" s="494"/>
      <c r="S6" s="494"/>
      <c r="T6" s="494"/>
      <c r="U6" s="494"/>
      <c r="V6" s="494"/>
      <c r="W6" s="495"/>
    </row>
    <row r="7" spans="1:23" s="491" customFormat="1" ht="36" customHeight="1" x14ac:dyDescent="0.25">
      <c r="B7" s="697" t="str">
        <f>'Version Control'!$B$7</f>
        <v>File Name:</v>
      </c>
      <c r="C7" s="698"/>
      <c r="D7" s="699"/>
      <c r="E7" s="722" t="str">
        <f ca="1">'Version Control'!$C$7</f>
        <v>Residential Freezer Appendix B - v2.4.xlsx</v>
      </c>
      <c r="F7" s="723"/>
      <c r="G7" s="723"/>
      <c r="H7" s="724"/>
      <c r="J7" s="404" t="s">
        <v>125</v>
      </c>
      <c r="K7" s="493"/>
      <c r="L7" s="494"/>
      <c r="M7" s="494"/>
      <c r="N7" s="494"/>
      <c r="O7" s="494"/>
      <c r="P7" s="494"/>
      <c r="Q7" s="494"/>
      <c r="R7" s="494"/>
      <c r="S7" s="494"/>
      <c r="T7" s="494"/>
      <c r="U7" s="494"/>
      <c r="V7" s="494"/>
      <c r="W7" s="495"/>
    </row>
    <row r="8" spans="1:23" s="491" customFormat="1" ht="16.5" x14ac:dyDescent="0.3">
      <c r="B8" s="713" t="s">
        <v>116</v>
      </c>
      <c r="C8" s="714"/>
      <c r="D8" s="715"/>
      <c r="E8" s="716" t="str">
        <f>'Version Control'!$C$8</f>
        <v>[MM/DD/YYYY]</v>
      </c>
      <c r="F8" s="717"/>
      <c r="G8" s="717"/>
      <c r="H8" s="718"/>
      <c r="J8" s="404" t="s">
        <v>126</v>
      </c>
      <c r="K8" s="493"/>
      <c r="L8" s="494"/>
      <c r="M8" s="494"/>
      <c r="N8" s="494"/>
      <c r="O8" s="494"/>
      <c r="P8" s="494"/>
      <c r="Q8" s="494"/>
      <c r="R8" s="494"/>
      <c r="S8" s="494"/>
      <c r="T8" s="494"/>
      <c r="U8" s="494"/>
      <c r="V8" s="494"/>
      <c r="W8" s="495"/>
    </row>
    <row r="9" spans="1:23" s="491" customFormat="1" ht="17.25" thickBot="1" x14ac:dyDescent="0.3">
      <c r="A9" s="496"/>
      <c r="B9" s="703" t="str">
        <f>'Version Control'!$B$9</f>
        <v xml:space="preserve">Test Completion Date: </v>
      </c>
      <c r="C9" s="704"/>
      <c r="D9" s="705"/>
      <c r="E9" s="706" t="str">
        <f>'Version Control'!$C$9</f>
        <v>[MM/DD/YYYY]</v>
      </c>
      <c r="F9" s="707"/>
      <c r="G9" s="707"/>
      <c r="H9" s="708"/>
      <c r="J9" s="404" t="s">
        <v>127</v>
      </c>
      <c r="K9" s="493"/>
      <c r="L9" s="494"/>
      <c r="M9" s="494"/>
      <c r="N9" s="494"/>
      <c r="O9" s="494"/>
      <c r="P9" s="494"/>
      <c r="Q9" s="494"/>
      <c r="R9" s="494"/>
      <c r="S9" s="494"/>
      <c r="T9" s="494"/>
      <c r="U9" s="494"/>
      <c r="V9" s="494"/>
      <c r="W9" s="495"/>
    </row>
    <row r="10" spans="1:23" s="491" customFormat="1" ht="16.5" x14ac:dyDescent="0.25">
      <c r="J10" s="404" t="s">
        <v>456</v>
      </c>
      <c r="K10" s="493"/>
      <c r="L10" s="494"/>
      <c r="M10" s="494"/>
      <c r="N10" s="494"/>
      <c r="O10" s="494"/>
      <c r="P10" s="494"/>
      <c r="Q10" s="494"/>
      <c r="R10" s="494"/>
      <c r="S10" s="494"/>
      <c r="T10" s="494"/>
      <c r="U10" s="494"/>
      <c r="V10" s="494"/>
      <c r="W10" s="495"/>
    </row>
    <row r="11" spans="1:23" s="491" customFormat="1" ht="16.5" x14ac:dyDescent="0.25">
      <c r="J11" s="404" t="s">
        <v>457</v>
      </c>
      <c r="K11" s="493"/>
      <c r="L11" s="494"/>
      <c r="M11" s="494"/>
      <c r="N11" s="494"/>
      <c r="O11" s="494"/>
      <c r="P11" s="494"/>
      <c r="Q11" s="494"/>
      <c r="R11" s="494"/>
      <c r="S11" s="494"/>
      <c r="T11" s="494"/>
      <c r="U11" s="494"/>
      <c r="V11" s="494"/>
      <c r="W11" s="495"/>
    </row>
    <row r="12" spans="1:23" s="491" customFormat="1" ht="17.25" thickBot="1" x14ac:dyDescent="0.3">
      <c r="J12" s="405" t="s">
        <v>297</v>
      </c>
      <c r="K12" s="497"/>
      <c r="L12" s="498"/>
      <c r="M12" s="498"/>
      <c r="N12" s="498"/>
      <c r="O12" s="498"/>
      <c r="P12" s="498"/>
      <c r="Q12" s="498"/>
      <c r="R12" s="498"/>
      <c r="S12" s="498"/>
      <c r="T12" s="498"/>
      <c r="U12" s="498"/>
      <c r="V12" s="498"/>
      <c r="W12" s="499"/>
    </row>
    <row r="13" spans="1:23" x14ac:dyDescent="0.25">
      <c r="A13" s="275"/>
      <c r="B13" s="275"/>
      <c r="C13" s="275"/>
      <c r="D13" s="275"/>
      <c r="E13" s="275"/>
      <c r="F13" s="275"/>
      <c r="G13" s="275"/>
    </row>
    <row r="14" spans="1:23" x14ac:dyDescent="0.25">
      <c r="A14" s="275"/>
      <c r="B14" s="275"/>
      <c r="C14" s="275"/>
      <c r="D14" s="275"/>
      <c r="E14" s="275"/>
      <c r="F14" s="275"/>
      <c r="G14" s="275"/>
    </row>
    <row r="15" spans="1:23" x14ac:dyDescent="0.25">
      <c r="A15" s="275"/>
      <c r="B15" s="275"/>
      <c r="C15" s="275"/>
      <c r="D15" s="275"/>
      <c r="E15" s="275"/>
      <c r="F15" s="275"/>
      <c r="G15" s="275"/>
    </row>
    <row r="16" spans="1:23" x14ac:dyDescent="0.25">
      <c r="A16" s="275"/>
      <c r="B16" s="275"/>
      <c r="C16" s="275"/>
      <c r="D16" s="275"/>
      <c r="E16" s="275"/>
      <c r="F16" s="275"/>
      <c r="G16" s="275"/>
    </row>
    <row r="17" spans="1:7" x14ac:dyDescent="0.25">
      <c r="A17" s="275"/>
      <c r="B17" s="275"/>
      <c r="C17" s="275"/>
      <c r="D17" s="275"/>
      <c r="E17" s="275"/>
      <c r="F17" s="275"/>
      <c r="G17" s="275"/>
    </row>
    <row r="18" spans="1:7" x14ac:dyDescent="0.25">
      <c r="A18" s="275"/>
      <c r="B18" s="275"/>
      <c r="C18" s="275"/>
      <c r="D18" s="275"/>
      <c r="E18" s="275"/>
      <c r="F18" s="275"/>
      <c r="G18" s="275"/>
    </row>
    <row r="19" spans="1:7" x14ac:dyDescent="0.25">
      <c r="A19" s="275"/>
      <c r="B19" s="275"/>
      <c r="C19" s="275"/>
      <c r="D19" s="275"/>
      <c r="E19" s="275"/>
      <c r="F19" s="275"/>
      <c r="G19" s="275"/>
    </row>
    <row r="20" spans="1:7" x14ac:dyDescent="0.25">
      <c r="A20" s="275"/>
      <c r="B20" s="275"/>
      <c r="C20" s="275"/>
      <c r="D20" s="275"/>
      <c r="E20" s="275"/>
      <c r="F20" s="275"/>
      <c r="G20" s="275"/>
    </row>
    <row r="21" spans="1:7" x14ac:dyDescent="0.25">
      <c r="A21" s="275"/>
      <c r="B21" s="275"/>
      <c r="C21" s="275"/>
      <c r="D21" s="275"/>
      <c r="E21" s="275"/>
      <c r="F21" s="275"/>
      <c r="G21" s="275"/>
    </row>
    <row r="22" spans="1:7" x14ac:dyDescent="0.25">
      <c r="A22" s="275"/>
      <c r="B22" s="275"/>
      <c r="C22" s="275"/>
      <c r="D22" s="275"/>
      <c r="E22" s="275"/>
      <c r="F22" s="275"/>
      <c r="G22" s="275"/>
    </row>
    <row r="23" spans="1:7" x14ac:dyDescent="0.25">
      <c r="A23" s="275"/>
      <c r="B23" s="275"/>
      <c r="C23" s="275"/>
      <c r="D23" s="275"/>
      <c r="E23" s="275"/>
      <c r="F23" s="275"/>
      <c r="G23" s="275"/>
    </row>
    <row r="24" spans="1:7" x14ac:dyDescent="0.25">
      <c r="A24" s="275"/>
      <c r="B24" s="275"/>
      <c r="C24" s="275"/>
      <c r="D24" s="275"/>
      <c r="E24" s="275"/>
      <c r="F24" s="275"/>
      <c r="G24" s="275"/>
    </row>
    <row r="25" spans="1:7" x14ac:dyDescent="0.25">
      <c r="A25" s="275"/>
      <c r="B25" s="275"/>
      <c r="C25" s="275"/>
      <c r="D25" s="275"/>
      <c r="E25" s="275"/>
      <c r="F25" s="275"/>
      <c r="G25" s="275"/>
    </row>
    <row r="26" spans="1:7" x14ac:dyDescent="0.25">
      <c r="A26" s="275"/>
      <c r="B26" s="275"/>
      <c r="C26" s="275"/>
      <c r="D26" s="275"/>
      <c r="E26" s="275"/>
      <c r="F26" s="275"/>
      <c r="G26" s="275"/>
    </row>
    <row r="27" spans="1:7" x14ac:dyDescent="0.25">
      <c r="A27" s="275"/>
      <c r="B27" s="275"/>
      <c r="C27" s="275"/>
      <c r="D27" s="275"/>
      <c r="E27" s="275"/>
      <c r="F27" s="275"/>
      <c r="G27" s="275"/>
    </row>
    <row r="28" spans="1:7" x14ac:dyDescent="0.25">
      <c r="A28" s="275"/>
      <c r="B28" s="275"/>
      <c r="C28" s="275"/>
      <c r="D28" s="275"/>
      <c r="E28" s="275"/>
      <c r="F28" s="275"/>
      <c r="G28" s="275"/>
    </row>
    <row r="29" spans="1:7" x14ac:dyDescent="0.25">
      <c r="A29" s="275"/>
      <c r="B29" s="275"/>
      <c r="C29" s="275"/>
      <c r="D29" s="275"/>
      <c r="E29" s="275"/>
      <c r="F29" s="275"/>
      <c r="G29" s="275"/>
    </row>
  </sheetData>
  <sheetProtection password="CAAA" sheet="1" objects="1" scenarios="1" selectLockedCells="1"/>
  <mergeCells count="16">
    <mergeCell ref="J3:W3"/>
    <mergeCell ref="J4:W4"/>
    <mergeCell ref="B6:D6"/>
    <mergeCell ref="E6:H6"/>
    <mergeCell ref="B8:D8"/>
    <mergeCell ref="E8:H8"/>
    <mergeCell ref="B5:D5"/>
    <mergeCell ref="E5:H5"/>
    <mergeCell ref="B7:D7"/>
    <mergeCell ref="E7:H7"/>
    <mergeCell ref="B9:D9"/>
    <mergeCell ref="E9:H9"/>
    <mergeCell ref="B3:D3"/>
    <mergeCell ref="E3:H3"/>
    <mergeCell ref="B4:D4"/>
    <mergeCell ref="E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W29"/>
  <sheetViews>
    <sheetView zoomScale="85" zoomScaleNormal="85" workbookViewId="0">
      <selection activeCell="A13" sqref="A13"/>
    </sheetView>
  </sheetViews>
  <sheetFormatPr defaultColWidth="9.140625" defaultRowHeight="15" x14ac:dyDescent="0.25"/>
  <cols>
    <col min="1" max="1" width="9.140625" style="492"/>
    <col min="2" max="2" width="11" style="492" customWidth="1"/>
    <col min="3" max="3" width="9.140625" style="492"/>
    <col min="4" max="4" width="10.42578125" style="492" customWidth="1"/>
    <col min="5" max="5" width="11" style="492" customWidth="1"/>
    <col min="6" max="6" width="9.140625" style="492"/>
    <col min="7" max="7" width="11.140625" style="492" customWidth="1"/>
    <col min="8" max="16384" width="9.140625" style="492"/>
  </cols>
  <sheetData>
    <row r="1" spans="1:23" s="491" customFormat="1" ht="15.75" thickBot="1" x14ac:dyDescent="0.3"/>
    <row r="2" spans="1:23" s="491" customFormat="1" ht="18" thickBot="1" x14ac:dyDescent="0.3">
      <c r="B2" s="618" t="str">
        <f>'Version Control'!$B$2</f>
        <v>Title Block</v>
      </c>
      <c r="C2" s="20"/>
      <c r="D2" s="20"/>
      <c r="E2" s="20"/>
      <c r="F2" s="20"/>
      <c r="G2" s="20"/>
      <c r="H2" s="619"/>
      <c r="J2" s="339" t="s">
        <v>123</v>
      </c>
      <c r="K2" s="402"/>
      <c r="L2" s="402"/>
      <c r="M2" s="402"/>
      <c r="N2" s="402"/>
      <c r="O2" s="402"/>
      <c r="P2" s="402"/>
      <c r="Q2" s="402"/>
      <c r="R2" s="402"/>
      <c r="S2" s="402"/>
      <c r="T2" s="402"/>
      <c r="U2" s="402"/>
      <c r="V2" s="402"/>
      <c r="W2" s="403"/>
    </row>
    <row r="3" spans="1:23" s="491" customFormat="1" ht="16.5" x14ac:dyDescent="0.25">
      <c r="B3" s="697" t="str">
        <f>'Version Control'!$B$3</f>
        <v>Test Report Template Name:</v>
      </c>
      <c r="C3" s="698"/>
      <c r="D3" s="699"/>
      <c r="E3" s="709" t="str">
        <f>'Version Control'!$C$3</f>
        <v xml:space="preserve">Residential Freezer Appendix B  </v>
      </c>
      <c r="F3" s="698"/>
      <c r="G3" s="698"/>
      <c r="H3" s="710"/>
      <c r="J3" s="691" t="s">
        <v>298</v>
      </c>
      <c r="K3" s="692"/>
      <c r="L3" s="692"/>
      <c r="M3" s="692"/>
      <c r="N3" s="692"/>
      <c r="O3" s="692"/>
      <c r="P3" s="692"/>
      <c r="Q3" s="692"/>
      <c r="R3" s="692"/>
      <c r="S3" s="692"/>
      <c r="T3" s="692"/>
      <c r="U3" s="692"/>
      <c r="V3" s="692"/>
      <c r="W3" s="693"/>
    </row>
    <row r="4" spans="1:23" s="491" customFormat="1" ht="16.5" x14ac:dyDescent="0.25">
      <c r="B4" s="711" t="str">
        <f>'Version Control'!$B$4</f>
        <v>Version Number:</v>
      </c>
      <c r="C4" s="701"/>
      <c r="D4" s="712"/>
      <c r="E4" s="700" t="str">
        <f>'Version Control'!$C$4</f>
        <v>v2.4</v>
      </c>
      <c r="F4" s="701"/>
      <c r="G4" s="701"/>
      <c r="H4" s="702"/>
      <c r="J4" s="694" t="s">
        <v>299</v>
      </c>
      <c r="K4" s="695"/>
      <c r="L4" s="695"/>
      <c r="M4" s="695"/>
      <c r="N4" s="695"/>
      <c r="O4" s="695"/>
      <c r="P4" s="695"/>
      <c r="Q4" s="695"/>
      <c r="R4" s="695"/>
      <c r="S4" s="695"/>
      <c r="T4" s="695"/>
      <c r="U4" s="695"/>
      <c r="V4" s="695"/>
      <c r="W4" s="696"/>
    </row>
    <row r="5" spans="1:23" s="491" customFormat="1" ht="17.25" x14ac:dyDescent="0.25">
      <c r="B5" s="697" t="str">
        <f>'Version Control'!$B$5</f>
        <v xml:space="preserve">Latest Template Revision: </v>
      </c>
      <c r="C5" s="698"/>
      <c r="D5" s="699"/>
      <c r="E5" s="719">
        <f>'Version Control'!$C$5</f>
        <v>42922</v>
      </c>
      <c r="F5" s="720"/>
      <c r="G5" s="720"/>
      <c r="H5" s="721"/>
      <c r="J5" s="404" t="s">
        <v>458</v>
      </c>
      <c r="K5" s="493"/>
      <c r="L5" s="494"/>
      <c r="M5" s="494"/>
      <c r="N5" s="494"/>
      <c r="O5" s="494"/>
      <c r="P5" s="494"/>
      <c r="Q5" s="494"/>
      <c r="R5" s="494"/>
      <c r="S5" s="494"/>
      <c r="T5" s="494"/>
      <c r="U5" s="494"/>
      <c r="V5" s="494"/>
      <c r="W5" s="495"/>
    </row>
    <row r="6" spans="1:23" s="491" customFormat="1" ht="16.5" x14ac:dyDescent="0.25">
      <c r="B6" s="697" t="str">
        <f>'Version Control'!$B$6</f>
        <v>Tab Name:</v>
      </c>
      <c r="C6" s="698"/>
      <c r="D6" s="699"/>
      <c r="E6" s="700" t="str">
        <f ca="1">MID(CELL("filename",A1), FIND("]", CELL("filename", A1))+ 1, 255)</f>
        <v>ASH-ON Data 2</v>
      </c>
      <c r="F6" s="701"/>
      <c r="G6" s="701"/>
      <c r="H6" s="702"/>
      <c r="J6" s="404" t="s">
        <v>124</v>
      </c>
      <c r="K6" s="493"/>
      <c r="L6" s="494"/>
      <c r="M6" s="494"/>
      <c r="N6" s="494"/>
      <c r="O6" s="494"/>
      <c r="P6" s="494"/>
      <c r="Q6" s="494"/>
      <c r="R6" s="494"/>
      <c r="S6" s="494"/>
      <c r="T6" s="494"/>
      <c r="U6" s="494"/>
      <c r="V6" s="494"/>
      <c r="W6" s="495"/>
    </row>
    <row r="7" spans="1:23" s="491" customFormat="1" ht="36" customHeight="1" x14ac:dyDescent="0.25">
      <c r="B7" s="697" t="str">
        <f>'Version Control'!$B$7</f>
        <v>File Name:</v>
      </c>
      <c r="C7" s="698"/>
      <c r="D7" s="699"/>
      <c r="E7" s="722" t="str">
        <f ca="1">'Version Control'!$C$7</f>
        <v>Residential Freezer Appendix B - v2.4.xlsx</v>
      </c>
      <c r="F7" s="723"/>
      <c r="G7" s="723"/>
      <c r="H7" s="724"/>
      <c r="J7" s="404" t="s">
        <v>125</v>
      </c>
      <c r="K7" s="493"/>
      <c r="L7" s="494"/>
      <c r="M7" s="494"/>
      <c r="N7" s="494"/>
      <c r="O7" s="494"/>
      <c r="P7" s="494"/>
      <c r="Q7" s="494"/>
      <c r="R7" s="494"/>
      <c r="S7" s="494"/>
      <c r="T7" s="494"/>
      <c r="U7" s="494"/>
      <c r="V7" s="494"/>
      <c r="W7" s="495"/>
    </row>
    <row r="8" spans="1:23" s="491" customFormat="1" ht="16.5" x14ac:dyDescent="0.3">
      <c r="B8" s="713" t="s">
        <v>116</v>
      </c>
      <c r="C8" s="714"/>
      <c r="D8" s="715"/>
      <c r="E8" s="716" t="str">
        <f>'Version Control'!$C$8</f>
        <v>[MM/DD/YYYY]</v>
      </c>
      <c r="F8" s="717"/>
      <c r="G8" s="717"/>
      <c r="H8" s="718"/>
      <c r="J8" s="404" t="s">
        <v>126</v>
      </c>
      <c r="K8" s="493"/>
      <c r="L8" s="494"/>
      <c r="M8" s="494"/>
      <c r="N8" s="494"/>
      <c r="O8" s="494"/>
      <c r="P8" s="494"/>
      <c r="Q8" s="494"/>
      <c r="R8" s="494"/>
      <c r="S8" s="494"/>
      <c r="T8" s="494"/>
      <c r="U8" s="494"/>
      <c r="V8" s="494"/>
      <c r="W8" s="495"/>
    </row>
    <row r="9" spans="1:23" s="491" customFormat="1" ht="17.25" thickBot="1" x14ac:dyDescent="0.3">
      <c r="A9" s="496"/>
      <c r="B9" s="703" t="str">
        <f>'Version Control'!$B$9</f>
        <v xml:space="preserve">Test Completion Date: </v>
      </c>
      <c r="C9" s="704"/>
      <c r="D9" s="705"/>
      <c r="E9" s="706" t="str">
        <f>'Version Control'!$C$9</f>
        <v>[MM/DD/YYYY]</v>
      </c>
      <c r="F9" s="707"/>
      <c r="G9" s="707"/>
      <c r="H9" s="708"/>
      <c r="J9" s="404" t="s">
        <v>127</v>
      </c>
      <c r="K9" s="493"/>
      <c r="L9" s="494"/>
      <c r="M9" s="494"/>
      <c r="N9" s="494"/>
      <c r="O9" s="494"/>
      <c r="P9" s="494"/>
      <c r="Q9" s="494"/>
      <c r="R9" s="494"/>
      <c r="S9" s="494"/>
      <c r="T9" s="494"/>
      <c r="U9" s="494"/>
      <c r="V9" s="494"/>
      <c r="W9" s="495"/>
    </row>
    <row r="10" spans="1:23" s="491" customFormat="1" ht="16.5" x14ac:dyDescent="0.25">
      <c r="J10" s="404" t="s">
        <v>456</v>
      </c>
      <c r="K10" s="493"/>
      <c r="L10" s="494"/>
      <c r="M10" s="494"/>
      <c r="N10" s="494"/>
      <c r="O10" s="494"/>
      <c r="P10" s="494"/>
      <c r="Q10" s="494"/>
      <c r="R10" s="494"/>
      <c r="S10" s="494"/>
      <c r="T10" s="494"/>
      <c r="U10" s="494"/>
      <c r="V10" s="494"/>
      <c r="W10" s="495"/>
    </row>
    <row r="11" spans="1:23" s="491" customFormat="1" ht="16.5" x14ac:dyDescent="0.25">
      <c r="J11" s="404" t="s">
        <v>457</v>
      </c>
      <c r="K11" s="493"/>
      <c r="L11" s="494"/>
      <c r="M11" s="494"/>
      <c r="N11" s="494"/>
      <c r="O11" s="494"/>
      <c r="P11" s="494"/>
      <c r="Q11" s="494"/>
      <c r="R11" s="494"/>
      <c r="S11" s="494"/>
      <c r="T11" s="494"/>
      <c r="U11" s="494"/>
      <c r="V11" s="494"/>
      <c r="W11" s="495"/>
    </row>
    <row r="12" spans="1:23" s="491" customFormat="1" ht="17.25" thickBot="1" x14ac:dyDescent="0.3">
      <c r="J12" s="405" t="s">
        <v>297</v>
      </c>
      <c r="K12" s="497"/>
      <c r="L12" s="498"/>
      <c r="M12" s="498"/>
      <c r="N12" s="498"/>
      <c r="O12" s="498"/>
      <c r="P12" s="498"/>
      <c r="Q12" s="498"/>
      <c r="R12" s="498"/>
      <c r="S12" s="498"/>
      <c r="T12" s="498"/>
      <c r="U12" s="498"/>
      <c r="V12" s="498"/>
      <c r="W12" s="499"/>
    </row>
    <row r="13" spans="1:23" x14ac:dyDescent="0.25">
      <c r="A13" s="275"/>
      <c r="B13" s="275"/>
      <c r="C13" s="275"/>
      <c r="D13" s="275"/>
      <c r="E13" s="275"/>
      <c r="F13" s="275"/>
      <c r="G13" s="275"/>
    </row>
    <row r="14" spans="1:23" x14ac:dyDescent="0.25">
      <c r="A14" s="275"/>
      <c r="B14" s="275"/>
      <c r="C14" s="275"/>
      <c r="D14" s="275"/>
      <c r="E14" s="275"/>
      <c r="F14" s="275"/>
      <c r="G14" s="275"/>
    </row>
    <row r="15" spans="1:23" x14ac:dyDescent="0.25">
      <c r="A15" s="275"/>
      <c r="B15" s="275"/>
      <c r="C15" s="275"/>
      <c r="D15" s="275"/>
      <c r="E15" s="275"/>
      <c r="F15" s="275"/>
      <c r="G15" s="275"/>
    </row>
    <row r="16" spans="1:23" x14ac:dyDescent="0.25">
      <c r="A16" s="275"/>
      <c r="B16" s="275"/>
      <c r="C16" s="275"/>
      <c r="D16" s="275"/>
      <c r="E16" s="275"/>
      <c r="F16" s="275"/>
      <c r="G16" s="275"/>
    </row>
    <row r="17" spans="1:7" x14ac:dyDescent="0.25">
      <c r="A17" s="275"/>
      <c r="B17" s="275"/>
      <c r="C17" s="275"/>
      <c r="D17" s="275"/>
      <c r="E17" s="275"/>
      <c r="F17" s="275"/>
      <c r="G17" s="275"/>
    </row>
    <row r="18" spans="1:7" x14ac:dyDescent="0.25">
      <c r="A18" s="275"/>
      <c r="B18" s="275"/>
      <c r="C18" s="275"/>
      <c r="D18" s="275"/>
      <c r="E18" s="275"/>
      <c r="F18" s="275"/>
      <c r="G18" s="275"/>
    </row>
    <row r="19" spans="1:7" x14ac:dyDescent="0.25">
      <c r="A19" s="275"/>
      <c r="B19" s="275"/>
      <c r="C19" s="275"/>
      <c r="D19" s="275"/>
      <c r="E19" s="275"/>
      <c r="F19" s="275"/>
      <c r="G19" s="275"/>
    </row>
    <row r="20" spans="1:7" x14ac:dyDescent="0.25">
      <c r="A20" s="275"/>
      <c r="B20" s="275"/>
      <c r="C20" s="275"/>
      <c r="D20" s="275"/>
      <c r="E20" s="275"/>
      <c r="F20" s="275"/>
      <c r="G20" s="275"/>
    </row>
    <row r="21" spans="1:7" x14ac:dyDescent="0.25">
      <c r="A21" s="275"/>
      <c r="B21" s="275"/>
      <c r="C21" s="275"/>
      <c r="D21" s="275"/>
      <c r="E21" s="275"/>
      <c r="F21" s="275"/>
      <c r="G21" s="275"/>
    </row>
    <row r="22" spans="1:7" x14ac:dyDescent="0.25">
      <c r="A22" s="275"/>
      <c r="B22" s="275"/>
      <c r="C22" s="275"/>
      <c r="D22" s="275"/>
      <c r="E22" s="275"/>
      <c r="F22" s="275"/>
      <c r="G22" s="275"/>
    </row>
    <row r="23" spans="1:7" x14ac:dyDescent="0.25">
      <c r="A23" s="275"/>
      <c r="B23" s="275"/>
      <c r="C23" s="275"/>
      <c r="D23" s="275"/>
      <c r="E23" s="275"/>
      <c r="F23" s="275"/>
      <c r="G23" s="275"/>
    </row>
    <row r="24" spans="1:7" x14ac:dyDescent="0.25">
      <c r="A24" s="275"/>
      <c r="B24" s="275"/>
      <c r="C24" s="275"/>
      <c r="D24" s="275"/>
      <c r="E24" s="275"/>
      <c r="F24" s="275"/>
      <c r="G24" s="275"/>
    </row>
    <row r="25" spans="1:7" x14ac:dyDescent="0.25">
      <c r="A25" s="275"/>
      <c r="B25" s="275"/>
      <c r="C25" s="275"/>
      <c r="D25" s="275"/>
      <c r="E25" s="275"/>
      <c r="F25" s="275"/>
      <c r="G25" s="275"/>
    </row>
    <row r="26" spans="1:7" x14ac:dyDescent="0.25">
      <c r="A26" s="275"/>
      <c r="B26" s="275"/>
      <c r="C26" s="275"/>
      <c r="D26" s="275"/>
      <c r="E26" s="275"/>
      <c r="F26" s="275"/>
      <c r="G26" s="275"/>
    </row>
    <row r="27" spans="1:7" x14ac:dyDescent="0.25">
      <c r="A27" s="275"/>
      <c r="B27" s="275"/>
      <c r="C27" s="275"/>
      <c r="D27" s="275"/>
      <c r="E27" s="275"/>
      <c r="F27" s="275"/>
      <c r="G27" s="275"/>
    </row>
    <row r="28" spans="1:7" x14ac:dyDescent="0.25">
      <c r="A28" s="275"/>
      <c r="B28" s="275"/>
      <c r="C28" s="275"/>
      <c r="D28" s="275"/>
      <c r="E28" s="275"/>
      <c r="F28" s="275"/>
      <c r="G28" s="275"/>
    </row>
    <row r="29" spans="1:7" x14ac:dyDescent="0.25">
      <c r="A29" s="275"/>
      <c r="B29" s="275"/>
      <c r="C29" s="275"/>
      <c r="D29" s="275"/>
      <c r="E29" s="275"/>
      <c r="F29" s="275"/>
      <c r="G29" s="275"/>
    </row>
  </sheetData>
  <sheetProtection password="CAAA" sheet="1" objects="1" scenarios="1" selectLockedCells="1"/>
  <mergeCells count="16">
    <mergeCell ref="B9:D9"/>
    <mergeCell ref="E9:H9"/>
    <mergeCell ref="B5:D5"/>
    <mergeCell ref="E5:H5"/>
    <mergeCell ref="B6:D6"/>
    <mergeCell ref="E6:H6"/>
    <mergeCell ref="B7:D7"/>
    <mergeCell ref="E7:H7"/>
    <mergeCell ref="B8:D8"/>
    <mergeCell ref="E8:H8"/>
    <mergeCell ref="B3:D3"/>
    <mergeCell ref="E3:H3"/>
    <mergeCell ref="J3:W3"/>
    <mergeCell ref="B4:D4"/>
    <mergeCell ref="E4:H4"/>
    <mergeCell ref="J4:W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O52"/>
  <sheetViews>
    <sheetView zoomScale="80" zoomScaleNormal="80" workbookViewId="0">
      <selection activeCell="E4" sqref="E4"/>
    </sheetView>
  </sheetViews>
  <sheetFormatPr defaultColWidth="9.140625" defaultRowHeight="16.5" x14ac:dyDescent="0.25"/>
  <cols>
    <col min="1" max="1" width="4.42578125" style="6" customWidth="1"/>
    <col min="2" max="2" width="44.140625" style="6" customWidth="1"/>
    <col min="3" max="3" width="42.42578125" style="6" customWidth="1"/>
    <col min="4" max="4" width="10.7109375" style="6" customWidth="1"/>
    <col min="5" max="5" width="33.42578125" style="6" customWidth="1"/>
    <col min="6" max="6" width="24.140625" style="6" customWidth="1"/>
    <col min="7" max="7" width="19" style="6" customWidth="1"/>
    <col min="8" max="8" width="24.28515625" style="6" customWidth="1"/>
    <col min="9" max="9" width="6.5703125" style="6" customWidth="1"/>
    <col min="10" max="10" width="3.7109375" style="6" customWidth="1"/>
    <col min="11" max="12" width="10.28515625" style="6" hidden="1" customWidth="1"/>
    <col min="13" max="16384" width="9.140625" style="6"/>
  </cols>
  <sheetData>
    <row r="1" spans="1:10" ht="17.25" thickBot="1" x14ac:dyDescent="0.3">
      <c r="A1" s="422"/>
      <c r="B1" s="422"/>
      <c r="C1" s="422"/>
      <c r="D1" s="422"/>
      <c r="E1" s="422"/>
      <c r="F1" s="422"/>
      <c r="G1" s="422"/>
      <c r="H1" s="422"/>
      <c r="I1" s="422"/>
      <c r="J1" s="62"/>
    </row>
    <row r="2" spans="1:10" ht="18" thickBot="1" x14ac:dyDescent="0.3">
      <c r="A2" s="422"/>
      <c r="B2" s="631" t="str">
        <f>'Version Control'!$B$2</f>
        <v>Title Block</v>
      </c>
      <c r="C2" s="632"/>
      <c r="D2" s="422"/>
      <c r="E2" s="422"/>
      <c r="F2" s="422"/>
      <c r="G2" s="422"/>
      <c r="H2" s="422"/>
      <c r="I2" s="422"/>
      <c r="J2" s="62"/>
    </row>
    <row r="3" spans="1:10" x14ac:dyDescent="0.3">
      <c r="A3" s="422"/>
      <c r="B3" s="248" t="str">
        <f>'Version Control'!$B$3</f>
        <v>Test Report Template Name:</v>
      </c>
      <c r="C3" s="249" t="str">
        <f>'Version Control'!$C$3</f>
        <v xml:space="preserve">Residential Freezer Appendix B  </v>
      </c>
      <c r="D3" s="422"/>
      <c r="E3" s="422"/>
      <c r="F3" s="422"/>
      <c r="G3" s="422"/>
      <c r="H3" s="422"/>
      <c r="I3" s="422"/>
      <c r="J3" s="62"/>
    </row>
    <row r="4" spans="1:10" ht="18" x14ac:dyDescent="0.3">
      <c r="A4" s="422"/>
      <c r="B4" s="246" t="str">
        <f>'Version Control'!$B$4</f>
        <v>Version Number:</v>
      </c>
      <c r="C4" s="371" t="str">
        <f>'Version Control'!$C$4</f>
        <v>v2.4</v>
      </c>
      <c r="D4" s="422"/>
      <c r="E4" s="63" t="s">
        <v>230</v>
      </c>
      <c r="F4" s="422"/>
      <c r="G4" s="422"/>
      <c r="H4" s="422"/>
      <c r="I4" s="422"/>
      <c r="J4" s="62"/>
    </row>
    <row r="5" spans="1:10" x14ac:dyDescent="0.3">
      <c r="A5" s="422"/>
      <c r="B5" s="245" t="str">
        <f>'Version Control'!$B$5</f>
        <v xml:space="preserve">Latest Template Revision: </v>
      </c>
      <c r="C5" s="243">
        <f>'Version Control'!$C$5</f>
        <v>42922</v>
      </c>
      <c r="D5" s="422"/>
      <c r="E5" s="422"/>
      <c r="F5" s="422"/>
      <c r="G5" s="422"/>
      <c r="H5" s="422"/>
      <c r="I5" s="422"/>
      <c r="J5" s="62"/>
    </row>
    <row r="6" spans="1:10" x14ac:dyDescent="0.3">
      <c r="A6" s="422"/>
      <c r="B6" s="245" t="str">
        <f>'Version Control'!$B$6</f>
        <v>Tab Name:</v>
      </c>
      <c r="C6" s="371" t="str">
        <f ca="1">MID(CELL("filename",B1), FIND("]", CELL("filename", B1))+ 1, 255)</f>
        <v>General Info &amp; Test Results</v>
      </c>
      <c r="D6" s="422"/>
      <c r="E6" s="422"/>
      <c r="F6" s="422"/>
      <c r="G6" s="422"/>
      <c r="H6" s="422"/>
      <c r="I6" s="422"/>
      <c r="J6" s="62"/>
    </row>
    <row r="7" spans="1:10" ht="39" customHeight="1" x14ac:dyDescent="0.25">
      <c r="A7" s="422"/>
      <c r="B7" s="372" t="str">
        <f>'Version Control'!$B$7</f>
        <v>File Name:</v>
      </c>
      <c r="C7" s="373" t="str">
        <f ca="1">'Version Control'!$C$7</f>
        <v>Residential Freezer Appendix B - v2.4.xlsx</v>
      </c>
      <c r="D7" s="422"/>
      <c r="E7" s="422"/>
      <c r="F7" s="422"/>
      <c r="G7" s="422"/>
      <c r="H7" s="422"/>
      <c r="I7" s="422"/>
      <c r="J7" s="62"/>
    </row>
    <row r="8" spans="1:10" x14ac:dyDescent="0.25">
      <c r="A8" s="422"/>
      <c r="B8" s="390" t="s">
        <v>116</v>
      </c>
      <c r="C8" s="391" t="str">
        <f>'Version Control'!$C$8</f>
        <v>[MM/DD/YYYY]</v>
      </c>
      <c r="D8" s="422"/>
      <c r="E8" s="422"/>
      <c r="F8" s="422"/>
      <c r="G8" s="422"/>
      <c r="H8" s="422"/>
      <c r="I8" s="422"/>
      <c r="J8" s="62"/>
    </row>
    <row r="9" spans="1:10" ht="17.25" thickBot="1" x14ac:dyDescent="0.35">
      <c r="A9" s="422"/>
      <c r="B9" s="247" t="str">
        <f>'Version Control'!$B$9</f>
        <v xml:space="preserve">Test Completion Date: </v>
      </c>
      <c r="C9" s="244" t="str">
        <f>'Version Control'!$C$9</f>
        <v>[MM/DD/YYYY]</v>
      </c>
      <c r="D9" s="422"/>
      <c r="E9" s="422"/>
      <c r="F9" s="422"/>
      <c r="G9" s="422"/>
      <c r="H9" s="422"/>
      <c r="I9" s="422"/>
      <c r="J9" s="62"/>
    </row>
    <row r="10" spans="1:10" x14ac:dyDescent="0.25">
      <c r="A10" s="422"/>
      <c r="B10" s="422"/>
      <c r="C10" s="422"/>
      <c r="D10" s="422"/>
      <c r="E10" s="422"/>
      <c r="F10" s="422"/>
      <c r="G10" s="422"/>
      <c r="H10" s="422"/>
      <c r="I10" s="422"/>
      <c r="J10" s="62"/>
    </row>
    <row r="11" spans="1:10" ht="17.25" thickBot="1" x14ac:dyDescent="0.3">
      <c r="A11" s="422"/>
      <c r="B11" s="422"/>
      <c r="C11" s="422"/>
      <c r="D11" s="422"/>
      <c r="E11" s="422"/>
      <c r="F11" s="422"/>
      <c r="G11" s="422"/>
      <c r="H11" s="422"/>
      <c r="I11" s="422"/>
      <c r="J11" s="62"/>
    </row>
    <row r="12" spans="1:10" ht="18" thickBot="1" x14ac:dyDescent="0.3">
      <c r="A12" s="422"/>
      <c r="B12" s="641" t="s">
        <v>411</v>
      </c>
      <c r="C12" s="642"/>
      <c r="D12" s="422"/>
      <c r="E12" s="641" t="s">
        <v>415</v>
      </c>
      <c r="F12" s="737"/>
      <c r="G12" s="642"/>
      <c r="H12" s="422"/>
      <c r="I12" s="422"/>
      <c r="J12" s="62"/>
    </row>
    <row r="13" spans="1:10" ht="18" x14ac:dyDescent="0.25">
      <c r="A13" s="422"/>
      <c r="B13" s="64" t="s">
        <v>0</v>
      </c>
      <c r="C13" s="319"/>
      <c r="D13" s="422"/>
      <c r="E13" s="86" t="s">
        <v>143</v>
      </c>
      <c r="F13" s="65" t="s">
        <v>214</v>
      </c>
      <c r="G13" s="66" t="s">
        <v>188</v>
      </c>
      <c r="H13" s="422"/>
      <c r="I13" s="422"/>
      <c r="J13" s="62"/>
    </row>
    <row r="14" spans="1:10" ht="18.75" thickBot="1" x14ac:dyDescent="0.3">
      <c r="A14" s="422"/>
      <c r="B14" s="67" t="s">
        <v>189</v>
      </c>
      <c r="C14" s="320"/>
      <c r="D14" s="422"/>
      <c r="E14" s="91" t="s">
        <v>201</v>
      </c>
      <c r="F14" s="68"/>
      <c r="G14" s="57"/>
      <c r="H14" s="422"/>
      <c r="I14" s="422"/>
      <c r="J14" s="62"/>
    </row>
    <row r="15" spans="1:10" ht="18.75" thickBot="1" x14ac:dyDescent="0.3">
      <c r="A15" s="422"/>
      <c r="B15" s="422"/>
      <c r="C15" s="507"/>
      <c r="D15" s="422"/>
      <c r="E15" s="87" t="s">
        <v>199</v>
      </c>
      <c r="F15" s="69" t="str">
        <f>IF(Volume!C16&lt;&gt;0,Volume!C16,"")</f>
        <v/>
      </c>
      <c r="G15" s="70" t="s">
        <v>204</v>
      </c>
      <c r="H15" s="422"/>
      <c r="I15" s="503"/>
      <c r="J15" s="62"/>
    </row>
    <row r="16" spans="1:10" ht="18.75" thickBot="1" x14ac:dyDescent="0.3">
      <c r="A16" s="422"/>
      <c r="B16" s="641" t="s">
        <v>412</v>
      </c>
      <c r="C16" s="642"/>
      <c r="D16" s="422"/>
      <c r="E16" s="453" t="s">
        <v>200</v>
      </c>
      <c r="F16" s="69" t="str">
        <f>IF(Volume!C16&lt;&gt;0,Volume!C23,"")</f>
        <v/>
      </c>
      <c r="G16" s="70" t="s">
        <v>204</v>
      </c>
      <c r="H16" s="422"/>
      <c r="I16" s="422"/>
      <c r="J16" s="62"/>
    </row>
    <row r="17" spans="1:12" ht="17.25" x14ac:dyDescent="0.25">
      <c r="A17" s="422"/>
      <c r="B17" s="60" t="s">
        <v>190</v>
      </c>
      <c r="C17" s="353" t="s">
        <v>210</v>
      </c>
      <c r="D17" s="422"/>
      <c r="E17" s="91" t="s">
        <v>202</v>
      </c>
      <c r="F17" s="72"/>
      <c r="G17" s="17"/>
      <c r="H17" s="422"/>
      <c r="I17" s="422"/>
      <c r="J17" s="62"/>
    </row>
    <row r="18" spans="1:12" ht="18" thickBot="1" x14ac:dyDescent="0.3">
      <c r="A18" s="422"/>
      <c r="B18" s="61" t="s">
        <v>191</v>
      </c>
      <c r="C18" s="354" t="s">
        <v>210</v>
      </c>
      <c r="D18" s="422"/>
      <c r="E18" s="87" t="s">
        <v>117</v>
      </c>
      <c r="F18" s="73" t="str">
        <f>IF(ISERROR('Energy Calcs (ASH Switch OFF)'!D70),"",'Energy Calcs (ASH Switch OFF)'!D70)</f>
        <v/>
      </c>
      <c r="G18" s="70" t="s">
        <v>203</v>
      </c>
      <c r="H18" s="422"/>
      <c r="I18" s="422"/>
      <c r="J18" s="62"/>
    </row>
    <row r="19" spans="1:12" ht="18" thickBot="1" x14ac:dyDescent="0.3">
      <c r="A19" s="422"/>
      <c r="B19" s="422"/>
      <c r="C19" s="507"/>
      <c r="D19" s="422"/>
      <c r="E19" s="87" t="s">
        <v>119</v>
      </c>
      <c r="F19" s="73" t="str">
        <f>IF(ISERROR('Energy Calcs (ASH Switch OFF)'!D90),"",IF(VASH="Yes",'Energy Calcs (ASH Switch OFF)'!D90,IF(ASH="Yes",'Energy Calcs (ASH Switch ON)'!D70,"")))</f>
        <v/>
      </c>
      <c r="G19" s="70" t="s">
        <v>203</v>
      </c>
      <c r="H19" s="422"/>
      <c r="I19" s="422"/>
      <c r="J19" s="62"/>
    </row>
    <row r="20" spans="1:12" ht="18" thickBot="1" x14ac:dyDescent="0.3">
      <c r="A20" s="422"/>
      <c r="B20" s="641" t="s">
        <v>413</v>
      </c>
      <c r="C20" s="642"/>
      <c r="D20" s="422"/>
      <c r="E20" s="87" t="s">
        <v>118</v>
      </c>
      <c r="F20" s="73" t="str">
        <f>IF(ASH="Yes",IF(ASH_Default="ON",AVERAGE(F19,F19),AVERAGE(F18:F19)),IF(VASH="Yes",F19,F18))</f>
        <v/>
      </c>
      <c r="G20" s="70" t="s">
        <v>203</v>
      </c>
      <c r="H20" s="422"/>
      <c r="I20" s="422"/>
      <c r="J20" s="62"/>
    </row>
    <row r="21" spans="1:12" ht="17.25" thickBot="1" x14ac:dyDescent="0.3">
      <c r="A21" s="422"/>
      <c r="B21" s="47" t="s">
        <v>196</v>
      </c>
      <c r="C21" s="321"/>
      <c r="D21" s="422"/>
      <c r="E21" s="93" t="s">
        <v>279</v>
      </c>
      <c r="F21" s="75"/>
      <c r="G21" s="76"/>
      <c r="H21" s="422"/>
      <c r="I21" s="422"/>
      <c r="J21" s="62"/>
    </row>
    <row r="22" spans="1:12" x14ac:dyDescent="0.25">
      <c r="A22" s="422"/>
      <c r="B22" s="50" t="s">
        <v>197</v>
      </c>
      <c r="C22" s="322"/>
      <c r="D22" s="422"/>
      <c r="E22" s="422"/>
      <c r="F22" s="422"/>
      <c r="G22" s="422"/>
      <c r="H22" s="422"/>
      <c r="I22" s="422"/>
      <c r="J22" s="62"/>
    </row>
    <row r="23" spans="1:12" ht="18" thickBot="1" x14ac:dyDescent="0.3">
      <c r="A23" s="422"/>
      <c r="B23" s="50" t="s">
        <v>1</v>
      </c>
      <c r="C23" s="322"/>
      <c r="D23" s="504"/>
      <c r="E23" s="77" t="s">
        <v>231</v>
      </c>
      <c r="F23" s="68"/>
      <c r="G23" s="506"/>
      <c r="H23" s="504"/>
      <c r="I23" s="422"/>
      <c r="J23" s="62"/>
    </row>
    <row r="24" spans="1:12" ht="18" thickBot="1" x14ac:dyDescent="0.3">
      <c r="A24" s="422"/>
      <c r="B24" s="50" t="s">
        <v>198</v>
      </c>
      <c r="C24" s="322"/>
      <c r="D24" s="504"/>
      <c r="E24" s="339" t="s">
        <v>416</v>
      </c>
      <c r="F24" s="39"/>
      <c r="G24" s="39"/>
      <c r="H24" s="40"/>
      <c r="I24" s="422"/>
      <c r="J24" s="62"/>
    </row>
    <row r="25" spans="1:12" x14ac:dyDescent="0.25">
      <c r="A25" s="422"/>
      <c r="B25" s="50" t="s">
        <v>128</v>
      </c>
      <c r="C25" s="322"/>
      <c r="D25" s="504"/>
      <c r="E25" s="741" t="s">
        <v>322</v>
      </c>
      <c r="F25" s="742"/>
      <c r="G25" s="742"/>
      <c r="H25" s="743"/>
      <c r="I25" s="422"/>
      <c r="J25" s="62"/>
    </row>
    <row r="26" spans="1:12" x14ac:dyDescent="0.25">
      <c r="A26" s="422"/>
      <c r="B26" s="50" t="s">
        <v>2</v>
      </c>
      <c r="C26" s="356" t="s">
        <v>63</v>
      </c>
      <c r="D26" s="504"/>
      <c r="E26" s="744"/>
      <c r="F26" s="745"/>
      <c r="G26" s="745"/>
      <c r="H26" s="746"/>
      <c r="I26" s="422"/>
      <c r="J26" s="62"/>
    </row>
    <row r="27" spans="1:12" ht="17.25" thickBot="1" x14ac:dyDescent="0.3">
      <c r="A27" s="422"/>
      <c r="B27" s="50" t="s">
        <v>4</v>
      </c>
      <c r="C27" s="322"/>
      <c r="D27" s="504"/>
      <c r="E27" s="744"/>
      <c r="F27" s="745"/>
      <c r="G27" s="745"/>
      <c r="H27" s="746"/>
      <c r="I27" s="422"/>
      <c r="J27" s="62"/>
      <c r="K27" s="740" t="s">
        <v>492</v>
      </c>
      <c r="L27" s="740"/>
    </row>
    <row r="28" spans="1:12" ht="17.25" x14ac:dyDescent="0.25">
      <c r="A28" s="422"/>
      <c r="B28" s="50" t="s">
        <v>303</v>
      </c>
      <c r="C28" s="322"/>
      <c r="D28" s="504"/>
      <c r="E28" s="747" t="s">
        <v>180</v>
      </c>
      <c r="F28" s="748"/>
      <c r="G28" s="84" t="s">
        <v>178</v>
      </c>
      <c r="H28" s="85" t="s">
        <v>181</v>
      </c>
      <c r="I28" s="422"/>
      <c r="J28" s="62"/>
      <c r="K28" s="419" t="s">
        <v>493</v>
      </c>
      <c r="L28" s="419" t="s">
        <v>496</v>
      </c>
    </row>
    <row r="29" spans="1:12" x14ac:dyDescent="0.25">
      <c r="A29" s="422"/>
      <c r="B29" s="50" t="s">
        <v>64</v>
      </c>
      <c r="C29" s="322"/>
      <c r="D29" s="504"/>
      <c r="E29" s="725" t="s">
        <v>182</v>
      </c>
      <c r="F29" s="726"/>
      <c r="G29" s="79" t="str">
        <f>IF('Report Sign-Off Block'!D16&lt;&gt;0,'Report Sign-Off Block'!D16,"")</f>
        <v>[MM/DD/YYYY]</v>
      </c>
      <c r="H29" s="323" t="str">
        <f>IF('Report Sign-Off Block'!E16&lt;&gt;0,'Report Sign-Off Block'!E16,"")</f>
        <v>[Test Lab Name]</v>
      </c>
      <c r="I29" s="422"/>
      <c r="J29" s="62"/>
      <c r="K29" s="419" t="s">
        <v>495</v>
      </c>
      <c r="L29" s="419" t="s">
        <v>494</v>
      </c>
    </row>
    <row r="30" spans="1:12" x14ac:dyDescent="0.25">
      <c r="A30" s="422"/>
      <c r="B30" s="50" t="s">
        <v>195</v>
      </c>
      <c r="C30" s="355" t="s">
        <v>210</v>
      </c>
      <c r="D30" s="505"/>
      <c r="E30" s="725" t="s">
        <v>280</v>
      </c>
      <c r="F30" s="726"/>
      <c r="G30" s="79" t="str">
        <f>IF('Report Sign-Off Block'!D17&lt;&gt;0,'Report Sign-Off Block'!D17,"")</f>
        <v>[MM/DD/YYYY]</v>
      </c>
      <c r="H30" s="323" t="str">
        <f>IF('Report Sign-Off Block'!E17&lt;&gt;0,'Report Sign-Off Block'!E17,"")</f>
        <v>[Test Lab Name]</v>
      </c>
      <c r="I30" s="422"/>
      <c r="J30" s="62"/>
      <c r="K30" s="419" t="s">
        <v>497</v>
      </c>
      <c r="L30" s="419" t="s">
        <v>499</v>
      </c>
    </row>
    <row r="31" spans="1:12" ht="23.25" customHeight="1" x14ac:dyDescent="0.25">
      <c r="A31" s="422"/>
      <c r="B31" s="50" t="s">
        <v>3</v>
      </c>
      <c r="C31" s="322"/>
      <c r="D31" s="504"/>
      <c r="E31" s="725" t="s">
        <v>323</v>
      </c>
      <c r="F31" s="726"/>
      <c r="G31" s="79" t="str">
        <f>IF('Report Sign-Off Block'!D18&lt;&gt;0,'Report Sign-Off Block'!D18,"")</f>
        <v>[MM/DD/YYYY]</v>
      </c>
      <c r="H31" s="323" t="str">
        <f>IF('Report Sign-Off Block'!E18&lt;&gt;0,'Report Sign-Off Block'!E18,"")</f>
        <v>[Test Lab Name]</v>
      </c>
      <c r="I31" s="422"/>
      <c r="J31" s="62"/>
      <c r="K31" s="419" t="s">
        <v>498</v>
      </c>
      <c r="L31" s="419" t="s">
        <v>500</v>
      </c>
    </row>
    <row r="32" spans="1:12" ht="27" customHeight="1" thickBot="1" x14ac:dyDescent="0.3">
      <c r="A32" s="422"/>
      <c r="B32" s="50" t="s">
        <v>141</v>
      </c>
      <c r="C32" s="322"/>
      <c r="D32" s="504"/>
      <c r="E32" s="738" t="s">
        <v>323</v>
      </c>
      <c r="F32" s="739"/>
      <c r="G32" s="460" t="str">
        <f>IF('Report Sign-Off Block'!D19&lt;&gt;0,'Report Sign-Off Block'!D19,"")</f>
        <v>[MM/DD/YYYY]</v>
      </c>
      <c r="H32" s="461" t="str">
        <f>IF('Report Sign-Off Block'!E19&lt;&gt;0,'Report Sign-Off Block'!E19,"")</f>
        <v>[Test Lab Name]</v>
      </c>
      <c r="I32" s="422"/>
      <c r="J32" s="62"/>
    </row>
    <row r="33" spans="1:15" x14ac:dyDescent="0.25">
      <c r="A33" s="422"/>
      <c r="B33" s="501" t="s">
        <v>429</v>
      </c>
      <c r="C33" s="74"/>
      <c r="D33" s="504"/>
      <c r="E33" s="422"/>
      <c r="F33" s="503"/>
      <c r="G33" s="422"/>
      <c r="H33" s="422"/>
      <c r="I33" s="422"/>
      <c r="J33" s="62"/>
    </row>
    <row r="34" spans="1:15" ht="33" x14ac:dyDescent="0.25">
      <c r="A34" s="422"/>
      <c r="B34" s="78" t="s">
        <v>232</v>
      </c>
      <c r="C34" s="74"/>
      <c r="D34" s="504"/>
      <c r="E34" s="422"/>
      <c r="F34" s="422"/>
      <c r="G34" s="422"/>
      <c r="H34" s="422"/>
      <c r="I34" s="422"/>
      <c r="J34" s="62"/>
    </row>
    <row r="35" spans="1:15" ht="33" x14ac:dyDescent="0.25">
      <c r="A35" s="422"/>
      <c r="B35" s="78" t="s">
        <v>260</v>
      </c>
      <c r="C35" s="322"/>
      <c r="D35" s="504"/>
      <c r="E35" s="503"/>
      <c r="F35" s="422"/>
      <c r="G35" s="422"/>
      <c r="H35" s="422"/>
      <c r="I35" s="422"/>
      <c r="J35" s="62"/>
    </row>
    <row r="36" spans="1:15" x14ac:dyDescent="0.25">
      <c r="A36" s="422"/>
      <c r="B36" s="502" t="s">
        <v>372</v>
      </c>
      <c r="C36" s="74"/>
      <c r="D36" s="504"/>
      <c r="E36" s="422"/>
      <c r="F36" s="422"/>
      <c r="G36" s="422"/>
      <c r="H36" s="422"/>
      <c r="I36" s="422"/>
      <c r="J36" s="62"/>
    </row>
    <row r="37" spans="1:15" x14ac:dyDescent="0.25">
      <c r="A37" s="422"/>
      <c r="B37" s="501" t="s">
        <v>387</v>
      </c>
      <c r="C37" s="74"/>
      <c r="D37" s="504"/>
      <c r="E37" s="422"/>
      <c r="F37" s="422"/>
      <c r="G37" s="422"/>
      <c r="H37" s="422"/>
      <c r="I37" s="422"/>
      <c r="J37" s="62"/>
    </row>
    <row r="38" spans="1:15" x14ac:dyDescent="0.25">
      <c r="A38" s="422"/>
      <c r="B38" s="50" t="s">
        <v>144</v>
      </c>
      <c r="C38" s="322"/>
      <c r="D38" s="504"/>
      <c r="E38" s="422"/>
      <c r="F38" s="422"/>
      <c r="G38" s="422"/>
      <c r="H38" s="422"/>
      <c r="I38" s="422"/>
      <c r="J38" s="62"/>
    </row>
    <row r="39" spans="1:15" x14ac:dyDescent="0.25">
      <c r="A39" s="422"/>
      <c r="B39" s="50" t="s">
        <v>100</v>
      </c>
      <c r="C39" s="80"/>
      <c r="D39" s="504"/>
      <c r="E39" s="422"/>
      <c r="F39" s="422"/>
      <c r="G39" s="422"/>
      <c r="H39" s="422"/>
      <c r="I39" s="422"/>
      <c r="J39" s="62"/>
    </row>
    <row r="40" spans="1:15" x14ac:dyDescent="0.25">
      <c r="A40" s="422"/>
      <c r="B40" s="50" t="s">
        <v>97</v>
      </c>
      <c r="C40" s="74"/>
      <c r="D40" s="504"/>
      <c r="E40" s="422"/>
      <c r="F40" s="422"/>
      <c r="G40" s="422"/>
      <c r="H40" s="422"/>
      <c r="I40" s="422"/>
      <c r="J40" s="62"/>
    </row>
    <row r="41" spans="1:15" x14ac:dyDescent="0.25">
      <c r="A41" s="422"/>
      <c r="B41" s="51" t="s">
        <v>98</v>
      </c>
      <c r="C41" s="74"/>
      <c r="D41" s="506"/>
      <c r="E41" s="422"/>
      <c r="F41" s="422"/>
      <c r="G41" s="422"/>
      <c r="H41" s="422"/>
      <c r="I41" s="422"/>
      <c r="J41" s="62"/>
    </row>
    <row r="42" spans="1:15" ht="17.25" thickBot="1" x14ac:dyDescent="0.3">
      <c r="A42" s="422"/>
      <c r="B42" s="52" t="s">
        <v>99</v>
      </c>
      <c r="C42" s="82"/>
      <c r="D42" s="504"/>
      <c r="E42" s="422"/>
      <c r="F42" s="422"/>
      <c r="G42" s="422"/>
      <c r="H42" s="422"/>
      <c r="I42" s="422"/>
      <c r="J42" s="62"/>
    </row>
    <row r="43" spans="1:15" ht="17.25" thickBot="1" x14ac:dyDescent="0.3">
      <c r="A43" s="422"/>
      <c r="B43" s="422"/>
      <c r="C43" s="422"/>
      <c r="D43" s="504"/>
      <c r="E43" s="422"/>
      <c r="F43" s="422"/>
      <c r="G43" s="422"/>
      <c r="H43" s="422"/>
      <c r="I43" s="422"/>
      <c r="J43" s="62"/>
    </row>
    <row r="44" spans="1:15" ht="15" customHeight="1" thickBot="1" x14ac:dyDescent="0.3">
      <c r="A44" s="422"/>
      <c r="B44" s="727" t="s">
        <v>414</v>
      </c>
      <c r="C44" s="728"/>
      <c r="D44" s="504"/>
      <c r="E44" s="422"/>
      <c r="F44" s="422"/>
      <c r="G44" s="422"/>
      <c r="H44" s="422"/>
      <c r="I44" s="422"/>
      <c r="J44" s="62"/>
      <c r="O44" s="83"/>
    </row>
    <row r="45" spans="1:15" x14ac:dyDescent="0.25">
      <c r="A45" s="422"/>
      <c r="B45" s="729" t="s">
        <v>278</v>
      </c>
      <c r="C45" s="730"/>
      <c r="D45" s="504"/>
      <c r="E45" s="422"/>
      <c r="F45" s="422"/>
      <c r="G45" s="422"/>
      <c r="H45" s="422"/>
      <c r="I45" s="422"/>
      <c r="J45" s="62"/>
      <c r="O45" s="83"/>
    </row>
    <row r="46" spans="1:15" ht="15" customHeight="1" x14ac:dyDescent="0.25">
      <c r="A46" s="422"/>
      <c r="B46" s="731"/>
      <c r="C46" s="732"/>
      <c r="D46" s="504"/>
      <c r="E46" s="422"/>
      <c r="F46" s="422"/>
      <c r="G46" s="422"/>
      <c r="H46" s="422"/>
      <c r="I46" s="422"/>
      <c r="J46" s="62"/>
      <c r="O46" s="83"/>
    </row>
    <row r="47" spans="1:15" x14ac:dyDescent="0.25">
      <c r="A47" s="422"/>
      <c r="B47" s="733"/>
      <c r="C47" s="734"/>
      <c r="D47" s="504"/>
      <c r="E47" s="422"/>
      <c r="F47" s="422"/>
      <c r="G47" s="422"/>
      <c r="H47" s="422"/>
      <c r="I47" s="422"/>
      <c r="J47" s="62"/>
      <c r="O47" s="83"/>
    </row>
    <row r="48" spans="1:15" ht="17.25" thickBot="1" x14ac:dyDescent="0.3">
      <c r="A48" s="422"/>
      <c r="B48" s="735"/>
      <c r="C48" s="736"/>
      <c r="D48" s="504"/>
      <c r="E48" s="422"/>
      <c r="F48" s="422"/>
      <c r="G48" s="422"/>
      <c r="H48" s="422"/>
      <c r="I48" s="422"/>
      <c r="J48" s="62"/>
    </row>
    <row r="49" spans="1:12" x14ac:dyDescent="0.25">
      <c r="A49" s="422"/>
      <c r="B49" s="422"/>
      <c r="C49" s="422"/>
      <c r="D49" s="422"/>
      <c r="E49" s="422"/>
      <c r="F49" s="422"/>
      <c r="G49" s="422"/>
      <c r="H49" s="422"/>
      <c r="I49" s="422"/>
      <c r="J49" s="62"/>
    </row>
    <row r="50" spans="1:12" x14ac:dyDescent="0.25">
      <c r="A50" s="62"/>
      <c r="B50" s="62"/>
      <c r="C50" s="62"/>
      <c r="D50" s="62"/>
      <c r="E50" s="62"/>
      <c r="F50" s="62"/>
      <c r="G50" s="62"/>
      <c r="H50" s="62"/>
      <c r="I50" s="62"/>
      <c r="J50" s="62"/>
    </row>
    <row r="51" spans="1:12" x14ac:dyDescent="0.25">
      <c r="K51" s="127"/>
      <c r="L51" s="127"/>
    </row>
    <row r="52" spans="1:12" s="127" customFormat="1" x14ac:dyDescent="0.25">
      <c r="A52" s="6"/>
      <c r="B52" s="6"/>
      <c r="C52" s="6"/>
      <c r="D52" s="6"/>
      <c r="E52" s="6"/>
      <c r="F52" s="6"/>
      <c r="G52" s="6"/>
      <c r="H52" s="6"/>
      <c r="I52" s="6"/>
      <c r="J52" s="6"/>
      <c r="K52" s="6"/>
      <c r="L52" s="6"/>
    </row>
  </sheetData>
  <sheetProtection password="CAAA" sheet="1" objects="1" scenarios="1" selectLockedCells="1"/>
  <mergeCells count="15">
    <mergeCell ref="K27:L27"/>
    <mergeCell ref="B2:C2"/>
    <mergeCell ref="E25:H27"/>
    <mergeCell ref="E28:F28"/>
    <mergeCell ref="E29:F29"/>
    <mergeCell ref="E30:F30"/>
    <mergeCell ref="B44:C44"/>
    <mergeCell ref="B45:C45"/>
    <mergeCell ref="B46:C48"/>
    <mergeCell ref="E12:G12"/>
    <mergeCell ref="E31:F31"/>
    <mergeCell ref="E32:F32"/>
    <mergeCell ref="B12:C12"/>
    <mergeCell ref="B16:C16"/>
    <mergeCell ref="B20:C20"/>
  </mergeCells>
  <conditionalFormatting sqref="F19">
    <cfRule type="expression" dxfId="105" priority="6" stopIfTrue="1">
      <formula>AND(ASH="No",VASH="No")</formula>
    </cfRule>
  </conditionalFormatting>
  <conditionalFormatting sqref="B2 B3:C9">
    <cfRule type="expression" dxfId="104" priority="3" stopIfTrue="1">
      <formula>CELL("Protect",B2)=0</formula>
    </cfRule>
  </conditionalFormatting>
  <conditionalFormatting sqref="C33">
    <cfRule type="expression" dxfId="103" priority="2" stopIfTrue="1">
      <formula>$C$32="No"</formula>
    </cfRule>
  </conditionalFormatting>
  <conditionalFormatting sqref="K27:L31">
    <cfRule type="expression" dxfId="102" priority="1">
      <formula>QC_Mode="Yes"</formula>
    </cfRule>
  </conditionalFormatting>
  <dataValidations count="8">
    <dataValidation type="list" showInputMessage="1" showErrorMessage="1" sqref="C35:C37 C32">
      <formula1>Yes_No</formula1>
    </dataValidation>
    <dataValidation showInputMessage="1" showErrorMessage="1" sqref="C26"/>
    <dataValidation type="list" showInputMessage="1" showErrorMessage="1" sqref="C29">
      <formula1>Compact?</formula1>
    </dataValidation>
    <dataValidation type="list" showInputMessage="1" showErrorMessage="1" sqref="C27">
      <formula1>Product_Class</formula1>
    </dataValidation>
    <dataValidation type="list" showInputMessage="1" showErrorMessage="1" sqref="C38">
      <formula1>DefrostType</formula1>
    </dataValidation>
    <dataValidation type="list" showInputMessage="1" showErrorMessage="1" sqref="C34">
      <formula1>Aux_Comp</formula1>
    </dataValidation>
    <dataValidation type="list" showInputMessage="1" showErrorMessage="1" sqref="C28">
      <formula1>Freezer_Type</formula1>
    </dataValidation>
    <dataValidation type="list" showInputMessage="1" showErrorMessage="1" sqref="C33">
      <formula1>ASH_Switch</formula1>
    </dataValidation>
  </dataValidations>
  <hyperlinks>
    <hyperlink ref="E4" location="Instructions!C33" display="Back to Instructions tab"/>
  </hyperlinks>
  <printOptions horizontalCentered="1"/>
  <pageMargins left="0.25" right="0.25" top="0.75" bottom="0.25" header="0.3" footer="0.3"/>
  <pageSetup scale="61"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L68"/>
  <sheetViews>
    <sheetView zoomScale="85" zoomScaleNormal="85" workbookViewId="0">
      <selection activeCell="E4" sqref="E4"/>
    </sheetView>
  </sheetViews>
  <sheetFormatPr defaultColWidth="10.42578125" defaultRowHeight="16.5" x14ac:dyDescent="0.3"/>
  <cols>
    <col min="1" max="1" width="4" style="5" customWidth="1"/>
    <col min="2" max="2" width="38.5703125" style="5" customWidth="1"/>
    <col min="3" max="3" width="45.42578125" style="5" bestFit="1" customWidth="1"/>
    <col min="4" max="4" width="31.140625" style="5" customWidth="1"/>
    <col min="5" max="5" width="25" style="5" customWidth="1"/>
    <col min="6" max="6" width="25.140625" style="5" customWidth="1"/>
    <col min="7" max="7" width="26.140625" style="5" customWidth="1"/>
    <col min="8" max="8" width="31.42578125" style="5" bestFit="1" customWidth="1"/>
    <col min="9" max="9" width="4.7109375" style="5" customWidth="1"/>
    <col min="10" max="10" width="3.42578125" style="5" customWidth="1"/>
    <col min="11" max="11" width="27.140625" style="5" hidden="1" customWidth="1"/>
    <col min="12" max="12" width="23.28515625" style="5" hidden="1" customWidth="1"/>
    <col min="13" max="16384" width="10.42578125" style="5"/>
  </cols>
  <sheetData>
    <row r="1" spans="1:12" ht="17.25" thickBot="1" x14ac:dyDescent="0.35">
      <c r="A1" s="420"/>
      <c r="B1" s="420"/>
      <c r="C1" s="420"/>
      <c r="D1" s="420"/>
      <c r="E1" s="420"/>
      <c r="F1" s="420"/>
      <c r="G1" s="420"/>
      <c r="H1" s="420"/>
      <c r="I1" s="420"/>
      <c r="J1" s="7"/>
    </row>
    <row r="2" spans="1:12" ht="18" thickBot="1" x14ac:dyDescent="0.4">
      <c r="A2" s="420"/>
      <c r="B2" s="751" t="str">
        <f>'Version Control'!$B$2</f>
        <v>Title Block</v>
      </c>
      <c r="C2" s="752"/>
      <c r="D2" s="420"/>
      <c r="E2" s="420"/>
      <c r="F2" s="420"/>
      <c r="G2" s="755" t="s">
        <v>373</v>
      </c>
      <c r="H2" s="756"/>
      <c r="I2" s="420"/>
      <c r="J2" s="7"/>
      <c r="K2" s="410"/>
    </row>
    <row r="3" spans="1:12" x14ac:dyDescent="0.3">
      <c r="A3" s="420"/>
      <c r="B3" s="248" t="str">
        <f>'Version Control'!$B$3</f>
        <v>Test Report Template Name:</v>
      </c>
      <c r="C3" s="249" t="str">
        <f>'Version Control'!$C$3</f>
        <v xml:space="preserve">Residential Freezer Appendix B  </v>
      </c>
      <c r="D3" s="420"/>
      <c r="E3" s="420"/>
      <c r="F3" s="420"/>
      <c r="G3" s="462" t="s">
        <v>374</v>
      </c>
      <c r="H3" s="463" t="s">
        <v>375</v>
      </c>
      <c r="I3" s="420"/>
      <c r="J3" s="7"/>
      <c r="K3" s="410"/>
    </row>
    <row r="4" spans="1:12" x14ac:dyDescent="0.3">
      <c r="A4" s="420"/>
      <c r="B4" s="246" t="str">
        <f>'Version Control'!$B$4</f>
        <v>Version Number:</v>
      </c>
      <c r="C4" s="371" t="str">
        <f>'Version Control'!$C$4</f>
        <v>v2.4</v>
      </c>
      <c r="D4" s="420"/>
      <c r="E4" s="509" t="s">
        <v>230</v>
      </c>
      <c r="F4" s="420"/>
      <c r="G4" s="462" t="s">
        <v>376</v>
      </c>
      <c r="H4" s="463" t="s">
        <v>377</v>
      </c>
      <c r="I4" s="420"/>
      <c r="J4" s="7"/>
    </row>
    <row r="5" spans="1:12" x14ac:dyDescent="0.3">
      <c r="A5" s="420"/>
      <c r="B5" s="245" t="str">
        <f>'Version Control'!$B$5</f>
        <v xml:space="preserve">Latest Template Revision: </v>
      </c>
      <c r="C5" s="243">
        <f>'Version Control'!$C$5</f>
        <v>42922</v>
      </c>
      <c r="D5" s="420"/>
      <c r="E5" s="420"/>
      <c r="F5" s="420"/>
      <c r="G5" s="462" t="s">
        <v>378</v>
      </c>
      <c r="H5" s="463" t="s">
        <v>379</v>
      </c>
      <c r="I5" s="420"/>
      <c r="J5" s="7"/>
    </row>
    <row r="6" spans="1:12" x14ac:dyDescent="0.3">
      <c r="A6" s="420"/>
      <c r="B6" s="245" t="str">
        <f>'Version Control'!$B$6</f>
        <v>Tab Name:</v>
      </c>
      <c r="C6" s="371" t="str">
        <f ca="1">MID(CELL("filename",B1), FIND("]", CELL("filename", B1))+ 1, 255)</f>
        <v>Setup &amp; Instrumentation</v>
      </c>
      <c r="D6" s="420"/>
      <c r="E6" s="420"/>
      <c r="F6" s="420"/>
      <c r="G6" s="462" t="s">
        <v>380</v>
      </c>
      <c r="H6" s="463" t="s">
        <v>381</v>
      </c>
      <c r="I6" s="420"/>
      <c r="J6" s="7"/>
    </row>
    <row r="7" spans="1:12" ht="38.25" customHeight="1" x14ac:dyDescent="0.3">
      <c r="A7" s="420"/>
      <c r="B7" s="372" t="str">
        <f>'Version Control'!$B$7</f>
        <v>File Name:</v>
      </c>
      <c r="C7" s="373" t="str">
        <f ca="1">'Version Control'!$C$7</f>
        <v>Residential Freezer Appendix B - v2.4.xlsx</v>
      </c>
      <c r="D7" s="420"/>
      <c r="E7" s="420"/>
      <c r="F7" s="420"/>
      <c r="G7" s="462" t="s">
        <v>382</v>
      </c>
      <c r="H7" s="463" t="s">
        <v>383</v>
      </c>
      <c r="I7" s="420"/>
      <c r="J7" s="7"/>
    </row>
    <row r="8" spans="1:12" x14ac:dyDescent="0.3">
      <c r="A8" s="420"/>
      <c r="B8" s="412" t="s">
        <v>116</v>
      </c>
      <c r="C8" s="391" t="str">
        <f>'General Info &amp; Test Results'!C17</f>
        <v>[MM/DD/YYYY]</v>
      </c>
      <c r="D8" s="420"/>
      <c r="E8" s="420"/>
      <c r="F8" s="420"/>
      <c r="G8" s="462" t="s">
        <v>384</v>
      </c>
      <c r="H8" s="463" t="s">
        <v>385</v>
      </c>
      <c r="I8" s="420"/>
      <c r="J8" s="7"/>
    </row>
    <row r="9" spans="1:12" ht="17.25" thickBot="1" x14ac:dyDescent="0.35">
      <c r="A9" s="420"/>
      <c r="B9" s="247" t="str">
        <f>'Version Control'!$B$9</f>
        <v xml:space="preserve">Test Completion Date: </v>
      </c>
      <c r="C9" s="244" t="str">
        <f>'Version Control'!$C$9</f>
        <v>[MM/DD/YYYY]</v>
      </c>
      <c r="D9" s="420"/>
      <c r="E9" s="420"/>
      <c r="F9" s="420"/>
      <c r="G9" s="464" t="s">
        <v>417</v>
      </c>
      <c r="H9" s="465" t="s">
        <v>386</v>
      </c>
      <c r="I9" s="420"/>
      <c r="J9" s="7"/>
    </row>
    <row r="10" spans="1:12" x14ac:dyDescent="0.3">
      <c r="A10" s="420"/>
      <c r="B10" s="420"/>
      <c r="C10" s="420"/>
      <c r="D10" s="420"/>
      <c r="E10" s="420"/>
      <c r="F10" s="420"/>
      <c r="G10" s="420"/>
      <c r="H10" s="420"/>
      <c r="I10" s="420"/>
      <c r="J10" s="7"/>
    </row>
    <row r="11" spans="1:12" ht="17.25" thickBot="1" x14ac:dyDescent="0.35">
      <c r="A11" s="420"/>
      <c r="B11" s="420"/>
      <c r="C11" s="420"/>
      <c r="D11" s="420"/>
      <c r="E11" s="420"/>
      <c r="F11" s="420"/>
      <c r="G11" s="420"/>
      <c r="H11" s="420"/>
      <c r="I11" s="420"/>
      <c r="J11" s="7"/>
    </row>
    <row r="12" spans="1:12" ht="18" thickBot="1" x14ac:dyDescent="0.35">
      <c r="A12" s="420"/>
      <c r="B12" s="641" t="s">
        <v>418</v>
      </c>
      <c r="C12" s="737"/>
      <c r="D12" s="737"/>
      <c r="E12" s="737"/>
      <c r="F12" s="737"/>
      <c r="G12" s="737"/>
      <c r="H12" s="642"/>
      <c r="I12" s="420"/>
      <c r="J12" s="7"/>
      <c r="K12" s="411" t="s">
        <v>423</v>
      </c>
      <c r="L12" s="411" t="s">
        <v>423</v>
      </c>
    </row>
    <row r="13" spans="1:12" ht="17.25" x14ac:dyDescent="0.35">
      <c r="A13" s="420"/>
      <c r="B13" s="365" t="s">
        <v>227</v>
      </c>
      <c r="C13" s="363" t="s">
        <v>213</v>
      </c>
      <c r="D13" s="363" t="s">
        <v>212</v>
      </c>
      <c r="E13" s="363" t="s">
        <v>228</v>
      </c>
      <c r="F13" s="364" t="s">
        <v>192</v>
      </c>
      <c r="G13" s="363" t="s">
        <v>193</v>
      </c>
      <c r="H13" s="366" t="s">
        <v>194</v>
      </c>
      <c r="I13" s="420"/>
      <c r="J13" s="7"/>
      <c r="K13" s="411" t="s">
        <v>424</v>
      </c>
      <c r="L13" s="411" t="s">
        <v>425</v>
      </c>
    </row>
    <row r="14" spans="1:12" x14ac:dyDescent="0.3">
      <c r="A14" s="420"/>
      <c r="B14" s="357"/>
      <c r="C14" s="358"/>
      <c r="D14" s="358"/>
      <c r="E14" s="358"/>
      <c r="F14" s="358"/>
      <c r="G14" s="471"/>
      <c r="H14" s="472"/>
      <c r="I14" s="420"/>
      <c r="J14" s="7"/>
      <c r="K14" s="411" t="str">
        <f t="shared" ref="K14" si="0">IF(AND($C$8&lt;&gt;"[MM/DD/YYYY]",NOT(ISBLANK(G14))),IF(OR(G14&gt;$C$8,G14=$C$8),"Calibrated during testing","In Spec"),"Blank")</f>
        <v>Blank</v>
      </c>
      <c r="L14" s="411" t="str">
        <f>IF(AND($C$9&lt;&gt;"[MM/DD/YYYY]", NOT(ISBLANK(H14))),IF(OR($C$9&gt;H14,$C$9=H14),"Calibration Overdue","In Spec"),"Blank")</f>
        <v>Blank</v>
      </c>
    </row>
    <row r="15" spans="1:12" x14ac:dyDescent="0.3">
      <c r="A15" s="420"/>
      <c r="B15" s="359"/>
      <c r="C15" s="360"/>
      <c r="D15" s="360"/>
      <c r="E15" s="360"/>
      <c r="F15" s="360"/>
      <c r="G15" s="473"/>
      <c r="H15" s="472"/>
      <c r="I15" s="420"/>
      <c r="J15" s="7"/>
      <c r="K15" s="411" t="str">
        <f>IF(AND($C$8&lt;&gt;"[MM/DD/YYYY]",NOT(ISBLANK(G15))),IF(OR(G15&gt;$C$8,G15=$C$8),"Calibrated during testing","In Spec"),"Blank")</f>
        <v>Blank</v>
      </c>
      <c r="L15" s="411" t="str">
        <f t="shared" ref="L15:L31" si="1">IF(AND($C$9&lt;&gt;"[MM/DD/YYYY]", NOT(ISBLANK(H15))),IF(OR($C$9&gt;H15,$C$9=H15),"Calibration Overdue","In Spec"),"Blank")</f>
        <v>Blank</v>
      </c>
    </row>
    <row r="16" spans="1:12" x14ac:dyDescent="0.3">
      <c r="A16" s="420"/>
      <c r="B16" s="359"/>
      <c r="C16" s="360"/>
      <c r="D16" s="360"/>
      <c r="E16" s="360"/>
      <c r="F16" s="360"/>
      <c r="G16" s="471"/>
      <c r="H16" s="472"/>
      <c r="I16" s="420"/>
      <c r="J16" s="7"/>
      <c r="K16" s="411" t="str">
        <f t="shared" ref="K16:K31" si="2">IF(AND($C$8&lt;&gt;"[MM/DD/YYYY]",NOT(ISBLANK(G16))),IF(OR(G16&gt;$C$8,G16=$C$8),"Calibrated during testing","In Spec"),"Blank")</f>
        <v>Blank</v>
      </c>
      <c r="L16" s="411" t="str">
        <f t="shared" si="1"/>
        <v>Blank</v>
      </c>
    </row>
    <row r="17" spans="1:12" x14ac:dyDescent="0.3">
      <c r="A17" s="420"/>
      <c r="B17" s="359"/>
      <c r="C17" s="360"/>
      <c r="D17" s="360"/>
      <c r="E17" s="360"/>
      <c r="F17" s="360"/>
      <c r="G17" s="471"/>
      <c r="H17" s="472"/>
      <c r="I17" s="420"/>
      <c r="J17" s="7"/>
      <c r="K17" s="411" t="str">
        <f t="shared" si="2"/>
        <v>Blank</v>
      </c>
      <c r="L17" s="411" t="str">
        <f t="shared" si="1"/>
        <v>Blank</v>
      </c>
    </row>
    <row r="18" spans="1:12" x14ac:dyDescent="0.3">
      <c r="A18" s="420"/>
      <c r="B18" s="359"/>
      <c r="C18" s="360"/>
      <c r="D18" s="360"/>
      <c r="E18" s="360"/>
      <c r="F18" s="360"/>
      <c r="G18" s="471"/>
      <c r="H18" s="472"/>
      <c r="I18" s="420"/>
      <c r="J18" s="7"/>
      <c r="K18" s="411" t="str">
        <f t="shared" si="2"/>
        <v>Blank</v>
      </c>
      <c r="L18" s="411" t="str">
        <f t="shared" si="1"/>
        <v>Blank</v>
      </c>
    </row>
    <row r="19" spans="1:12" x14ac:dyDescent="0.3">
      <c r="A19" s="420"/>
      <c r="B19" s="359"/>
      <c r="C19" s="360"/>
      <c r="D19" s="360"/>
      <c r="E19" s="360"/>
      <c r="F19" s="360"/>
      <c r="G19" s="471"/>
      <c r="H19" s="472"/>
      <c r="I19" s="420"/>
      <c r="J19" s="7"/>
      <c r="K19" s="411" t="str">
        <f t="shared" si="2"/>
        <v>Blank</v>
      </c>
      <c r="L19" s="411" t="str">
        <f t="shared" si="1"/>
        <v>Blank</v>
      </c>
    </row>
    <row r="20" spans="1:12" x14ac:dyDescent="0.3">
      <c r="A20" s="420"/>
      <c r="B20" s="359"/>
      <c r="C20" s="360"/>
      <c r="D20" s="360"/>
      <c r="E20" s="360"/>
      <c r="F20" s="360"/>
      <c r="G20" s="471"/>
      <c r="H20" s="472"/>
      <c r="I20" s="420"/>
      <c r="J20" s="7"/>
      <c r="K20" s="411" t="str">
        <f t="shared" si="2"/>
        <v>Blank</v>
      </c>
      <c r="L20" s="411" t="str">
        <f t="shared" si="1"/>
        <v>Blank</v>
      </c>
    </row>
    <row r="21" spans="1:12" x14ac:dyDescent="0.3">
      <c r="A21" s="420"/>
      <c r="B21" s="359"/>
      <c r="C21" s="360"/>
      <c r="D21" s="360"/>
      <c r="E21" s="360"/>
      <c r="F21" s="360"/>
      <c r="G21" s="471"/>
      <c r="H21" s="472"/>
      <c r="I21" s="420"/>
      <c r="J21" s="7"/>
      <c r="K21" s="411" t="str">
        <f t="shared" si="2"/>
        <v>Blank</v>
      </c>
      <c r="L21" s="411" t="str">
        <f t="shared" si="1"/>
        <v>Blank</v>
      </c>
    </row>
    <row r="22" spans="1:12" x14ac:dyDescent="0.3">
      <c r="A22" s="420"/>
      <c r="B22" s="359"/>
      <c r="C22" s="360"/>
      <c r="D22" s="360"/>
      <c r="E22" s="360"/>
      <c r="F22" s="360"/>
      <c r="G22" s="471"/>
      <c r="H22" s="472"/>
      <c r="I22" s="420"/>
      <c r="J22" s="7"/>
      <c r="K22" s="411" t="str">
        <f t="shared" si="2"/>
        <v>Blank</v>
      </c>
      <c r="L22" s="411" t="str">
        <f t="shared" si="1"/>
        <v>Blank</v>
      </c>
    </row>
    <row r="23" spans="1:12" x14ac:dyDescent="0.3">
      <c r="A23" s="420"/>
      <c r="B23" s="359"/>
      <c r="C23" s="360"/>
      <c r="D23" s="360"/>
      <c r="E23" s="360"/>
      <c r="F23" s="360"/>
      <c r="G23" s="471"/>
      <c r="H23" s="472"/>
      <c r="I23" s="420"/>
      <c r="J23" s="7"/>
      <c r="K23" s="411" t="str">
        <f t="shared" si="2"/>
        <v>Blank</v>
      </c>
      <c r="L23" s="411" t="str">
        <f t="shared" si="1"/>
        <v>Blank</v>
      </c>
    </row>
    <row r="24" spans="1:12" x14ac:dyDescent="0.3">
      <c r="A24" s="420"/>
      <c r="B24" s="359"/>
      <c r="C24" s="360"/>
      <c r="D24" s="360"/>
      <c r="E24" s="360"/>
      <c r="F24" s="360"/>
      <c r="G24" s="471"/>
      <c r="H24" s="472"/>
      <c r="I24" s="420"/>
      <c r="J24" s="7"/>
      <c r="K24" s="411" t="str">
        <f t="shared" si="2"/>
        <v>Blank</v>
      </c>
      <c r="L24" s="411" t="str">
        <f t="shared" si="1"/>
        <v>Blank</v>
      </c>
    </row>
    <row r="25" spans="1:12" x14ac:dyDescent="0.3">
      <c r="A25" s="420"/>
      <c r="B25" s="359"/>
      <c r="C25" s="360"/>
      <c r="D25" s="360"/>
      <c r="E25" s="360"/>
      <c r="F25" s="360"/>
      <c r="G25" s="471"/>
      <c r="H25" s="472"/>
      <c r="I25" s="420"/>
      <c r="J25" s="7"/>
      <c r="K25" s="411" t="str">
        <f t="shared" si="2"/>
        <v>Blank</v>
      </c>
      <c r="L25" s="411" t="str">
        <f t="shared" si="1"/>
        <v>Blank</v>
      </c>
    </row>
    <row r="26" spans="1:12" x14ac:dyDescent="0.3">
      <c r="A26" s="420"/>
      <c r="B26" s="359"/>
      <c r="C26" s="360"/>
      <c r="D26" s="360"/>
      <c r="E26" s="360"/>
      <c r="F26" s="360"/>
      <c r="G26" s="471"/>
      <c r="H26" s="472"/>
      <c r="I26" s="420"/>
      <c r="J26" s="7"/>
      <c r="K26" s="411" t="str">
        <f t="shared" si="2"/>
        <v>Blank</v>
      </c>
      <c r="L26" s="411" t="str">
        <f t="shared" si="1"/>
        <v>Blank</v>
      </c>
    </row>
    <row r="27" spans="1:12" x14ac:dyDescent="0.3">
      <c r="A27" s="420"/>
      <c r="B27" s="359"/>
      <c r="C27" s="360"/>
      <c r="D27" s="360"/>
      <c r="E27" s="360"/>
      <c r="F27" s="360"/>
      <c r="G27" s="471"/>
      <c r="H27" s="472"/>
      <c r="I27" s="420"/>
      <c r="J27" s="7"/>
      <c r="K27" s="411" t="str">
        <f t="shared" si="2"/>
        <v>Blank</v>
      </c>
      <c r="L27" s="411" t="str">
        <f t="shared" si="1"/>
        <v>Blank</v>
      </c>
    </row>
    <row r="28" spans="1:12" x14ac:dyDescent="0.3">
      <c r="A28" s="420"/>
      <c r="B28" s="359"/>
      <c r="C28" s="360"/>
      <c r="D28" s="360"/>
      <c r="E28" s="360"/>
      <c r="F28" s="360"/>
      <c r="G28" s="471"/>
      <c r="H28" s="472"/>
      <c r="I28" s="420"/>
      <c r="J28" s="7"/>
      <c r="K28" s="411" t="str">
        <f t="shared" si="2"/>
        <v>Blank</v>
      </c>
      <c r="L28" s="411" t="str">
        <f t="shared" si="1"/>
        <v>Blank</v>
      </c>
    </row>
    <row r="29" spans="1:12" x14ac:dyDescent="0.3">
      <c r="A29" s="420"/>
      <c r="B29" s="359"/>
      <c r="C29" s="360"/>
      <c r="D29" s="360"/>
      <c r="E29" s="360"/>
      <c r="F29" s="360"/>
      <c r="G29" s="471"/>
      <c r="H29" s="472"/>
      <c r="I29" s="420"/>
      <c r="J29" s="7"/>
      <c r="K29" s="411" t="str">
        <f t="shared" si="2"/>
        <v>Blank</v>
      </c>
      <c r="L29" s="411" t="str">
        <f t="shared" si="1"/>
        <v>Blank</v>
      </c>
    </row>
    <row r="30" spans="1:12" x14ac:dyDescent="0.3">
      <c r="A30" s="420"/>
      <c r="B30" s="359"/>
      <c r="C30" s="360"/>
      <c r="D30" s="360"/>
      <c r="E30" s="360"/>
      <c r="F30" s="360"/>
      <c r="G30" s="471"/>
      <c r="H30" s="472"/>
      <c r="I30" s="420"/>
      <c r="J30" s="7"/>
      <c r="K30" s="411" t="str">
        <f t="shared" si="2"/>
        <v>Blank</v>
      </c>
      <c r="L30" s="411" t="str">
        <f t="shared" si="1"/>
        <v>Blank</v>
      </c>
    </row>
    <row r="31" spans="1:12" ht="17.25" thickBot="1" x14ac:dyDescent="0.35">
      <c r="A31" s="420"/>
      <c r="B31" s="361"/>
      <c r="C31" s="362"/>
      <c r="D31" s="362"/>
      <c r="E31" s="362"/>
      <c r="F31" s="362"/>
      <c r="G31" s="474"/>
      <c r="H31" s="475"/>
      <c r="I31" s="420"/>
      <c r="J31" s="7"/>
      <c r="K31" s="411" t="str">
        <f t="shared" si="2"/>
        <v>Blank</v>
      </c>
      <c r="L31" s="411" t="str">
        <f t="shared" si="1"/>
        <v>Blank</v>
      </c>
    </row>
    <row r="32" spans="1:12" ht="17.25" thickBot="1" x14ac:dyDescent="0.35">
      <c r="A32" s="420"/>
      <c r="B32" s="420"/>
      <c r="C32" s="420"/>
      <c r="D32" s="420"/>
      <c r="E32" s="420"/>
      <c r="F32" s="420"/>
      <c r="G32" s="420"/>
      <c r="H32" s="420"/>
      <c r="I32" s="420"/>
      <c r="J32" s="7"/>
    </row>
    <row r="33" spans="1:11" ht="36.75" customHeight="1" thickBot="1" x14ac:dyDescent="0.35">
      <c r="A33" s="420"/>
      <c r="B33" s="753" t="s">
        <v>454</v>
      </c>
      <c r="C33" s="754"/>
      <c r="D33" s="510"/>
      <c r="E33" s="510"/>
      <c r="F33" s="420"/>
      <c r="G33" s="420"/>
      <c r="H33" s="420"/>
      <c r="I33" s="420"/>
      <c r="J33" s="7"/>
    </row>
    <row r="34" spans="1:11" ht="17.25" thickBot="1" x14ac:dyDescent="0.35">
      <c r="A34" s="420"/>
      <c r="B34" s="327" t="s">
        <v>63</v>
      </c>
      <c r="C34" s="328"/>
      <c r="D34" s="510"/>
      <c r="E34" s="510"/>
      <c r="F34" s="420"/>
      <c r="G34" s="420"/>
      <c r="H34" s="420"/>
      <c r="I34" s="420"/>
      <c r="J34" s="7"/>
    </row>
    <row r="35" spans="1:11" ht="17.25" thickBot="1" x14ac:dyDescent="0.35">
      <c r="A35" s="420"/>
      <c r="B35" s="398"/>
      <c r="C35" s="398"/>
      <c r="D35" s="510"/>
      <c r="E35" s="510"/>
      <c r="F35" s="398"/>
      <c r="G35" s="398"/>
      <c r="H35" s="398"/>
      <c r="I35" s="420"/>
      <c r="J35" s="7"/>
    </row>
    <row r="36" spans="1:11" ht="54.6" customHeight="1" thickBot="1" x14ac:dyDescent="0.35">
      <c r="A36" s="420"/>
      <c r="B36" s="753" t="s">
        <v>419</v>
      </c>
      <c r="C36" s="754"/>
      <c r="D36" s="511"/>
      <c r="E36" s="508" t="s">
        <v>427</v>
      </c>
      <c r="F36" s="598"/>
      <c r="G36" s="511"/>
      <c r="H36" s="398"/>
      <c r="I36" s="420"/>
      <c r="J36" s="7"/>
    </row>
    <row r="37" spans="1:11" ht="33" x14ac:dyDescent="0.3">
      <c r="A37" s="420"/>
      <c r="B37" s="329" t="s">
        <v>318</v>
      </c>
      <c r="C37" s="330"/>
      <c r="D37" s="398"/>
      <c r="E37" s="420"/>
      <c r="F37" s="420"/>
      <c r="G37" s="398"/>
      <c r="H37" s="398"/>
      <c r="I37" s="420"/>
      <c r="J37" s="7"/>
      <c r="K37" s="466" t="s">
        <v>423</v>
      </c>
    </row>
    <row r="38" spans="1:11" ht="33" x14ac:dyDescent="0.3">
      <c r="A38" s="420"/>
      <c r="B38" s="331" t="s">
        <v>319</v>
      </c>
      <c r="C38" s="332"/>
      <c r="D38" s="398"/>
      <c r="E38" s="420"/>
      <c r="F38" s="398"/>
      <c r="G38" s="398"/>
      <c r="H38" s="398"/>
      <c r="I38" s="420"/>
      <c r="J38" s="7"/>
      <c r="K38" s="467" t="s">
        <v>450</v>
      </c>
    </row>
    <row r="39" spans="1:11" x14ac:dyDescent="0.3">
      <c r="A39" s="420"/>
      <c r="B39" s="383" t="s">
        <v>451</v>
      </c>
      <c r="C39" s="384"/>
      <c r="D39" s="420"/>
      <c r="E39" s="420"/>
      <c r="F39" s="398"/>
      <c r="G39" s="398"/>
      <c r="H39" s="398"/>
      <c r="I39" s="420"/>
      <c r="J39" s="7"/>
      <c r="K39" s="468" t="e">
        <f>ROUND(C38/C37,2)</f>
        <v>#DIV/0!</v>
      </c>
    </row>
    <row r="40" spans="1:11" ht="17.25" thickBot="1" x14ac:dyDescent="0.35">
      <c r="A40" s="420"/>
      <c r="B40" s="469" t="s">
        <v>317</v>
      </c>
      <c r="C40" s="94"/>
      <c r="D40" s="420"/>
      <c r="E40" s="398"/>
      <c r="F40" s="398"/>
      <c r="G40" s="398"/>
      <c r="H40" s="398"/>
      <c r="I40" s="420"/>
      <c r="J40" s="7"/>
    </row>
    <row r="41" spans="1:11" ht="17.25" thickBot="1" x14ac:dyDescent="0.35">
      <c r="A41" s="420"/>
      <c r="B41" s="398"/>
      <c r="C41" s="398"/>
      <c r="D41" s="398"/>
      <c r="E41" s="398"/>
      <c r="F41" s="398"/>
      <c r="G41" s="398"/>
      <c r="H41" s="398"/>
      <c r="I41" s="420"/>
      <c r="J41" s="7"/>
    </row>
    <row r="42" spans="1:11" ht="18" thickBot="1" x14ac:dyDescent="0.4">
      <c r="A42" s="420"/>
      <c r="B42" s="757" t="s">
        <v>428</v>
      </c>
      <c r="C42" s="758"/>
      <c r="D42" s="758"/>
      <c r="E42" s="758"/>
      <c r="F42" s="758"/>
      <c r="G42" s="758"/>
      <c r="H42" s="759"/>
      <c r="I42" s="420"/>
      <c r="J42" s="7"/>
      <c r="K42" s="410"/>
    </row>
    <row r="43" spans="1:11" x14ac:dyDescent="0.3">
      <c r="A43" s="420"/>
      <c r="B43" s="760"/>
      <c r="C43" s="761"/>
      <c r="D43" s="761"/>
      <c r="E43" s="761"/>
      <c r="F43" s="761"/>
      <c r="G43" s="761"/>
      <c r="H43" s="762"/>
      <c r="I43" s="420"/>
      <c r="J43" s="7"/>
    </row>
    <row r="44" spans="1:11" x14ac:dyDescent="0.3">
      <c r="A44" s="420"/>
      <c r="B44" s="733"/>
      <c r="C44" s="749"/>
      <c r="D44" s="749"/>
      <c r="E44" s="749"/>
      <c r="F44" s="749"/>
      <c r="G44" s="749"/>
      <c r="H44" s="734"/>
      <c r="I44" s="420"/>
      <c r="J44" s="7"/>
    </row>
    <row r="45" spans="1:11" x14ac:dyDescent="0.3">
      <c r="A45" s="420"/>
      <c r="B45" s="733"/>
      <c r="C45" s="749"/>
      <c r="D45" s="749"/>
      <c r="E45" s="749"/>
      <c r="F45" s="749"/>
      <c r="G45" s="749"/>
      <c r="H45" s="734"/>
      <c r="I45" s="420"/>
      <c r="J45" s="7"/>
    </row>
    <row r="46" spans="1:11" ht="17.25" thickBot="1" x14ac:dyDescent="0.35">
      <c r="A46" s="420"/>
      <c r="B46" s="735"/>
      <c r="C46" s="750"/>
      <c r="D46" s="750"/>
      <c r="E46" s="750"/>
      <c r="F46" s="750"/>
      <c r="G46" s="750"/>
      <c r="H46" s="736"/>
      <c r="I46" s="420"/>
      <c r="J46" s="7"/>
    </row>
    <row r="47" spans="1:11" ht="17.25" thickBot="1" x14ac:dyDescent="0.35">
      <c r="A47" s="420"/>
      <c r="B47" s="398"/>
      <c r="C47" s="398"/>
      <c r="D47" s="398"/>
      <c r="E47" s="398"/>
      <c r="F47" s="398"/>
      <c r="G47" s="398"/>
      <c r="H47" s="398"/>
      <c r="I47" s="420"/>
      <c r="J47" s="7"/>
    </row>
    <row r="48" spans="1:11" ht="18" thickBot="1" x14ac:dyDescent="0.4">
      <c r="A48" s="420"/>
      <c r="B48" s="757" t="s">
        <v>485</v>
      </c>
      <c r="C48" s="758"/>
      <c r="D48" s="758"/>
      <c r="E48" s="758"/>
      <c r="F48" s="758"/>
      <c r="G48" s="758"/>
      <c r="H48" s="759"/>
      <c r="I48" s="420"/>
      <c r="J48" s="7"/>
      <c r="K48" s="410"/>
    </row>
    <row r="49" spans="1:11" x14ac:dyDescent="0.3">
      <c r="A49" s="420"/>
      <c r="B49" s="760"/>
      <c r="C49" s="761"/>
      <c r="D49" s="761"/>
      <c r="E49" s="761"/>
      <c r="F49" s="761"/>
      <c r="G49" s="761"/>
      <c r="H49" s="762"/>
      <c r="I49" s="420"/>
      <c r="J49" s="7"/>
    </row>
    <row r="50" spans="1:11" x14ac:dyDescent="0.3">
      <c r="A50" s="420"/>
      <c r="B50" s="733"/>
      <c r="C50" s="749"/>
      <c r="D50" s="749"/>
      <c r="E50" s="749"/>
      <c r="F50" s="749"/>
      <c r="G50" s="749"/>
      <c r="H50" s="734"/>
      <c r="I50" s="420"/>
      <c r="J50" s="7"/>
    </row>
    <row r="51" spans="1:11" x14ac:dyDescent="0.3">
      <c r="A51" s="420"/>
      <c r="B51" s="733"/>
      <c r="C51" s="749"/>
      <c r="D51" s="749"/>
      <c r="E51" s="749"/>
      <c r="F51" s="749"/>
      <c r="G51" s="749"/>
      <c r="H51" s="734"/>
      <c r="I51" s="420"/>
      <c r="J51" s="7"/>
    </row>
    <row r="52" spans="1:11" ht="17.25" thickBot="1" x14ac:dyDescent="0.35">
      <c r="A52" s="420"/>
      <c r="B52" s="735"/>
      <c r="C52" s="750"/>
      <c r="D52" s="750"/>
      <c r="E52" s="750"/>
      <c r="F52" s="750"/>
      <c r="G52" s="750"/>
      <c r="H52" s="736"/>
      <c r="I52" s="420"/>
      <c r="J52" s="7"/>
    </row>
    <row r="53" spans="1:11" ht="17.25" thickBot="1" x14ac:dyDescent="0.35">
      <c r="A53" s="420"/>
      <c r="B53" s="398"/>
      <c r="C53" s="398"/>
      <c r="D53" s="398"/>
      <c r="E53" s="398"/>
      <c r="F53" s="398"/>
      <c r="G53" s="398"/>
      <c r="H53" s="398"/>
      <c r="I53" s="420"/>
      <c r="J53" s="7"/>
    </row>
    <row r="54" spans="1:11" ht="18" thickBot="1" x14ac:dyDescent="0.35">
      <c r="A54" s="420"/>
      <c r="B54" s="727" t="s">
        <v>483</v>
      </c>
      <c r="C54" s="763"/>
      <c r="D54" s="763"/>
      <c r="E54" s="763"/>
      <c r="F54" s="763"/>
      <c r="G54" s="763"/>
      <c r="H54" s="728"/>
      <c r="I54" s="420"/>
      <c r="J54" s="7"/>
      <c r="K54" s="410"/>
    </row>
    <row r="55" spans="1:11" x14ac:dyDescent="0.3">
      <c r="A55" s="398"/>
      <c r="B55" s="733"/>
      <c r="C55" s="749"/>
      <c r="D55" s="749"/>
      <c r="E55" s="749"/>
      <c r="F55" s="749"/>
      <c r="G55" s="749"/>
      <c r="H55" s="734"/>
      <c r="I55" s="420"/>
      <c r="J55" s="7"/>
    </row>
    <row r="56" spans="1:11" x14ac:dyDescent="0.3">
      <c r="A56" s="398"/>
      <c r="B56" s="733"/>
      <c r="C56" s="749"/>
      <c r="D56" s="749"/>
      <c r="E56" s="749"/>
      <c r="F56" s="749"/>
      <c r="G56" s="749"/>
      <c r="H56" s="734"/>
      <c r="I56" s="420"/>
      <c r="J56" s="7"/>
    </row>
    <row r="57" spans="1:11" x14ac:dyDescent="0.3">
      <c r="A57" s="398"/>
      <c r="B57" s="733"/>
      <c r="C57" s="749"/>
      <c r="D57" s="749"/>
      <c r="E57" s="749"/>
      <c r="F57" s="749"/>
      <c r="G57" s="749"/>
      <c r="H57" s="734"/>
      <c r="I57" s="420"/>
      <c r="J57" s="7"/>
    </row>
    <row r="58" spans="1:11" ht="17.25" thickBot="1" x14ac:dyDescent="0.35">
      <c r="A58" s="398"/>
      <c r="B58" s="735"/>
      <c r="C58" s="750"/>
      <c r="D58" s="750"/>
      <c r="E58" s="750"/>
      <c r="F58" s="750"/>
      <c r="G58" s="750"/>
      <c r="H58" s="736"/>
      <c r="I58" s="420"/>
      <c r="J58" s="7"/>
    </row>
    <row r="59" spans="1:11" ht="17.25" thickBot="1" x14ac:dyDescent="0.35">
      <c r="A59" s="398"/>
      <c r="B59" s="398"/>
      <c r="C59" s="398"/>
      <c r="D59" s="398"/>
      <c r="E59" s="398"/>
      <c r="F59" s="398"/>
      <c r="G59" s="398"/>
      <c r="H59" s="398"/>
      <c r="I59" s="420"/>
      <c r="J59" s="7"/>
    </row>
    <row r="60" spans="1:11" ht="18" thickBot="1" x14ac:dyDescent="0.35">
      <c r="A60" s="398"/>
      <c r="B60" s="727" t="s">
        <v>484</v>
      </c>
      <c r="C60" s="763"/>
      <c r="D60" s="763"/>
      <c r="E60" s="763"/>
      <c r="F60" s="763"/>
      <c r="G60" s="763"/>
      <c r="H60" s="728"/>
      <c r="I60" s="420"/>
      <c r="J60" s="7"/>
      <c r="K60" s="410"/>
    </row>
    <row r="61" spans="1:11" x14ac:dyDescent="0.3">
      <c r="A61" s="398"/>
      <c r="B61" s="733"/>
      <c r="C61" s="749"/>
      <c r="D61" s="749"/>
      <c r="E61" s="749"/>
      <c r="F61" s="749"/>
      <c r="G61" s="749"/>
      <c r="H61" s="734"/>
      <c r="I61" s="420"/>
      <c r="J61" s="7"/>
    </row>
    <row r="62" spans="1:11" x14ac:dyDescent="0.3">
      <c r="A62" s="398"/>
      <c r="B62" s="733"/>
      <c r="C62" s="749"/>
      <c r="D62" s="749"/>
      <c r="E62" s="749"/>
      <c r="F62" s="749"/>
      <c r="G62" s="749"/>
      <c r="H62" s="734"/>
      <c r="I62" s="420"/>
      <c r="J62" s="7"/>
    </row>
    <row r="63" spans="1:11" x14ac:dyDescent="0.3">
      <c r="A63" s="398"/>
      <c r="B63" s="733"/>
      <c r="C63" s="749"/>
      <c r="D63" s="749"/>
      <c r="E63" s="749"/>
      <c r="F63" s="749"/>
      <c r="G63" s="749"/>
      <c r="H63" s="734"/>
      <c r="I63" s="420"/>
      <c r="J63" s="7"/>
    </row>
    <row r="64" spans="1:11" x14ac:dyDescent="0.3">
      <c r="A64" s="398"/>
      <c r="B64" s="733"/>
      <c r="C64" s="749"/>
      <c r="D64" s="749"/>
      <c r="E64" s="749"/>
      <c r="F64" s="749"/>
      <c r="G64" s="749"/>
      <c r="H64" s="734"/>
      <c r="I64" s="420"/>
      <c r="J64" s="7"/>
    </row>
    <row r="65" spans="1:10" ht="17.25" thickBot="1" x14ac:dyDescent="0.35">
      <c r="A65" s="398"/>
      <c r="B65" s="735"/>
      <c r="C65" s="750"/>
      <c r="D65" s="750"/>
      <c r="E65" s="750"/>
      <c r="F65" s="750"/>
      <c r="G65" s="750"/>
      <c r="H65" s="736"/>
      <c r="I65" s="420"/>
      <c r="J65" s="7"/>
    </row>
    <row r="66" spans="1:10" x14ac:dyDescent="0.3">
      <c r="A66" s="420"/>
      <c r="B66" s="398"/>
      <c r="C66" s="398"/>
      <c r="D66" s="398"/>
      <c r="E66" s="398"/>
      <c r="F66" s="398"/>
      <c r="G66" s="398"/>
      <c r="H66" s="398"/>
      <c r="I66" s="420"/>
      <c r="J66" s="7"/>
    </row>
    <row r="67" spans="1:10" x14ac:dyDescent="0.3">
      <c r="A67" s="14"/>
      <c r="B67" s="14"/>
      <c r="C67" s="14"/>
      <c r="D67" s="14"/>
      <c r="E67" s="14"/>
      <c r="F67" s="14"/>
      <c r="G67" s="14"/>
      <c r="H67" s="14"/>
      <c r="I67" s="7"/>
      <c r="J67" s="7"/>
    </row>
    <row r="68" spans="1:10" x14ac:dyDescent="0.3">
      <c r="A68" s="13"/>
    </row>
  </sheetData>
  <sheetProtection password="CAAA" sheet="1" objects="1" scenarios="1" selectLockedCells="1"/>
  <protectedRanges>
    <protectedRange sqref="B14:F31" name="Range1"/>
    <protectedRange sqref="G14:H31" name="Range1_1"/>
  </protectedRanges>
  <mergeCells count="13">
    <mergeCell ref="B61:H65"/>
    <mergeCell ref="B2:C2"/>
    <mergeCell ref="B55:H58"/>
    <mergeCell ref="B33:C33"/>
    <mergeCell ref="B36:C36"/>
    <mergeCell ref="B12:H12"/>
    <mergeCell ref="G2:H2"/>
    <mergeCell ref="B42:H42"/>
    <mergeCell ref="B43:H46"/>
    <mergeCell ref="B54:H54"/>
    <mergeCell ref="B60:H60"/>
    <mergeCell ref="B48:H48"/>
    <mergeCell ref="B49:H52"/>
  </mergeCells>
  <conditionalFormatting sqref="B2 B3:C7 B9:C9">
    <cfRule type="expression" dxfId="101" priority="46" stopIfTrue="1">
      <formula>CELL("Protect",B2)=0</formula>
    </cfRule>
  </conditionalFormatting>
  <conditionalFormatting sqref="K37:K39">
    <cfRule type="expression" dxfId="100" priority="45">
      <formula>QC_Mode="Yes"</formula>
    </cfRule>
  </conditionalFormatting>
  <conditionalFormatting sqref="K12:L31">
    <cfRule type="expression" dxfId="99" priority="42" stopIfTrue="1">
      <formula>QC_Mode="Yes"</formula>
    </cfRule>
  </conditionalFormatting>
  <conditionalFormatting sqref="G14">
    <cfRule type="expression" dxfId="98" priority="37" stopIfTrue="1">
      <formula>K14="Calibrated during testing"</formula>
    </cfRule>
  </conditionalFormatting>
  <conditionalFormatting sqref="G15">
    <cfRule type="expression" dxfId="97" priority="36" stopIfTrue="1">
      <formula>K15="Calibrated during testing"</formula>
    </cfRule>
  </conditionalFormatting>
  <conditionalFormatting sqref="G16">
    <cfRule type="expression" dxfId="96" priority="35" stopIfTrue="1">
      <formula>K16="Calibrated during testing"</formula>
    </cfRule>
  </conditionalFormatting>
  <conditionalFormatting sqref="G17">
    <cfRule type="expression" dxfId="95" priority="34" stopIfTrue="1">
      <formula>K17="Calibrated during testing"</formula>
    </cfRule>
  </conditionalFormatting>
  <conditionalFormatting sqref="G18">
    <cfRule type="expression" dxfId="94" priority="33" stopIfTrue="1">
      <formula>K18="Calibrated during testing"</formula>
    </cfRule>
  </conditionalFormatting>
  <conditionalFormatting sqref="G19">
    <cfRule type="expression" dxfId="93" priority="32" stopIfTrue="1">
      <formula>K19="Calibrated during testing"</formula>
    </cfRule>
  </conditionalFormatting>
  <conditionalFormatting sqref="G20">
    <cfRule type="expression" dxfId="92" priority="31" stopIfTrue="1">
      <formula>K20="Calibrated during testing"</formula>
    </cfRule>
  </conditionalFormatting>
  <conditionalFormatting sqref="G21">
    <cfRule type="expression" dxfId="91" priority="30" stopIfTrue="1">
      <formula>K21="Calibrated during testing"</formula>
    </cfRule>
  </conditionalFormatting>
  <conditionalFormatting sqref="G22">
    <cfRule type="expression" dxfId="90" priority="29" stopIfTrue="1">
      <formula>K22="Calibrated during testing"</formula>
    </cfRule>
  </conditionalFormatting>
  <conditionalFormatting sqref="G23">
    <cfRule type="expression" dxfId="89" priority="28" stopIfTrue="1">
      <formula>K23="Calibrated during testing"</formula>
    </cfRule>
  </conditionalFormatting>
  <conditionalFormatting sqref="G24">
    <cfRule type="expression" dxfId="88" priority="27" stopIfTrue="1">
      <formula>K24="Calibrated during testing"</formula>
    </cfRule>
  </conditionalFormatting>
  <conditionalFormatting sqref="G25">
    <cfRule type="expression" dxfId="87" priority="26" stopIfTrue="1">
      <formula>K25="Calibrated during testing"</formula>
    </cfRule>
  </conditionalFormatting>
  <conditionalFormatting sqref="G26">
    <cfRule type="expression" dxfId="86" priority="25" stopIfTrue="1">
      <formula>K26="Calibrated during testing"</formula>
    </cfRule>
  </conditionalFormatting>
  <conditionalFormatting sqref="G27">
    <cfRule type="expression" dxfId="85" priority="24" stopIfTrue="1">
      <formula>K27="Calibrated during testing"</formula>
    </cfRule>
  </conditionalFormatting>
  <conditionalFormatting sqref="G28">
    <cfRule type="expression" dxfId="84" priority="23" stopIfTrue="1">
      <formula>K28="Calibrated during testing"</formula>
    </cfRule>
  </conditionalFormatting>
  <conditionalFormatting sqref="G29">
    <cfRule type="expression" dxfId="83" priority="22" stopIfTrue="1">
      <formula>K29="Calibrated during testing"</formula>
    </cfRule>
  </conditionalFormatting>
  <conditionalFormatting sqref="G30">
    <cfRule type="expression" dxfId="82" priority="21" stopIfTrue="1">
      <formula>K30="Calibrated during testing"</formula>
    </cfRule>
  </conditionalFormatting>
  <conditionalFormatting sqref="G31">
    <cfRule type="expression" dxfId="81" priority="20" stopIfTrue="1">
      <formula>K31="Calibrated during testing"</formula>
    </cfRule>
  </conditionalFormatting>
  <conditionalFormatting sqref="H14">
    <cfRule type="expression" dxfId="80" priority="19" stopIfTrue="1">
      <formula>L14="Calibration Overdue"</formula>
    </cfRule>
  </conditionalFormatting>
  <conditionalFormatting sqref="H15">
    <cfRule type="expression" dxfId="79" priority="18" stopIfTrue="1">
      <formula>L15="Calibration Overdue"</formula>
    </cfRule>
  </conditionalFormatting>
  <conditionalFormatting sqref="H16">
    <cfRule type="expression" dxfId="78" priority="17" stopIfTrue="1">
      <formula>L16="Calibration Overdue"</formula>
    </cfRule>
  </conditionalFormatting>
  <conditionalFormatting sqref="H17">
    <cfRule type="expression" dxfId="77" priority="16" stopIfTrue="1">
      <formula>L17="Calibration Overdue"</formula>
    </cfRule>
  </conditionalFormatting>
  <conditionalFormatting sqref="H18">
    <cfRule type="expression" dxfId="76" priority="15" stopIfTrue="1">
      <formula>L18="Calibration Overdue"</formula>
    </cfRule>
  </conditionalFormatting>
  <conditionalFormatting sqref="H19">
    <cfRule type="expression" dxfId="75" priority="14" stopIfTrue="1">
      <formula>L19="Calibration Overdue"</formula>
    </cfRule>
  </conditionalFormatting>
  <conditionalFormatting sqref="H20">
    <cfRule type="expression" dxfId="74" priority="13" stopIfTrue="1">
      <formula>L20="Calibration Overdue"</formula>
    </cfRule>
  </conditionalFormatting>
  <conditionalFormatting sqref="H21">
    <cfRule type="expression" dxfId="73" priority="12" stopIfTrue="1">
      <formula>L21="Calibration Overdue"</formula>
    </cfRule>
  </conditionalFormatting>
  <conditionalFormatting sqref="H22">
    <cfRule type="expression" dxfId="72" priority="11" stopIfTrue="1">
      <formula>L22="Calibration Overdue"</formula>
    </cfRule>
  </conditionalFormatting>
  <conditionalFormatting sqref="H23">
    <cfRule type="expression" dxfId="71" priority="10" stopIfTrue="1">
      <formula>L23="Calibration Overdue"</formula>
    </cfRule>
  </conditionalFormatting>
  <conditionalFormatting sqref="H24">
    <cfRule type="expression" dxfId="70" priority="9" stopIfTrue="1">
      <formula>L24="Calibration Overdue"</formula>
    </cfRule>
  </conditionalFormatting>
  <conditionalFormatting sqref="H25">
    <cfRule type="expression" dxfId="69" priority="8" stopIfTrue="1">
      <formula>L25="Calibration Overdue"</formula>
    </cfRule>
  </conditionalFormatting>
  <conditionalFormatting sqref="H26">
    <cfRule type="expression" dxfId="68" priority="7" stopIfTrue="1">
      <formula>L26="Calibration Overdue"</formula>
    </cfRule>
  </conditionalFormatting>
  <conditionalFormatting sqref="H27">
    <cfRule type="expression" dxfId="67" priority="6" stopIfTrue="1">
      <formula>L27="Calibration Overdue"</formula>
    </cfRule>
  </conditionalFormatting>
  <conditionalFormatting sqref="H28">
    <cfRule type="expression" dxfId="66" priority="5" stopIfTrue="1">
      <formula>L28="Calibration Overdue"</formula>
    </cfRule>
  </conditionalFormatting>
  <conditionalFormatting sqref="H29">
    <cfRule type="expression" dxfId="65" priority="4" stopIfTrue="1">
      <formula>L29="Calibration Overdue"</formula>
    </cfRule>
  </conditionalFormatting>
  <conditionalFormatting sqref="H30">
    <cfRule type="expression" dxfId="64" priority="3" stopIfTrue="1">
      <formula>L30="Calibration Overdue"</formula>
    </cfRule>
  </conditionalFormatting>
  <conditionalFormatting sqref="H31">
    <cfRule type="expression" dxfId="63" priority="2" stopIfTrue="1">
      <formula>L31="Calibration Overdue"</formula>
    </cfRule>
  </conditionalFormatting>
  <conditionalFormatting sqref="C37:C40">
    <cfRule type="expression" dxfId="62" priority="38" stopIfTrue="1">
      <formula>(DefrostControlType&lt;&gt;"Non-automatic")=TRUE</formula>
    </cfRule>
  </conditionalFormatting>
  <conditionalFormatting sqref="B49:H52">
    <cfRule type="expression" dxfId="61" priority="1" stopIfTrue="1">
      <formula>(DefrostControlType&lt;&gt;"Non-automatic")=TRUE</formula>
    </cfRule>
  </conditionalFormatting>
  <dataValidations count="2">
    <dataValidation type="list" allowBlank="1" showInputMessage="1" showErrorMessage="1" sqref="C34">
      <formula1>Sensor_Layout</formula1>
    </dataValidation>
    <dataValidation type="list" allowBlank="1" showInputMessage="1" showErrorMessage="1" sqref="C39">
      <formula1>Package_Type</formula1>
    </dataValidation>
  </dataValidations>
  <hyperlinks>
    <hyperlink ref="E4" location="Instructions!C33"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I26"/>
  <sheetViews>
    <sheetView zoomScaleNormal="100" workbookViewId="0">
      <selection activeCell="E4" sqref="E4"/>
    </sheetView>
  </sheetViews>
  <sheetFormatPr defaultColWidth="9.140625" defaultRowHeight="16.5" x14ac:dyDescent="0.25"/>
  <cols>
    <col min="1" max="1" width="5" style="6" customWidth="1"/>
    <col min="2" max="2" width="33.5703125" style="6" customWidth="1"/>
    <col min="3" max="3" width="39.5703125" style="6" customWidth="1"/>
    <col min="4" max="5" width="21.85546875" style="6" customWidth="1"/>
    <col min="6" max="6" width="5" style="6" customWidth="1"/>
    <col min="7" max="7" width="3.42578125" style="6" customWidth="1"/>
    <col min="8" max="8" width="9.140625" style="6"/>
    <col min="9" max="9" width="19.85546875" style="6" hidden="1" customWidth="1"/>
    <col min="10" max="16384" width="9.140625" style="6"/>
  </cols>
  <sheetData>
    <row r="1" spans="1:7" ht="17.25" thickBot="1" x14ac:dyDescent="0.3">
      <c r="A1" s="422"/>
      <c r="B1" s="422"/>
      <c r="C1" s="422"/>
      <c r="D1" s="422"/>
      <c r="E1" s="422"/>
      <c r="F1" s="422"/>
      <c r="G1" s="62"/>
    </row>
    <row r="2" spans="1:7" ht="18" thickBot="1" x14ac:dyDescent="0.3">
      <c r="A2" s="422"/>
      <c r="B2" s="751" t="str">
        <f>'Version Control'!$B$2</f>
        <v>Title Block</v>
      </c>
      <c r="C2" s="752"/>
      <c r="D2" s="422"/>
      <c r="E2" s="422"/>
      <c r="F2" s="422"/>
      <c r="G2" s="62"/>
    </row>
    <row r="3" spans="1:7" x14ac:dyDescent="0.3">
      <c r="A3" s="422"/>
      <c r="B3" s="248" t="str">
        <f>'Version Control'!$B$3</f>
        <v>Test Report Template Name:</v>
      </c>
      <c r="C3" s="249" t="str">
        <f>'Version Control'!$C$3</f>
        <v xml:space="preserve">Residential Freezer Appendix B  </v>
      </c>
      <c r="D3" s="422"/>
      <c r="E3" s="422"/>
      <c r="F3" s="422"/>
      <c r="G3" s="62"/>
    </row>
    <row r="4" spans="1:7" x14ac:dyDescent="0.3">
      <c r="A4" s="422"/>
      <c r="B4" s="246" t="str">
        <f>'Version Control'!$B$4</f>
        <v>Version Number:</v>
      </c>
      <c r="C4" s="371" t="str">
        <f>'Version Control'!$C$4</f>
        <v>v2.4</v>
      </c>
      <c r="D4" s="422"/>
      <c r="E4" s="509" t="s">
        <v>230</v>
      </c>
      <c r="F4" s="422"/>
      <c r="G4" s="62"/>
    </row>
    <row r="5" spans="1:7" x14ac:dyDescent="0.3">
      <c r="A5" s="422"/>
      <c r="B5" s="245" t="str">
        <f>'Version Control'!$B$5</f>
        <v xml:space="preserve">Latest Template Revision: </v>
      </c>
      <c r="C5" s="243">
        <f>'Version Control'!$C$5</f>
        <v>42922</v>
      </c>
      <c r="D5" s="422"/>
      <c r="E5" s="422"/>
      <c r="F5" s="422"/>
      <c r="G5" s="62"/>
    </row>
    <row r="6" spans="1:7" x14ac:dyDescent="0.3">
      <c r="A6" s="422"/>
      <c r="B6" s="245" t="str">
        <f>'Version Control'!$B$6</f>
        <v>Tab Name:</v>
      </c>
      <c r="C6" s="371" t="str">
        <f ca="1">MID(CELL("filename",B1), FIND("]", CELL("filename", B1))+ 1, 255)</f>
        <v>Volume</v>
      </c>
      <c r="D6" s="422"/>
      <c r="E6" s="422"/>
      <c r="F6" s="422"/>
      <c r="G6" s="62"/>
    </row>
    <row r="7" spans="1:7" ht="33" x14ac:dyDescent="0.25">
      <c r="A7" s="422"/>
      <c r="B7" s="372" t="str">
        <f>'Version Control'!$B$7</f>
        <v>File Name:</v>
      </c>
      <c r="C7" s="373" t="str">
        <f ca="1">'Version Control'!$C$7</f>
        <v>Residential Freezer Appendix B - v2.4.xlsx</v>
      </c>
      <c r="D7" s="422"/>
      <c r="E7" s="422"/>
      <c r="F7" s="422"/>
      <c r="G7" s="62"/>
    </row>
    <row r="8" spans="1:7" x14ac:dyDescent="0.3">
      <c r="A8" s="393"/>
      <c r="B8" s="412" t="s">
        <v>116</v>
      </c>
      <c r="C8" s="391" t="str">
        <f>'General Info &amp; Test Results'!C17</f>
        <v>[MM/DD/YYYY]</v>
      </c>
      <c r="D8" s="422"/>
      <c r="E8" s="422"/>
      <c r="F8" s="422"/>
      <c r="G8" s="62"/>
    </row>
    <row r="9" spans="1:7" ht="17.25" thickBot="1" x14ac:dyDescent="0.35">
      <c r="A9" s="422"/>
      <c r="B9" s="247" t="str">
        <f>'Version Control'!$B$9</f>
        <v xml:space="preserve">Test Completion Date: </v>
      </c>
      <c r="C9" s="244" t="str">
        <f>'Version Control'!$C$9</f>
        <v>[MM/DD/YYYY]</v>
      </c>
      <c r="D9" s="422"/>
      <c r="E9" s="422"/>
      <c r="F9" s="422"/>
      <c r="G9" s="62"/>
    </row>
    <row r="10" spans="1:7" x14ac:dyDescent="0.25">
      <c r="A10" s="422"/>
      <c r="B10" s="422"/>
      <c r="C10" s="422"/>
      <c r="D10" s="422"/>
      <c r="E10" s="422"/>
      <c r="F10" s="422"/>
      <c r="G10" s="62"/>
    </row>
    <row r="11" spans="1:7" x14ac:dyDescent="0.25">
      <c r="A11" s="422"/>
      <c r="B11" s="422"/>
      <c r="C11" s="422"/>
      <c r="D11" s="422"/>
      <c r="E11" s="422"/>
      <c r="F11" s="422"/>
      <c r="G11" s="62"/>
    </row>
    <row r="12" spans="1:7" ht="17.25" thickBot="1" x14ac:dyDescent="0.3">
      <c r="A12" s="422"/>
      <c r="B12" s="506"/>
      <c r="C12" s="506"/>
      <c r="D12" s="422"/>
      <c r="E12" s="422"/>
      <c r="F12" s="422"/>
      <c r="G12" s="62"/>
    </row>
    <row r="13" spans="1:7" ht="31.15" customHeight="1" thickBot="1" x14ac:dyDescent="0.3">
      <c r="A13" s="422"/>
      <c r="B13" s="753" t="s">
        <v>422</v>
      </c>
      <c r="C13" s="776"/>
      <c r="D13" s="754"/>
      <c r="E13" s="512"/>
      <c r="F13" s="422"/>
      <c r="G13" s="62"/>
    </row>
    <row r="14" spans="1:7" ht="17.25" x14ac:dyDescent="0.25">
      <c r="A14" s="422"/>
      <c r="B14" s="148"/>
      <c r="C14" s="770" t="s">
        <v>239</v>
      </c>
      <c r="D14" s="771"/>
      <c r="E14" s="513"/>
      <c r="F14" s="422"/>
      <c r="G14" s="62"/>
    </row>
    <row r="15" spans="1:7" x14ac:dyDescent="0.25">
      <c r="A15" s="422"/>
      <c r="B15" s="105" t="s">
        <v>63</v>
      </c>
      <c r="C15" s="772"/>
      <c r="D15" s="773"/>
      <c r="E15" s="514"/>
      <c r="F15" s="422"/>
      <c r="G15" s="62"/>
    </row>
    <row r="16" spans="1:7" ht="15.6" customHeight="1" x14ac:dyDescent="0.25">
      <c r="A16" s="422"/>
      <c r="B16" s="104" t="s">
        <v>241</v>
      </c>
      <c r="C16" s="774">
        <f>IF(AND(C19="Freezer",C20="Freezer"),C15+D19+D20,IF(AND(C19="Freezer",C20&lt;&gt;"Freezer"),C15+D19,IF(AND(C19&lt;&gt;"Freezer",C20="Freezer"),C15+D20,C15)))</f>
        <v>0</v>
      </c>
      <c r="D16" s="775"/>
      <c r="E16" s="514"/>
      <c r="F16" s="422"/>
      <c r="G16" s="62"/>
    </row>
    <row r="17" spans="1:9" ht="17.25" x14ac:dyDescent="0.25">
      <c r="A17" s="422"/>
      <c r="B17" s="92"/>
      <c r="C17" s="768" t="s">
        <v>240</v>
      </c>
      <c r="D17" s="769"/>
      <c r="E17" s="514"/>
      <c r="F17" s="422"/>
      <c r="G17" s="62"/>
    </row>
    <row r="18" spans="1:9" ht="17.25" x14ac:dyDescent="0.25">
      <c r="A18" s="422"/>
      <c r="B18" s="92"/>
      <c r="C18" s="107" t="s">
        <v>235</v>
      </c>
      <c r="D18" s="108" t="s">
        <v>236</v>
      </c>
      <c r="E18" s="515"/>
      <c r="F18" s="422"/>
      <c r="G18" s="62"/>
    </row>
    <row r="19" spans="1:9" x14ac:dyDescent="0.25">
      <c r="A19" s="422"/>
      <c r="B19" s="123" t="s">
        <v>237</v>
      </c>
      <c r="C19" s="375"/>
      <c r="D19" s="376"/>
      <c r="E19" s="515"/>
      <c r="F19" s="422"/>
      <c r="G19" s="62"/>
      <c r="I19" s="425" t="s">
        <v>482</v>
      </c>
    </row>
    <row r="20" spans="1:9" x14ac:dyDescent="0.25">
      <c r="A20" s="422"/>
      <c r="B20" s="123" t="s">
        <v>238</v>
      </c>
      <c r="C20" s="375"/>
      <c r="D20" s="376"/>
      <c r="E20" s="515"/>
      <c r="F20" s="422"/>
      <c r="G20" s="62"/>
      <c r="I20" s="425" t="str">
        <f>IF(OR(AND(Aux_Comp_Y_N=1,ISBLANK(B19:C19)),AND(Aux_Comp_Y_N=2,ISBLANK(B20:C20))),"Warning: Aux. Compartment present without setting, volume inputs",IF(ISBLANK(Aux_Comp_Y_N),"Blank"))</f>
        <v>Blank</v>
      </c>
    </row>
    <row r="21" spans="1:9" x14ac:dyDescent="0.25">
      <c r="A21" s="422"/>
      <c r="B21" s="98"/>
      <c r="C21" s="81"/>
      <c r="D21" s="58"/>
      <c r="E21" s="506"/>
      <c r="F21" s="422"/>
      <c r="G21" s="62"/>
    </row>
    <row r="22" spans="1:9" x14ac:dyDescent="0.25">
      <c r="A22" s="422"/>
      <c r="B22" s="149" t="s">
        <v>152</v>
      </c>
      <c r="C22" s="764">
        <f>1.76</f>
        <v>1.76</v>
      </c>
      <c r="D22" s="765"/>
      <c r="E22" s="515"/>
      <c r="F22" s="422"/>
      <c r="G22" s="62"/>
    </row>
    <row r="23" spans="1:9" ht="17.25" thickBot="1" x14ac:dyDescent="0.3">
      <c r="A23" s="422"/>
      <c r="B23" s="67" t="s">
        <v>104</v>
      </c>
      <c r="C23" s="766">
        <f>(C16*C22)</f>
        <v>0</v>
      </c>
      <c r="D23" s="767"/>
      <c r="E23" s="516"/>
      <c r="F23" s="422"/>
      <c r="G23" s="62"/>
    </row>
    <row r="24" spans="1:9" x14ac:dyDescent="0.25">
      <c r="A24" s="422"/>
      <c r="B24" s="422"/>
      <c r="C24" s="422"/>
      <c r="D24" s="422"/>
      <c r="E24" s="422"/>
      <c r="F24" s="422"/>
      <c r="G24" s="62"/>
    </row>
    <row r="25" spans="1:9" x14ac:dyDescent="0.25">
      <c r="A25" s="62"/>
      <c r="B25" s="62"/>
      <c r="C25" s="62"/>
      <c r="D25" s="62"/>
      <c r="E25" s="62"/>
      <c r="F25" s="62"/>
      <c r="G25" s="62"/>
    </row>
    <row r="26" spans="1:9" ht="17.25" customHeight="1" x14ac:dyDescent="0.25"/>
  </sheetData>
  <sheetProtection password="CAAA" sheet="1" objects="1" scenarios="1" selectLockedCells="1"/>
  <mergeCells count="8">
    <mergeCell ref="B2:C2"/>
    <mergeCell ref="C22:D22"/>
    <mergeCell ref="C23:D23"/>
    <mergeCell ref="C17:D17"/>
    <mergeCell ref="C14:D14"/>
    <mergeCell ref="C15:D15"/>
    <mergeCell ref="C16:D16"/>
    <mergeCell ref="B13:D13"/>
  </mergeCells>
  <conditionalFormatting sqref="C20:D20">
    <cfRule type="expression" dxfId="60" priority="7" stopIfTrue="1">
      <formula>AND(Aux_Comp_Y_N&lt;&gt;2)</formula>
    </cfRule>
  </conditionalFormatting>
  <conditionalFormatting sqref="C19:D19">
    <cfRule type="expression" dxfId="59" priority="6" stopIfTrue="1">
      <formula>OR(Aux_Comp_Y_N&lt;1,Aux_Comp_Y_N="Other")</formula>
    </cfRule>
  </conditionalFormatting>
  <conditionalFormatting sqref="I19:I20">
    <cfRule type="expression" dxfId="58" priority="1" stopIfTrue="1">
      <formula>QC_Mode="Yes"</formula>
    </cfRule>
  </conditionalFormatting>
  <dataValidations count="1">
    <dataValidation type="list" showInputMessage="1" showErrorMessage="1" sqref="C19:C20">
      <formula1>FF_FR</formula1>
    </dataValidation>
  </dataValidations>
  <hyperlinks>
    <hyperlink ref="E4" location="Instructions!C33" display="Back to Instructions tab"/>
  </hyperlinks>
  <printOptions horizontalCentered="1"/>
  <pageMargins left="0.25" right="0.25" top="0.75" bottom="0.25" header="0.3" footer="0.3"/>
  <pageSetup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W124"/>
  <sheetViews>
    <sheetView zoomScale="85" zoomScaleNormal="85" workbookViewId="0">
      <selection activeCell="G4" sqref="G4:H4"/>
    </sheetView>
  </sheetViews>
  <sheetFormatPr defaultColWidth="9.140625" defaultRowHeight="16.5" x14ac:dyDescent="0.25"/>
  <cols>
    <col min="1" max="1" width="5.140625" style="6" customWidth="1"/>
    <col min="2" max="2" width="31" style="6" customWidth="1"/>
    <col min="3" max="3" width="18.28515625" style="6" customWidth="1"/>
    <col min="4" max="4" width="18.5703125" style="6" customWidth="1"/>
    <col min="5" max="5" width="14.7109375" style="6" customWidth="1"/>
    <col min="6" max="6" width="16" style="6" customWidth="1"/>
    <col min="7" max="7" width="11.85546875" style="6" customWidth="1"/>
    <col min="8" max="8" width="27.42578125" style="6" customWidth="1"/>
    <col min="9" max="9" width="15.140625" style="6" customWidth="1"/>
    <col min="10" max="10" width="14.7109375" style="6" customWidth="1"/>
    <col min="11" max="11" width="14.42578125" style="6" customWidth="1"/>
    <col min="12" max="12" width="14.5703125" style="6" customWidth="1"/>
    <col min="13" max="13" width="5.7109375" style="6" customWidth="1"/>
    <col min="14" max="14" width="4" style="6" customWidth="1"/>
    <col min="15" max="15" width="9.140625" style="6"/>
    <col min="16" max="16" width="16.140625" style="6" hidden="1" customWidth="1"/>
    <col min="17" max="17" width="20.140625" style="6" hidden="1" customWidth="1"/>
    <col min="18" max="18" width="16.5703125" style="6" hidden="1" customWidth="1"/>
    <col min="19" max="20" width="20.140625" style="6" hidden="1" customWidth="1"/>
    <col min="21" max="23" width="9.140625" style="6" hidden="1" customWidth="1"/>
    <col min="24" max="16384" width="9.140625" style="6"/>
  </cols>
  <sheetData>
    <row r="1" spans="1:14" ht="17.25" thickBot="1" x14ac:dyDescent="0.3">
      <c r="A1" s="422"/>
      <c r="B1" s="422"/>
      <c r="C1" s="422"/>
      <c r="D1" s="422"/>
      <c r="E1" s="422"/>
      <c r="F1" s="422"/>
      <c r="G1" s="422"/>
      <c r="H1" s="422"/>
      <c r="I1" s="422"/>
      <c r="J1" s="422"/>
      <c r="K1" s="422"/>
      <c r="L1" s="422"/>
      <c r="M1" s="422"/>
      <c r="N1" s="62"/>
    </row>
    <row r="2" spans="1:14" ht="18" thickBot="1" x14ac:dyDescent="0.3">
      <c r="A2" s="422"/>
      <c r="B2" s="641" t="str">
        <f>'Version Control'!$B$2</f>
        <v>Title Block</v>
      </c>
      <c r="C2" s="737"/>
      <c r="D2" s="737"/>
      <c r="E2" s="642"/>
      <c r="F2" s="422"/>
      <c r="G2" s="422"/>
      <c r="H2" s="422"/>
      <c r="I2" s="422"/>
      <c r="J2" s="422"/>
      <c r="K2" s="422"/>
      <c r="L2" s="422"/>
      <c r="M2" s="422"/>
      <c r="N2" s="62"/>
    </row>
    <row r="3" spans="1:14" x14ac:dyDescent="0.3">
      <c r="A3" s="422"/>
      <c r="B3" s="42" t="str">
        <f>'Version Control'!$B$3</f>
        <v>Test Report Template Name:</v>
      </c>
      <c r="C3" s="778" t="str">
        <f>'Version Control'!$C$3</f>
        <v xml:space="preserve">Residential Freezer Appendix B  </v>
      </c>
      <c r="D3" s="779"/>
      <c r="E3" s="780"/>
      <c r="F3" s="422"/>
      <c r="G3" s="422"/>
      <c r="H3" s="422"/>
      <c r="I3" s="422"/>
      <c r="J3" s="422"/>
      <c r="K3" s="422"/>
      <c r="L3" s="422"/>
      <c r="M3" s="422"/>
      <c r="N3" s="62"/>
    </row>
    <row r="4" spans="1:14" ht="18" x14ac:dyDescent="0.3">
      <c r="A4" s="422"/>
      <c r="B4" s="43" t="str">
        <f>'Version Control'!$B$4</f>
        <v>Version Number:</v>
      </c>
      <c r="C4" s="820" t="str">
        <f>'Version Control'!$C$4</f>
        <v>v2.4</v>
      </c>
      <c r="D4" s="821"/>
      <c r="E4" s="822"/>
      <c r="F4" s="422"/>
      <c r="G4" s="808" t="s">
        <v>230</v>
      </c>
      <c r="H4" s="808"/>
      <c r="I4" s="422"/>
      <c r="J4" s="422"/>
      <c r="K4" s="422"/>
      <c r="L4" s="422"/>
      <c r="M4" s="422"/>
      <c r="N4" s="62"/>
    </row>
    <row r="5" spans="1:14" x14ac:dyDescent="0.3">
      <c r="A5" s="422"/>
      <c r="B5" s="41" t="str">
        <f>'Version Control'!$B$5</f>
        <v xml:space="preserve">Latest Template Revision: </v>
      </c>
      <c r="C5" s="823">
        <f>'Version Control'!$C$5</f>
        <v>42922</v>
      </c>
      <c r="D5" s="824"/>
      <c r="E5" s="825"/>
      <c r="F5" s="422"/>
      <c r="G5" s="422"/>
      <c r="H5" s="422"/>
      <c r="I5" s="422"/>
      <c r="J5" s="422"/>
      <c r="K5" s="422"/>
      <c r="L5" s="422"/>
      <c r="M5" s="422"/>
      <c r="N5" s="62"/>
    </row>
    <row r="6" spans="1:14" x14ac:dyDescent="0.3">
      <c r="A6" s="422"/>
      <c r="B6" s="41" t="str">
        <f>'Version Control'!$B$6</f>
        <v>Tab Name:</v>
      </c>
      <c r="C6" s="820" t="str">
        <f ca="1">MID(CELL("filename",A1), FIND("]", CELL("filename", A1))+ 1, 255)</f>
        <v>Test Conditions</v>
      </c>
      <c r="D6" s="821"/>
      <c r="E6" s="822"/>
      <c r="F6" s="422"/>
      <c r="G6" s="422"/>
      <c r="H6" s="422"/>
      <c r="I6" s="422"/>
      <c r="J6" s="422"/>
      <c r="K6" s="422"/>
      <c r="L6" s="422"/>
      <c r="M6" s="422"/>
      <c r="N6" s="62"/>
    </row>
    <row r="7" spans="1:14" ht="36" customHeight="1" x14ac:dyDescent="0.25">
      <c r="A7" s="422"/>
      <c r="B7" s="50" t="str">
        <f>'Version Control'!$B$7</f>
        <v>File Name:</v>
      </c>
      <c r="C7" s="826" t="str">
        <f ca="1">'Version Control'!$C$7</f>
        <v>Residential Freezer Appendix B - v2.4.xlsx</v>
      </c>
      <c r="D7" s="827"/>
      <c r="E7" s="828"/>
      <c r="F7" s="422"/>
      <c r="G7" s="422"/>
      <c r="H7" s="422"/>
      <c r="I7" s="422"/>
      <c r="J7" s="422"/>
      <c r="K7" s="422"/>
      <c r="L7" s="422"/>
      <c r="M7" s="422"/>
      <c r="N7" s="62"/>
    </row>
    <row r="8" spans="1:14" s="3" customFormat="1" x14ac:dyDescent="0.3">
      <c r="A8" s="393"/>
      <c r="B8" s="412" t="s">
        <v>116</v>
      </c>
      <c r="C8" s="832" t="str">
        <f>'General Info &amp; Test Results'!C17</f>
        <v>[MM/DD/YYYY]</v>
      </c>
      <c r="D8" s="827"/>
      <c r="E8" s="828"/>
      <c r="F8" s="398"/>
      <c r="G8" s="393"/>
      <c r="H8" s="393"/>
      <c r="I8" s="393"/>
      <c r="J8" s="393"/>
      <c r="K8" s="393"/>
      <c r="L8" s="393"/>
      <c r="M8" s="393"/>
      <c r="N8" s="62"/>
    </row>
    <row r="9" spans="1:14" ht="17.25" thickBot="1" x14ac:dyDescent="0.35">
      <c r="A9" s="422"/>
      <c r="B9" s="44" t="str">
        <f>'Version Control'!$B$9</f>
        <v xml:space="preserve">Test Completion Date: </v>
      </c>
      <c r="C9" s="829" t="str">
        <f>'Version Control'!$C$9</f>
        <v>[MM/DD/YYYY]</v>
      </c>
      <c r="D9" s="830"/>
      <c r="E9" s="831"/>
      <c r="F9" s="422"/>
      <c r="G9" s="422"/>
      <c r="H9" s="422"/>
      <c r="I9" s="422"/>
      <c r="J9" s="422"/>
      <c r="K9" s="422"/>
      <c r="L9" s="422"/>
      <c r="M9" s="422"/>
      <c r="N9" s="62"/>
    </row>
    <row r="10" spans="1:14" x14ac:dyDescent="0.25">
      <c r="A10" s="422"/>
      <c r="B10" s="422"/>
      <c r="C10" s="422"/>
      <c r="D10" s="422"/>
      <c r="E10" s="422"/>
      <c r="F10" s="422"/>
      <c r="G10" s="422"/>
      <c r="H10" s="422"/>
      <c r="I10" s="422"/>
      <c r="J10" s="422"/>
      <c r="K10" s="422"/>
      <c r="L10" s="422"/>
      <c r="M10" s="422"/>
      <c r="N10" s="62"/>
    </row>
    <row r="11" spans="1:14" ht="17.25" thickBot="1" x14ac:dyDescent="0.3">
      <c r="A11" s="422"/>
      <c r="B11" s="520"/>
      <c r="C11" s="422"/>
      <c r="D11" s="422"/>
      <c r="E11" s="422"/>
      <c r="F11" s="422"/>
      <c r="G11" s="422"/>
      <c r="H11" s="422"/>
      <c r="I11" s="422"/>
      <c r="J11" s="506"/>
      <c r="K11" s="521"/>
      <c r="L11" s="521"/>
      <c r="M11" s="422"/>
      <c r="N11" s="62"/>
    </row>
    <row r="12" spans="1:14" ht="40.5" customHeight="1" thickBot="1" x14ac:dyDescent="0.3">
      <c r="A12" s="422"/>
      <c r="B12" s="753" t="s">
        <v>370</v>
      </c>
      <c r="C12" s="776"/>
      <c r="D12" s="754"/>
      <c r="E12" s="512"/>
      <c r="F12" s="512"/>
      <c r="G12" s="512"/>
      <c r="H12" s="512"/>
      <c r="I12" s="512"/>
      <c r="J12" s="512"/>
      <c r="K12" s="422"/>
      <c r="L12" s="422"/>
      <c r="M12" s="422"/>
      <c r="N12" s="62"/>
    </row>
    <row r="13" spans="1:14" ht="55.5" customHeight="1" thickBot="1" x14ac:dyDescent="0.3">
      <c r="A13" s="422"/>
      <c r="B13" s="809" t="s">
        <v>371</v>
      </c>
      <c r="C13" s="810"/>
      <c r="D13" s="811"/>
      <c r="E13" s="518"/>
      <c r="F13" s="518"/>
      <c r="G13" s="518"/>
      <c r="H13" s="518"/>
      <c r="I13" s="518"/>
      <c r="J13" s="518"/>
      <c r="K13" s="422"/>
      <c r="L13" s="422"/>
      <c r="M13" s="422"/>
      <c r="N13" s="62"/>
    </row>
    <row r="14" spans="1:14" ht="34.5" x14ac:dyDescent="0.25">
      <c r="A14" s="422"/>
      <c r="B14" s="558"/>
      <c r="C14" s="559" t="s">
        <v>108</v>
      </c>
      <c r="D14" s="560" t="s">
        <v>109</v>
      </c>
      <c r="E14" s="519"/>
      <c r="F14" s="519"/>
      <c r="G14" s="519"/>
      <c r="H14" s="519"/>
      <c r="I14" s="519"/>
      <c r="J14" s="519"/>
      <c r="K14" s="422"/>
      <c r="L14" s="422"/>
      <c r="M14" s="422"/>
      <c r="N14" s="62"/>
    </row>
    <row r="15" spans="1:14" x14ac:dyDescent="0.25">
      <c r="A15" s="422"/>
      <c r="B15" s="116" t="s">
        <v>105</v>
      </c>
      <c r="C15" s="374"/>
      <c r="D15" s="117"/>
      <c r="E15" s="506"/>
      <c r="F15" s="506"/>
      <c r="G15" s="506"/>
      <c r="H15" s="506"/>
      <c r="I15" s="506"/>
      <c r="J15" s="506"/>
      <c r="K15" s="422"/>
      <c r="L15" s="422"/>
      <c r="M15" s="422"/>
      <c r="N15" s="62"/>
    </row>
    <row r="16" spans="1:14" x14ac:dyDescent="0.25">
      <c r="A16" s="422"/>
      <c r="B16" s="116" t="s">
        <v>106</v>
      </c>
      <c r="C16" s="374"/>
      <c r="D16" s="117"/>
      <c r="E16" s="506"/>
      <c r="F16" s="506"/>
      <c r="G16" s="506"/>
      <c r="H16" s="506"/>
      <c r="I16" s="506"/>
      <c r="J16" s="506"/>
      <c r="K16" s="422"/>
      <c r="L16" s="422"/>
      <c r="M16" s="422"/>
      <c r="N16" s="62"/>
    </row>
    <row r="17" spans="1:23" x14ac:dyDescent="0.25">
      <c r="A17" s="422"/>
      <c r="B17" s="380" t="s">
        <v>107</v>
      </c>
      <c r="C17" s="557" t="str">
        <f t="array" ref="C17">IF(ISBLANK(C15:D16),"",((C16-C15)+(D16-D15))*24)</f>
        <v/>
      </c>
      <c r="D17" s="418" t="s">
        <v>426</v>
      </c>
      <c r="E17" s="564"/>
      <c r="F17" s="506"/>
      <c r="G17" s="506"/>
      <c r="H17" s="506"/>
      <c r="I17" s="506"/>
      <c r="J17" s="506"/>
      <c r="K17" s="422"/>
      <c r="L17" s="422"/>
      <c r="M17" s="422"/>
      <c r="N17" s="62"/>
    </row>
    <row r="18" spans="1:23" x14ac:dyDescent="0.25">
      <c r="A18" s="422"/>
      <c r="B18" s="380" t="s">
        <v>368</v>
      </c>
      <c r="C18" s="561"/>
      <c r="D18" s="562"/>
      <c r="E18" s="506"/>
      <c r="F18" s="506"/>
      <c r="G18" s="506"/>
      <c r="H18" s="506"/>
      <c r="I18" s="506"/>
      <c r="J18" s="506"/>
      <c r="K18" s="422"/>
      <c r="L18" s="422"/>
      <c r="M18" s="422"/>
      <c r="N18" s="62"/>
      <c r="P18" s="419" t="s">
        <v>423</v>
      </c>
    </row>
    <row r="19" spans="1:23" ht="33.75" thickBot="1" x14ac:dyDescent="0.3">
      <c r="A19" s="422"/>
      <c r="B19" s="381" t="s">
        <v>369</v>
      </c>
      <c r="C19" s="563" t="str">
        <f>IF(OR(ISBLANK(C17),ISBLANK(C18)),"",C17*C18)</f>
        <v/>
      </c>
      <c r="D19" s="522" t="s">
        <v>426</v>
      </c>
      <c r="E19" s="506"/>
      <c r="F19" s="506"/>
      <c r="G19" s="506"/>
      <c r="H19" s="506"/>
      <c r="I19" s="506"/>
      <c r="J19" s="506"/>
      <c r="K19" s="422"/>
      <c r="L19" s="422"/>
      <c r="M19" s="422"/>
      <c r="N19" s="62"/>
      <c r="P19" s="419" t="str">
        <f>IF(C19="","Blank",IF(C19&lt;12, "Runtime too short", "In Spec"))</f>
        <v>Blank</v>
      </c>
    </row>
    <row r="20" spans="1:23" ht="17.25" thickBot="1" x14ac:dyDescent="0.3">
      <c r="A20" s="422"/>
      <c r="B20" s="422"/>
      <c r="C20" s="422"/>
      <c r="D20" s="422"/>
      <c r="E20" s="422"/>
      <c r="F20" s="422"/>
      <c r="G20" s="422"/>
      <c r="H20" s="422"/>
      <c r="I20" s="422"/>
      <c r="J20" s="422"/>
      <c r="K20" s="422"/>
      <c r="L20" s="422"/>
      <c r="M20" s="422"/>
      <c r="N20" s="62"/>
    </row>
    <row r="21" spans="1:23" ht="18" thickBot="1" x14ac:dyDescent="0.3">
      <c r="A21" s="422"/>
      <c r="B21" s="476" t="s">
        <v>472</v>
      </c>
      <c r="C21" s="20"/>
      <c r="D21" s="20"/>
      <c r="E21" s="20"/>
      <c r="F21" s="20"/>
      <c r="G21" s="20"/>
      <c r="H21" s="20"/>
      <c r="I21" s="20"/>
      <c r="J21" s="38"/>
      <c r="K21" s="422"/>
      <c r="L21" s="422"/>
      <c r="M21" s="422"/>
      <c r="N21" s="62"/>
    </row>
    <row r="22" spans="1:23" ht="15" customHeight="1" thickBot="1" x14ac:dyDescent="0.3">
      <c r="A22" s="422"/>
      <c r="B22" s="477" t="s">
        <v>56</v>
      </c>
      <c r="C22" s="118"/>
      <c r="D22" s="118"/>
      <c r="E22" s="118"/>
      <c r="F22" s="118"/>
      <c r="G22" s="118"/>
      <c r="H22" s="118"/>
      <c r="I22" s="118"/>
      <c r="J22" s="119"/>
      <c r="K22" s="422"/>
      <c r="L22" s="422"/>
      <c r="M22" s="422"/>
      <c r="N22" s="62"/>
    </row>
    <row r="23" spans="1:23" ht="17.25" x14ac:dyDescent="0.25">
      <c r="A23" s="422"/>
      <c r="B23" s="115"/>
      <c r="C23" s="770" t="s">
        <v>229</v>
      </c>
      <c r="D23" s="770"/>
      <c r="E23" s="770"/>
      <c r="F23" s="770"/>
      <c r="G23" s="770"/>
      <c r="H23" s="770"/>
      <c r="I23" s="770"/>
      <c r="J23" s="771"/>
      <c r="K23" s="422"/>
      <c r="L23" s="422"/>
      <c r="M23" s="422"/>
      <c r="N23" s="62"/>
      <c r="P23" s="777" t="s">
        <v>229</v>
      </c>
      <c r="Q23" s="777"/>
      <c r="R23" s="777"/>
      <c r="S23" s="777"/>
      <c r="T23" s="777"/>
      <c r="U23" s="777"/>
      <c r="V23" s="777"/>
      <c r="W23" s="777"/>
    </row>
    <row r="24" spans="1:23" ht="17.25" x14ac:dyDescent="0.25">
      <c r="A24" s="422"/>
      <c r="B24" s="115"/>
      <c r="C24" s="785" t="s">
        <v>133</v>
      </c>
      <c r="D24" s="786"/>
      <c r="E24" s="786"/>
      <c r="F24" s="787"/>
      <c r="G24" s="785" t="s">
        <v>282</v>
      </c>
      <c r="H24" s="786"/>
      <c r="I24" s="786"/>
      <c r="J24" s="788"/>
      <c r="K24" s="422"/>
      <c r="L24" s="422"/>
      <c r="M24" s="422"/>
      <c r="N24" s="62"/>
      <c r="P24" s="777" t="s">
        <v>133</v>
      </c>
      <c r="Q24" s="777"/>
      <c r="R24" s="777"/>
      <c r="S24" s="777"/>
      <c r="T24" s="777" t="s">
        <v>282</v>
      </c>
      <c r="U24" s="777"/>
      <c r="V24" s="777"/>
      <c r="W24" s="777"/>
    </row>
    <row r="25" spans="1:23" ht="17.25" x14ac:dyDescent="0.25">
      <c r="A25" s="422"/>
      <c r="B25" s="115"/>
      <c r="C25" s="781" t="s">
        <v>87</v>
      </c>
      <c r="D25" s="781"/>
      <c r="E25" s="781" t="s">
        <v>88</v>
      </c>
      <c r="F25" s="781"/>
      <c r="G25" s="781" t="s">
        <v>87</v>
      </c>
      <c r="H25" s="781"/>
      <c r="I25" s="781" t="s">
        <v>88</v>
      </c>
      <c r="J25" s="784"/>
      <c r="K25" s="422"/>
      <c r="L25" s="422"/>
      <c r="M25" s="422"/>
      <c r="N25" s="62"/>
      <c r="P25" s="777" t="s">
        <v>87</v>
      </c>
      <c r="Q25" s="777"/>
      <c r="R25" s="777" t="s">
        <v>88</v>
      </c>
      <c r="S25" s="777"/>
      <c r="T25" s="777" t="s">
        <v>87</v>
      </c>
      <c r="U25" s="777"/>
      <c r="V25" s="777" t="s">
        <v>88</v>
      </c>
      <c r="W25" s="777"/>
    </row>
    <row r="26" spans="1:23" ht="17.25" x14ac:dyDescent="0.25">
      <c r="A26" s="422"/>
      <c r="B26" s="115"/>
      <c r="C26" s="120" t="s">
        <v>50</v>
      </c>
      <c r="D26" s="121" t="s">
        <v>51</v>
      </c>
      <c r="E26" s="120" t="s">
        <v>50</v>
      </c>
      <c r="F26" s="121" t="s">
        <v>51</v>
      </c>
      <c r="G26" s="120" t="s">
        <v>50</v>
      </c>
      <c r="H26" s="121" t="s">
        <v>51</v>
      </c>
      <c r="I26" s="120" t="s">
        <v>50</v>
      </c>
      <c r="J26" s="122" t="s">
        <v>51</v>
      </c>
      <c r="K26" s="422"/>
      <c r="L26" s="422"/>
      <c r="M26" s="422"/>
      <c r="N26" s="62"/>
      <c r="P26" s="430" t="s">
        <v>50</v>
      </c>
      <c r="Q26" s="436" t="s">
        <v>51</v>
      </c>
      <c r="R26" s="430" t="s">
        <v>50</v>
      </c>
      <c r="S26" s="436" t="s">
        <v>51</v>
      </c>
      <c r="T26" s="430" t="s">
        <v>50</v>
      </c>
      <c r="U26" s="436" t="s">
        <v>51</v>
      </c>
      <c r="V26" s="430" t="s">
        <v>50</v>
      </c>
      <c r="W26" s="436" t="s">
        <v>51</v>
      </c>
    </row>
    <row r="27" spans="1:23" x14ac:dyDescent="0.25">
      <c r="A27" s="422"/>
      <c r="B27" s="123" t="s">
        <v>49</v>
      </c>
      <c r="C27" s="599"/>
      <c r="D27" s="600"/>
      <c r="E27" s="600"/>
      <c r="F27" s="600"/>
      <c r="G27" s="600"/>
      <c r="H27" s="600"/>
      <c r="I27" s="600"/>
      <c r="J27" s="601"/>
      <c r="K27" s="422"/>
      <c r="L27" s="422"/>
      <c r="M27" s="422"/>
      <c r="N27" s="62"/>
      <c r="P27" s="425" t="str">
        <f t="shared" ref="P27:W28" si="0">IF(NOT(ISBLANK(C27)),IF(AND(C27&gt;=89,C27&lt;=91),"In Spec","Out of Spec"),"Blank")</f>
        <v>Blank</v>
      </c>
      <c r="Q27" s="425" t="str">
        <f t="shared" si="0"/>
        <v>Blank</v>
      </c>
      <c r="R27" s="425" t="str">
        <f t="shared" si="0"/>
        <v>Blank</v>
      </c>
      <c r="S27" s="425" t="str">
        <f t="shared" si="0"/>
        <v>Blank</v>
      </c>
      <c r="T27" s="425" t="str">
        <f t="shared" si="0"/>
        <v>Blank</v>
      </c>
      <c r="U27" s="425" t="str">
        <f t="shared" si="0"/>
        <v>Blank</v>
      </c>
      <c r="V27" s="425" t="str">
        <f t="shared" si="0"/>
        <v>Blank</v>
      </c>
      <c r="W27" s="425" t="str">
        <f>IF(NOT(ISBLANK(J27)),IF(AND(J27&gt;=89,J27&lt;=91),"In Spec","Out of Spec"),"Blank")</f>
        <v>Blank</v>
      </c>
    </row>
    <row r="28" spans="1:23" x14ac:dyDescent="0.25">
      <c r="A28" s="422"/>
      <c r="B28" s="123" t="s">
        <v>25</v>
      </c>
      <c r="C28" s="599"/>
      <c r="D28" s="600"/>
      <c r="E28" s="600"/>
      <c r="F28" s="600"/>
      <c r="G28" s="600"/>
      <c r="H28" s="600"/>
      <c r="I28" s="600"/>
      <c r="J28" s="601"/>
      <c r="K28" s="422"/>
      <c r="L28" s="422"/>
      <c r="M28" s="422"/>
      <c r="N28" s="62"/>
      <c r="P28" s="425" t="str">
        <f t="shared" si="0"/>
        <v>Blank</v>
      </c>
      <c r="Q28" s="425" t="str">
        <f t="shared" si="0"/>
        <v>Blank</v>
      </c>
      <c r="R28" s="425" t="str">
        <f t="shared" si="0"/>
        <v>Blank</v>
      </c>
      <c r="S28" s="425" t="str">
        <f t="shared" si="0"/>
        <v>Blank</v>
      </c>
      <c r="T28" s="425" t="str">
        <f t="shared" si="0"/>
        <v>Blank</v>
      </c>
      <c r="U28" s="425" t="str">
        <f t="shared" si="0"/>
        <v>Blank</v>
      </c>
      <c r="V28" s="425" t="str">
        <f t="shared" si="0"/>
        <v>Blank</v>
      </c>
      <c r="W28" s="425" t="str">
        <f t="shared" si="0"/>
        <v>Blank</v>
      </c>
    </row>
    <row r="29" spans="1:23" ht="18" thickBot="1" x14ac:dyDescent="0.3">
      <c r="A29" s="422"/>
      <c r="B29" s="124" t="s">
        <v>281</v>
      </c>
      <c r="C29" s="125"/>
      <c r="D29" s="125"/>
      <c r="E29" s="125"/>
      <c r="F29" s="125"/>
      <c r="G29" s="126"/>
      <c r="H29" s="75"/>
      <c r="I29" s="125"/>
      <c r="J29" s="59"/>
      <c r="K29" s="506"/>
      <c r="L29" s="422"/>
      <c r="M29" s="422"/>
      <c r="N29" s="62"/>
    </row>
    <row r="30" spans="1:23" ht="17.25" thickBot="1" x14ac:dyDescent="0.3">
      <c r="A30" s="422"/>
      <c r="B30" s="422"/>
      <c r="C30" s="422"/>
      <c r="D30" s="422"/>
      <c r="E30" s="422"/>
      <c r="F30" s="422"/>
      <c r="G30" s="422"/>
      <c r="H30" s="422"/>
      <c r="I30" s="422"/>
      <c r="J30" s="422"/>
      <c r="K30" s="422"/>
      <c r="L30" s="422"/>
      <c r="M30" s="422"/>
      <c r="N30" s="62"/>
    </row>
    <row r="31" spans="1:23" ht="18" thickBot="1" x14ac:dyDescent="0.3">
      <c r="A31" s="422"/>
      <c r="B31" s="641" t="s">
        <v>459</v>
      </c>
      <c r="C31" s="737"/>
      <c r="D31" s="737"/>
      <c r="E31" s="737"/>
      <c r="F31" s="737"/>
      <c r="G31" s="737"/>
      <c r="H31" s="737"/>
      <c r="I31" s="737"/>
      <c r="J31" s="642"/>
      <c r="K31" s="422"/>
      <c r="L31" s="422"/>
      <c r="M31" s="422"/>
      <c r="N31" s="62"/>
    </row>
    <row r="32" spans="1:23" ht="15" customHeight="1" x14ac:dyDescent="0.25">
      <c r="A32" s="422"/>
      <c r="B32" s="812" t="s">
        <v>503</v>
      </c>
      <c r="C32" s="813"/>
      <c r="D32" s="813"/>
      <c r="E32" s="813"/>
      <c r="F32" s="813"/>
      <c r="G32" s="813"/>
      <c r="H32" s="813"/>
      <c r="I32" s="813"/>
      <c r="J32" s="814"/>
      <c r="K32" s="422"/>
      <c r="L32" s="422"/>
      <c r="M32" s="422"/>
      <c r="N32" s="62"/>
    </row>
    <row r="33" spans="1:20" ht="16.5" customHeight="1" thickBot="1" x14ac:dyDescent="0.3">
      <c r="A33" s="422"/>
      <c r="B33" s="815"/>
      <c r="C33" s="816"/>
      <c r="D33" s="816"/>
      <c r="E33" s="816"/>
      <c r="F33" s="816"/>
      <c r="G33" s="816"/>
      <c r="H33" s="816"/>
      <c r="I33" s="816"/>
      <c r="J33" s="817"/>
      <c r="K33" s="422"/>
      <c r="L33" s="422"/>
      <c r="M33" s="422"/>
      <c r="N33" s="62"/>
    </row>
    <row r="34" spans="1:20" x14ac:dyDescent="0.25">
      <c r="A34" s="422"/>
      <c r="B34" s="733"/>
      <c r="C34" s="749"/>
      <c r="D34" s="749"/>
      <c r="E34" s="749"/>
      <c r="F34" s="749"/>
      <c r="G34" s="749"/>
      <c r="H34" s="749"/>
      <c r="I34" s="749"/>
      <c r="J34" s="734"/>
      <c r="K34" s="422"/>
      <c r="L34" s="422"/>
      <c r="M34" s="422"/>
      <c r="N34" s="62"/>
    </row>
    <row r="35" spans="1:20" x14ac:dyDescent="0.25">
      <c r="A35" s="422"/>
      <c r="B35" s="733"/>
      <c r="C35" s="749"/>
      <c r="D35" s="749"/>
      <c r="E35" s="749"/>
      <c r="F35" s="749"/>
      <c r="G35" s="749"/>
      <c r="H35" s="749"/>
      <c r="I35" s="749"/>
      <c r="J35" s="734"/>
      <c r="K35" s="422"/>
      <c r="L35" s="422"/>
      <c r="M35" s="422"/>
      <c r="N35" s="62"/>
    </row>
    <row r="36" spans="1:20" x14ac:dyDescent="0.25">
      <c r="A36" s="422"/>
      <c r="B36" s="733"/>
      <c r="C36" s="749"/>
      <c r="D36" s="749"/>
      <c r="E36" s="749"/>
      <c r="F36" s="749"/>
      <c r="G36" s="749"/>
      <c r="H36" s="749"/>
      <c r="I36" s="749"/>
      <c r="J36" s="734"/>
      <c r="K36" s="422"/>
      <c r="L36" s="422"/>
      <c r="M36" s="422"/>
      <c r="N36" s="62"/>
    </row>
    <row r="37" spans="1:20" x14ac:dyDescent="0.25">
      <c r="A37" s="422"/>
      <c r="B37" s="733"/>
      <c r="C37" s="749"/>
      <c r="D37" s="749"/>
      <c r="E37" s="749"/>
      <c r="F37" s="749"/>
      <c r="G37" s="749"/>
      <c r="H37" s="749"/>
      <c r="I37" s="749"/>
      <c r="J37" s="734"/>
      <c r="K37" s="422"/>
      <c r="L37" s="422"/>
      <c r="M37" s="422"/>
      <c r="N37" s="62"/>
    </row>
    <row r="38" spans="1:20" ht="17.25" thickBot="1" x14ac:dyDescent="0.3">
      <c r="A38" s="422"/>
      <c r="B38" s="735"/>
      <c r="C38" s="750"/>
      <c r="D38" s="750"/>
      <c r="E38" s="750"/>
      <c r="F38" s="750"/>
      <c r="G38" s="750"/>
      <c r="H38" s="750"/>
      <c r="I38" s="750"/>
      <c r="J38" s="736"/>
      <c r="K38" s="422"/>
      <c r="L38" s="422"/>
      <c r="M38" s="422"/>
      <c r="N38" s="62"/>
    </row>
    <row r="39" spans="1:20" ht="17.25" thickBot="1" x14ac:dyDescent="0.3">
      <c r="A39" s="422"/>
      <c r="B39" s="422"/>
      <c r="C39" s="422"/>
      <c r="D39" s="422"/>
      <c r="E39" s="422"/>
      <c r="F39" s="422"/>
      <c r="G39" s="422"/>
      <c r="H39" s="422"/>
      <c r="I39" s="422"/>
      <c r="J39" s="422"/>
      <c r="K39" s="422"/>
      <c r="L39" s="422"/>
      <c r="M39" s="422"/>
      <c r="N39" s="62"/>
    </row>
    <row r="40" spans="1:20" ht="18" thickBot="1" x14ac:dyDescent="0.3">
      <c r="A40" s="422"/>
      <c r="B40" s="641" t="s">
        <v>366</v>
      </c>
      <c r="C40" s="737"/>
      <c r="D40" s="737"/>
      <c r="E40" s="737"/>
      <c r="F40" s="737"/>
      <c r="G40" s="737"/>
      <c r="H40" s="737"/>
      <c r="I40" s="737"/>
      <c r="J40" s="737"/>
      <c r="K40" s="737"/>
      <c r="L40" s="642"/>
      <c r="M40" s="422"/>
      <c r="N40" s="62"/>
    </row>
    <row r="41" spans="1:20" ht="18" x14ac:dyDescent="0.25">
      <c r="A41" s="422"/>
      <c r="B41" s="158" t="s">
        <v>145</v>
      </c>
      <c r="C41" s="159"/>
      <c r="D41" s="159"/>
      <c r="E41" s="159"/>
      <c r="F41" s="159"/>
      <c r="G41" s="159"/>
      <c r="H41" s="159"/>
      <c r="I41" s="159"/>
      <c r="J41" s="159"/>
      <c r="K41" s="150"/>
      <c r="L41" s="96"/>
      <c r="M41" s="422"/>
      <c r="N41" s="62"/>
    </row>
    <row r="42" spans="1:20" ht="18" thickBot="1" x14ac:dyDescent="0.3">
      <c r="A42" s="422"/>
      <c r="B42" s="157" t="s">
        <v>490</v>
      </c>
      <c r="C42" s="126"/>
      <c r="D42" s="126"/>
      <c r="E42" s="126"/>
      <c r="F42" s="126"/>
      <c r="G42" s="126"/>
      <c r="H42" s="126"/>
      <c r="I42" s="126"/>
      <c r="J42" s="126"/>
      <c r="K42" s="125"/>
      <c r="L42" s="59"/>
      <c r="M42" s="422"/>
      <c r="N42" s="62"/>
      <c r="P42" s="425"/>
      <c r="Q42" s="777" t="s">
        <v>430</v>
      </c>
      <c r="R42" s="777"/>
      <c r="S42" s="777"/>
      <c r="T42" s="777"/>
    </row>
    <row r="43" spans="1:20" ht="21" customHeight="1" x14ac:dyDescent="0.25">
      <c r="A43" s="422"/>
      <c r="B43" s="818" t="s">
        <v>239</v>
      </c>
      <c r="C43" s="130"/>
      <c r="D43" s="130"/>
      <c r="E43" s="130"/>
      <c r="F43" s="130"/>
      <c r="G43" s="130"/>
      <c r="H43" s="130"/>
      <c r="I43" s="130"/>
      <c r="J43" s="130"/>
      <c r="K43" s="68"/>
      <c r="L43" s="57"/>
      <c r="M43" s="422"/>
      <c r="N43" s="62"/>
      <c r="P43" s="425"/>
      <c r="Q43" s="777" t="s">
        <v>79</v>
      </c>
      <c r="R43" s="777"/>
      <c r="S43" s="777" t="s">
        <v>130</v>
      </c>
      <c r="T43" s="777"/>
    </row>
    <row r="44" spans="1:20" ht="17.25" x14ac:dyDescent="0.25">
      <c r="A44" s="422"/>
      <c r="B44" s="819"/>
      <c r="C44" s="130"/>
      <c r="D44" s="130"/>
      <c r="E44" s="130"/>
      <c r="F44" s="130"/>
      <c r="G44" s="130"/>
      <c r="H44" s="130"/>
      <c r="I44" s="130"/>
      <c r="J44" s="130"/>
      <c r="K44" s="68"/>
      <c r="L44" s="57"/>
      <c r="M44" s="422"/>
      <c r="N44" s="62"/>
      <c r="P44" s="425"/>
      <c r="Q44" s="436" t="s">
        <v>52</v>
      </c>
      <c r="R44" s="436" t="s">
        <v>54</v>
      </c>
      <c r="S44" s="436" t="s">
        <v>52</v>
      </c>
      <c r="T44" s="436" t="s">
        <v>54</v>
      </c>
    </row>
    <row r="45" spans="1:20" ht="21.75" thickBot="1" x14ac:dyDescent="0.3">
      <c r="A45" s="422"/>
      <c r="B45" s="794" t="s">
        <v>136</v>
      </c>
      <c r="C45" s="795"/>
      <c r="D45" s="795"/>
      <c r="E45" s="795"/>
      <c r="F45" s="795"/>
      <c r="G45" s="176"/>
      <c r="H45" s="795" t="s">
        <v>283</v>
      </c>
      <c r="I45" s="795"/>
      <c r="J45" s="795"/>
      <c r="K45" s="795"/>
      <c r="L45" s="796"/>
      <c r="M45" s="422"/>
      <c r="N45" s="62"/>
      <c r="P45" s="426" t="s">
        <v>433</v>
      </c>
      <c r="Q45" s="425" t="str">
        <f>IF(C53=0,"Blank",(IF(C53&lt;120,"Too short","In spec")))</f>
        <v>Blank</v>
      </c>
      <c r="R45" s="425" t="str">
        <f>IF(D53=0,"Blank",(IF(D53&lt;120,"Too short","In spec")))</f>
        <v>Blank</v>
      </c>
      <c r="S45" s="425" t="str">
        <f>IF(E53=0,"Blank",(IF(E53&lt;120,"Too short","In spec")))</f>
        <v>Blank</v>
      </c>
      <c r="T45" s="425" t="str">
        <f>IF(F53=0,"Blank",(IF(F53&lt;120,"Too short","In spec")))</f>
        <v>Blank</v>
      </c>
    </row>
    <row r="46" spans="1:20" ht="18" thickTop="1" x14ac:dyDescent="0.25">
      <c r="A46" s="422"/>
      <c r="B46" s="88"/>
      <c r="C46" s="89"/>
      <c r="D46" s="89"/>
      <c r="E46" s="89"/>
      <c r="F46" s="89"/>
      <c r="G46" s="130"/>
      <c r="H46" s="89"/>
      <c r="I46" s="89"/>
      <c r="J46" s="89"/>
      <c r="K46" s="89"/>
      <c r="L46" s="90"/>
      <c r="M46" s="422"/>
      <c r="N46" s="62"/>
      <c r="P46" s="425"/>
      <c r="Q46" s="777" t="s">
        <v>431</v>
      </c>
      <c r="R46" s="777"/>
      <c r="S46" s="777"/>
      <c r="T46" s="777"/>
    </row>
    <row r="47" spans="1:20" ht="33" x14ac:dyDescent="0.25">
      <c r="A47" s="422"/>
      <c r="B47" s="179" t="s">
        <v>80</v>
      </c>
      <c r="C47" s="177"/>
      <c r="D47" s="133" t="s">
        <v>81</v>
      </c>
      <c r="E47" s="130"/>
      <c r="F47" s="130"/>
      <c r="G47" s="130"/>
      <c r="H47" s="178" t="s">
        <v>80</v>
      </c>
      <c r="I47" s="177"/>
      <c r="J47" s="133" t="s">
        <v>81</v>
      </c>
      <c r="K47" s="130"/>
      <c r="L47" s="160"/>
      <c r="M47" s="422"/>
      <c r="N47" s="62"/>
      <c r="P47" s="425"/>
      <c r="Q47" s="777" t="s">
        <v>79</v>
      </c>
      <c r="R47" s="777"/>
      <c r="S47" s="777" t="s">
        <v>130</v>
      </c>
      <c r="T47" s="777"/>
    </row>
    <row r="48" spans="1:20" ht="17.25" x14ac:dyDescent="0.25">
      <c r="A48" s="422"/>
      <c r="B48" s="134"/>
      <c r="C48" s="135"/>
      <c r="D48" s="135"/>
      <c r="E48" s="135"/>
      <c r="F48" s="135"/>
      <c r="G48" s="135"/>
      <c r="H48" s="135"/>
      <c r="I48" s="135"/>
      <c r="J48" s="135"/>
      <c r="K48" s="135"/>
      <c r="L48" s="147"/>
      <c r="M48" s="422"/>
      <c r="N48" s="62"/>
      <c r="P48" s="425"/>
      <c r="Q48" s="436" t="s">
        <v>52</v>
      </c>
      <c r="R48" s="436" t="s">
        <v>54</v>
      </c>
      <c r="S48" s="436" t="s">
        <v>52</v>
      </c>
      <c r="T48" s="436" t="s">
        <v>54</v>
      </c>
    </row>
    <row r="49" spans="1:20" ht="17.25" customHeight="1" x14ac:dyDescent="0.25">
      <c r="A49" s="422"/>
      <c r="B49" s="134"/>
      <c r="C49" s="782" t="s">
        <v>79</v>
      </c>
      <c r="D49" s="783"/>
      <c r="E49" s="781" t="s">
        <v>130</v>
      </c>
      <c r="F49" s="781"/>
      <c r="G49" s="68"/>
      <c r="H49" s="135"/>
      <c r="I49" s="782" t="s">
        <v>79</v>
      </c>
      <c r="J49" s="783"/>
      <c r="K49" s="781" t="s">
        <v>130</v>
      </c>
      <c r="L49" s="781"/>
      <c r="M49" s="422"/>
      <c r="N49" s="62"/>
      <c r="P49" s="426" t="s">
        <v>433</v>
      </c>
      <c r="Q49" s="425" t="str">
        <f>IF(I53=0,"Blank",(IF(I53&lt;120,"Too short","In spec")))</f>
        <v>Blank</v>
      </c>
      <c r="R49" s="425" t="str">
        <f>IF(J53=0,"Blank",(IF(J53&lt;120,"Too short","In spec")))</f>
        <v>Blank</v>
      </c>
      <c r="S49" s="425" t="str">
        <f>IF(K53=0,"Blank",(IF(K53&lt;120,"Too short","In spec")))</f>
        <v>Blank</v>
      </c>
      <c r="T49" s="425" t="str">
        <f>IF(L53=0,"Blank",(IF(L53&lt;120,"Too short","In spec")))</f>
        <v>Blank</v>
      </c>
    </row>
    <row r="50" spans="1:20" s="83" customFormat="1" ht="17.25" x14ac:dyDescent="0.25">
      <c r="A50" s="517"/>
      <c r="B50" s="131"/>
      <c r="C50" s="121" t="s">
        <v>52</v>
      </c>
      <c r="D50" s="121" t="s">
        <v>54</v>
      </c>
      <c r="E50" s="121" t="s">
        <v>52</v>
      </c>
      <c r="F50" s="121" t="s">
        <v>54</v>
      </c>
      <c r="G50" s="132"/>
      <c r="H50" s="132"/>
      <c r="I50" s="121" t="s">
        <v>52</v>
      </c>
      <c r="J50" s="121" t="s">
        <v>54</v>
      </c>
      <c r="K50" s="121" t="s">
        <v>52</v>
      </c>
      <c r="L50" s="122" t="s">
        <v>54</v>
      </c>
      <c r="M50" s="517"/>
      <c r="N50" s="136"/>
      <c r="P50" s="425"/>
      <c r="Q50" s="425"/>
      <c r="R50" s="425"/>
      <c r="S50" s="425"/>
      <c r="T50" s="425"/>
    </row>
    <row r="51" spans="1:20" x14ac:dyDescent="0.25">
      <c r="A51" s="422"/>
      <c r="B51" s="137" t="s">
        <v>34</v>
      </c>
      <c r="C51" s="99"/>
      <c r="D51" s="99"/>
      <c r="E51" s="99"/>
      <c r="F51" s="99"/>
      <c r="G51" s="68"/>
      <c r="H51" s="138" t="s">
        <v>34</v>
      </c>
      <c r="I51" s="99"/>
      <c r="J51" s="99"/>
      <c r="K51" s="99"/>
      <c r="L51" s="100"/>
      <c r="M51" s="422"/>
      <c r="N51" s="62"/>
      <c r="P51" s="425"/>
      <c r="Q51" s="425"/>
      <c r="R51" s="425"/>
      <c r="S51" s="425"/>
      <c r="T51" s="425"/>
    </row>
    <row r="52" spans="1:20" ht="17.25" x14ac:dyDescent="0.25">
      <c r="A52" s="422"/>
      <c r="B52" s="137" t="s">
        <v>33</v>
      </c>
      <c r="C52" s="99"/>
      <c r="D52" s="99"/>
      <c r="E52" s="99"/>
      <c r="F52" s="99"/>
      <c r="G52" s="68"/>
      <c r="H52" s="138" t="s">
        <v>33</v>
      </c>
      <c r="I52" s="99"/>
      <c r="J52" s="99"/>
      <c r="K52" s="99"/>
      <c r="L52" s="100"/>
      <c r="M52" s="422"/>
      <c r="N52" s="62"/>
      <c r="P52" s="425"/>
      <c r="Q52" s="777" t="s">
        <v>430</v>
      </c>
      <c r="R52" s="777"/>
      <c r="S52" s="777" t="s">
        <v>431</v>
      </c>
      <c r="T52" s="777"/>
    </row>
    <row r="53" spans="1:20" ht="17.25" x14ac:dyDescent="0.25">
      <c r="A53" s="422"/>
      <c r="B53" s="137" t="s">
        <v>146</v>
      </c>
      <c r="C53" s="128">
        <f>C52-C51</f>
        <v>0</v>
      </c>
      <c r="D53" s="128">
        <f>D52-D51</f>
        <v>0</v>
      </c>
      <c r="E53" s="128">
        <f>E52-E51</f>
        <v>0</v>
      </c>
      <c r="F53" s="128">
        <f>F52-F51</f>
        <v>0</v>
      </c>
      <c r="G53" s="68"/>
      <c r="H53" s="138" t="s">
        <v>146</v>
      </c>
      <c r="I53" s="128">
        <f>I52-I51</f>
        <v>0</v>
      </c>
      <c r="J53" s="128">
        <f>J52-J51</f>
        <v>0</v>
      </c>
      <c r="K53" s="128">
        <f>K52-K51</f>
        <v>0</v>
      </c>
      <c r="L53" s="161">
        <f>L52-L51</f>
        <v>0</v>
      </c>
      <c r="M53" s="422"/>
      <c r="N53" s="62"/>
      <c r="P53" s="425"/>
      <c r="Q53" s="426" t="s">
        <v>79</v>
      </c>
      <c r="R53" s="426" t="s">
        <v>130</v>
      </c>
      <c r="S53" s="426" t="s">
        <v>79</v>
      </c>
      <c r="T53" s="426" t="s">
        <v>130</v>
      </c>
    </row>
    <row r="54" spans="1:20" ht="17.25" x14ac:dyDescent="0.25">
      <c r="A54" s="422"/>
      <c r="B54" s="137" t="s">
        <v>147</v>
      </c>
      <c r="C54" s="153"/>
      <c r="D54" s="141">
        <f>D51-C52</f>
        <v>0</v>
      </c>
      <c r="E54" s="140"/>
      <c r="F54" s="128">
        <f>F51-E52</f>
        <v>0</v>
      </c>
      <c r="G54" s="68"/>
      <c r="H54" s="138" t="s">
        <v>147</v>
      </c>
      <c r="I54" s="153"/>
      <c r="J54" s="141">
        <f>J51-I52</f>
        <v>0</v>
      </c>
      <c r="K54" s="140"/>
      <c r="L54" s="161">
        <f>L51-K52</f>
        <v>0</v>
      </c>
      <c r="M54" s="422"/>
      <c r="N54" s="62"/>
      <c r="P54" s="426" t="s">
        <v>147</v>
      </c>
      <c r="Q54" s="425" t="str">
        <f>IF($C$47="A",IF(D54&lt;&gt;0,IF(D54&lt;180,"Too short","In spec"),"Blank"),IF($C$47="B","Check Manually",IF($C$47="","Select SS Condition")))</f>
        <v>Select SS Condition</v>
      </c>
      <c r="R54" s="425" t="str">
        <f>IF($C$47="A",IF(F54&lt;&gt;0,IF(F54&lt;180,"Too short","In spec"),"Blank"),IF($C$47="B","Check Manually",IF($C$47="","Select SS Condition")))</f>
        <v>Select SS Condition</v>
      </c>
      <c r="S54" s="425" t="str">
        <f>IF($I$47="A",IF(J54&lt;&gt;0,IF(J54&lt;180,"Too short","In spec"),"Blank"),IF($I$47="B","Check Manually",IF($I$47="","Select SS Condition")))</f>
        <v>Select SS Condition</v>
      </c>
      <c r="T54" s="425" t="str">
        <f>IF($I$47="A",IF(L54&lt;&gt;0,IF(L54&lt;180,"Too short","In spec"),"Blank"),IF($I$47="B","Check Manually",IF($I$47="","Select SS Condition")))</f>
        <v>Select SS Condition</v>
      </c>
    </row>
    <row r="55" spans="1:20" x14ac:dyDescent="0.25">
      <c r="A55" s="422"/>
      <c r="B55" s="137" t="s">
        <v>215</v>
      </c>
      <c r="C55" s="154"/>
      <c r="D55" s="141">
        <f>D51-C51</f>
        <v>0</v>
      </c>
      <c r="E55" s="140"/>
      <c r="F55" s="128">
        <f>F51-E51</f>
        <v>0</v>
      </c>
      <c r="G55" s="68"/>
      <c r="H55" s="138" t="s">
        <v>215</v>
      </c>
      <c r="I55" s="154"/>
      <c r="J55" s="141">
        <f>J51-I51</f>
        <v>0</v>
      </c>
      <c r="K55" s="140"/>
      <c r="L55" s="161">
        <f>L51-K51</f>
        <v>0</v>
      </c>
      <c r="M55" s="422"/>
      <c r="N55" s="62"/>
    </row>
    <row r="56" spans="1:20" x14ac:dyDescent="0.25">
      <c r="A56" s="422"/>
      <c r="B56" s="71"/>
      <c r="C56" s="140"/>
      <c r="D56" s="140"/>
      <c r="E56" s="140"/>
      <c r="F56" s="140"/>
      <c r="G56" s="68"/>
      <c r="H56" s="68"/>
      <c r="I56" s="140"/>
      <c r="J56" s="140"/>
      <c r="K56" s="140"/>
      <c r="L56" s="151"/>
      <c r="M56" s="422"/>
      <c r="N56" s="62"/>
    </row>
    <row r="57" spans="1:20" ht="17.25" x14ac:dyDescent="0.25">
      <c r="A57" s="422"/>
      <c r="B57" s="142" t="s">
        <v>163</v>
      </c>
      <c r="C57" s="68"/>
      <c r="D57" s="68"/>
      <c r="E57" s="68"/>
      <c r="F57" s="68"/>
      <c r="G57" s="68"/>
      <c r="H57" s="143" t="s">
        <v>163</v>
      </c>
      <c r="I57" s="68"/>
      <c r="J57" s="68"/>
      <c r="K57" s="68"/>
      <c r="L57" s="57"/>
      <c r="M57" s="422"/>
      <c r="N57" s="62"/>
    </row>
    <row r="58" spans="1:20" x14ac:dyDescent="0.25">
      <c r="A58" s="422"/>
      <c r="B58" s="137" t="s">
        <v>19</v>
      </c>
      <c r="C58" s="602"/>
      <c r="D58" s="602"/>
      <c r="E58" s="602"/>
      <c r="F58" s="602"/>
      <c r="G58" s="68"/>
      <c r="H58" s="138" t="s">
        <v>19</v>
      </c>
      <c r="I58" s="602"/>
      <c r="J58" s="602"/>
      <c r="K58" s="602"/>
      <c r="L58" s="603"/>
      <c r="M58" s="422"/>
      <c r="N58" s="62"/>
    </row>
    <row r="59" spans="1:20" x14ac:dyDescent="0.25">
      <c r="A59" s="422"/>
      <c r="B59" s="137" t="s">
        <v>20</v>
      </c>
      <c r="C59" s="602"/>
      <c r="D59" s="602"/>
      <c r="E59" s="602"/>
      <c r="F59" s="602"/>
      <c r="G59" s="68"/>
      <c r="H59" s="138" t="s">
        <v>20</v>
      </c>
      <c r="I59" s="602"/>
      <c r="J59" s="602"/>
      <c r="K59" s="602"/>
      <c r="L59" s="603"/>
      <c r="M59" s="422"/>
      <c r="N59" s="62"/>
    </row>
    <row r="60" spans="1:20" x14ac:dyDescent="0.25">
      <c r="A60" s="422"/>
      <c r="B60" s="137" t="s">
        <v>57</v>
      </c>
      <c r="C60" s="602"/>
      <c r="D60" s="602"/>
      <c r="E60" s="602"/>
      <c r="F60" s="602"/>
      <c r="G60" s="68"/>
      <c r="H60" s="138" t="s">
        <v>57</v>
      </c>
      <c r="I60" s="602"/>
      <c r="J60" s="602"/>
      <c r="K60" s="602"/>
      <c r="L60" s="603"/>
      <c r="M60" s="422"/>
      <c r="N60" s="62"/>
    </row>
    <row r="61" spans="1:20" x14ac:dyDescent="0.25">
      <c r="A61" s="422"/>
      <c r="B61" s="137" t="s">
        <v>58</v>
      </c>
      <c r="C61" s="602"/>
      <c r="D61" s="602"/>
      <c r="E61" s="602"/>
      <c r="F61" s="602"/>
      <c r="G61" s="68"/>
      <c r="H61" s="138" t="s">
        <v>58</v>
      </c>
      <c r="I61" s="602"/>
      <c r="J61" s="602"/>
      <c r="K61" s="602"/>
      <c r="L61" s="603"/>
      <c r="M61" s="422"/>
      <c r="N61" s="62"/>
    </row>
    <row r="62" spans="1:20" x14ac:dyDescent="0.25">
      <c r="A62" s="422"/>
      <c r="B62" s="137" t="s">
        <v>59</v>
      </c>
      <c r="C62" s="602"/>
      <c r="D62" s="602"/>
      <c r="E62" s="602"/>
      <c r="F62" s="602"/>
      <c r="G62" s="68"/>
      <c r="H62" s="144" t="s">
        <v>59</v>
      </c>
      <c r="I62" s="602"/>
      <c r="J62" s="602"/>
      <c r="K62" s="602"/>
      <c r="L62" s="603"/>
      <c r="M62" s="422"/>
      <c r="N62" s="62"/>
    </row>
    <row r="63" spans="1:20" x14ac:dyDescent="0.25">
      <c r="A63" s="422"/>
      <c r="B63" s="137" t="s">
        <v>246</v>
      </c>
      <c r="C63" s="602"/>
      <c r="D63" s="602"/>
      <c r="E63" s="602"/>
      <c r="F63" s="602"/>
      <c r="G63" s="68"/>
      <c r="H63" s="138" t="s">
        <v>246</v>
      </c>
      <c r="I63" s="602"/>
      <c r="J63" s="602"/>
      <c r="K63" s="602"/>
      <c r="L63" s="603"/>
      <c r="M63" s="422"/>
      <c r="N63" s="62"/>
    </row>
    <row r="64" spans="1:20" x14ac:dyDescent="0.25">
      <c r="A64" s="422"/>
      <c r="B64" s="137" t="s">
        <v>325</v>
      </c>
      <c r="C64" s="602"/>
      <c r="D64" s="602"/>
      <c r="E64" s="602"/>
      <c r="F64" s="602"/>
      <c r="G64" s="68"/>
      <c r="H64" s="138" t="s">
        <v>325</v>
      </c>
      <c r="I64" s="602"/>
      <c r="J64" s="602"/>
      <c r="K64" s="602"/>
      <c r="L64" s="603"/>
      <c r="M64" s="422"/>
      <c r="N64" s="62"/>
    </row>
    <row r="65" spans="1:20" x14ac:dyDescent="0.25">
      <c r="A65" s="422"/>
      <c r="B65" s="137" t="s">
        <v>327</v>
      </c>
      <c r="C65" s="602"/>
      <c r="D65" s="602"/>
      <c r="E65" s="602"/>
      <c r="F65" s="602"/>
      <c r="G65" s="68"/>
      <c r="H65" s="138" t="s">
        <v>327</v>
      </c>
      <c r="I65" s="602"/>
      <c r="J65" s="602"/>
      <c r="K65" s="602"/>
      <c r="L65" s="603"/>
      <c r="M65" s="422"/>
      <c r="N65" s="62"/>
    </row>
    <row r="66" spans="1:20" x14ac:dyDescent="0.25">
      <c r="A66" s="422"/>
      <c r="B66" s="137" t="s">
        <v>328</v>
      </c>
      <c r="C66" s="602"/>
      <c r="D66" s="602"/>
      <c r="E66" s="602"/>
      <c r="F66" s="602"/>
      <c r="G66" s="68"/>
      <c r="H66" s="138" t="s">
        <v>328</v>
      </c>
      <c r="I66" s="602"/>
      <c r="J66" s="602"/>
      <c r="K66" s="602"/>
      <c r="L66" s="603"/>
      <c r="M66" s="422"/>
      <c r="N66" s="62"/>
    </row>
    <row r="67" spans="1:20" x14ac:dyDescent="0.25">
      <c r="A67" s="422"/>
      <c r="B67" s="137" t="s">
        <v>326</v>
      </c>
      <c r="C67" s="602"/>
      <c r="D67" s="602"/>
      <c r="E67" s="602"/>
      <c r="F67" s="602"/>
      <c r="G67" s="68"/>
      <c r="H67" s="138" t="s">
        <v>326</v>
      </c>
      <c r="I67" s="602"/>
      <c r="J67" s="602"/>
      <c r="K67" s="602"/>
      <c r="L67" s="603"/>
      <c r="M67" s="422"/>
      <c r="N67" s="62"/>
    </row>
    <row r="68" spans="1:20" x14ac:dyDescent="0.25">
      <c r="A68" s="422"/>
      <c r="B68" s="137" t="s">
        <v>329</v>
      </c>
      <c r="C68" s="602"/>
      <c r="D68" s="602"/>
      <c r="E68" s="602"/>
      <c r="F68" s="602"/>
      <c r="G68" s="68"/>
      <c r="H68" s="138" t="s">
        <v>329</v>
      </c>
      <c r="I68" s="602"/>
      <c r="J68" s="602"/>
      <c r="K68" s="602"/>
      <c r="L68" s="603"/>
      <c r="M68" s="422"/>
      <c r="N68" s="62"/>
    </row>
    <row r="69" spans="1:20" x14ac:dyDescent="0.25">
      <c r="A69" s="422"/>
      <c r="B69" s="137" t="s">
        <v>330</v>
      </c>
      <c r="C69" s="602"/>
      <c r="D69" s="602"/>
      <c r="E69" s="602"/>
      <c r="F69" s="602"/>
      <c r="G69" s="68"/>
      <c r="H69" s="138" t="s">
        <v>330</v>
      </c>
      <c r="I69" s="602"/>
      <c r="J69" s="602"/>
      <c r="K69" s="602"/>
      <c r="L69" s="603"/>
      <c r="M69" s="422"/>
      <c r="N69" s="62"/>
    </row>
    <row r="70" spans="1:20" x14ac:dyDescent="0.25">
      <c r="A70" s="422"/>
      <c r="B70" s="137" t="s">
        <v>331</v>
      </c>
      <c r="C70" s="602"/>
      <c r="D70" s="602"/>
      <c r="E70" s="602"/>
      <c r="F70" s="602"/>
      <c r="G70" s="68"/>
      <c r="H70" s="138" t="s">
        <v>331</v>
      </c>
      <c r="I70" s="602"/>
      <c r="J70" s="602"/>
      <c r="K70" s="602"/>
      <c r="L70" s="603"/>
      <c r="M70" s="422"/>
      <c r="N70" s="62"/>
    </row>
    <row r="71" spans="1:20" x14ac:dyDescent="0.25">
      <c r="A71" s="422"/>
      <c r="B71" s="137" t="s">
        <v>332</v>
      </c>
      <c r="C71" s="623"/>
      <c r="D71" s="623"/>
      <c r="E71" s="623"/>
      <c r="F71" s="623"/>
      <c r="G71" s="68"/>
      <c r="H71" s="138" t="s">
        <v>332</v>
      </c>
      <c r="I71" s="623"/>
      <c r="J71" s="623"/>
      <c r="K71" s="623"/>
      <c r="L71" s="624"/>
      <c r="M71" s="422"/>
      <c r="N71" s="62"/>
    </row>
    <row r="72" spans="1:20" x14ac:dyDescent="0.25">
      <c r="A72" s="422"/>
      <c r="B72" s="137" t="s">
        <v>333</v>
      </c>
      <c r="C72" s="623"/>
      <c r="D72" s="623"/>
      <c r="E72" s="623"/>
      <c r="F72" s="623"/>
      <c r="G72" s="68"/>
      <c r="H72" s="138" t="s">
        <v>333</v>
      </c>
      <c r="I72" s="623"/>
      <c r="J72" s="623"/>
      <c r="K72" s="623"/>
      <c r="L72" s="624"/>
      <c r="M72" s="422"/>
      <c r="N72" s="62"/>
    </row>
    <row r="73" spans="1:20" x14ac:dyDescent="0.25">
      <c r="A73" s="422"/>
      <c r="B73" s="137" t="s">
        <v>504</v>
      </c>
      <c r="C73" s="623"/>
      <c r="D73" s="623"/>
      <c r="E73" s="623"/>
      <c r="F73" s="623"/>
      <c r="G73" s="68"/>
      <c r="H73" s="138" t="s">
        <v>504</v>
      </c>
      <c r="I73" s="623"/>
      <c r="J73" s="623"/>
      <c r="K73" s="623"/>
      <c r="L73" s="624"/>
      <c r="M73" s="422"/>
      <c r="N73" s="62"/>
    </row>
    <row r="74" spans="1:20" x14ac:dyDescent="0.25">
      <c r="A74" s="422"/>
      <c r="B74" s="137" t="s">
        <v>505</v>
      </c>
      <c r="C74" s="623"/>
      <c r="D74" s="623"/>
      <c r="E74" s="623"/>
      <c r="F74" s="623"/>
      <c r="G74" s="68"/>
      <c r="H74" s="138" t="s">
        <v>505</v>
      </c>
      <c r="I74" s="623"/>
      <c r="J74" s="623"/>
      <c r="K74" s="623"/>
      <c r="L74" s="624"/>
      <c r="M74" s="422"/>
      <c r="N74" s="62"/>
    </row>
    <row r="75" spans="1:20" x14ac:dyDescent="0.25">
      <c r="A75" s="422"/>
      <c r="B75" s="137" t="s">
        <v>506</v>
      </c>
      <c r="C75" s="623"/>
      <c r="D75" s="623"/>
      <c r="E75" s="623"/>
      <c r="F75" s="623"/>
      <c r="G75" s="68"/>
      <c r="H75" s="138" t="s">
        <v>506</v>
      </c>
      <c r="I75" s="623"/>
      <c r="J75" s="623"/>
      <c r="K75" s="623"/>
      <c r="L75" s="624"/>
      <c r="M75" s="422"/>
      <c r="N75" s="62"/>
    </row>
    <row r="76" spans="1:20" x14ac:dyDescent="0.25">
      <c r="A76" s="422"/>
      <c r="B76" s="137" t="s">
        <v>507</v>
      </c>
      <c r="C76" s="602"/>
      <c r="D76" s="602"/>
      <c r="E76" s="602"/>
      <c r="F76" s="602"/>
      <c r="G76" s="68"/>
      <c r="H76" s="138" t="s">
        <v>507</v>
      </c>
      <c r="I76" s="602"/>
      <c r="J76" s="602"/>
      <c r="K76" s="602"/>
      <c r="L76" s="603"/>
      <c r="M76" s="422"/>
      <c r="N76" s="62"/>
    </row>
    <row r="77" spans="1:20" x14ac:dyDescent="0.25">
      <c r="A77" s="422"/>
      <c r="B77" s="137" t="s">
        <v>508</v>
      </c>
      <c r="C77" s="602"/>
      <c r="D77" s="602"/>
      <c r="E77" s="602"/>
      <c r="F77" s="602"/>
      <c r="G77" s="68"/>
      <c r="H77" s="138" t="s">
        <v>508</v>
      </c>
      <c r="I77" s="602"/>
      <c r="J77" s="602"/>
      <c r="K77" s="602"/>
      <c r="L77" s="603"/>
      <c r="M77" s="422"/>
      <c r="N77" s="62"/>
    </row>
    <row r="78" spans="1:20" ht="16.5" customHeight="1" x14ac:dyDescent="0.25">
      <c r="A78" s="422"/>
      <c r="B78" s="137" t="s">
        <v>53</v>
      </c>
      <c r="C78" s="101" t="e">
        <f>AVERAGE(C58:C77)</f>
        <v>#DIV/0!</v>
      </c>
      <c r="D78" s="338" t="e">
        <f>AVERAGE(D58:D77)</f>
        <v>#DIV/0!</v>
      </c>
      <c r="E78" s="338" t="e">
        <f>AVERAGE(E58:E77)</f>
        <v>#DIV/0!</v>
      </c>
      <c r="F78" s="338" t="e">
        <f>AVERAGE(F58:F77)</f>
        <v>#DIV/0!</v>
      </c>
      <c r="G78" s="68"/>
      <c r="H78" s="139" t="s">
        <v>53</v>
      </c>
      <c r="I78" s="106" t="e">
        <f>AVERAGE(I58:I77)</f>
        <v>#DIV/0!</v>
      </c>
      <c r="J78" s="106" t="e">
        <f>AVERAGE(J58:J77)</f>
        <v>#DIV/0!</v>
      </c>
      <c r="K78" s="106" t="e">
        <f>AVERAGE(K58:K77)</f>
        <v>#DIV/0!</v>
      </c>
      <c r="L78" s="106" t="e">
        <f>AVERAGE(L58:L77)</f>
        <v>#DIV/0!</v>
      </c>
      <c r="M78" s="422"/>
      <c r="N78" s="62"/>
    </row>
    <row r="79" spans="1:20" ht="17.25" x14ac:dyDescent="0.25">
      <c r="A79" s="422"/>
      <c r="B79" s="71"/>
      <c r="C79" s="72"/>
      <c r="D79" s="72"/>
      <c r="E79" s="72"/>
      <c r="F79" s="72"/>
      <c r="G79" s="68"/>
      <c r="H79" s="68"/>
      <c r="I79" s="72"/>
      <c r="J79" s="72"/>
      <c r="K79" s="72"/>
      <c r="L79" s="17"/>
      <c r="M79" s="422"/>
      <c r="N79" s="62"/>
      <c r="P79" s="425"/>
      <c r="Q79" s="777" t="s">
        <v>430</v>
      </c>
      <c r="R79" s="777"/>
      <c r="S79" s="777" t="s">
        <v>431</v>
      </c>
      <c r="T79" s="777"/>
    </row>
    <row r="80" spans="1:20" ht="17.25" x14ac:dyDescent="0.25">
      <c r="A80" s="422"/>
      <c r="B80" s="423" t="s">
        <v>164</v>
      </c>
      <c r="C80" s="156"/>
      <c r="D80" s="155" t="e">
        <f>C78-D78</f>
        <v>#DIV/0!</v>
      </c>
      <c r="E80" s="72"/>
      <c r="F80" s="145" t="e">
        <f>E78-F78</f>
        <v>#DIV/0!</v>
      </c>
      <c r="G80" s="68"/>
      <c r="H80" s="424" t="s">
        <v>164</v>
      </c>
      <c r="I80" s="156"/>
      <c r="J80" s="155" t="e">
        <f>I78-J78</f>
        <v>#DIV/0!</v>
      </c>
      <c r="K80" s="146"/>
      <c r="L80" s="163" t="e">
        <f>K78-L78</f>
        <v>#DIV/0!</v>
      </c>
      <c r="M80" s="422"/>
      <c r="N80" s="62"/>
      <c r="O80" s="267"/>
      <c r="P80" s="425" t="s">
        <v>432</v>
      </c>
      <c r="Q80" s="426" t="s">
        <v>79</v>
      </c>
      <c r="R80" s="426" t="s">
        <v>130</v>
      </c>
      <c r="S80" s="426" t="s">
        <v>79</v>
      </c>
      <c r="T80" s="426" t="s">
        <v>130</v>
      </c>
    </row>
    <row r="81" spans="1:20" s="127" customFormat="1" ht="18" thickBot="1" x14ac:dyDescent="0.3">
      <c r="A81" s="422"/>
      <c r="B81" s="164" t="s">
        <v>165</v>
      </c>
      <c r="C81" s="165"/>
      <c r="D81" s="166" t="e">
        <f>D80/(D$55/60)</f>
        <v>#DIV/0!</v>
      </c>
      <c r="E81" s="167"/>
      <c r="F81" s="168" t="e">
        <f>F80/(F$55/60)</f>
        <v>#DIV/0!</v>
      </c>
      <c r="G81" s="75"/>
      <c r="H81" s="169" t="s">
        <v>165</v>
      </c>
      <c r="I81" s="165"/>
      <c r="J81" s="166" t="e">
        <f>J80/(J$55/60)</f>
        <v>#DIV/0!</v>
      </c>
      <c r="K81" s="170"/>
      <c r="L81" s="171" t="e">
        <f>L80/(L$55/60)</f>
        <v>#DIV/0!</v>
      </c>
      <c r="M81" s="422"/>
      <c r="N81" s="62"/>
      <c r="P81" s="425" t="s">
        <v>165</v>
      </c>
      <c r="Q81" s="425" t="str">
        <f>IFERROR(IF(AND(ABS(D81)&gt;=0,ABS(D81)&lt;=0.042),"In Spec","Out of Spec"),"Blank")</f>
        <v>Blank</v>
      </c>
      <c r="R81" s="425" t="str">
        <f>IFERROR(IF(AND(ABS(F81)&gt;=0,ABS(F81)&lt;=0.042),"In Spec","Out of Spec"),"Blank")</f>
        <v>Blank</v>
      </c>
      <c r="S81" s="425" t="str">
        <f>IFERROR(IF(AND(ABS(J81)&gt;=0,ABS(J81)&lt;=0.042),"In Spec","Out of Spec"),"Blank")</f>
        <v>Blank</v>
      </c>
      <c r="T81" s="425" t="str">
        <f>IFERROR(IF(AND(ABS(L81)&gt;=0,ABS(L81)&lt;=0.042),"In Spec","Out of Spec"),"Blank")</f>
        <v>Blank</v>
      </c>
    </row>
    <row r="82" spans="1:20" ht="17.25" thickBot="1" x14ac:dyDescent="0.3">
      <c r="A82" s="422"/>
      <c r="B82" s="506"/>
      <c r="C82" s="506"/>
      <c r="D82" s="506"/>
      <c r="E82" s="506"/>
      <c r="F82" s="506"/>
      <c r="G82" s="506"/>
      <c r="H82" s="506"/>
      <c r="I82" s="506"/>
      <c r="J82" s="506"/>
      <c r="K82" s="506"/>
      <c r="L82" s="506"/>
      <c r="M82" s="422"/>
      <c r="N82" s="62"/>
    </row>
    <row r="83" spans="1:20" ht="18" thickBot="1" x14ac:dyDescent="0.3">
      <c r="A83" s="422"/>
      <c r="B83" s="799" t="s">
        <v>284</v>
      </c>
      <c r="C83" s="800"/>
      <c r="D83" s="800"/>
      <c r="E83" s="800"/>
      <c r="F83" s="800"/>
      <c r="G83" s="800"/>
      <c r="H83" s="800"/>
      <c r="I83" s="800"/>
      <c r="J83" s="800"/>
      <c r="K83" s="800"/>
      <c r="L83" s="801"/>
      <c r="M83" s="422"/>
      <c r="N83" s="62"/>
    </row>
    <row r="84" spans="1:20" ht="21.75" thickBot="1" x14ac:dyDescent="0.3">
      <c r="A84" s="422"/>
      <c r="B84" s="794" t="s">
        <v>247</v>
      </c>
      <c r="C84" s="795"/>
      <c r="D84" s="795"/>
      <c r="E84" s="795"/>
      <c r="F84" s="795"/>
      <c r="G84" s="795"/>
      <c r="H84" s="795"/>
      <c r="I84" s="795"/>
      <c r="J84" s="795"/>
      <c r="K84" s="795"/>
      <c r="L84" s="796"/>
      <c r="M84" s="422"/>
      <c r="N84" s="62"/>
    </row>
    <row r="85" spans="1:20" ht="18" thickTop="1" x14ac:dyDescent="0.25">
      <c r="A85" s="422"/>
      <c r="B85" s="71"/>
      <c r="C85" s="790" t="s">
        <v>249</v>
      </c>
      <c r="D85" s="790"/>
      <c r="E85" s="790"/>
      <c r="F85" s="790"/>
      <c r="G85" s="129"/>
      <c r="H85" s="129"/>
      <c r="I85" s="790" t="s">
        <v>502</v>
      </c>
      <c r="J85" s="790"/>
      <c r="K85" s="790"/>
      <c r="L85" s="798"/>
      <c r="M85" s="422"/>
      <c r="N85" s="62"/>
    </row>
    <row r="86" spans="1:20" ht="17.25" x14ac:dyDescent="0.25">
      <c r="A86" s="422"/>
      <c r="B86" s="131"/>
      <c r="C86" s="792" t="s">
        <v>242</v>
      </c>
      <c r="D86" s="793"/>
      <c r="E86" s="792" t="s">
        <v>243</v>
      </c>
      <c r="F86" s="793"/>
      <c r="G86" s="174"/>
      <c r="H86" s="174"/>
      <c r="I86" s="792" t="s">
        <v>242</v>
      </c>
      <c r="J86" s="793"/>
      <c r="K86" s="792" t="s">
        <v>243</v>
      </c>
      <c r="L86" s="797"/>
      <c r="M86" s="422"/>
      <c r="N86" s="62"/>
      <c r="P86" s="267"/>
    </row>
    <row r="87" spans="1:20" ht="17.25" x14ac:dyDescent="0.25">
      <c r="A87" s="422"/>
      <c r="B87" s="71"/>
      <c r="C87" s="120" t="s">
        <v>52</v>
      </c>
      <c r="D87" s="120" t="s">
        <v>244</v>
      </c>
      <c r="E87" s="120" t="s">
        <v>52</v>
      </c>
      <c r="F87" s="120" t="s">
        <v>244</v>
      </c>
      <c r="G87" s="129"/>
      <c r="H87" s="129"/>
      <c r="I87" s="120" t="s">
        <v>52</v>
      </c>
      <c r="J87" s="120" t="s">
        <v>244</v>
      </c>
      <c r="K87" s="120" t="s">
        <v>52</v>
      </c>
      <c r="L87" s="175" t="s">
        <v>244</v>
      </c>
      <c r="M87" s="422"/>
      <c r="N87" s="62"/>
    </row>
    <row r="88" spans="1:20" x14ac:dyDescent="0.25">
      <c r="A88" s="422"/>
      <c r="B88" s="116" t="s">
        <v>19</v>
      </c>
      <c r="C88" s="604"/>
      <c r="D88" s="602"/>
      <c r="E88" s="602"/>
      <c r="F88" s="602"/>
      <c r="G88" s="68"/>
      <c r="H88" s="173" t="s">
        <v>19</v>
      </c>
      <c r="I88" s="604"/>
      <c r="J88" s="602"/>
      <c r="K88" s="602"/>
      <c r="L88" s="603"/>
      <c r="M88" s="422"/>
      <c r="N88" s="62"/>
    </row>
    <row r="89" spans="1:20" x14ac:dyDescent="0.25">
      <c r="A89" s="422"/>
      <c r="B89" s="116" t="s">
        <v>20</v>
      </c>
      <c r="C89" s="604"/>
      <c r="D89" s="602"/>
      <c r="E89" s="602"/>
      <c r="F89" s="602"/>
      <c r="G89" s="68"/>
      <c r="H89" s="173" t="s">
        <v>20</v>
      </c>
      <c r="I89" s="604"/>
      <c r="J89" s="602"/>
      <c r="K89" s="602"/>
      <c r="L89" s="603"/>
      <c r="M89" s="422"/>
      <c r="N89" s="62"/>
    </row>
    <row r="90" spans="1:20" x14ac:dyDescent="0.25">
      <c r="A90" s="422"/>
      <c r="B90" s="116" t="s">
        <v>57</v>
      </c>
      <c r="C90" s="604"/>
      <c r="D90" s="602"/>
      <c r="E90" s="602"/>
      <c r="F90" s="602"/>
      <c r="G90" s="68"/>
      <c r="H90" s="173" t="s">
        <v>57</v>
      </c>
      <c r="I90" s="604"/>
      <c r="J90" s="602"/>
      <c r="K90" s="602"/>
      <c r="L90" s="603"/>
      <c r="M90" s="422"/>
      <c r="N90" s="62"/>
    </row>
    <row r="91" spans="1:20" x14ac:dyDescent="0.25">
      <c r="A91" s="422"/>
      <c r="B91" s="116" t="s">
        <v>58</v>
      </c>
      <c r="C91" s="604"/>
      <c r="D91" s="602"/>
      <c r="E91" s="602"/>
      <c r="F91" s="602"/>
      <c r="G91" s="68"/>
      <c r="H91" s="173" t="s">
        <v>58</v>
      </c>
      <c r="I91" s="604"/>
      <c r="J91" s="602"/>
      <c r="K91" s="602"/>
      <c r="L91" s="603"/>
      <c r="M91" s="422"/>
      <c r="N91" s="62"/>
    </row>
    <row r="92" spans="1:20" x14ac:dyDescent="0.25">
      <c r="A92" s="422"/>
      <c r="B92" s="116" t="s">
        <v>59</v>
      </c>
      <c r="C92" s="604"/>
      <c r="D92" s="602"/>
      <c r="E92" s="602"/>
      <c r="F92" s="602"/>
      <c r="G92" s="68"/>
      <c r="H92" s="173" t="s">
        <v>59</v>
      </c>
      <c r="I92" s="604"/>
      <c r="J92" s="602"/>
      <c r="K92" s="602"/>
      <c r="L92" s="603"/>
      <c r="M92" s="422"/>
      <c r="N92" s="62"/>
    </row>
    <row r="93" spans="1:20" x14ac:dyDescent="0.25">
      <c r="A93" s="422"/>
      <c r="B93" s="116" t="s">
        <v>246</v>
      </c>
      <c r="C93" s="604"/>
      <c r="D93" s="602"/>
      <c r="E93" s="602"/>
      <c r="F93" s="602"/>
      <c r="G93" s="68"/>
      <c r="H93" s="173" t="s">
        <v>246</v>
      </c>
      <c r="I93" s="604"/>
      <c r="J93" s="602"/>
      <c r="K93" s="602"/>
      <c r="L93" s="603"/>
      <c r="M93" s="422"/>
      <c r="N93" s="62"/>
    </row>
    <row r="94" spans="1:20" ht="17.25" x14ac:dyDescent="0.25">
      <c r="A94" s="422"/>
      <c r="B94" s="71"/>
      <c r="C94" s="72"/>
      <c r="D94" s="72"/>
      <c r="E94" s="72"/>
      <c r="F94" s="72"/>
      <c r="G94" s="68"/>
      <c r="H94" s="68"/>
      <c r="I94" s="72"/>
      <c r="J94" s="72"/>
      <c r="K94" s="72"/>
      <c r="L94" s="17"/>
      <c r="M94" s="422"/>
      <c r="N94" s="62"/>
      <c r="P94" s="777" t="s">
        <v>247</v>
      </c>
      <c r="Q94" s="777"/>
      <c r="R94" s="777"/>
      <c r="S94" s="777"/>
      <c r="T94" s="777"/>
    </row>
    <row r="95" spans="1:20" ht="17.25" x14ac:dyDescent="0.25">
      <c r="A95" s="422"/>
      <c r="B95" s="116" t="s">
        <v>245</v>
      </c>
      <c r="C95" s="141" t="e">
        <f>AVERAGE(C88:C93)</f>
        <v>#DIV/0!</v>
      </c>
      <c r="D95" s="128" t="e">
        <f t="shared" ref="D95:E95" si="1">AVERAGE(D88:D93)</f>
        <v>#DIV/0!</v>
      </c>
      <c r="E95" s="128" t="e">
        <f t="shared" si="1"/>
        <v>#DIV/0!</v>
      </c>
      <c r="F95" s="128" t="e">
        <f>AVERAGE(F88:F93)</f>
        <v>#DIV/0!</v>
      </c>
      <c r="G95" s="68"/>
      <c r="H95" s="173" t="s">
        <v>245</v>
      </c>
      <c r="I95" s="141" t="e">
        <f>AVERAGE(I88:I93)</f>
        <v>#DIV/0!</v>
      </c>
      <c r="J95" s="128" t="e">
        <f t="shared" ref="J95:K95" si="2">AVERAGE(J88:J93)</f>
        <v>#DIV/0!</v>
      </c>
      <c r="K95" s="128" t="e">
        <f t="shared" si="2"/>
        <v>#DIV/0!</v>
      </c>
      <c r="L95" s="161" t="e">
        <f>AVERAGE(L88:L93)</f>
        <v>#DIV/0!</v>
      </c>
      <c r="M95" s="422"/>
      <c r="N95" s="62"/>
      <c r="P95" s="425"/>
      <c r="Q95" s="777" t="s">
        <v>434</v>
      </c>
      <c r="R95" s="777"/>
      <c r="S95" s="777" t="s">
        <v>435</v>
      </c>
      <c r="T95" s="777"/>
    </row>
    <row r="96" spans="1:20" ht="17.25" x14ac:dyDescent="0.25">
      <c r="A96" s="422"/>
      <c r="B96" s="71"/>
      <c r="C96" s="72"/>
      <c r="D96" s="72"/>
      <c r="E96" s="72"/>
      <c r="F96" s="72"/>
      <c r="G96" s="68"/>
      <c r="H96" s="68"/>
      <c r="I96" s="72"/>
      <c r="J96" s="72"/>
      <c r="K96" s="72"/>
      <c r="L96" s="17"/>
      <c r="M96" s="422"/>
      <c r="N96" s="62"/>
      <c r="P96" s="425"/>
      <c r="Q96" s="426" t="s">
        <v>79</v>
      </c>
      <c r="R96" s="426" t="s">
        <v>130</v>
      </c>
      <c r="S96" s="426" t="s">
        <v>79</v>
      </c>
      <c r="T96" s="426" t="s">
        <v>130</v>
      </c>
    </row>
    <row r="97" spans="1:20" x14ac:dyDescent="0.25">
      <c r="A97" s="422"/>
      <c r="B97" s="423" t="s">
        <v>164</v>
      </c>
      <c r="C97" s="156"/>
      <c r="D97" s="155" t="e">
        <f>C95-D95</f>
        <v>#DIV/0!</v>
      </c>
      <c r="E97" s="72"/>
      <c r="F97" s="145" t="e">
        <f>E95-F95</f>
        <v>#DIV/0!</v>
      </c>
      <c r="G97" s="68"/>
      <c r="H97" s="424" t="s">
        <v>164</v>
      </c>
      <c r="I97" s="156"/>
      <c r="J97" s="155" t="e">
        <f>I95-J95</f>
        <v>#DIV/0!</v>
      </c>
      <c r="K97" s="146"/>
      <c r="L97" s="163" t="e">
        <f>K95-L95</f>
        <v>#DIV/0!</v>
      </c>
      <c r="M97" s="422"/>
      <c r="N97" s="62"/>
      <c r="P97" s="425" t="s">
        <v>432</v>
      </c>
      <c r="Q97" s="425" t="str">
        <f>IFERROR(IF(AND(ABS(D97)&gt;=0,ABS(D97)&lt;=0.042),"In Spec","Out of Spec"),"Blank")</f>
        <v>Blank</v>
      </c>
      <c r="R97" s="425" t="str">
        <f>IFERROR(IF(AND(ABS(F97)&gt;=0,ABS(F97)&lt;=0.042),"In Spec","Out of Spec"),"Blank")</f>
        <v>Blank</v>
      </c>
      <c r="S97" s="425" t="str">
        <f>IFERROR(IF(AND(ABS(J97)&gt;=0,ABS(J97)&lt;=0.042),"In Spec","Out of Spec"),"Blank")</f>
        <v>Blank</v>
      </c>
      <c r="T97" s="425" t="str">
        <f>IFERROR(IF(AND(ABS(L97)&gt;=0,ABS(L97)&lt;=0.042),"In Spec","Out of Spec"),"Blank")</f>
        <v>Blank</v>
      </c>
    </row>
    <row r="98" spans="1:20" s="127" customFormat="1" ht="18" thickBot="1" x14ac:dyDescent="0.3">
      <c r="A98" s="422"/>
      <c r="B98" s="164" t="s">
        <v>165</v>
      </c>
      <c r="C98" s="427"/>
      <c r="D98" s="166" t="e">
        <f>D97/(D$55/60)</f>
        <v>#DIV/0!</v>
      </c>
      <c r="E98" s="428"/>
      <c r="F98" s="168" t="e">
        <f>F97/(F$55/60)</f>
        <v>#DIV/0!</v>
      </c>
      <c r="G98" s="75"/>
      <c r="H98" s="169" t="s">
        <v>165</v>
      </c>
      <c r="I98" s="427"/>
      <c r="J98" s="166" t="e">
        <f>J97/(J$55/60)</f>
        <v>#DIV/0!</v>
      </c>
      <c r="K98" s="429"/>
      <c r="L98" s="171" t="e">
        <f>L97/(L$55/60)</f>
        <v>#DIV/0!</v>
      </c>
      <c r="M98" s="422"/>
      <c r="N98" s="62"/>
      <c r="O98" s="6"/>
      <c r="P98" s="425" t="s">
        <v>165</v>
      </c>
      <c r="Q98" s="425" t="str">
        <f>IFERROR(IF(AND(ABS(D98)&gt;=0,ABS(D98)&lt;=0.042),"In Spec","Out of Spec"),"Blank")</f>
        <v>Blank</v>
      </c>
      <c r="R98" s="425" t="str">
        <f>IFERROR(IF(AND(ABS(F98)&gt;=0,ABS(F98)&lt;=0.042),"In Spec","Out of Spec"),"Blank")</f>
        <v>Blank</v>
      </c>
      <c r="S98" s="425" t="str">
        <f>IFERROR(IF(AND(ABS(J98)&gt;=0,ABS(J98)&lt;=0.042),"In Spec","Out of Spec"),"Blank")</f>
        <v>Blank</v>
      </c>
      <c r="T98" s="425" t="str">
        <f>IFERROR(IF(AND(ABS(L98)&gt;=0,ABS(L98)&lt;=0.042),"In Spec","Out of Spec"),"Blank")</f>
        <v>Blank</v>
      </c>
    </row>
    <row r="99" spans="1:20" x14ac:dyDescent="0.25">
      <c r="A99" s="422"/>
      <c r="B99" s="71"/>
      <c r="C99" s="68"/>
      <c r="D99" s="68"/>
      <c r="E99" s="68"/>
      <c r="F99" s="68"/>
      <c r="G99" s="68"/>
      <c r="H99" s="68"/>
      <c r="I99" s="68"/>
      <c r="J99" s="68"/>
      <c r="K99" s="68"/>
      <c r="L99" s="57"/>
      <c r="M99" s="422"/>
      <c r="N99" s="62"/>
    </row>
    <row r="100" spans="1:20" ht="21.75" thickBot="1" x14ac:dyDescent="0.3">
      <c r="A100" s="422"/>
      <c r="B100" s="794" t="s">
        <v>248</v>
      </c>
      <c r="C100" s="795"/>
      <c r="D100" s="795"/>
      <c r="E100" s="795"/>
      <c r="F100" s="795"/>
      <c r="G100" s="795"/>
      <c r="H100" s="795"/>
      <c r="I100" s="795"/>
      <c r="J100" s="795"/>
      <c r="K100" s="795"/>
      <c r="L100" s="796"/>
      <c r="M100" s="422"/>
      <c r="N100" s="62"/>
    </row>
    <row r="101" spans="1:20" ht="18" thickTop="1" x14ac:dyDescent="0.25">
      <c r="A101" s="422"/>
      <c r="B101" s="71"/>
      <c r="C101" s="789" t="s">
        <v>237</v>
      </c>
      <c r="D101" s="790"/>
      <c r="E101" s="790"/>
      <c r="F101" s="791"/>
      <c r="G101" s="129"/>
      <c r="H101" s="129"/>
      <c r="I101" s="789" t="s">
        <v>238</v>
      </c>
      <c r="J101" s="790"/>
      <c r="K101" s="790"/>
      <c r="L101" s="798"/>
      <c r="M101" s="422"/>
      <c r="N101" s="62"/>
    </row>
    <row r="102" spans="1:20" ht="17.25" x14ac:dyDescent="0.25">
      <c r="A102" s="422"/>
      <c r="B102" s="131"/>
      <c r="C102" s="792" t="s">
        <v>242</v>
      </c>
      <c r="D102" s="793"/>
      <c r="E102" s="792" t="s">
        <v>243</v>
      </c>
      <c r="F102" s="793"/>
      <c r="G102" s="174"/>
      <c r="H102" s="174"/>
      <c r="I102" s="792" t="s">
        <v>242</v>
      </c>
      <c r="J102" s="793"/>
      <c r="K102" s="792" t="s">
        <v>243</v>
      </c>
      <c r="L102" s="797"/>
      <c r="M102" s="422"/>
      <c r="N102" s="62"/>
    </row>
    <row r="103" spans="1:20" ht="17.25" x14ac:dyDescent="0.25">
      <c r="A103" s="422"/>
      <c r="B103" s="71"/>
      <c r="C103" s="120" t="s">
        <v>52</v>
      </c>
      <c r="D103" s="120" t="s">
        <v>244</v>
      </c>
      <c r="E103" s="120" t="s">
        <v>52</v>
      </c>
      <c r="F103" s="120" t="s">
        <v>244</v>
      </c>
      <c r="G103" s="129"/>
      <c r="H103" s="129"/>
      <c r="I103" s="120" t="s">
        <v>52</v>
      </c>
      <c r="J103" s="120" t="s">
        <v>244</v>
      </c>
      <c r="K103" s="120" t="s">
        <v>52</v>
      </c>
      <c r="L103" s="175" t="s">
        <v>244</v>
      </c>
      <c r="M103" s="422"/>
      <c r="N103" s="62"/>
    </row>
    <row r="104" spans="1:20" x14ac:dyDescent="0.25">
      <c r="A104" s="422"/>
      <c r="B104" s="116" t="s">
        <v>19</v>
      </c>
      <c r="C104" s="604"/>
      <c r="D104" s="602"/>
      <c r="E104" s="602"/>
      <c r="F104" s="602"/>
      <c r="G104" s="68"/>
      <c r="H104" s="173" t="s">
        <v>19</v>
      </c>
      <c r="I104" s="604"/>
      <c r="J104" s="602"/>
      <c r="K104" s="602"/>
      <c r="L104" s="603"/>
      <c r="M104" s="422"/>
      <c r="N104" s="62"/>
    </row>
    <row r="105" spans="1:20" x14ac:dyDescent="0.25">
      <c r="A105" s="422"/>
      <c r="B105" s="116" t="s">
        <v>20</v>
      </c>
      <c r="C105" s="604"/>
      <c r="D105" s="602"/>
      <c r="E105" s="602"/>
      <c r="F105" s="602"/>
      <c r="G105" s="68"/>
      <c r="H105" s="173" t="s">
        <v>20</v>
      </c>
      <c r="I105" s="604"/>
      <c r="J105" s="602"/>
      <c r="K105" s="602"/>
      <c r="L105" s="603"/>
      <c r="M105" s="422"/>
      <c r="N105" s="62"/>
    </row>
    <row r="106" spans="1:20" x14ac:dyDescent="0.25">
      <c r="A106" s="422"/>
      <c r="B106" s="116" t="s">
        <v>57</v>
      </c>
      <c r="C106" s="604"/>
      <c r="D106" s="602"/>
      <c r="E106" s="602"/>
      <c r="F106" s="602"/>
      <c r="G106" s="68"/>
      <c r="H106" s="173" t="s">
        <v>57</v>
      </c>
      <c r="I106" s="604"/>
      <c r="J106" s="602"/>
      <c r="K106" s="602"/>
      <c r="L106" s="603"/>
      <c r="M106" s="422"/>
      <c r="N106" s="62"/>
    </row>
    <row r="107" spans="1:20" x14ac:dyDescent="0.25">
      <c r="A107" s="422"/>
      <c r="B107" s="116" t="s">
        <v>58</v>
      </c>
      <c r="C107" s="604"/>
      <c r="D107" s="602"/>
      <c r="E107" s="602"/>
      <c r="F107" s="602"/>
      <c r="G107" s="68"/>
      <c r="H107" s="173" t="s">
        <v>58</v>
      </c>
      <c r="I107" s="604"/>
      <c r="J107" s="602"/>
      <c r="K107" s="602"/>
      <c r="L107" s="603"/>
      <c r="M107" s="422"/>
      <c r="N107" s="62"/>
    </row>
    <row r="108" spans="1:20" x14ac:dyDescent="0.25">
      <c r="A108" s="422"/>
      <c r="B108" s="116" t="s">
        <v>59</v>
      </c>
      <c r="C108" s="604"/>
      <c r="D108" s="602"/>
      <c r="E108" s="602"/>
      <c r="F108" s="602"/>
      <c r="G108" s="68"/>
      <c r="H108" s="173" t="s">
        <v>59</v>
      </c>
      <c r="I108" s="604"/>
      <c r="J108" s="602"/>
      <c r="K108" s="602"/>
      <c r="L108" s="603"/>
      <c r="M108" s="422"/>
      <c r="N108" s="62"/>
    </row>
    <row r="109" spans="1:20" x14ac:dyDescent="0.25">
      <c r="A109" s="422"/>
      <c r="B109" s="116" t="s">
        <v>246</v>
      </c>
      <c r="C109" s="604"/>
      <c r="D109" s="602"/>
      <c r="E109" s="602"/>
      <c r="F109" s="602"/>
      <c r="G109" s="68"/>
      <c r="H109" s="173" t="s">
        <v>246</v>
      </c>
      <c r="I109" s="604"/>
      <c r="J109" s="602"/>
      <c r="K109" s="602"/>
      <c r="L109" s="603"/>
      <c r="M109" s="422"/>
      <c r="N109" s="62"/>
    </row>
    <row r="110" spans="1:20" ht="17.25" x14ac:dyDescent="0.25">
      <c r="A110" s="422"/>
      <c r="B110" s="71"/>
      <c r="C110" s="72"/>
      <c r="D110" s="72"/>
      <c r="E110" s="72"/>
      <c r="F110" s="72"/>
      <c r="G110" s="68"/>
      <c r="H110" s="68"/>
      <c r="I110" s="72"/>
      <c r="J110" s="72"/>
      <c r="K110" s="72"/>
      <c r="L110" s="17"/>
      <c r="M110" s="422"/>
      <c r="N110" s="62"/>
      <c r="P110" s="777" t="s">
        <v>248</v>
      </c>
      <c r="Q110" s="777"/>
      <c r="R110" s="777"/>
      <c r="S110" s="777"/>
      <c r="T110" s="777"/>
    </row>
    <row r="111" spans="1:20" ht="17.25" x14ac:dyDescent="0.25">
      <c r="A111" s="422"/>
      <c r="B111" s="380" t="s">
        <v>245</v>
      </c>
      <c r="C111" s="128" t="e">
        <f>AVERAGE(C104:C109)</f>
        <v>#DIV/0!</v>
      </c>
      <c r="D111" s="128" t="e">
        <f t="shared" ref="D111:E111" si="3">AVERAGE(D104:D109)</f>
        <v>#DIV/0!</v>
      </c>
      <c r="E111" s="128" t="e">
        <f t="shared" si="3"/>
        <v>#DIV/0!</v>
      </c>
      <c r="F111" s="128" t="e">
        <f>AVERAGE(F104:F109)</f>
        <v>#DIV/0!</v>
      </c>
      <c r="G111" s="68"/>
      <c r="H111" s="431" t="s">
        <v>245</v>
      </c>
      <c r="I111" s="128" t="e">
        <f>AVERAGE(I104:I109)</f>
        <v>#DIV/0!</v>
      </c>
      <c r="J111" s="128" t="e">
        <f t="shared" ref="J111:L111" si="4">AVERAGE(J104:J109)</f>
        <v>#DIV/0!</v>
      </c>
      <c r="K111" s="128" t="e">
        <f t="shared" si="4"/>
        <v>#DIV/0!</v>
      </c>
      <c r="L111" s="128" t="e">
        <f t="shared" si="4"/>
        <v>#DIV/0!</v>
      </c>
      <c r="M111" s="422"/>
      <c r="N111" s="62"/>
      <c r="P111" s="425"/>
      <c r="Q111" s="777" t="s">
        <v>434</v>
      </c>
      <c r="R111" s="777"/>
      <c r="S111" s="777" t="s">
        <v>435</v>
      </c>
      <c r="T111" s="777"/>
    </row>
    <row r="112" spans="1:20" ht="17.25" x14ac:dyDescent="0.25">
      <c r="A112" s="422"/>
      <c r="B112" s="71"/>
      <c r="C112" s="72"/>
      <c r="D112" s="72"/>
      <c r="E112" s="72"/>
      <c r="F112" s="433"/>
      <c r="G112" s="68"/>
      <c r="H112" s="68"/>
      <c r="I112" s="434"/>
      <c r="J112" s="72"/>
      <c r="K112" s="72"/>
      <c r="L112" s="435"/>
      <c r="M112" s="422"/>
      <c r="N112" s="62"/>
      <c r="P112" s="425"/>
      <c r="Q112" s="426" t="s">
        <v>79</v>
      </c>
      <c r="R112" s="426" t="s">
        <v>130</v>
      </c>
      <c r="S112" s="426" t="s">
        <v>79</v>
      </c>
      <c r="T112" s="426" t="s">
        <v>130</v>
      </c>
    </row>
    <row r="113" spans="1:20" x14ac:dyDescent="0.25">
      <c r="A113" s="422"/>
      <c r="B113" s="423" t="s">
        <v>164</v>
      </c>
      <c r="C113" s="156"/>
      <c r="D113" s="155" t="e">
        <f>C111-D111</f>
        <v>#DIV/0!</v>
      </c>
      <c r="E113" s="72"/>
      <c r="F113" s="145" t="e">
        <f>E111-F111</f>
        <v>#DIV/0!</v>
      </c>
      <c r="G113" s="68"/>
      <c r="H113" s="432" t="s">
        <v>164</v>
      </c>
      <c r="I113" s="156"/>
      <c r="J113" s="155" t="e">
        <f>I111-J111</f>
        <v>#DIV/0!</v>
      </c>
      <c r="K113" s="146"/>
      <c r="L113" s="163" t="e">
        <f>K111-L111</f>
        <v>#DIV/0!</v>
      </c>
      <c r="M113" s="422"/>
      <c r="N113" s="62"/>
      <c r="P113" s="425" t="s">
        <v>432</v>
      </c>
      <c r="Q113" s="425" t="str">
        <f>IFERROR(IF(AND(ABS(D113)&gt;=0,ABS(D113)&lt;=0.042),"In Spec","Out of Spec"),"Blank")</f>
        <v>Blank</v>
      </c>
      <c r="R113" s="425" t="str">
        <f>IFERROR(IF(AND(ABS(F113)&gt;=0,ABS(F113)&lt;=0.042),"In Spec","Out of Spec"),"Blank")</f>
        <v>Blank</v>
      </c>
      <c r="S113" s="425" t="str">
        <f>IFERROR(IF(AND(ABS(J113)&gt;=0,ABS(J113)&lt;=0.042),"In Spec","Out of Spec"),"Blank")</f>
        <v>Blank</v>
      </c>
      <c r="T113" s="425" t="str">
        <f>IFERROR(IF(AND(ABS(L113)&gt;=0,ABS(L113)&lt;=0.042),"In Spec","Out of Spec"),"Blank")</f>
        <v>Blank</v>
      </c>
    </row>
    <row r="114" spans="1:20" s="127" customFormat="1" ht="18" thickBot="1" x14ac:dyDescent="0.3">
      <c r="A114" s="422"/>
      <c r="B114" s="164" t="s">
        <v>165</v>
      </c>
      <c r="C114" s="427"/>
      <c r="D114" s="166" t="e">
        <f>D113/(D$55/60)</f>
        <v>#DIV/0!</v>
      </c>
      <c r="E114" s="428"/>
      <c r="F114" s="168" t="e">
        <f>F113/(F$55/60)</f>
        <v>#DIV/0!</v>
      </c>
      <c r="G114" s="75"/>
      <c r="H114" s="169" t="s">
        <v>165</v>
      </c>
      <c r="I114" s="427"/>
      <c r="J114" s="166" t="e">
        <f>J113/(J$55/60)</f>
        <v>#DIV/0!</v>
      </c>
      <c r="K114" s="429"/>
      <c r="L114" s="171" t="e">
        <f>L113/(L$55/60)</f>
        <v>#DIV/0!</v>
      </c>
      <c r="M114" s="422"/>
      <c r="N114" s="62"/>
      <c r="O114" s="6"/>
      <c r="P114" s="425" t="s">
        <v>165</v>
      </c>
      <c r="Q114" s="425" t="str">
        <f>IFERROR(IF(AND(ABS(D114)&gt;=0,ABS(D114)&lt;=0.042),"In Spec","Out of Spec"),"Blank")</f>
        <v>Blank</v>
      </c>
      <c r="R114" s="425" t="str">
        <f>IFERROR(IF(AND(ABS(F114)&gt;=0,ABS(F114)&lt;=0.042),"In Spec","Out of Spec"),"Blank")</f>
        <v>Blank</v>
      </c>
      <c r="S114" s="425" t="str">
        <f>IFERROR(IF(AND(ABS(J114)&gt;=0,ABS(J114)&lt;=0.042),"In Spec","Out of Spec"),"Blank")</f>
        <v>Blank</v>
      </c>
      <c r="T114" s="425" t="str">
        <f>IFERROR(IF(AND(ABS(L114)&gt;=0,ABS(L114)&lt;=0.042),"In Spec","Out of Spec"),"Blank")</f>
        <v>Blank</v>
      </c>
    </row>
    <row r="115" spans="1:20" ht="17.25" thickBot="1" x14ac:dyDescent="0.3">
      <c r="A115" s="422"/>
      <c r="B115" s="422"/>
      <c r="C115" s="422"/>
      <c r="D115" s="422"/>
      <c r="E115" s="422"/>
      <c r="F115" s="422"/>
      <c r="G115" s="422"/>
      <c r="H115" s="422"/>
      <c r="I115" s="422"/>
      <c r="J115" s="422"/>
      <c r="K115" s="422"/>
      <c r="L115" s="422"/>
      <c r="M115" s="422"/>
      <c r="N115" s="62"/>
    </row>
    <row r="116" spans="1:20" ht="18" thickBot="1" x14ac:dyDescent="0.3">
      <c r="A116" s="422"/>
      <c r="B116" s="641" t="s">
        <v>460</v>
      </c>
      <c r="C116" s="737"/>
      <c r="D116" s="737"/>
      <c r="E116" s="737"/>
      <c r="F116" s="737"/>
      <c r="G116" s="737"/>
      <c r="H116" s="737"/>
      <c r="I116" s="737"/>
      <c r="J116" s="737"/>
      <c r="K116" s="737"/>
      <c r="L116" s="642"/>
      <c r="M116" s="422"/>
      <c r="N116" s="62"/>
    </row>
    <row r="117" spans="1:20" x14ac:dyDescent="0.25">
      <c r="A117" s="422"/>
      <c r="B117" s="802"/>
      <c r="C117" s="803"/>
      <c r="D117" s="803"/>
      <c r="E117" s="803"/>
      <c r="F117" s="803"/>
      <c r="G117" s="803"/>
      <c r="H117" s="803"/>
      <c r="I117" s="803"/>
      <c r="J117" s="803"/>
      <c r="K117" s="803"/>
      <c r="L117" s="804"/>
      <c r="M117" s="422"/>
      <c r="N117" s="62"/>
    </row>
    <row r="118" spans="1:20" x14ac:dyDescent="0.25">
      <c r="A118" s="422"/>
      <c r="B118" s="802"/>
      <c r="C118" s="803"/>
      <c r="D118" s="803"/>
      <c r="E118" s="803"/>
      <c r="F118" s="803"/>
      <c r="G118" s="803"/>
      <c r="H118" s="803"/>
      <c r="I118" s="803"/>
      <c r="J118" s="803"/>
      <c r="K118" s="803"/>
      <c r="L118" s="804"/>
      <c r="M118" s="422"/>
      <c r="N118" s="62"/>
    </row>
    <row r="119" spans="1:20" x14ac:dyDescent="0.25">
      <c r="A119" s="422"/>
      <c r="B119" s="802"/>
      <c r="C119" s="803"/>
      <c r="D119" s="803"/>
      <c r="E119" s="803"/>
      <c r="F119" s="803"/>
      <c r="G119" s="803"/>
      <c r="H119" s="803"/>
      <c r="I119" s="803"/>
      <c r="J119" s="803"/>
      <c r="K119" s="803"/>
      <c r="L119" s="804"/>
      <c r="M119" s="422"/>
      <c r="N119" s="62"/>
    </row>
    <row r="120" spans="1:20" x14ac:dyDescent="0.25">
      <c r="A120" s="422"/>
      <c r="B120" s="802"/>
      <c r="C120" s="803"/>
      <c r="D120" s="803"/>
      <c r="E120" s="803"/>
      <c r="F120" s="803"/>
      <c r="G120" s="803"/>
      <c r="H120" s="803"/>
      <c r="I120" s="803"/>
      <c r="J120" s="803"/>
      <c r="K120" s="803"/>
      <c r="L120" s="804"/>
      <c r="M120" s="422"/>
      <c r="N120" s="62"/>
    </row>
    <row r="121" spans="1:20" x14ac:dyDescent="0.25">
      <c r="A121" s="422"/>
      <c r="B121" s="802"/>
      <c r="C121" s="803"/>
      <c r="D121" s="803"/>
      <c r="E121" s="803"/>
      <c r="F121" s="803"/>
      <c r="G121" s="803"/>
      <c r="H121" s="803"/>
      <c r="I121" s="803"/>
      <c r="J121" s="803"/>
      <c r="K121" s="803"/>
      <c r="L121" s="804"/>
      <c r="M121" s="422"/>
      <c r="N121" s="62"/>
    </row>
    <row r="122" spans="1:20" ht="17.25" thickBot="1" x14ac:dyDescent="0.3">
      <c r="A122" s="422"/>
      <c r="B122" s="805"/>
      <c r="C122" s="806"/>
      <c r="D122" s="806"/>
      <c r="E122" s="806"/>
      <c r="F122" s="806"/>
      <c r="G122" s="806"/>
      <c r="H122" s="806"/>
      <c r="I122" s="806"/>
      <c r="J122" s="806"/>
      <c r="K122" s="806"/>
      <c r="L122" s="807"/>
      <c r="M122" s="422"/>
      <c r="N122" s="62"/>
    </row>
    <row r="123" spans="1:20" x14ac:dyDescent="0.25">
      <c r="A123" s="422"/>
      <c r="B123" s="422"/>
      <c r="C123" s="422"/>
      <c r="D123" s="422"/>
      <c r="E123" s="422"/>
      <c r="F123" s="422"/>
      <c r="G123" s="422"/>
      <c r="H123" s="422"/>
      <c r="I123" s="422"/>
      <c r="J123" s="422"/>
      <c r="K123" s="422"/>
      <c r="L123" s="422"/>
      <c r="M123" s="422"/>
      <c r="N123" s="62"/>
    </row>
    <row r="124" spans="1:20" x14ac:dyDescent="0.25">
      <c r="A124" s="62"/>
      <c r="B124" s="62"/>
      <c r="C124" s="62"/>
      <c r="D124" s="62"/>
      <c r="E124" s="62"/>
      <c r="F124" s="62"/>
      <c r="G124" s="62"/>
      <c r="H124" s="62"/>
      <c r="I124" s="62"/>
      <c r="J124" s="62"/>
      <c r="K124" s="62"/>
      <c r="L124" s="62"/>
      <c r="M124" s="62"/>
      <c r="N124" s="62"/>
    </row>
  </sheetData>
  <sheetProtection algorithmName="SHA-512" hashValue="uLyJRkBGNL+viL+mI3vp09zT0lALhzSAfMZiG7CzsnqSxlua0aogbGcyN3Q6WpTYF4MoSDUjxk809KuitLwLyQ==" saltValue="bs5lWej6Bo1CPHtDrvnx5Q==" spinCount="100000" sheet="1" objects="1" scenarios="1" selectLockedCells="1"/>
  <mergeCells count="69">
    <mergeCell ref="B117:L122"/>
    <mergeCell ref="G4:H4"/>
    <mergeCell ref="B13:D13"/>
    <mergeCell ref="B12:D12"/>
    <mergeCell ref="B32:J33"/>
    <mergeCell ref="B45:F45"/>
    <mergeCell ref="H45:L45"/>
    <mergeCell ref="B43:B44"/>
    <mergeCell ref="B34:J38"/>
    <mergeCell ref="B31:J31"/>
    <mergeCell ref="C4:E4"/>
    <mergeCell ref="C5:E5"/>
    <mergeCell ref="C6:E6"/>
    <mergeCell ref="C7:E7"/>
    <mergeCell ref="C9:E9"/>
    <mergeCell ref="C8:E8"/>
    <mergeCell ref="B40:L40"/>
    <mergeCell ref="B83:L83"/>
    <mergeCell ref="C85:F85"/>
    <mergeCell ref="I85:L85"/>
    <mergeCell ref="C86:D86"/>
    <mergeCell ref="E86:F86"/>
    <mergeCell ref="I86:J86"/>
    <mergeCell ref="K86:L86"/>
    <mergeCell ref="C101:F101"/>
    <mergeCell ref="C102:D102"/>
    <mergeCell ref="E102:F102"/>
    <mergeCell ref="B84:L84"/>
    <mergeCell ref="B100:L100"/>
    <mergeCell ref="I102:J102"/>
    <mergeCell ref="K102:L102"/>
    <mergeCell ref="I101:L101"/>
    <mergeCell ref="B116:L116"/>
    <mergeCell ref="S47:T47"/>
    <mergeCell ref="Q52:R52"/>
    <mergeCell ref="B2:E2"/>
    <mergeCell ref="C3:E3"/>
    <mergeCell ref="K49:L49"/>
    <mergeCell ref="C23:J23"/>
    <mergeCell ref="C25:D25"/>
    <mergeCell ref="E25:F25"/>
    <mergeCell ref="C49:D49"/>
    <mergeCell ref="E49:F49"/>
    <mergeCell ref="G25:H25"/>
    <mergeCell ref="I25:J25"/>
    <mergeCell ref="C24:F24"/>
    <mergeCell ref="G24:J24"/>
    <mergeCell ref="I49:J49"/>
    <mergeCell ref="P94:T94"/>
    <mergeCell ref="S52:T52"/>
    <mergeCell ref="Q79:R79"/>
    <mergeCell ref="S79:T79"/>
    <mergeCell ref="P23:W23"/>
    <mergeCell ref="P24:S24"/>
    <mergeCell ref="T24:W24"/>
    <mergeCell ref="P25:Q25"/>
    <mergeCell ref="R25:S25"/>
    <mergeCell ref="T25:U25"/>
    <mergeCell ref="V25:W25"/>
    <mergeCell ref="Q42:T42"/>
    <mergeCell ref="Q43:R43"/>
    <mergeCell ref="S43:T43"/>
    <mergeCell ref="Q46:T46"/>
    <mergeCell ref="Q47:R47"/>
    <mergeCell ref="P110:T110"/>
    <mergeCell ref="Q111:R111"/>
    <mergeCell ref="S111:T111"/>
    <mergeCell ref="Q95:R95"/>
    <mergeCell ref="S95:T95"/>
  </mergeCells>
  <conditionalFormatting sqref="D17 P79 Q79:T80">
    <cfRule type="expression" dxfId="57" priority="24" stopIfTrue="1">
      <formula>QC_Mode="Yes"</formula>
    </cfRule>
  </conditionalFormatting>
  <conditionalFormatting sqref="D19">
    <cfRule type="expression" dxfId="56" priority="23" stopIfTrue="1">
      <formula>QC_Mode="Yes"</formula>
    </cfRule>
  </conditionalFormatting>
  <conditionalFormatting sqref="P18:P19">
    <cfRule type="expression" dxfId="55" priority="22">
      <formula>QC_Mode="Yes"</formula>
    </cfRule>
  </conditionalFormatting>
  <conditionalFormatting sqref="P23:W28">
    <cfRule type="expression" dxfId="54" priority="16" stopIfTrue="1">
      <formula>QC_Mode="Yes"</formula>
    </cfRule>
  </conditionalFormatting>
  <conditionalFormatting sqref="Q42:T54 P54 P49 P45">
    <cfRule type="expression" dxfId="53" priority="15" stopIfTrue="1">
      <formula>QC_Mode="Yes"</formula>
    </cfRule>
  </conditionalFormatting>
  <conditionalFormatting sqref="P110">
    <cfRule type="expression" dxfId="52" priority="10" stopIfTrue="1">
      <formula>QC_Mode="Yes"</formula>
    </cfRule>
  </conditionalFormatting>
  <conditionalFormatting sqref="P81:T81 P80">
    <cfRule type="expression" dxfId="51" priority="14" stopIfTrue="1">
      <formula>QC_Mode="Yes"</formula>
    </cfRule>
  </conditionalFormatting>
  <conditionalFormatting sqref="P95:T98">
    <cfRule type="expression" dxfId="50" priority="13" stopIfTrue="1">
      <formula>QC_Mode="Yes"</formula>
    </cfRule>
  </conditionalFormatting>
  <conditionalFormatting sqref="P94">
    <cfRule type="expression" dxfId="49" priority="12" stopIfTrue="1">
      <formula>QC_Mode="Yes"</formula>
    </cfRule>
  </conditionalFormatting>
  <conditionalFormatting sqref="P111:T114">
    <cfRule type="expression" dxfId="48" priority="11" stopIfTrue="1">
      <formula>QC_Mode="Yes"</formula>
    </cfRule>
  </conditionalFormatting>
  <conditionalFormatting sqref="G27:J28">
    <cfRule type="expression" dxfId="47" priority="9" stopIfTrue="1">
      <formula>ASH="No"</formula>
    </cfRule>
  </conditionalFormatting>
  <conditionalFormatting sqref="H45:L70 H76:L81">
    <cfRule type="expression" dxfId="46" priority="8" stopIfTrue="1">
      <formula>ASH="No"</formula>
    </cfRule>
  </conditionalFormatting>
  <conditionalFormatting sqref="C85:F98">
    <cfRule type="expression" dxfId="45" priority="7" stopIfTrue="1">
      <formula>OR(Aux_Comp_Y_N&lt;1,Aux_Comp_Y_N="Other")</formula>
    </cfRule>
  </conditionalFormatting>
  <conditionalFormatting sqref="I85:L98">
    <cfRule type="expression" dxfId="44" priority="6" stopIfTrue="1">
      <formula>AND(Aux_Comp_Y_N&lt;&gt;2)</formula>
    </cfRule>
  </conditionalFormatting>
  <conditionalFormatting sqref="C101:F114">
    <cfRule type="expression" dxfId="43" priority="5" stopIfTrue="1">
      <formula>OR(Aux_Comp_Y_N&lt;1,Aux_Comp_Y_N="Other",ASH="No")</formula>
    </cfRule>
  </conditionalFormatting>
  <conditionalFormatting sqref="I101:L114">
    <cfRule type="expression" dxfId="42" priority="4" stopIfTrue="1">
      <formula>OR(Aux_Comp_Y_N&lt;&gt;2,ASH="No")</formula>
    </cfRule>
  </conditionalFormatting>
  <conditionalFormatting sqref="H75:L75">
    <cfRule type="expression" dxfId="41" priority="3" stopIfTrue="1">
      <formula>ASH="No"</formula>
    </cfRule>
  </conditionalFormatting>
  <conditionalFormatting sqref="H74:L74">
    <cfRule type="expression" dxfId="40" priority="2" stopIfTrue="1">
      <formula>ASH="No"</formula>
    </cfRule>
  </conditionalFormatting>
  <conditionalFormatting sqref="H71:L73">
    <cfRule type="expression" dxfId="39" priority="1" stopIfTrue="1">
      <formula>ASH="No"</formula>
    </cfRule>
  </conditionalFormatting>
  <dataValidations count="1">
    <dataValidation type="list" showInputMessage="1" showErrorMessage="1" sqref="I47 C47">
      <formula1>Steady_state_Condition</formula1>
    </dataValidation>
  </dataValidations>
  <hyperlinks>
    <hyperlink ref="G4" location="Instructions!C33" display="Back to Instructions tab"/>
  </hyperlinks>
  <printOptions horizontalCentered="1"/>
  <pageMargins left="0.25" right="0.25" top="0.75" bottom="0.25" header="0.3" footer="0.3"/>
  <pageSetup scale="48"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O40"/>
  <sheetViews>
    <sheetView zoomScale="85" zoomScaleNormal="85" workbookViewId="0">
      <selection activeCell="G4" sqref="G4"/>
    </sheetView>
  </sheetViews>
  <sheetFormatPr defaultColWidth="9.140625" defaultRowHeight="16.5" x14ac:dyDescent="0.3"/>
  <cols>
    <col min="1" max="1" width="4.7109375" style="13" customWidth="1"/>
    <col min="2" max="2" width="40.28515625" style="13" customWidth="1"/>
    <col min="3" max="3" width="20.85546875" style="13" customWidth="1"/>
    <col min="4" max="4" width="21.28515625" style="13" customWidth="1"/>
    <col min="5" max="5" width="14.140625" style="13" customWidth="1"/>
    <col min="6" max="6" width="24" style="13" customWidth="1"/>
    <col min="7" max="7" width="26.28515625" style="13" customWidth="1"/>
    <col min="8" max="8" width="5.85546875" style="13" customWidth="1"/>
    <col min="9" max="9" width="3.28515625" style="13" customWidth="1"/>
    <col min="10" max="16384" width="9.140625" style="13"/>
  </cols>
  <sheetData>
    <row r="1" spans="1:15" ht="17.25" thickBot="1" x14ac:dyDescent="0.35">
      <c r="A1" s="398"/>
      <c r="B1" s="398"/>
      <c r="C1" s="398"/>
      <c r="D1" s="398"/>
      <c r="E1" s="398"/>
      <c r="F1" s="398"/>
      <c r="G1" s="398"/>
      <c r="H1" s="398"/>
      <c r="I1" s="14"/>
    </row>
    <row r="2" spans="1:15" ht="18" thickBot="1" x14ac:dyDescent="0.35">
      <c r="A2" s="398"/>
      <c r="B2" s="641" t="str">
        <f>'Version Control'!$B$2</f>
        <v>Title Block</v>
      </c>
      <c r="C2" s="737"/>
      <c r="D2" s="737"/>
      <c r="E2" s="642"/>
      <c r="F2" s="398"/>
      <c r="G2" s="398"/>
      <c r="H2" s="398"/>
      <c r="I2" s="14"/>
    </row>
    <row r="3" spans="1:15" x14ac:dyDescent="0.3">
      <c r="A3" s="398"/>
      <c r="B3" s="42" t="str">
        <f>'Version Control'!$B$3</f>
        <v>Test Report Template Name:</v>
      </c>
      <c r="C3" s="778" t="str">
        <f>'Version Control'!$C$3</f>
        <v xml:space="preserve">Residential Freezer Appendix B  </v>
      </c>
      <c r="D3" s="779"/>
      <c r="E3" s="780"/>
      <c r="F3" s="398"/>
      <c r="G3" s="398"/>
      <c r="H3" s="398"/>
      <c r="I3" s="14"/>
    </row>
    <row r="4" spans="1:15" ht="18" x14ac:dyDescent="0.35">
      <c r="A4" s="398"/>
      <c r="B4" s="43" t="str">
        <f>'Version Control'!$B$4</f>
        <v>Version Number:</v>
      </c>
      <c r="C4" s="820" t="str">
        <f>'Version Control'!$C$4</f>
        <v>v2.4</v>
      </c>
      <c r="D4" s="821"/>
      <c r="E4" s="822"/>
      <c r="F4" s="398"/>
      <c r="G4" s="35" t="s">
        <v>230</v>
      </c>
      <c r="H4" s="398"/>
      <c r="I4" s="14"/>
    </row>
    <row r="5" spans="1:15" x14ac:dyDescent="0.3">
      <c r="A5" s="398"/>
      <c r="B5" s="41" t="str">
        <f>'Version Control'!$B$5</f>
        <v xml:space="preserve">Latest Template Revision: </v>
      </c>
      <c r="C5" s="823">
        <f>'Version Control'!$C$5</f>
        <v>42922</v>
      </c>
      <c r="D5" s="824"/>
      <c r="E5" s="825"/>
      <c r="F5" s="398"/>
      <c r="G5" s="398"/>
      <c r="H5" s="398"/>
      <c r="I5" s="14"/>
    </row>
    <row r="6" spans="1:15" x14ac:dyDescent="0.3">
      <c r="A6" s="398"/>
      <c r="B6" s="41" t="str">
        <f>'Version Control'!$B$6</f>
        <v>Tab Name:</v>
      </c>
      <c r="C6" s="820" t="str">
        <f ca="1">MID(CELL("filename",A1), FIND("]", CELL("filename", A1))+ 1, 255)</f>
        <v>Settings</v>
      </c>
      <c r="D6" s="821"/>
      <c r="E6" s="822"/>
      <c r="F6" s="398"/>
      <c r="G6" s="398"/>
      <c r="H6" s="398"/>
      <c r="I6" s="14"/>
    </row>
    <row r="7" spans="1:15" ht="36" customHeight="1" x14ac:dyDescent="0.3">
      <c r="A7" s="398"/>
      <c r="B7" s="50" t="str">
        <f>'Version Control'!$B$7</f>
        <v>File Name:</v>
      </c>
      <c r="C7" s="826" t="str">
        <f ca="1">'Version Control'!$C$7</f>
        <v>Residential Freezer Appendix B - v2.4.xlsx</v>
      </c>
      <c r="D7" s="827"/>
      <c r="E7" s="828"/>
      <c r="F7" s="398"/>
      <c r="G7" s="398"/>
      <c r="H7" s="398"/>
      <c r="I7" s="14"/>
    </row>
    <row r="8" spans="1:15" s="3" customFormat="1" x14ac:dyDescent="0.3">
      <c r="A8" s="393"/>
      <c r="B8" s="412" t="s">
        <v>116</v>
      </c>
      <c r="C8" s="832" t="str">
        <f>'General Info &amp; Test Results'!C17</f>
        <v>[MM/DD/YYYY]</v>
      </c>
      <c r="D8" s="827"/>
      <c r="E8" s="828"/>
      <c r="F8" s="398"/>
      <c r="G8" s="393"/>
      <c r="H8" s="393"/>
      <c r="I8" s="14"/>
    </row>
    <row r="9" spans="1:15" ht="17.25" thickBot="1" x14ac:dyDescent="0.35">
      <c r="A9" s="398"/>
      <c r="B9" s="44" t="str">
        <f>'Version Control'!$B$9</f>
        <v xml:space="preserve">Test Completion Date: </v>
      </c>
      <c r="C9" s="829" t="str">
        <f>'Version Control'!$C$9</f>
        <v>[MM/DD/YYYY]</v>
      </c>
      <c r="D9" s="830"/>
      <c r="E9" s="831"/>
      <c r="F9" s="398"/>
      <c r="G9" s="398"/>
      <c r="H9" s="398"/>
      <c r="I9" s="14"/>
    </row>
    <row r="10" spans="1:15" x14ac:dyDescent="0.3">
      <c r="A10" s="398"/>
      <c r="B10" s="398"/>
      <c r="C10" s="398"/>
      <c r="D10" s="398"/>
      <c r="E10" s="398"/>
      <c r="F10" s="398"/>
      <c r="G10" s="398"/>
      <c r="H10" s="398"/>
      <c r="I10" s="14"/>
    </row>
    <row r="11" spans="1:15" ht="17.25" thickBot="1" x14ac:dyDescent="0.35">
      <c r="A11" s="398"/>
      <c r="B11" s="398"/>
      <c r="C11" s="398"/>
      <c r="D11" s="398"/>
      <c r="E11" s="398"/>
      <c r="F11" s="398"/>
      <c r="G11" s="398"/>
      <c r="H11" s="398"/>
      <c r="I11" s="14"/>
    </row>
    <row r="12" spans="1:15" ht="18" thickBot="1" x14ac:dyDescent="0.35">
      <c r="A12" s="398"/>
      <c r="B12" s="641" t="s">
        <v>461</v>
      </c>
      <c r="C12" s="737"/>
      <c r="D12" s="737"/>
      <c r="E12" s="737"/>
      <c r="F12" s="737"/>
      <c r="G12" s="642"/>
      <c r="H12" s="398"/>
      <c r="I12" s="14"/>
    </row>
    <row r="13" spans="1:15" ht="15" customHeight="1" x14ac:dyDescent="0.3">
      <c r="A13" s="398"/>
      <c r="B13" s="833" t="s">
        <v>205</v>
      </c>
      <c r="C13" s="834"/>
      <c r="D13" s="834"/>
      <c r="E13" s="834"/>
      <c r="F13" s="834"/>
      <c r="G13" s="835"/>
      <c r="H13" s="523"/>
      <c r="I13" s="25"/>
    </row>
    <row r="14" spans="1:15" ht="24" customHeight="1" thickBot="1" x14ac:dyDescent="0.35">
      <c r="A14" s="398"/>
      <c r="B14" s="836"/>
      <c r="C14" s="837"/>
      <c r="D14" s="837"/>
      <c r="E14" s="837"/>
      <c r="F14" s="837"/>
      <c r="G14" s="838"/>
      <c r="H14" s="523"/>
      <c r="I14" s="25"/>
    </row>
    <row r="15" spans="1:15" ht="17.25" x14ac:dyDescent="0.35">
      <c r="A15" s="398"/>
      <c r="B15" s="182"/>
      <c r="C15" s="842" t="s">
        <v>139</v>
      </c>
      <c r="D15" s="842"/>
      <c r="E15" s="183"/>
      <c r="F15" s="842" t="s">
        <v>140</v>
      </c>
      <c r="G15" s="843"/>
      <c r="H15" s="398"/>
      <c r="I15" s="14"/>
      <c r="J15" s="26"/>
      <c r="K15" s="26"/>
    </row>
    <row r="16" spans="1:15" ht="17.25" x14ac:dyDescent="0.35">
      <c r="A16" s="398"/>
      <c r="B16" s="21"/>
      <c r="C16" s="109" t="s">
        <v>79</v>
      </c>
      <c r="D16" s="109" t="s">
        <v>134</v>
      </c>
      <c r="E16" s="181"/>
      <c r="F16" s="109" t="s">
        <v>79</v>
      </c>
      <c r="G16" s="110" t="s">
        <v>134</v>
      </c>
      <c r="H16" s="524"/>
      <c r="I16" s="23"/>
      <c r="J16" s="16"/>
      <c r="K16" s="16"/>
      <c r="L16" s="16"/>
      <c r="M16" s="16"/>
      <c r="N16" s="16"/>
      <c r="O16" s="16"/>
    </row>
    <row r="17" spans="1:15" x14ac:dyDescent="0.3">
      <c r="A17" s="398"/>
      <c r="B17" s="30" t="s">
        <v>116</v>
      </c>
      <c r="C17" s="180" t="s">
        <v>210</v>
      </c>
      <c r="D17" s="12" t="s">
        <v>210</v>
      </c>
      <c r="E17" s="24"/>
      <c r="F17" s="12" t="s">
        <v>210</v>
      </c>
      <c r="G17" s="367" t="s">
        <v>210</v>
      </c>
      <c r="H17" s="398"/>
      <c r="I17" s="14"/>
    </row>
    <row r="18" spans="1:15" x14ac:dyDescent="0.3">
      <c r="A18" s="398"/>
      <c r="B18" s="30" t="s">
        <v>36</v>
      </c>
      <c r="C18" s="34"/>
      <c r="D18" s="10"/>
      <c r="E18" s="27"/>
      <c r="F18" s="10"/>
      <c r="G18" s="11"/>
      <c r="H18" s="525"/>
      <c r="I18" s="28"/>
      <c r="J18" s="22"/>
      <c r="K18" s="22"/>
      <c r="L18" s="22"/>
      <c r="M18" s="22"/>
      <c r="N18" s="22"/>
      <c r="O18" s="22"/>
    </row>
    <row r="19" spans="1:15" x14ac:dyDescent="0.3">
      <c r="A19" s="398"/>
      <c r="B19" s="30" t="s">
        <v>114</v>
      </c>
      <c r="C19" s="34"/>
      <c r="D19" s="10"/>
      <c r="E19" s="24"/>
      <c r="F19" s="10"/>
      <c r="G19" s="11"/>
      <c r="H19" s="525"/>
      <c r="I19" s="28"/>
      <c r="J19" s="22"/>
      <c r="K19" s="22"/>
      <c r="L19" s="22"/>
      <c r="M19" s="22"/>
      <c r="N19" s="22"/>
      <c r="O19" s="22"/>
    </row>
    <row r="20" spans="1:15" x14ac:dyDescent="0.3">
      <c r="A20" s="398"/>
      <c r="B20" s="31" t="s">
        <v>153</v>
      </c>
      <c r="C20" s="34"/>
      <c r="D20" s="10"/>
      <c r="E20" s="24"/>
      <c r="F20" s="10"/>
      <c r="G20" s="11"/>
      <c r="H20" s="398"/>
      <c r="I20" s="14"/>
    </row>
    <row r="21" spans="1:15" x14ac:dyDescent="0.3">
      <c r="A21" s="398"/>
      <c r="B21" s="31" t="s">
        <v>250</v>
      </c>
      <c r="C21" s="34"/>
      <c r="D21" s="10"/>
      <c r="E21" s="24"/>
      <c r="F21" s="10"/>
      <c r="G21" s="11"/>
      <c r="H21" s="398"/>
      <c r="I21" s="14"/>
    </row>
    <row r="22" spans="1:15" x14ac:dyDescent="0.3">
      <c r="A22" s="398"/>
      <c r="B22" s="31" t="s">
        <v>251</v>
      </c>
      <c r="C22" s="34"/>
      <c r="D22" s="10"/>
      <c r="E22" s="24"/>
      <c r="F22" s="10"/>
      <c r="G22" s="11"/>
      <c r="H22" s="398"/>
      <c r="I22" s="14"/>
    </row>
    <row r="23" spans="1:15" x14ac:dyDescent="0.3">
      <c r="A23" s="398"/>
      <c r="B23" s="31" t="s">
        <v>60</v>
      </c>
      <c r="C23" s="34"/>
      <c r="D23" s="10"/>
      <c r="E23" s="24"/>
      <c r="F23" s="10"/>
      <c r="G23" s="11"/>
      <c r="H23" s="398"/>
      <c r="I23" s="14"/>
    </row>
    <row r="24" spans="1:15" ht="17.25" thickBot="1" x14ac:dyDescent="0.35">
      <c r="A24" s="398"/>
      <c r="B24" s="18" t="s">
        <v>285</v>
      </c>
      <c r="C24" s="15"/>
      <c r="D24" s="15"/>
      <c r="E24" s="15"/>
      <c r="F24" s="15"/>
      <c r="G24" s="19"/>
      <c r="H24" s="398"/>
      <c r="I24" s="14"/>
    </row>
    <row r="25" spans="1:15" ht="17.25" thickBot="1" x14ac:dyDescent="0.35">
      <c r="A25" s="398"/>
      <c r="B25" s="401"/>
      <c r="C25" s="401"/>
      <c r="D25" s="401"/>
      <c r="E25" s="401"/>
      <c r="F25" s="401"/>
      <c r="G25" s="401"/>
      <c r="H25" s="398"/>
      <c r="I25" s="14"/>
    </row>
    <row r="26" spans="1:15" s="5" customFormat="1" ht="18" thickBot="1" x14ac:dyDescent="0.35">
      <c r="A26" s="398"/>
      <c r="B26" s="839" t="s">
        <v>421</v>
      </c>
      <c r="C26" s="840"/>
      <c r="D26" s="840"/>
      <c r="E26" s="840"/>
      <c r="F26" s="840"/>
      <c r="G26" s="841"/>
      <c r="H26" s="420"/>
      <c r="I26" s="14"/>
    </row>
    <row r="27" spans="1:15" s="5" customFormat="1" x14ac:dyDescent="0.3">
      <c r="A27" s="398"/>
      <c r="B27" s="760"/>
      <c r="C27" s="761"/>
      <c r="D27" s="761"/>
      <c r="E27" s="761"/>
      <c r="F27" s="761"/>
      <c r="G27" s="762"/>
      <c r="H27" s="420"/>
      <c r="I27" s="14"/>
    </row>
    <row r="28" spans="1:15" s="5" customFormat="1" x14ac:dyDescent="0.3">
      <c r="A28" s="398"/>
      <c r="B28" s="733"/>
      <c r="C28" s="749"/>
      <c r="D28" s="749"/>
      <c r="E28" s="749"/>
      <c r="F28" s="749"/>
      <c r="G28" s="734"/>
      <c r="H28" s="420"/>
      <c r="I28" s="14"/>
    </row>
    <row r="29" spans="1:15" s="5" customFormat="1" x14ac:dyDescent="0.3">
      <c r="A29" s="398"/>
      <c r="B29" s="733"/>
      <c r="C29" s="749"/>
      <c r="D29" s="749"/>
      <c r="E29" s="749"/>
      <c r="F29" s="749"/>
      <c r="G29" s="734"/>
      <c r="H29" s="420"/>
      <c r="I29" s="14"/>
    </row>
    <row r="30" spans="1:15" s="5" customFormat="1" x14ac:dyDescent="0.3">
      <c r="A30" s="398"/>
      <c r="B30" s="733"/>
      <c r="C30" s="749"/>
      <c r="D30" s="749"/>
      <c r="E30" s="749"/>
      <c r="F30" s="749"/>
      <c r="G30" s="734"/>
      <c r="H30" s="420"/>
      <c r="I30" s="14"/>
    </row>
    <row r="31" spans="1:15" s="5" customFormat="1" ht="17.25" thickBot="1" x14ac:dyDescent="0.35">
      <c r="A31" s="398"/>
      <c r="B31" s="735"/>
      <c r="C31" s="750"/>
      <c r="D31" s="750"/>
      <c r="E31" s="750"/>
      <c r="F31" s="750"/>
      <c r="G31" s="736"/>
      <c r="H31" s="420"/>
      <c r="I31" s="14"/>
    </row>
    <row r="32" spans="1:15" s="5" customFormat="1" ht="17.25" thickBot="1" x14ac:dyDescent="0.35">
      <c r="A32" s="398"/>
      <c r="B32" s="398"/>
      <c r="C32" s="398"/>
      <c r="D32" s="398"/>
      <c r="E32" s="398"/>
      <c r="F32" s="398"/>
      <c r="G32" s="398"/>
      <c r="H32" s="398"/>
      <c r="I32" s="14"/>
      <c r="K32" s="13"/>
    </row>
    <row r="33" spans="1:9" s="5" customFormat="1" ht="18" thickBot="1" x14ac:dyDescent="0.35">
      <c r="A33" s="398"/>
      <c r="B33" s="727" t="s">
        <v>388</v>
      </c>
      <c r="C33" s="763"/>
      <c r="D33" s="763"/>
      <c r="E33" s="763"/>
      <c r="F33" s="763"/>
      <c r="G33" s="728"/>
      <c r="H33" s="420"/>
      <c r="I33" s="14"/>
    </row>
    <row r="34" spans="1:9" s="5" customFormat="1" x14ac:dyDescent="0.3">
      <c r="A34" s="398"/>
      <c r="B34" s="760"/>
      <c r="C34" s="761"/>
      <c r="D34" s="761"/>
      <c r="E34" s="761"/>
      <c r="F34" s="761"/>
      <c r="G34" s="762"/>
      <c r="H34" s="420"/>
      <c r="I34" s="14"/>
    </row>
    <row r="35" spans="1:9" s="5" customFormat="1" x14ac:dyDescent="0.3">
      <c r="A35" s="398"/>
      <c r="B35" s="733"/>
      <c r="C35" s="749"/>
      <c r="D35" s="749"/>
      <c r="E35" s="749"/>
      <c r="F35" s="749"/>
      <c r="G35" s="734"/>
      <c r="H35" s="420"/>
      <c r="I35" s="14"/>
    </row>
    <row r="36" spans="1:9" s="5" customFormat="1" x14ac:dyDescent="0.3">
      <c r="A36" s="398"/>
      <c r="B36" s="733"/>
      <c r="C36" s="749"/>
      <c r="D36" s="749"/>
      <c r="E36" s="749"/>
      <c r="F36" s="749"/>
      <c r="G36" s="734"/>
      <c r="H36" s="420"/>
      <c r="I36" s="14"/>
    </row>
    <row r="37" spans="1:9" s="5" customFormat="1" x14ac:dyDescent="0.3">
      <c r="A37" s="398"/>
      <c r="B37" s="733"/>
      <c r="C37" s="749"/>
      <c r="D37" s="749"/>
      <c r="E37" s="749"/>
      <c r="F37" s="749"/>
      <c r="G37" s="734"/>
      <c r="H37" s="420"/>
      <c r="I37" s="14"/>
    </row>
    <row r="38" spans="1:9" s="5" customFormat="1" ht="17.25" thickBot="1" x14ac:dyDescent="0.35">
      <c r="A38" s="398"/>
      <c r="B38" s="735"/>
      <c r="C38" s="750"/>
      <c r="D38" s="750"/>
      <c r="E38" s="750"/>
      <c r="F38" s="750"/>
      <c r="G38" s="736"/>
      <c r="H38" s="420"/>
      <c r="I38" s="14"/>
    </row>
    <row r="39" spans="1:9" x14ac:dyDescent="0.3">
      <c r="A39" s="398"/>
      <c r="B39" s="401"/>
      <c r="C39" s="401"/>
      <c r="D39" s="401"/>
      <c r="E39" s="401"/>
      <c r="F39" s="401"/>
      <c r="G39" s="401"/>
      <c r="H39" s="398"/>
      <c r="I39" s="14"/>
    </row>
    <row r="40" spans="1:9" x14ac:dyDescent="0.3">
      <c r="A40" s="14"/>
      <c r="B40" s="14"/>
      <c r="C40" s="14"/>
      <c r="D40" s="14"/>
      <c r="E40" s="14"/>
      <c r="F40" s="14"/>
      <c r="G40" s="14"/>
      <c r="H40" s="14"/>
      <c r="I40" s="14"/>
    </row>
  </sheetData>
  <sheetProtection password="CAAA" sheet="1" objects="1" scenarios="1" selectLockedCells="1"/>
  <mergeCells count="16">
    <mergeCell ref="B27:G31"/>
    <mergeCell ref="B34:G38"/>
    <mergeCell ref="B26:G26"/>
    <mergeCell ref="B33:G33"/>
    <mergeCell ref="B12:G12"/>
    <mergeCell ref="C15:D15"/>
    <mergeCell ref="F15:G15"/>
    <mergeCell ref="B2:E2"/>
    <mergeCell ref="C3:E3"/>
    <mergeCell ref="B13:G14"/>
    <mergeCell ref="C4:E4"/>
    <mergeCell ref="C5:E5"/>
    <mergeCell ref="C6:E6"/>
    <mergeCell ref="C7:E7"/>
    <mergeCell ref="C9:E9"/>
    <mergeCell ref="C8:E8"/>
  </mergeCells>
  <conditionalFormatting sqref="F17:G23">
    <cfRule type="expression" dxfId="38" priority="4" stopIfTrue="1">
      <formula>AND(ASH="No")</formula>
    </cfRule>
  </conditionalFormatting>
  <dataValidations count="1">
    <dataValidation type="list" showInputMessage="1" showErrorMessage="1" sqref="C20:D20 F20:G20">
      <formula1>ASH_Switch</formula1>
    </dataValidation>
  </dataValidations>
  <hyperlinks>
    <hyperlink ref="G4" location="Instructions!C33" display="Back to Instructions tab"/>
  </hyperlinks>
  <printOptions horizontalCentered="1"/>
  <pageMargins left="0.25" right="0.25" top="0.75" bottom="0.25" header="0.3" footer="0.3"/>
  <pageSetup scale="65" orientation="landscape"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66CC"/>
    <pageSetUpPr fitToPage="1"/>
  </sheetPr>
  <dimension ref="A1:BD93"/>
  <sheetViews>
    <sheetView zoomScale="80" zoomScaleNormal="80" workbookViewId="0">
      <selection activeCell="H4" sqref="H4:I4"/>
    </sheetView>
  </sheetViews>
  <sheetFormatPr defaultColWidth="9.140625" defaultRowHeight="16.5" x14ac:dyDescent="0.25"/>
  <cols>
    <col min="1" max="1" width="3.7109375" style="6" customWidth="1"/>
    <col min="2" max="2" width="20.42578125" style="6" customWidth="1"/>
    <col min="3" max="3" width="38.28515625" style="6" customWidth="1"/>
    <col min="4" max="4" width="14.5703125" style="6" customWidth="1"/>
    <col min="5" max="5" width="13.5703125" style="6" customWidth="1"/>
    <col min="6" max="6" width="15.140625" style="6" customWidth="1"/>
    <col min="7" max="7" width="24.28515625" style="6" customWidth="1"/>
    <col min="8" max="9" width="18.7109375" style="6" customWidth="1"/>
    <col min="10" max="10" width="16.42578125" style="6" customWidth="1"/>
    <col min="11" max="11" width="11.5703125" style="6" customWidth="1"/>
    <col min="12" max="14" width="12.85546875" style="6" customWidth="1"/>
    <col min="15" max="15" width="13" style="6" customWidth="1"/>
    <col min="16" max="42" width="11.5703125" style="6" customWidth="1"/>
    <col min="43" max="44" width="10.7109375" style="6" customWidth="1"/>
    <col min="45" max="52" width="11.5703125" style="6" customWidth="1"/>
    <col min="53" max="53" width="42.7109375" style="6" customWidth="1"/>
    <col min="54" max="54" width="11.5703125" style="6" customWidth="1"/>
    <col min="55" max="55" width="4.5703125" style="6" customWidth="1"/>
    <col min="56" max="56" width="11.5703125" style="6" customWidth="1"/>
    <col min="57" max="16384" width="9.140625" style="6"/>
  </cols>
  <sheetData>
    <row r="1" spans="1:55" ht="17.25" thickBot="1" x14ac:dyDescent="0.3">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62"/>
    </row>
    <row r="2" spans="1:55" ht="18" customHeight="1" thickBot="1" x14ac:dyDescent="0.3">
      <c r="A2" s="422"/>
      <c r="B2" s="641" t="str">
        <f>'Version Control'!$B$2</f>
        <v>Title Block</v>
      </c>
      <c r="C2" s="737"/>
      <c r="D2" s="737"/>
      <c r="E2" s="737"/>
      <c r="F2" s="642"/>
      <c r="G2" s="422"/>
      <c r="H2" s="422"/>
      <c r="I2" s="422"/>
      <c r="J2" s="422"/>
      <c r="K2" s="532"/>
      <c r="L2" s="532"/>
      <c r="M2" s="532"/>
      <c r="N2" s="532"/>
      <c r="O2" s="53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62"/>
    </row>
    <row r="3" spans="1:55" ht="16.5" customHeight="1" x14ac:dyDescent="0.25">
      <c r="A3" s="422"/>
      <c r="B3" s="930" t="str">
        <f>'Version Control'!$B$3</f>
        <v>Test Report Template Name:</v>
      </c>
      <c r="C3" s="931"/>
      <c r="D3" s="881" t="str">
        <f>'Version Control'!$C$3</f>
        <v xml:space="preserve">Residential Freezer Appendix B  </v>
      </c>
      <c r="E3" s="882"/>
      <c r="F3" s="883"/>
      <c r="G3" s="422"/>
      <c r="H3" s="422"/>
      <c r="I3" s="422"/>
      <c r="J3" s="422"/>
      <c r="K3" s="532"/>
      <c r="L3" s="532"/>
      <c r="M3" s="532"/>
      <c r="N3" s="532"/>
      <c r="O3" s="53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62"/>
    </row>
    <row r="4" spans="1:55" ht="18" customHeight="1" x14ac:dyDescent="0.25">
      <c r="A4" s="422"/>
      <c r="B4" s="932" t="str">
        <f>'Version Control'!$B$4</f>
        <v>Version Number:</v>
      </c>
      <c r="C4" s="933"/>
      <c r="D4" s="884" t="str">
        <f>'Version Control'!$C$4</f>
        <v>v2.4</v>
      </c>
      <c r="E4" s="885"/>
      <c r="F4" s="886"/>
      <c r="G4" s="422"/>
      <c r="H4" s="808" t="s">
        <v>230</v>
      </c>
      <c r="I4" s="808"/>
      <c r="J4" s="422"/>
      <c r="K4" s="532"/>
      <c r="L4" s="532"/>
      <c r="M4" s="532"/>
      <c r="N4" s="532"/>
      <c r="O4" s="53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62"/>
    </row>
    <row r="5" spans="1:55" ht="16.5" customHeight="1" x14ac:dyDescent="0.25">
      <c r="A5" s="422"/>
      <c r="B5" s="932" t="str">
        <f>'Version Control'!$B$5</f>
        <v xml:space="preserve">Latest Template Revision: </v>
      </c>
      <c r="C5" s="933"/>
      <c r="D5" s="887">
        <f>'Version Control'!$C$5</f>
        <v>42922</v>
      </c>
      <c r="E5" s="888"/>
      <c r="F5" s="889"/>
      <c r="G5" s="422"/>
      <c r="H5" s="533"/>
      <c r="I5" s="422"/>
      <c r="J5" s="422"/>
      <c r="K5" s="532"/>
      <c r="L5" s="532"/>
      <c r="M5" s="532"/>
      <c r="N5" s="532"/>
      <c r="O5" s="53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62"/>
    </row>
    <row r="6" spans="1:55" ht="16.5" customHeight="1" x14ac:dyDescent="0.25">
      <c r="A6" s="422"/>
      <c r="B6" s="932" t="str">
        <f>'Version Control'!$B$6</f>
        <v>Tab Name:</v>
      </c>
      <c r="C6" s="933"/>
      <c r="D6" s="884" t="str">
        <f ca="1">MID(CELL("filename",B1), FIND("]", CELL("filename", B1))+ 1, 255)</f>
        <v>Energy Calcs (ASH Switch OFF)</v>
      </c>
      <c r="E6" s="885"/>
      <c r="F6" s="886"/>
      <c r="G6" s="422"/>
      <c r="H6" s="422"/>
      <c r="I6" s="422"/>
      <c r="J6" s="422"/>
      <c r="K6" s="532"/>
      <c r="L6" s="532"/>
      <c r="M6" s="532"/>
      <c r="N6" s="532"/>
      <c r="O6" s="53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62"/>
    </row>
    <row r="7" spans="1:55" ht="38.25" customHeight="1" x14ac:dyDescent="0.25">
      <c r="A7" s="422"/>
      <c r="B7" s="932" t="str">
        <f>'Version Control'!$B$7</f>
        <v>File Name:</v>
      </c>
      <c r="C7" s="933"/>
      <c r="D7" s="826" t="str">
        <f ca="1">'Version Control'!$C$7</f>
        <v>Residential Freezer Appendix B - v2.4.xlsx</v>
      </c>
      <c r="E7" s="827"/>
      <c r="F7" s="828"/>
      <c r="G7" s="422"/>
      <c r="H7" s="422"/>
      <c r="I7" s="422"/>
      <c r="J7" s="422"/>
      <c r="K7" s="532"/>
      <c r="L7" s="532"/>
      <c r="M7" s="532"/>
      <c r="N7" s="532"/>
      <c r="O7" s="53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62"/>
    </row>
    <row r="8" spans="1:55" s="3" customFormat="1" x14ac:dyDescent="0.3">
      <c r="A8" s="393"/>
      <c r="B8" s="909" t="s">
        <v>116</v>
      </c>
      <c r="C8" s="910"/>
      <c r="D8" s="911" t="str">
        <f>'General Info &amp; Test Results'!C17</f>
        <v>[MM/DD/YYYY]</v>
      </c>
      <c r="E8" s="827"/>
      <c r="F8" s="828"/>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62"/>
    </row>
    <row r="9" spans="1:55" ht="17.25" customHeight="1" thickBot="1" x14ac:dyDescent="0.3">
      <c r="A9" s="422"/>
      <c r="B9" s="934" t="str">
        <f>'Version Control'!$B$9</f>
        <v xml:space="preserve">Test Completion Date: </v>
      </c>
      <c r="C9" s="935"/>
      <c r="D9" s="892" t="str">
        <f>'Version Control'!$C$9</f>
        <v>[MM/DD/YYYY]</v>
      </c>
      <c r="E9" s="893"/>
      <c r="F9" s="894"/>
      <c r="G9" s="422"/>
      <c r="H9" s="422"/>
      <c r="I9" s="422"/>
      <c r="J9" s="422"/>
      <c r="K9" s="532"/>
      <c r="L9" s="532"/>
      <c r="M9" s="532"/>
      <c r="N9" s="532"/>
      <c r="O9" s="53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62"/>
    </row>
    <row r="10" spans="1:55" ht="16.5" customHeight="1" x14ac:dyDescent="0.25">
      <c r="A10" s="422"/>
      <c r="B10" s="422"/>
      <c r="C10" s="422"/>
      <c r="D10" s="422"/>
      <c r="E10" s="422"/>
      <c r="F10" s="422"/>
      <c r="G10" s="422"/>
      <c r="H10" s="422"/>
      <c r="I10" s="422"/>
      <c r="J10" s="422"/>
      <c r="K10" s="532"/>
      <c r="L10" s="532"/>
      <c r="M10" s="532"/>
      <c r="N10" s="532"/>
      <c r="O10" s="53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62"/>
    </row>
    <row r="11" spans="1:55" ht="17.25" customHeight="1" thickBot="1" x14ac:dyDescent="0.3">
      <c r="A11" s="422"/>
      <c r="B11" s="422"/>
      <c r="C11" s="422"/>
      <c r="D11" s="422"/>
      <c r="E11" s="422"/>
      <c r="F11" s="422"/>
      <c r="G11" s="422"/>
      <c r="H11" s="422"/>
      <c r="I11" s="422"/>
      <c r="J11" s="422"/>
      <c r="K11" s="532"/>
      <c r="L11" s="532"/>
      <c r="M11" s="532"/>
      <c r="N11" s="532"/>
      <c r="O11" s="53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62"/>
    </row>
    <row r="12" spans="1:55" ht="18" thickBot="1" x14ac:dyDescent="0.3">
      <c r="A12" s="422"/>
      <c r="B12" s="641" t="s">
        <v>138</v>
      </c>
      <c r="C12" s="737"/>
      <c r="D12" s="737"/>
      <c r="E12" s="737"/>
      <c r="F12" s="737"/>
      <c r="G12" s="737"/>
      <c r="H12" s="737"/>
      <c r="I12" s="737"/>
      <c r="J12" s="642"/>
      <c r="K12" s="534"/>
      <c r="L12" s="512"/>
      <c r="M12" s="512"/>
      <c r="N12" s="512"/>
      <c r="O12" s="512"/>
      <c r="P12" s="512"/>
      <c r="Q12" s="535"/>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62"/>
    </row>
    <row r="13" spans="1:55" x14ac:dyDescent="0.25">
      <c r="A13" s="422"/>
      <c r="B13" s="218" t="s">
        <v>224</v>
      </c>
      <c r="C13" s="219"/>
      <c r="D13" s="219"/>
      <c r="E13" s="219"/>
      <c r="F13" s="219"/>
      <c r="G13" s="219"/>
      <c r="H13" s="219"/>
      <c r="I13" s="219"/>
      <c r="J13" s="220"/>
      <c r="K13" s="536"/>
      <c r="L13" s="506"/>
      <c r="M13" s="506"/>
      <c r="N13" s="506"/>
      <c r="O13" s="506"/>
      <c r="P13" s="506"/>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62"/>
    </row>
    <row r="14" spans="1:55" ht="35.25" customHeight="1" x14ac:dyDescent="0.25">
      <c r="A14" s="422"/>
      <c r="B14" s="936" t="s">
        <v>290</v>
      </c>
      <c r="C14" s="937"/>
      <c r="D14" s="937"/>
      <c r="E14" s="937"/>
      <c r="F14" s="937"/>
      <c r="G14" s="937"/>
      <c r="H14" s="937"/>
      <c r="I14" s="937"/>
      <c r="J14" s="938"/>
      <c r="K14" s="537"/>
      <c r="L14" s="538"/>
      <c r="M14" s="535"/>
      <c r="N14" s="535"/>
      <c r="O14" s="506"/>
      <c r="P14" s="506"/>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62"/>
    </row>
    <row r="15" spans="1:55" ht="17.25" x14ac:dyDescent="0.25">
      <c r="A15" s="422"/>
      <c r="B15" s="221" t="s">
        <v>491</v>
      </c>
      <c r="C15" s="138"/>
      <c r="D15" s="138"/>
      <c r="E15" s="138"/>
      <c r="F15" s="138"/>
      <c r="G15" s="138"/>
      <c r="H15" s="138"/>
      <c r="I15" s="138"/>
      <c r="J15" s="222"/>
      <c r="K15" s="536"/>
      <c r="L15" s="506"/>
      <c r="M15" s="535"/>
      <c r="N15" s="535"/>
      <c r="O15" s="506"/>
      <c r="P15" s="506"/>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62"/>
    </row>
    <row r="16" spans="1:55" ht="17.25" thickBot="1" x14ac:dyDescent="0.3">
      <c r="A16" s="422"/>
      <c r="B16" s="223" t="s">
        <v>223</v>
      </c>
      <c r="C16" s="224"/>
      <c r="D16" s="224"/>
      <c r="E16" s="224"/>
      <c r="F16" s="224"/>
      <c r="G16" s="224"/>
      <c r="H16" s="224"/>
      <c r="I16" s="224"/>
      <c r="J16" s="225"/>
      <c r="K16" s="536"/>
      <c r="L16" s="506"/>
      <c r="M16" s="535"/>
      <c r="N16" s="535"/>
      <c r="O16" s="506"/>
      <c r="P16" s="506"/>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62"/>
    </row>
    <row r="17" spans="1:56" ht="17.25" thickBot="1" x14ac:dyDescent="0.3">
      <c r="A17" s="422"/>
      <c r="B17" s="422"/>
      <c r="C17" s="422"/>
      <c r="D17" s="422"/>
      <c r="E17" s="422"/>
      <c r="F17" s="422"/>
      <c r="G17" s="422"/>
      <c r="H17" s="422"/>
      <c r="I17" s="422"/>
      <c r="J17" s="422"/>
      <c r="K17" s="422"/>
      <c r="L17" s="422"/>
      <c r="M17" s="521"/>
      <c r="N17" s="521"/>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62"/>
    </row>
    <row r="18" spans="1:56" ht="16.149999999999999" customHeight="1" thickBot="1" x14ac:dyDescent="0.3">
      <c r="A18" s="422"/>
      <c r="B18" s="641" t="s">
        <v>473</v>
      </c>
      <c r="C18" s="737"/>
      <c r="D18" s="737"/>
      <c r="E18" s="737"/>
      <c r="F18" s="737"/>
      <c r="G18" s="737"/>
      <c r="H18" s="737"/>
      <c r="I18" s="737"/>
      <c r="J18" s="642"/>
      <c r="K18" s="641" t="s">
        <v>239</v>
      </c>
      <c r="L18" s="737"/>
      <c r="M18" s="737"/>
      <c r="N18" s="737"/>
      <c r="O18" s="737"/>
      <c r="P18" s="737"/>
      <c r="Q18" s="737"/>
      <c r="R18" s="737"/>
      <c r="S18" s="737"/>
      <c r="T18" s="737"/>
      <c r="U18" s="737"/>
      <c r="V18" s="737"/>
      <c r="W18" s="737"/>
      <c r="X18" s="737"/>
      <c r="Y18" s="737"/>
      <c r="Z18" s="737"/>
      <c r="AA18" s="737"/>
      <c r="AB18" s="737"/>
      <c r="AC18" s="737"/>
      <c r="AD18" s="737"/>
      <c r="AE18" s="737"/>
      <c r="AF18" s="737"/>
      <c r="AG18" s="642"/>
      <c r="AH18" s="641" t="s">
        <v>250</v>
      </c>
      <c r="AI18" s="737"/>
      <c r="AJ18" s="737"/>
      <c r="AK18" s="737"/>
      <c r="AL18" s="737"/>
      <c r="AM18" s="737"/>
      <c r="AN18" s="737"/>
      <c r="AO18" s="737"/>
      <c r="AP18" s="642"/>
      <c r="AQ18" s="641" t="s">
        <v>251</v>
      </c>
      <c r="AR18" s="737"/>
      <c r="AS18" s="737"/>
      <c r="AT18" s="737"/>
      <c r="AU18" s="737"/>
      <c r="AV18" s="737"/>
      <c r="AW18" s="737"/>
      <c r="AX18" s="737"/>
      <c r="AY18" s="642"/>
      <c r="AZ18" s="422"/>
      <c r="BA18" s="844" t="s">
        <v>436</v>
      </c>
      <c r="BB18" s="422"/>
      <c r="BC18" s="62"/>
    </row>
    <row r="19" spans="1:56" ht="15" customHeight="1" thickBot="1" x14ac:dyDescent="0.3">
      <c r="A19" s="422"/>
      <c r="B19" s="858"/>
      <c r="C19" s="770"/>
      <c r="D19" s="925" t="s">
        <v>168</v>
      </c>
      <c r="E19" s="926"/>
      <c r="F19" s="927"/>
      <c r="G19" s="928" t="s">
        <v>26</v>
      </c>
      <c r="H19" s="925" t="s">
        <v>301</v>
      </c>
      <c r="I19" s="926"/>
      <c r="J19" s="927"/>
      <c r="K19" s="858" t="s">
        <v>216</v>
      </c>
      <c r="L19" s="770"/>
      <c r="M19" s="770"/>
      <c r="N19" s="770"/>
      <c r="O19" s="770"/>
      <c r="P19" s="770"/>
      <c r="Q19" s="770"/>
      <c r="R19" s="770"/>
      <c r="S19" s="770"/>
      <c r="T19" s="770"/>
      <c r="U19" s="770"/>
      <c r="V19" s="770"/>
      <c r="W19" s="770"/>
      <c r="X19" s="770"/>
      <c r="Y19" s="770"/>
      <c r="Z19" s="770"/>
      <c r="AA19" s="770"/>
      <c r="AB19" s="770"/>
      <c r="AC19" s="770"/>
      <c r="AD19" s="770"/>
      <c r="AE19" s="770"/>
      <c r="AF19" s="770"/>
      <c r="AG19" s="771"/>
      <c r="AH19" s="858" t="s">
        <v>216</v>
      </c>
      <c r="AI19" s="770"/>
      <c r="AJ19" s="770"/>
      <c r="AK19" s="770"/>
      <c r="AL19" s="770"/>
      <c r="AM19" s="770"/>
      <c r="AN19" s="770"/>
      <c r="AO19" s="770"/>
      <c r="AP19" s="771"/>
      <c r="AQ19" s="858" t="s">
        <v>216</v>
      </c>
      <c r="AR19" s="770"/>
      <c r="AS19" s="770"/>
      <c r="AT19" s="770"/>
      <c r="AU19" s="770"/>
      <c r="AV19" s="770"/>
      <c r="AW19" s="770"/>
      <c r="AX19" s="770"/>
      <c r="AY19" s="771"/>
      <c r="AZ19" s="422"/>
      <c r="BA19" s="845"/>
      <c r="BB19" s="422"/>
      <c r="BC19" s="62"/>
    </row>
    <row r="20" spans="1:56" s="83" customFormat="1" ht="34.5" x14ac:dyDescent="0.25">
      <c r="A20" s="517"/>
      <c r="B20" s="196" t="s">
        <v>46</v>
      </c>
      <c r="C20" s="201" t="s">
        <v>24</v>
      </c>
      <c r="D20" s="204" t="s">
        <v>166</v>
      </c>
      <c r="E20" s="185" t="s">
        <v>167</v>
      </c>
      <c r="F20" s="197" t="s">
        <v>157</v>
      </c>
      <c r="G20" s="929"/>
      <c r="H20" s="204" t="s">
        <v>158</v>
      </c>
      <c r="I20" s="185" t="s">
        <v>159</v>
      </c>
      <c r="J20" s="197" t="s">
        <v>157</v>
      </c>
      <c r="K20" s="184" t="s">
        <v>19</v>
      </c>
      <c r="L20" s="121" t="s">
        <v>20</v>
      </c>
      <c r="M20" s="121" t="s">
        <v>57</v>
      </c>
      <c r="N20" s="121" t="s">
        <v>58</v>
      </c>
      <c r="O20" s="121" t="s">
        <v>59</v>
      </c>
      <c r="P20" s="121" t="s">
        <v>246</v>
      </c>
      <c r="Q20" s="121" t="s">
        <v>325</v>
      </c>
      <c r="R20" s="121" t="s">
        <v>327</v>
      </c>
      <c r="S20" s="121" t="s">
        <v>328</v>
      </c>
      <c r="T20" s="121" t="s">
        <v>326</v>
      </c>
      <c r="U20" s="121" t="s">
        <v>329</v>
      </c>
      <c r="V20" s="121" t="s">
        <v>330</v>
      </c>
      <c r="W20" s="121" t="s">
        <v>331</v>
      </c>
      <c r="X20" s="121" t="s">
        <v>332</v>
      </c>
      <c r="Y20" s="121" t="s">
        <v>333</v>
      </c>
      <c r="Z20" s="121" t="s">
        <v>504</v>
      </c>
      <c r="AA20" s="121" t="s">
        <v>505</v>
      </c>
      <c r="AB20" s="121" t="s">
        <v>506</v>
      </c>
      <c r="AC20" s="121" t="s">
        <v>507</v>
      </c>
      <c r="AD20" s="121" t="s">
        <v>508</v>
      </c>
      <c r="AE20" s="121" t="s">
        <v>262</v>
      </c>
      <c r="AF20" s="121" t="s">
        <v>22</v>
      </c>
      <c r="AG20" s="122" t="s">
        <v>23</v>
      </c>
      <c r="AH20" s="877" t="s">
        <v>235</v>
      </c>
      <c r="AI20" s="793"/>
      <c r="AJ20" s="121" t="s">
        <v>19</v>
      </c>
      <c r="AK20" s="121" t="s">
        <v>20</v>
      </c>
      <c r="AL20" s="121" t="s">
        <v>21</v>
      </c>
      <c r="AM20" s="121" t="s">
        <v>58</v>
      </c>
      <c r="AN20" s="121" t="s">
        <v>82</v>
      </c>
      <c r="AO20" s="121" t="s">
        <v>137</v>
      </c>
      <c r="AP20" s="281" t="s">
        <v>262</v>
      </c>
      <c r="AQ20" s="877" t="s">
        <v>235</v>
      </c>
      <c r="AR20" s="793"/>
      <c r="AS20" s="121" t="s">
        <v>19</v>
      </c>
      <c r="AT20" s="121" t="s">
        <v>20</v>
      </c>
      <c r="AU20" s="121" t="s">
        <v>21</v>
      </c>
      <c r="AV20" s="121" t="s">
        <v>58</v>
      </c>
      <c r="AW20" s="121" t="s">
        <v>82</v>
      </c>
      <c r="AX20" s="121" t="s">
        <v>137</v>
      </c>
      <c r="AY20" s="122" t="s">
        <v>262</v>
      </c>
      <c r="AZ20" s="517"/>
      <c r="BA20" s="439" t="s">
        <v>262</v>
      </c>
      <c r="BB20" s="517"/>
      <c r="BC20" s="136"/>
    </row>
    <row r="21" spans="1:56" x14ac:dyDescent="0.25">
      <c r="A21" s="422"/>
      <c r="B21" s="186" t="s">
        <v>27</v>
      </c>
      <c r="C21" s="202" t="s">
        <v>122</v>
      </c>
      <c r="D21" s="605"/>
      <c r="E21" s="602"/>
      <c r="F21" s="198">
        <f>E21-D21</f>
        <v>0</v>
      </c>
      <c r="G21" s="608"/>
      <c r="H21" s="605"/>
      <c r="I21" s="602"/>
      <c r="J21" s="198">
        <f>I21-H21</f>
        <v>0</v>
      </c>
      <c r="K21" s="605"/>
      <c r="L21" s="602"/>
      <c r="M21" s="602"/>
      <c r="N21" s="602"/>
      <c r="O21" s="602"/>
      <c r="P21" s="602"/>
      <c r="Q21" s="602"/>
      <c r="R21" s="602"/>
      <c r="S21" s="602"/>
      <c r="T21" s="602"/>
      <c r="U21" s="602"/>
      <c r="V21" s="602"/>
      <c r="W21" s="623"/>
      <c r="X21" s="623"/>
      <c r="Y21" s="623"/>
      <c r="Z21" s="623"/>
      <c r="AA21" s="623"/>
      <c r="AB21" s="623"/>
      <c r="AC21" s="602"/>
      <c r="AD21" s="602"/>
      <c r="AE21" s="188" t="str">
        <f t="shared" ref="AE21:AE28" si="0">IF(ISERROR(AVERAGE(K21:AD21)),"",AVERAGE(K21:AD21))</f>
        <v/>
      </c>
      <c r="AF21" s="602"/>
      <c r="AG21" s="603"/>
      <c r="AH21" s="863" t="str">
        <f>IF(Volume!C19&lt;&gt;"", Volume!C19,"-")</f>
        <v>-</v>
      </c>
      <c r="AI21" s="864"/>
      <c r="AJ21" s="602"/>
      <c r="AK21" s="602"/>
      <c r="AL21" s="602"/>
      <c r="AM21" s="602"/>
      <c r="AN21" s="602"/>
      <c r="AO21" s="611"/>
      <c r="AP21" s="189">
        <f t="shared" ref="AP21:AP28" si="1">IF(ISERROR(AVERAGE(AJ21:AO21)),0,AVERAGE(AJ21:AO21))</f>
        <v>0</v>
      </c>
      <c r="AQ21" s="863" t="str">
        <f>IF(Volume!C20&lt;&gt;"", Volume!C20,"-")</f>
        <v>-</v>
      </c>
      <c r="AR21" s="864"/>
      <c r="AS21" s="602"/>
      <c r="AT21" s="602"/>
      <c r="AU21" s="602"/>
      <c r="AV21" s="602"/>
      <c r="AW21" s="602"/>
      <c r="AX21" s="602"/>
      <c r="AY21" s="189">
        <f t="shared" ref="AY21:AY28" si="2">IF(ISERROR(AVERAGE(AS21:AX21)),0,AVERAGE(AS21:AX21))</f>
        <v>0</v>
      </c>
      <c r="AZ21" s="422"/>
      <c r="BA21" s="440" t="e">
        <f>(AE21*$AE$29+AP21*$AP$29+AY21*$AY$29)/($AE$29+$AP$29+$AY$29)</f>
        <v>#VALUE!</v>
      </c>
      <c r="BB21" s="422"/>
      <c r="BC21" s="62"/>
    </row>
    <row r="22" spans="1:56" x14ac:dyDescent="0.25">
      <c r="A22" s="422"/>
      <c r="B22" s="71"/>
      <c r="C22" s="203" t="s">
        <v>131</v>
      </c>
      <c r="D22" s="605"/>
      <c r="E22" s="602"/>
      <c r="F22" s="198">
        <f t="shared" ref="F22:F28" si="3">E22-D22</f>
        <v>0</v>
      </c>
      <c r="G22" s="608"/>
      <c r="H22" s="605"/>
      <c r="I22" s="602"/>
      <c r="J22" s="198">
        <f t="shared" ref="J22:J28" si="4">I22-H22</f>
        <v>0</v>
      </c>
      <c r="K22" s="605"/>
      <c r="L22" s="602"/>
      <c r="M22" s="602"/>
      <c r="N22" s="602"/>
      <c r="O22" s="602"/>
      <c r="P22" s="602"/>
      <c r="Q22" s="602"/>
      <c r="R22" s="602"/>
      <c r="S22" s="602"/>
      <c r="T22" s="602"/>
      <c r="U22" s="602"/>
      <c r="V22" s="602"/>
      <c r="W22" s="623"/>
      <c r="X22" s="623"/>
      <c r="Y22" s="623"/>
      <c r="Z22" s="623"/>
      <c r="AA22" s="623"/>
      <c r="AB22" s="623"/>
      <c r="AC22" s="602"/>
      <c r="AD22" s="602"/>
      <c r="AE22" s="188" t="str">
        <f t="shared" si="0"/>
        <v/>
      </c>
      <c r="AF22" s="602"/>
      <c r="AG22" s="603"/>
      <c r="AH22" s="865"/>
      <c r="AI22" s="866"/>
      <c r="AJ22" s="602"/>
      <c r="AK22" s="602"/>
      <c r="AL22" s="602"/>
      <c r="AM22" s="602"/>
      <c r="AN22" s="602"/>
      <c r="AO22" s="611"/>
      <c r="AP22" s="189">
        <f t="shared" si="1"/>
        <v>0</v>
      </c>
      <c r="AQ22" s="865"/>
      <c r="AR22" s="866"/>
      <c r="AS22" s="602"/>
      <c r="AT22" s="602"/>
      <c r="AU22" s="602"/>
      <c r="AV22" s="602"/>
      <c r="AW22" s="602"/>
      <c r="AX22" s="602"/>
      <c r="AY22" s="189">
        <f t="shared" si="2"/>
        <v>0</v>
      </c>
      <c r="AZ22" s="422"/>
      <c r="BA22" s="440" t="e">
        <f>(AE22*$AE$29+AP22*$AP$29+AY22*$AY$29)/($AE$29+$AP$29+$AY$29)</f>
        <v>#VALUE!</v>
      </c>
      <c r="BB22" s="422"/>
      <c r="BC22" s="62"/>
    </row>
    <row r="23" spans="1:56" x14ac:dyDescent="0.25">
      <c r="A23" s="422"/>
      <c r="B23" s="186" t="s">
        <v>28</v>
      </c>
      <c r="C23" s="202" t="s">
        <v>122</v>
      </c>
      <c r="D23" s="605"/>
      <c r="E23" s="602"/>
      <c r="F23" s="198">
        <f t="shared" si="3"/>
        <v>0</v>
      </c>
      <c r="G23" s="608"/>
      <c r="H23" s="605"/>
      <c r="I23" s="602"/>
      <c r="J23" s="198">
        <f t="shared" si="4"/>
        <v>0</v>
      </c>
      <c r="K23" s="605"/>
      <c r="L23" s="602"/>
      <c r="M23" s="602"/>
      <c r="N23" s="602"/>
      <c r="O23" s="602"/>
      <c r="P23" s="602"/>
      <c r="Q23" s="602"/>
      <c r="R23" s="602"/>
      <c r="S23" s="602"/>
      <c r="T23" s="602"/>
      <c r="U23" s="602"/>
      <c r="V23" s="602"/>
      <c r="W23" s="623"/>
      <c r="X23" s="623"/>
      <c r="Y23" s="623"/>
      <c r="Z23" s="623"/>
      <c r="AA23" s="623"/>
      <c r="AB23" s="623"/>
      <c r="AC23" s="602"/>
      <c r="AD23" s="602"/>
      <c r="AE23" s="188" t="str">
        <f t="shared" si="0"/>
        <v/>
      </c>
      <c r="AF23" s="602"/>
      <c r="AG23" s="603"/>
      <c r="AH23" s="867"/>
      <c r="AI23" s="868"/>
      <c r="AJ23" s="602"/>
      <c r="AK23" s="602"/>
      <c r="AL23" s="602"/>
      <c r="AM23" s="602"/>
      <c r="AN23" s="602"/>
      <c r="AO23" s="611"/>
      <c r="AP23" s="189">
        <f t="shared" si="1"/>
        <v>0</v>
      </c>
      <c r="AQ23" s="867"/>
      <c r="AR23" s="868"/>
      <c r="AS23" s="602"/>
      <c r="AT23" s="602"/>
      <c r="AU23" s="602"/>
      <c r="AV23" s="602"/>
      <c r="AW23" s="602"/>
      <c r="AX23" s="602"/>
      <c r="AY23" s="189">
        <f t="shared" si="2"/>
        <v>0</v>
      </c>
      <c r="AZ23" s="422"/>
      <c r="BA23" s="440" t="e">
        <f t="shared" ref="BA23:BA28" si="5">(AE23*$AE$29+AP23*$AP$29+AY23*$AY$29)/($AE$29+$AP$29+$AY$29)</f>
        <v>#VALUE!</v>
      </c>
      <c r="BB23" s="422"/>
      <c r="BC23" s="62"/>
    </row>
    <row r="24" spans="1:56" x14ac:dyDescent="0.25">
      <c r="A24" s="422"/>
      <c r="B24" s="190"/>
      <c r="C24" s="203" t="s">
        <v>131</v>
      </c>
      <c r="D24" s="605"/>
      <c r="E24" s="602"/>
      <c r="F24" s="198">
        <f t="shared" si="3"/>
        <v>0</v>
      </c>
      <c r="G24" s="608"/>
      <c r="H24" s="605"/>
      <c r="I24" s="602"/>
      <c r="J24" s="198">
        <f t="shared" si="4"/>
        <v>0</v>
      </c>
      <c r="K24" s="605"/>
      <c r="L24" s="602"/>
      <c r="M24" s="602"/>
      <c r="N24" s="602"/>
      <c r="O24" s="602"/>
      <c r="P24" s="602"/>
      <c r="Q24" s="602"/>
      <c r="R24" s="602"/>
      <c r="S24" s="602"/>
      <c r="T24" s="602"/>
      <c r="U24" s="602"/>
      <c r="V24" s="602"/>
      <c r="W24" s="623"/>
      <c r="X24" s="623"/>
      <c r="Y24" s="623"/>
      <c r="Z24" s="623"/>
      <c r="AA24" s="623"/>
      <c r="AB24" s="623"/>
      <c r="AC24" s="602"/>
      <c r="AD24" s="602"/>
      <c r="AE24" s="188" t="str">
        <f t="shared" si="0"/>
        <v/>
      </c>
      <c r="AF24" s="602"/>
      <c r="AG24" s="603"/>
      <c r="AH24" s="869" t="s">
        <v>115</v>
      </c>
      <c r="AI24" s="870"/>
      <c r="AJ24" s="602"/>
      <c r="AK24" s="602"/>
      <c r="AL24" s="602"/>
      <c r="AM24" s="602"/>
      <c r="AN24" s="602"/>
      <c r="AO24" s="611"/>
      <c r="AP24" s="189">
        <f t="shared" si="1"/>
        <v>0</v>
      </c>
      <c r="AQ24" s="869" t="s">
        <v>115</v>
      </c>
      <c r="AR24" s="870"/>
      <c r="AS24" s="602"/>
      <c r="AT24" s="602"/>
      <c r="AU24" s="602"/>
      <c r="AV24" s="602"/>
      <c r="AW24" s="602"/>
      <c r="AX24" s="602"/>
      <c r="AY24" s="189">
        <f t="shared" si="2"/>
        <v>0</v>
      </c>
      <c r="AZ24" s="422"/>
      <c r="BA24" s="440" t="e">
        <f t="shared" si="5"/>
        <v>#VALUE!</v>
      </c>
      <c r="BB24" s="422"/>
      <c r="BC24" s="62"/>
    </row>
    <row r="25" spans="1:56" x14ac:dyDescent="0.25">
      <c r="A25" s="422"/>
      <c r="B25" s="71" t="s">
        <v>29</v>
      </c>
      <c r="C25" s="202" t="s">
        <v>122</v>
      </c>
      <c r="D25" s="605"/>
      <c r="E25" s="602"/>
      <c r="F25" s="198">
        <f t="shared" si="3"/>
        <v>0</v>
      </c>
      <c r="G25" s="608"/>
      <c r="H25" s="605"/>
      <c r="I25" s="602"/>
      <c r="J25" s="198">
        <f t="shared" si="4"/>
        <v>0</v>
      </c>
      <c r="K25" s="605"/>
      <c r="L25" s="602"/>
      <c r="M25" s="602"/>
      <c r="N25" s="602"/>
      <c r="O25" s="602"/>
      <c r="P25" s="602"/>
      <c r="Q25" s="602"/>
      <c r="R25" s="602"/>
      <c r="S25" s="602"/>
      <c r="T25" s="602"/>
      <c r="U25" s="602"/>
      <c r="V25" s="602"/>
      <c r="W25" s="623"/>
      <c r="X25" s="623"/>
      <c r="Y25" s="623"/>
      <c r="Z25" s="623"/>
      <c r="AA25" s="623"/>
      <c r="AB25" s="623"/>
      <c r="AC25" s="602"/>
      <c r="AD25" s="602"/>
      <c r="AE25" s="188" t="str">
        <f t="shared" si="0"/>
        <v/>
      </c>
      <c r="AF25" s="602"/>
      <c r="AG25" s="603"/>
      <c r="AH25" s="871"/>
      <c r="AI25" s="872"/>
      <c r="AJ25" s="602"/>
      <c r="AK25" s="602"/>
      <c r="AL25" s="602"/>
      <c r="AM25" s="602"/>
      <c r="AN25" s="602"/>
      <c r="AO25" s="611"/>
      <c r="AP25" s="189">
        <f t="shared" si="1"/>
        <v>0</v>
      </c>
      <c r="AQ25" s="871"/>
      <c r="AR25" s="872"/>
      <c r="AS25" s="602"/>
      <c r="AT25" s="602"/>
      <c r="AU25" s="602"/>
      <c r="AV25" s="602"/>
      <c r="AW25" s="602"/>
      <c r="AX25" s="602"/>
      <c r="AY25" s="189">
        <f t="shared" si="2"/>
        <v>0</v>
      </c>
      <c r="AZ25" s="422"/>
      <c r="BA25" s="440" t="e">
        <f>(AE25*$AE$29+AP25*$AP$29+AY25*$AY$29)/($AE$29+$AP$29+$AY$29)</f>
        <v>#VALUE!</v>
      </c>
      <c r="BB25" s="422"/>
      <c r="BC25" s="62"/>
    </row>
    <row r="26" spans="1:56" x14ac:dyDescent="0.25">
      <c r="A26" s="422"/>
      <c r="B26" s="190"/>
      <c r="C26" s="203" t="s">
        <v>131</v>
      </c>
      <c r="D26" s="605"/>
      <c r="E26" s="602"/>
      <c r="F26" s="198">
        <f t="shared" si="3"/>
        <v>0</v>
      </c>
      <c r="G26" s="608"/>
      <c r="H26" s="605"/>
      <c r="I26" s="602"/>
      <c r="J26" s="198">
        <f t="shared" si="4"/>
        <v>0</v>
      </c>
      <c r="K26" s="605"/>
      <c r="L26" s="602"/>
      <c r="M26" s="602"/>
      <c r="N26" s="602"/>
      <c r="O26" s="602"/>
      <c r="P26" s="602"/>
      <c r="Q26" s="602"/>
      <c r="R26" s="602"/>
      <c r="S26" s="602"/>
      <c r="T26" s="602"/>
      <c r="U26" s="602"/>
      <c r="V26" s="602"/>
      <c r="W26" s="623"/>
      <c r="X26" s="623"/>
      <c r="Y26" s="623"/>
      <c r="Z26" s="623"/>
      <c r="AA26" s="623"/>
      <c r="AB26" s="623"/>
      <c r="AC26" s="602"/>
      <c r="AD26" s="602"/>
      <c r="AE26" s="188" t="str">
        <f t="shared" si="0"/>
        <v/>
      </c>
      <c r="AF26" s="602"/>
      <c r="AG26" s="603"/>
      <c r="AH26" s="863">
        <f>Volume!D19</f>
        <v>0</v>
      </c>
      <c r="AI26" s="873"/>
      <c r="AJ26" s="602"/>
      <c r="AK26" s="602"/>
      <c r="AL26" s="602"/>
      <c r="AM26" s="602"/>
      <c r="AN26" s="602"/>
      <c r="AO26" s="602"/>
      <c r="AP26" s="189">
        <f t="shared" si="1"/>
        <v>0</v>
      </c>
      <c r="AQ26" s="863">
        <f>Volume!D20</f>
        <v>0</v>
      </c>
      <c r="AR26" s="873"/>
      <c r="AS26" s="602"/>
      <c r="AT26" s="602"/>
      <c r="AU26" s="602"/>
      <c r="AV26" s="602"/>
      <c r="AW26" s="602"/>
      <c r="AX26" s="602"/>
      <c r="AY26" s="189">
        <f t="shared" si="2"/>
        <v>0</v>
      </c>
      <c r="AZ26" s="422"/>
      <c r="BA26" s="440" t="e">
        <f t="shared" si="5"/>
        <v>#VALUE!</v>
      </c>
      <c r="BB26" s="422"/>
      <c r="BC26" s="62"/>
    </row>
    <row r="27" spans="1:56" x14ac:dyDescent="0.25">
      <c r="A27" s="422"/>
      <c r="B27" s="890" t="s">
        <v>302</v>
      </c>
      <c r="C27" s="202" t="s">
        <v>122</v>
      </c>
      <c r="D27" s="605"/>
      <c r="E27" s="602"/>
      <c r="F27" s="198">
        <f t="shared" si="3"/>
        <v>0</v>
      </c>
      <c r="G27" s="608"/>
      <c r="H27" s="605"/>
      <c r="I27" s="602"/>
      <c r="J27" s="198">
        <f t="shared" si="4"/>
        <v>0</v>
      </c>
      <c r="K27" s="605"/>
      <c r="L27" s="602"/>
      <c r="M27" s="602"/>
      <c r="N27" s="602"/>
      <c r="O27" s="602"/>
      <c r="P27" s="602"/>
      <c r="Q27" s="602"/>
      <c r="R27" s="602"/>
      <c r="S27" s="602"/>
      <c r="T27" s="602"/>
      <c r="U27" s="602"/>
      <c r="V27" s="602"/>
      <c r="W27" s="623"/>
      <c r="X27" s="623"/>
      <c r="Y27" s="623"/>
      <c r="Z27" s="623"/>
      <c r="AA27" s="623"/>
      <c r="AB27" s="623"/>
      <c r="AC27" s="602"/>
      <c r="AD27" s="602"/>
      <c r="AE27" s="188" t="str">
        <f t="shared" si="0"/>
        <v/>
      </c>
      <c r="AF27" s="602"/>
      <c r="AG27" s="603"/>
      <c r="AH27" s="865"/>
      <c r="AI27" s="874"/>
      <c r="AJ27" s="602"/>
      <c r="AK27" s="602"/>
      <c r="AL27" s="602"/>
      <c r="AM27" s="602"/>
      <c r="AN27" s="602"/>
      <c r="AO27" s="602"/>
      <c r="AP27" s="189">
        <f t="shared" si="1"/>
        <v>0</v>
      </c>
      <c r="AQ27" s="865"/>
      <c r="AR27" s="874"/>
      <c r="AS27" s="602"/>
      <c r="AT27" s="602"/>
      <c r="AU27" s="602"/>
      <c r="AV27" s="602"/>
      <c r="AW27" s="602"/>
      <c r="AX27" s="602"/>
      <c r="AY27" s="189">
        <f t="shared" si="2"/>
        <v>0</v>
      </c>
      <c r="AZ27" s="422"/>
      <c r="BA27" s="440" t="e">
        <f t="shared" si="5"/>
        <v>#VALUE!</v>
      </c>
      <c r="BB27" s="422"/>
      <c r="BC27" s="62"/>
    </row>
    <row r="28" spans="1:56" ht="17.25" thickBot="1" x14ac:dyDescent="0.3">
      <c r="A28" s="422"/>
      <c r="B28" s="891"/>
      <c r="C28" s="203" t="s">
        <v>308</v>
      </c>
      <c r="D28" s="606"/>
      <c r="E28" s="607"/>
      <c r="F28" s="198">
        <f t="shared" si="3"/>
        <v>0</v>
      </c>
      <c r="G28" s="609"/>
      <c r="H28" s="606"/>
      <c r="I28" s="607"/>
      <c r="J28" s="205">
        <f t="shared" si="4"/>
        <v>0</v>
      </c>
      <c r="K28" s="606"/>
      <c r="L28" s="607"/>
      <c r="M28" s="607"/>
      <c r="N28" s="607"/>
      <c r="O28" s="607"/>
      <c r="P28" s="607"/>
      <c r="Q28" s="607"/>
      <c r="R28" s="607"/>
      <c r="S28" s="607"/>
      <c r="T28" s="607"/>
      <c r="U28" s="607"/>
      <c r="V28" s="607"/>
      <c r="W28" s="607"/>
      <c r="X28" s="607"/>
      <c r="Y28" s="607"/>
      <c r="Z28" s="607"/>
      <c r="AA28" s="607"/>
      <c r="AB28" s="607"/>
      <c r="AC28" s="607"/>
      <c r="AD28" s="607"/>
      <c r="AE28" s="437" t="str">
        <f t="shared" si="0"/>
        <v/>
      </c>
      <c r="AF28" s="607"/>
      <c r="AG28" s="610"/>
      <c r="AH28" s="875"/>
      <c r="AI28" s="876"/>
      <c r="AJ28" s="607"/>
      <c r="AK28" s="607"/>
      <c r="AL28" s="607"/>
      <c r="AM28" s="607"/>
      <c r="AN28" s="607"/>
      <c r="AO28" s="607"/>
      <c r="AP28" s="189">
        <f t="shared" si="1"/>
        <v>0</v>
      </c>
      <c r="AQ28" s="875"/>
      <c r="AR28" s="876"/>
      <c r="AS28" s="607"/>
      <c r="AT28" s="607"/>
      <c r="AU28" s="607"/>
      <c r="AV28" s="607"/>
      <c r="AW28" s="607"/>
      <c r="AX28" s="607"/>
      <c r="AY28" s="189">
        <f t="shared" si="2"/>
        <v>0</v>
      </c>
      <c r="AZ28" s="422"/>
      <c r="BA28" s="441" t="e">
        <f t="shared" si="5"/>
        <v>#VALUE!</v>
      </c>
      <c r="BB28" s="422"/>
      <c r="BC28" s="62"/>
    </row>
    <row r="29" spans="1:56" ht="25.5" customHeight="1" thickBot="1" x14ac:dyDescent="0.3">
      <c r="A29" s="422"/>
      <c r="B29" s="103" t="s">
        <v>132</v>
      </c>
      <c r="C29" s="200"/>
      <c r="D29" s="167"/>
      <c r="E29" s="167"/>
      <c r="F29" s="167"/>
      <c r="G29" s="167"/>
      <c r="H29" s="167"/>
      <c r="I29" s="167"/>
      <c r="J29" s="199"/>
      <c r="K29" s="878" t="s">
        <v>286</v>
      </c>
      <c r="L29" s="879"/>
      <c r="M29" s="879"/>
      <c r="N29" s="879"/>
      <c r="O29" s="879"/>
      <c r="P29" s="879"/>
      <c r="Q29" s="879"/>
      <c r="R29" s="879"/>
      <c r="S29" s="879"/>
      <c r="T29" s="879"/>
      <c r="U29" s="879"/>
      <c r="V29" s="879"/>
      <c r="W29" s="879"/>
      <c r="X29" s="879"/>
      <c r="Y29" s="879"/>
      <c r="Z29" s="879"/>
      <c r="AA29" s="879"/>
      <c r="AB29" s="879"/>
      <c r="AC29" s="879"/>
      <c r="AD29" s="880"/>
      <c r="AE29" s="438">
        <f>Volume!C15</f>
        <v>0</v>
      </c>
      <c r="AF29" s="859"/>
      <c r="AG29" s="860"/>
      <c r="AH29" s="861"/>
      <c r="AI29" s="862"/>
      <c r="AJ29" s="879" t="s">
        <v>286</v>
      </c>
      <c r="AK29" s="879"/>
      <c r="AL29" s="879"/>
      <c r="AM29" s="879"/>
      <c r="AN29" s="879"/>
      <c r="AO29" s="880"/>
      <c r="AP29" s="287">
        <f>IF(AH21="Freezer",AH26,0)</f>
        <v>0</v>
      </c>
      <c r="AQ29" s="861"/>
      <c r="AR29" s="862"/>
      <c r="AS29" s="879" t="s">
        <v>286</v>
      </c>
      <c r="AT29" s="879"/>
      <c r="AU29" s="879"/>
      <c r="AV29" s="879"/>
      <c r="AW29" s="879"/>
      <c r="AX29" s="880"/>
      <c r="AY29" s="193">
        <f>IF(AQ21="Freezer",AQ26,0)</f>
        <v>0</v>
      </c>
      <c r="AZ29" s="422"/>
      <c r="BA29" s="503"/>
      <c r="BB29" s="422"/>
      <c r="BC29" s="62"/>
    </row>
    <row r="30" spans="1:56" ht="17.25" thickBot="1" x14ac:dyDescent="0.3">
      <c r="A30" s="422"/>
      <c r="B30" s="506"/>
      <c r="C30" s="490"/>
      <c r="D30" s="539"/>
      <c r="E30" s="539"/>
      <c r="F30" s="539"/>
      <c r="G30" s="539"/>
      <c r="H30" s="539"/>
      <c r="I30" s="539"/>
      <c r="J30" s="539"/>
      <c r="K30" s="540"/>
      <c r="L30" s="540"/>
      <c r="M30" s="540"/>
      <c r="N30" s="540"/>
      <c r="O30" s="540"/>
      <c r="P30" s="540"/>
      <c r="Q30" s="540"/>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62"/>
      <c r="BD30" s="127"/>
    </row>
    <row r="31" spans="1:56" ht="18.75" thickBot="1" x14ac:dyDescent="0.3">
      <c r="A31" s="422"/>
      <c r="B31" s="949" t="s">
        <v>474</v>
      </c>
      <c r="C31" s="950"/>
      <c r="D31" s="950"/>
      <c r="E31" s="950"/>
      <c r="F31" s="950"/>
      <c r="G31" s="951"/>
      <c r="H31" s="51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62"/>
      <c r="BD31" s="127"/>
    </row>
    <row r="32" spans="1:56" ht="18.75" thickBot="1" x14ac:dyDescent="0.3">
      <c r="A32" s="422"/>
      <c r="B32" s="918" t="s">
        <v>155</v>
      </c>
      <c r="C32" s="919"/>
      <c r="D32" s="919"/>
      <c r="E32" s="919"/>
      <c r="F32" s="919"/>
      <c r="G32" s="920"/>
      <c r="H32" s="541"/>
      <c r="I32" s="541"/>
      <c r="J32" s="541"/>
      <c r="K32" s="541"/>
      <c r="L32" s="541"/>
      <c r="M32" s="541"/>
      <c r="N32" s="541"/>
      <c r="O32" s="541"/>
      <c r="P32" s="506"/>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62"/>
      <c r="BD32" s="127"/>
    </row>
    <row r="33" spans="1:56" ht="36" thickTop="1" thickBot="1" x14ac:dyDescent="0.3">
      <c r="A33" s="422"/>
      <c r="B33" s="305"/>
      <c r="C33" s="299"/>
      <c r="D33" s="414" t="s">
        <v>27</v>
      </c>
      <c r="E33" s="413" t="s">
        <v>28</v>
      </c>
      <c r="F33" s="413" t="s">
        <v>29</v>
      </c>
      <c r="G33" s="306" t="s">
        <v>302</v>
      </c>
      <c r="H33" s="506"/>
      <c r="I33" s="506"/>
      <c r="J33" s="506"/>
      <c r="K33" s="506"/>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62"/>
      <c r="BD33" s="127"/>
    </row>
    <row r="34" spans="1:56" x14ac:dyDescent="0.25">
      <c r="A34" s="422"/>
      <c r="B34" s="307" t="s">
        <v>13</v>
      </c>
      <c r="C34" s="294" t="s">
        <v>32</v>
      </c>
      <c r="D34" s="415">
        <f>F21</f>
        <v>0</v>
      </c>
      <c r="E34" s="188">
        <f>F23</f>
        <v>0</v>
      </c>
      <c r="F34" s="188">
        <f>F25</f>
        <v>0</v>
      </c>
      <c r="G34" s="189">
        <f>F27</f>
        <v>0</v>
      </c>
      <c r="H34" s="506"/>
      <c r="I34" s="313" t="s">
        <v>303</v>
      </c>
      <c r="J34" s="314" t="str">
        <f>IF('General Info &amp; Test Results'!C28&lt;&gt;"",'General Info &amp; Test Results'!C28,"-")</f>
        <v>-</v>
      </c>
      <c r="K34" s="506"/>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62"/>
      <c r="BD34" s="127"/>
    </row>
    <row r="35" spans="1:56" ht="17.25" thickBot="1" x14ac:dyDescent="0.3">
      <c r="A35" s="422"/>
      <c r="B35" s="307" t="s">
        <v>11</v>
      </c>
      <c r="C35" s="294" t="s">
        <v>26</v>
      </c>
      <c r="D35" s="208">
        <f>G21</f>
        <v>0</v>
      </c>
      <c r="E35" s="187">
        <f>G23</f>
        <v>0</v>
      </c>
      <c r="F35" s="187">
        <f>G25</f>
        <v>0</v>
      </c>
      <c r="G35" s="198">
        <f>G27</f>
        <v>0</v>
      </c>
      <c r="H35" s="506"/>
      <c r="I35" s="315" t="s">
        <v>304</v>
      </c>
      <c r="J35" s="172" t="str">
        <f>IF(J34="-","Blank", IF(J34="Chest Freezer", 0.7,0.85))</f>
        <v>Blank</v>
      </c>
      <c r="K35" s="506"/>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62"/>
      <c r="BD35" s="127"/>
    </row>
    <row r="36" spans="1:56" ht="17.25" x14ac:dyDescent="0.25">
      <c r="A36" s="422"/>
      <c r="B36" s="308" t="s">
        <v>15</v>
      </c>
      <c r="C36" s="295" t="s">
        <v>218</v>
      </c>
      <c r="D36" s="213" t="e">
        <f>(D35*1440*$J$35)/D34</f>
        <v>#VALUE!</v>
      </c>
      <c r="E36" s="212" t="e">
        <f t="shared" ref="E36:F36" si="6">(E35*1440*$J$35)/E34</f>
        <v>#VALUE!</v>
      </c>
      <c r="F36" s="212" t="e">
        <f t="shared" si="6"/>
        <v>#VALUE!</v>
      </c>
      <c r="G36" s="250" t="e">
        <f>(G35*1440*$J$35)/G34</f>
        <v>#VALUE!</v>
      </c>
      <c r="H36" s="506"/>
      <c r="I36" s="506"/>
      <c r="J36" s="506"/>
      <c r="K36" s="506"/>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62"/>
      <c r="BD36" s="127"/>
    </row>
    <row r="37" spans="1:56" ht="18.75" thickBot="1" x14ac:dyDescent="0.3">
      <c r="A37" s="422"/>
      <c r="B37" s="921" t="s">
        <v>154</v>
      </c>
      <c r="C37" s="922"/>
      <c r="D37" s="923"/>
      <c r="E37" s="923"/>
      <c r="F37" s="923"/>
      <c r="G37" s="924"/>
      <c r="H37" s="541"/>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62"/>
      <c r="BD37" s="127"/>
    </row>
    <row r="38" spans="1:56" ht="35.25" thickTop="1" x14ac:dyDescent="0.25">
      <c r="A38" s="422"/>
      <c r="B38" s="916" t="s">
        <v>5</v>
      </c>
      <c r="C38" s="917"/>
      <c r="D38" s="414" t="s">
        <v>27</v>
      </c>
      <c r="E38" s="413" t="s">
        <v>28</v>
      </c>
      <c r="F38" s="293" t="s">
        <v>29</v>
      </c>
      <c r="G38" s="306" t="s">
        <v>302</v>
      </c>
      <c r="H38" s="506"/>
      <c r="I38" s="506"/>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62"/>
      <c r="BD38" s="127"/>
    </row>
    <row r="39" spans="1:56" x14ac:dyDescent="0.25">
      <c r="A39" s="422"/>
      <c r="B39" s="317" t="s">
        <v>66</v>
      </c>
      <c r="C39" s="297" t="s">
        <v>32</v>
      </c>
      <c r="D39" s="415">
        <f>F21</f>
        <v>0</v>
      </c>
      <c r="E39" s="188">
        <f>F23</f>
        <v>0</v>
      </c>
      <c r="F39" s="188">
        <f>F25</f>
        <v>0</v>
      </c>
      <c r="G39" s="189">
        <f>F27</f>
        <v>0</v>
      </c>
      <c r="H39" s="506"/>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62"/>
      <c r="BD39" s="127"/>
    </row>
    <row r="40" spans="1:56" ht="15" customHeight="1" x14ac:dyDescent="0.25">
      <c r="A40" s="422"/>
      <c r="B40" s="317" t="s">
        <v>67</v>
      </c>
      <c r="C40" s="297" t="s">
        <v>26</v>
      </c>
      <c r="D40" s="208">
        <f>G21</f>
        <v>0</v>
      </c>
      <c r="E40" s="187">
        <f>G23</f>
        <v>0</v>
      </c>
      <c r="F40" s="187">
        <f>G25</f>
        <v>0</v>
      </c>
      <c r="G40" s="198">
        <f>G27</f>
        <v>0</v>
      </c>
      <c r="H40" s="506"/>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62"/>
      <c r="BD40" s="127"/>
    </row>
    <row r="41" spans="1:56" ht="15" customHeight="1" x14ac:dyDescent="0.25">
      <c r="A41" s="422"/>
      <c r="B41" s="317"/>
      <c r="C41" s="297" t="s">
        <v>74</v>
      </c>
      <c r="D41" s="208" t="e">
        <f>D40*1440*$J$35/D39</f>
        <v>#VALUE!</v>
      </c>
      <c r="E41" s="187" t="e">
        <f t="shared" ref="E41:F41" si="7">E40*1440*$J$35/E39</f>
        <v>#VALUE!</v>
      </c>
      <c r="F41" s="187" t="e">
        <f t="shared" si="7"/>
        <v>#VALUE!</v>
      </c>
      <c r="G41" s="198" t="e">
        <f>G40*1440*$J$35/G39</f>
        <v>#VALUE!</v>
      </c>
      <c r="H41" s="506"/>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2"/>
      <c r="AZ41" s="422"/>
      <c r="BA41" s="422"/>
      <c r="BB41" s="422"/>
      <c r="BC41" s="62"/>
      <c r="BD41" s="127"/>
    </row>
    <row r="42" spans="1:56" ht="21" customHeight="1" thickBot="1" x14ac:dyDescent="0.3">
      <c r="A42" s="422"/>
      <c r="B42" s="914" t="s">
        <v>65</v>
      </c>
      <c r="C42" s="915"/>
      <c r="D42" s="68"/>
      <c r="E42" s="68"/>
      <c r="F42" s="68"/>
      <c r="G42" s="57"/>
      <c r="H42" s="506"/>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62"/>
      <c r="BD42" s="127"/>
    </row>
    <row r="43" spans="1:56" ht="36" customHeight="1" thickBot="1" x14ac:dyDescent="0.3">
      <c r="A43" s="422"/>
      <c r="B43" s="309" t="s">
        <v>69</v>
      </c>
      <c r="C43" s="300" t="s">
        <v>71</v>
      </c>
      <c r="D43" s="602"/>
      <c r="E43" s="907" t="s">
        <v>367</v>
      </c>
      <c r="F43" s="908"/>
      <c r="G43" s="318"/>
      <c r="H43" s="538"/>
      <c r="I43" s="753" t="s">
        <v>478</v>
      </c>
      <c r="J43" s="776"/>
      <c r="K43" s="776"/>
      <c r="L43" s="776"/>
      <c r="M43" s="776"/>
      <c r="N43" s="776"/>
      <c r="O43" s="776"/>
      <c r="P43" s="754"/>
      <c r="Q43" s="422"/>
      <c r="R43" s="422"/>
      <c r="S43" s="442" t="s">
        <v>437</v>
      </c>
      <c r="T43" s="442"/>
      <c r="U43" s="442"/>
      <c r="V43" s="44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62"/>
      <c r="BD43" s="127"/>
    </row>
    <row r="44" spans="1:56" ht="39" customHeight="1" thickBot="1" x14ac:dyDescent="0.3">
      <c r="A44" s="422"/>
      <c r="B44" s="309" t="s">
        <v>70</v>
      </c>
      <c r="C44" s="300" t="s">
        <v>72</v>
      </c>
      <c r="D44" s="602"/>
      <c r="E44" s="907" t="s">
        <v>367</v>
      </c>
      <c r="F44" s="908"/>
      <c r="G44" s="318"/>
      <c r="H44" s="538"/>
      <c r="I44" s="961" t="s">
        <v>217</v>
      </c>
      <c r="J44" s="962"/>
      <c r="K44" s="962"/>
      <c r="L44" s="962"/>
      <c r="M44" s="962"/>
      <c r="N44" s="962"/>
      <c r="O44" s="962"/>
      <c r="P44" s="963"/>
      <c r="Q44" s="422"/>
      <c r="R44" s="422"/>
      <c r="S44" s="442"/>
      <c r="T44" s="442"/>
      <c r="U44" s="442" t="s">
        <v>65</v>
      </c>
      <c r="V44" s="442" t="s">
        <v>438</v>
      </c>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62"/>
      <c r="BD44" s="127"/>
    </row>
    <row r="45" spans="1:56" ht="35.25" customHeight="1" x14ac:dyDescent="0.25">
      <c r="A45" s="422"/>
      <c r="B45" s="309" t="s">
        <v>31</v>
      </c>
      <c r="C45" s="302" t="s">
        <v>73</v>
      </c>
      <c r="D45" s="602"/>
      <c r="E45" s="266"/>
      <c r="F45" s="266"/>
      <c r="G45" s="270"/>
      <c r="H45" s="506"/>
      <c r="I45" s="952"/>
      <c r="J45" s="953"/>
      <c r="K45" s="953"/>
      <c r="L45" s="953"/>
      <c r="M45" s="953"/>
      <c r="N45" s="953"/>
      <c r="O45" s="953"/>
      <c r="P45" s="954"/>
      <c r="Q45" s="422"/>
      <c r="R45" s="422"/>
      <c r="S45" s="442" t="s">
        <v>439</v>
      </c>
      <c r="T45" s="442" t="s">
        <v>440</v>
      </c>
      <c r="U45" s="442"/>
      <c r="V45" s="44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62"/>
      <c r="BD45" s="127"/>
    </row>
    <row r="46" spans="1:56" ht="36" customHeight="1" x14ac:dyDescent="0.25">
      <c r="A46" s="422"/>
      <c r="B46" s="309"/>
      <c r="C46" s="283"/>
      <c r="D46" s="296" t="s">
        <v>156</v>
      </c>
      <c r="E46" s="292" t="s">
        <v>28</v>
      </c>
      <c r="F46" s="292" t="s">
        <v>29</v>
      </c>
      <c r="G46" s="122" t="s">
        <v>302</v>
      </c>
      <c r="H46" s="506"/>
      <c r="I46" s="955"/>
      <c r="J46" s="956"/>
      <c r="K46" s="956"/>
      <c r="L46" s="956"/>
      <c r="M46" s="956"/>
      <c r="N46" s="956"/>
      <c r="O46" s="956"/>
      <c r="P46" s="957"/>
      <c r="Q46" s="422"/>
      <c r="R46" s="422"/>
      <c r="S46" s="442" t="s">
        <v>441</v>
      </c>
      <c r="T46" s="442" t="s">
        <v>442</v>
      </c>
      <c r="U46" s="442"/>
      <c r="V46" s="44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62"/>
      <c r="BD46" s="127"/>
    </row>
    <row r="47" spans="1:56" ht="34.5" customHeight="1" x14ac:dyDescent="0.25">
      <c r="A47" s="422"/>
      <c r="B47" s="309" t="s">
        <v>48</v>
      </c>
      <c r="C47" s="298" t="s">
        <v>32</v>
      </c>
      <c r="D47" s="415">
        <f>F22</f>
        <v>0</v>
      </c>
      <c r="E47" s="188">
        <f>F24</f>
        <v>0</v>
      </c>
      <c r="F47" s="188">
        <f>F26</f>
        <v>0</v>
      </c>
      <c r="G47" s="189">
        <f>F28</f>
        <v>0</v>
      </c>
      <c r="H47" s="506"/>
      <c r="I47" s="955"/>
      <c r="J47" s="956"/>
      <c r="K47" s="956"/>
      <c r="L47" s="956"/>
      <c r="M47" s="956"/>
      <c r="N47" s="956"/>
      <c r="O47" s="956"/>
      <c r="P47" s="957"/>
      <c r="Q47" s="422"/>
      <c r="R47" s="422"/>
      <c r="S47" s="442" t="s">
        <v>443</v>
      </c>
      <c r="T47" s="442" t="s">
        <v>444</v>
      </c>
      <c r="U47" s="442">
        <v>0.2</v>
      </c>
      <c r="V47" s="442">
        <v>0.2</v>
      </c>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62"/>
      <c r="BD47" s="127"/>
    </row>
    <row r="48" spans="1:56" ht="33.75" customHeight="1" x14ac:dyDescent="0.25">
      <c r="A48" s="422"/>
      <c r="B48" s="309" t="s">
        <v>47</v>
      </c>
      <c r="C48" s="294" t="s">
        <v>26</v>
      </c>
      <c r="D48" s="208">
        <f>G22</f>
        <v>0</v>
      </c>
      <c r="E48" s="187">
        <f>G24</f>
        <v>0</v>
      </c>
      <c r="F48" s="187">
        <f>G26</f>
        <v>0</v>
      </c>
      <c r="G48" s="198">
        <f>G28</f>
        <v>0</v>
      </c>
      <c r="H48" s="506"/>
      <c r="I48" s="955"/>
      <c r="J48" s="956"/>
      <c r="K48" s="956"/>
      <c r="L48" s="956"/>
      <c r="M48" s="956"/>
      <c r="N48" s="956"/>
      <c r="O48" s="956"/>
      <c r="P48" s="957"/>
      <c r="Q48" s="422"/>
      <c r="R48" s="422"/>
      <c r="S48" s="442" t="s">
        <v>445</v>
      </c>
      <c r="T48" s="442"/>
      <c r="U48" s="442" t="e">
        <f>(U45*U46)/(U47*(U46-U45)+U45)</f>
        <v>#DIV/0!</v>
      </c>
      <c r="V48" s="442" t="e">
        <f>(V45*V46)/(V47*(V46-V45)+V45)</f>
        <v>#DIV/0!</v>
      </c>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62"/>
      <c r="BD48" s="127"/>
    </row>
    <row r="49" spans="1:56" x14ac:dyDescent="0.25">
      <c r="A49" s="422"/>
      <c r="B49" s="309"/>
      <c r="C49" s="294" t="s">
        <v>74</v>
      </c>
      <c r="D49" s="208" t="e">
        <f>(D48-(D40*D47/D39))*12*$J$35/$D$45</f>
        <v>#DIV/0!</v>
      </c>
      <c r="E49" s="187" t="e">
        <f t="shared" ref="E49:G49" si="8">(E48-(E40*E47/E39))*12*$J$35/$D$45</f>
        <v>#DIV/0!</v>
      </c>
      <c r="F49" s="187" t="e">
        <f t="shared" si="8"/>
        <v>#DIV/0!</v>
      </c>
      <c r="G49" s="198" t="e">
        <f t="shared" si="8"/>
        <v>#DIV/0!</v>
      </c>
      <c r="H49" s="506"/>
      <c r="I49" s="955"/>
      <c r="J49" s="956"/>
      <c r="K49" s="956"/>
      <c r="L49" s="956"/>
      <c r="M49" s="956"/>
      <c r="N49" s="956"/>
      <c r="O49" s="956"/>
      <c r="P49" s="957"/>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62"/>
      <c r="BD49" s="127"/>
    </row>
    <row r="50" spans="1:56" ht="17.25" thickBot="1" x14ac:dyDescent="0.3">
      <c r="A50" s="422"/>
      <c r="B50" s="309"/>
      <c r="C50" s="294"/>
      <c r="D50" s="102"/>
      <c r="E50" s="102"/>
      <c r="F50" s="72"/>
      <c r="G50" s="17"/>
      <c r="H50" s="542"/>
      <c r="I50" s="958"/>
      <c r="J50" s="959"/>
      <c r="K50" s="959"/>
      <c r="L50" s="959"/>
      <c r="M50" s="959"/>
      <c r="N50" s="959"/>
      <c r="O50" s="959"/>
      <c r="P50" s="960"/>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62"/>
      <c r="BD50" s="127"/>
    </row>
    <row r="51" spans="1:56" ht="17.25" x14ac:dyDescent="0.25">
      <c r="A51" s="422"/>
      <c r="B51" s="445" t="s">
        <v>288</v>
      </c>
      <c r="C51" s="446" t="s">
        <v>289</v>
      </c>
      <c r="D51" s="187" t="e">
        <f>SUM(D41,D49)</f>
        <v>#VALUE!</v>
      </c>
      <c r="E51" s="187" t="e">
        <f>SUM(E41,E49)</f>
        <v>#VALUE!</v>
      </c>
      <c r="F51" s="187" t="e">
        <f>SUM(F41,F49)</f>
        <v>#VALUE!</v>
      </c>
      <c r="G51" s="198" t="e">
        <f>SUM(G41,G49)</f>
        <v>#VALUE!</v>
      </c>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62"/>
      <c r="BD51" s="127"/>
    </row>
    <row r="52" spans="1:56" ht="18" customHeight="1" thickBot="1" x14ac:dyDescent="0.3">
      <c r="A52" s="422"/>
      <c r="B52" s="903" t="s">
        <v>471</v>
      </c>
      <c r="C52" s="904"/>
      <c r="D52" s="904"/>
      <c r="E52" s="443"/>
      <c r="F52" s="443"/>
      <c r="G52" s="444"/>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62"/>
      <c r="BD52" s="127"/>
    </row>
    <row r="53" spans="1:56" ht="17.25" thickBot="1" x14ac:dyDescent="0.3">
      <c r="A53" s="422"/>
      <c r="B53" s="506"/>
      <c r="C53" s="506"/>
      <c r="D53" s="506"/>
      <c r="E53" s="548"/>
      <c r="F53" s="548"/>
      <c r="G53" s="542"/>
      <c r="H53" s="506"/>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62"/>
      <c r="BD53" s="127"/>
    </row>
    <row r="54" spans="1:56" ht="18" thickBot="1" x14ac:dyDescent="0.3">
      <c r="A54" s="422"/>
      <c r="B54" s="641" t="s">
        <v>475</v>
      </c>
      <c r="C54" s="737"/>
      <c r="D54" s="737"/>
      <c r="E54" s="737"/>
      <c r="F54" s="737"/>
      <c r="G54" s="642"/>
      <c r="H54" s="543"/>
      <c r="I54" s="846" t="s">
        <v>446</v>
      </c>
      <c r="J54" s="847"/>
      <c r="K54" s="847"/>
      <c r="L54" s="847"/>
      <c r="M54" s="847"/>
      <c r="N54" s="848"/>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62"/>
      <c r="BD54" s="127"/>
    </row>
    <row r="55" spans="1:56" ht="45.75" customHeight="1" thickBot="1" x14ac:dyDescent="0.3">
      <c r="A55" s="422"/>
      <c r="B55" s="912" t="s">
        <v>225</v>
      </c>
      <c r="C55" s="913"/>
      <c r="D55" s="478"/>
      <c r="E55" s="479"/>
      <c r="F55" s="150"/>
      <c r="G55" s="480"/>
      <c r="H55" s="544"/>
      <c r="I55" s="447" t="s">
        <v>447</v>
      </c>
      <c r="J55" s="448" t="s">
        <v>446</v>
      </c>
      <c r="K55" s="449" t="str">
        <f>IF(ISBLANK('General Info &amp; Test Results'!C37),"Blank",IF('General Info &amp; Test Results'!C37="Yes", 'Drop-Downs'!V15,'Drop-Downs'!V14))</f>
        <v>Blank</v>
      </c>
      <c r="L55" s="849" t="s">
        <v>448</v>
      </c>
      <c r="M55" s="850"/>
      <c r="N55" s="851"/>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c r="BC55" s="62"/>
      <c r="BD55" s="127"/>
    </row>
    <row r="56" spans="1:56" ht="18" thickBot="1" x14ac:dyDescent="0.3">
      <c r="A56" s="422"/>
      <c r="B56" s="900" t="s">
        <v>314</v>
      </c>
      <c r="C56" s="901"/>
      <c r="D56" s="901"/>
      <c r="E56" s="901"/>
      <c r="F56" s="901"/>
      <c r="G56" s="902"/>
      <c r="H56" s="503"/>
      <c r="I56" s="506"/>
      <c r="J56" s="422"/>
      <c r="K56" s="506"/>
      <c r="L56" s="506"/>
      <c r="M56" s="506"/>
      <c r="N56" s="506"/>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62"/>
      <c r="BD56" s="127"/>
    </row>
    <row r="57" spans="1:56" ht="18" thickTop="1" x14ac:dyDescent="0.25">
      <c r="A57" s="422"/>
      <c r="B57" s="194" t="s">
        <v>17</v>
      </c>
      <c r="C57" s="905" t="s">
        <v>129</v>
      </c>
      <c r="D57" s="906"/>
      <c r="E57" s="450" t="e">
        <f>IF(OR('General Info &amp; Test Results'!C38="Long-time Automatic",'General Info &amp; Test Results'!C38="Variable"),E51,E36)+$K$55</f>
        <v>#VALUE!</v>
      </c>
      <c r="F57" s="68"/>
      <c r="G57" s="57"/>
      <c r="H57" s="536"/>
      <c r="I57" s="506"/>
      <c r="J57" s="506"/>
      <c r="K57" s="506"/>
      <c r="L57" s="506"/>
      <c r="M57" s="506"/>
      <c r="N57" s="506"/>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62"/>
      <c r="BD57" s="127"/>
    </row>
    <row r="58" spans="1:56" ht="18" thickBot="1" x14ac:dyDescent="0.3">
      <c r="A58" s="422"/>
      <c r="B58" s="897" t="s">
        <v>315</v>
      </c>
      <c r="C58" s="898"/>
      <c r="D58" s="898"/>
      <c r="E58" s="898"/>
      <c r="F58" s="898"/>
      <c r="G58" s="899"/>
      <c r="H58" s="536"/>
      <c r="I58" s="506"/>
      <c r="J58" s="506"/>
      <c r="K58" s="506"/>
      <c r="L58" s="506"/>
      <c r="M58" s="506"/>
      <c r="N58" s="506"/>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62"/>
      <c r="BD58" s="127"/>
    </row>
    <row r="59" spans="1:56" ht="41.25" customHeight="1" thickTop="1" x14ac:dyDescent="0.35">
      <c r="A59" s="422"/>
      <c r="B59" s="966" t="s">
        <v>287</v>
      </c>
      <c r="C59" s="967"/>
      <c r="D59" s="967"/>
      <c r="E59" s="967"/>
      <c r="F59" s="964" t="s">
        <v>292</v>
      </c>
      <c r="G59" s="965"/>
      <c r="H59" s="536"/>
      <c r="I59" s="506"/>
      <c r="J59" s="506"/>
      <c r="K59" s="506"/>
      <c r="L59" s="506"/>
      <c r="M59" s="506"/>
      <c r="N59" s="506"/>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62"/>
      <c r="BD59" s="127"/>
    </row>
    <row r="60" spans="1:56" x14ac:dyDescent="0.25">
      <c r="A60" s="422"/>
      <c r="B60" s="95" t="s">
        <v>68</v>
      </c>
      <c r="C60" s="895" t="s">
        <v>219</v>
      </c>
      <c r="D60" s="896"/>
      <c r="E60" s="604"/>
      <c r="F60" s="68"/>
      <c r="G60" s="57"/>
      <c r="H60" s="536"/>
      <c r="I60" s="506"/>
      <c r="J60" s="506"/>
      <c r="K60" s="506"/>
      <c r="L60" s="506"/>
      <c r="M60" s="506"/>
      <c r="N60" s="506"/>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62"/>
      <c r="BD60" s="127"/>
    </row>
    <row r="61" spans="1:56" x14ac:dyDescent="0.25">
      <c r="A61" s="422"/>
      <c r="B61" s="95" t="s">
        <v>75</v>
      </c>
      <c r="C61" s="895" t="s">
        <v>220</v>
      </c>
      <c r="D61" s="896"/>
      <c r="E61" s="604"/>
      <c r="F61" s="68"/>
      <c r="G61" s="57"/>
      <c r="H61" s="536"/>
      <c r="I61" s="506"/>
      <c r="J61" s="506"/>
      <c r="K61" s="506"/>
      <c r="L61" s="506"/>
      <c r="M61" s="506"/>
      <c r="N61" s="506"/>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62"/>
      <c r="BD61" s="127"/>
    </row>
    <row r="62" spans="1:56" ht="16.5" customHeight="1" x14ac:dyDescent="0.25">
      <c r="A62" s="422"/>
      <c r="B62" s="95" t="s">
        <v>76</v>
      </c>
      <c r="C62" s="895" t="s">
        <v>169</v>
      </c>
      <c r="D62" s="896"/>
      <c r="E62" s="415" t="b">
        <f>IF(D55="Warm Only",BA23,IF(D55="Mid and Warm",BA21,IF(D55="Mid and Cold",BA21,IF(D55="No User Control",BA27,IF(D55="Warm and Cold",BA23)))))</f>
        <v>0</v>
      </c>
      <c r="F62" s="68"/>
      <c r="G62" s="457"/>
      <c r="H62" s="536"/>
      <c r="I62" s="506"/>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62"/>
      <c r="BD62" s="127"/>
    </row>
    <row r="63" spans="1:56" ht="16.5" customHeight="1" x14ac:dyDescent="0.25">
      <c r="A63" s="422"/>
      <c r="B63" s="95" t="s">
        <v>77</v>
      </c>
      <c r="C63" s="947" t="s">
        <v>170</v>
      </c>
      <c r="D63" s="948"/>
      <c r="E63" s="415" t="b">
        <f>IF(D55="Warm Only","",IF(D55="Mid and Warm",BA23,IF(D55="Mid and Cold",BA25,IF(D55="No User Control",BA28,IF(D55="Warm and Cold",BA25)))))</f>
        <v>0</v>
      </c>
      <c r="F63" s="68"/>
      <c r="G63" s="457"/>
      <c r="H63" s="536"/>
      <c r="I63" s="422"/>
      <c r="J63" s="422"/>
      <c r="K63" s="422"/>
      <c r="L63" s="422"/>
      <c r="M63" s="422"/>
      <c r="N63" s="422"/>
      <c r="O63" s="422"/>
      <c r="P63" s="503"/>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62"/>
    </row>
    <row r="64" spans="1:56" x14ac:dyDescent="0.25">
      <c r="A64" s="422"/>
      <c r="B64" s="95" t="s">
        <v>78</v>
      </c>
      <c r="C64" s="895" t="s">
        <v>148</v>
      </c>
      <c r="D64" s="896"/>
      <c r="E64" s="379">
        <v>0</v>
      </c>
      <c r="F64" s="968"/>
      <c r="G64" s="969"/>
      <c r="H64" s="536"/>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62"/>
    </row>
    <row r="65" spans="1:55" ht="17.25" x14ac:dyDescent="0.25">
      <c r="A65" s="422"/>
      <c r="B65" s="95" t="s">
        <v>17</v>
      </c>
      <c r="C65" s="895" t="s">
        <v>30</v>
      </c>
      <c r="D65" s="896"/>
      <c r="E65" s="106" t="e">
        <f>E60+(E61-E60)*(E64-E62)/(E63-E62)+$K$55</f>
        <v>#DIV/0!</v>
      </c>
      <c r="F65" s="68"/>
      <c r="G65" s="457"/>
      <c r="H65" s="506"/>
      <c r="I65" s="512"/>
      <c r="J65" s="506"/>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62"/>
    </row>
    <row r="66" spans="1:55" ht="18" thickBot="1" x14ac:dyDescent="0.3">
      <c r="A66" s="422"/>
      <c r="B66" s="97" t="s">
        <v>17</v>
      </c>
      <c r="C66" s="946" t="s">
        <v>129</v>
      </c>
      <c r="D66" s="940"/>
      <c r="E66" s="215" t="e">
        <f>E65</f>
        <v>#DIV/0!</v>
      </c>
      <c r="F66" s="125"/>
      <c r="G66" s="458"/>
      <c r="H66" s="536"/>
      <c r="I66" s="512"/>
      <c r="J66" s="506"/>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62"/>
    </row>
    <row r="67" spans="1:55" ht="18" thickBot="1" x14ac:dyDescent="0.3">
      <c r="A67" s="422"/>
      <c r="B67" s="506"/>
      <c r="C67" s="546"/>
      <c r="D67" s="547"/>
      <c r="E67" s="506"/>
      <c r="F67" s="506"/>
      <c r="G67" s="506"/>
      <c r="H67" s="536"/>
      <c r="I67" s="506"/>
      <c r="J67" s="506"/>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62"/>
    </row>
    <row r="68" spans="1:55" ht="18" thickBot="1" x14ac:dyDescent="0.3">
      <c r="A68" s="422"/>
      <c r="B68" s="641" t="s">
        <v>476</v>
      </c>
      <c r="C68" s="737"/>
      <c r="D68" s="737"/>
      <c r="E68" s="737"/>
      <c r="F68" s="737"/>
      <c r="G68" s="64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62"/>
    </row>
    <row r="69" spans="1:55" ht="33.75" customHeight="1" x14ac:dyDescent="0.25">
      <c r="A69" s="422"/>
      <c r="B69" s="207" t="s">
        <v>17</v>
      </c>
      <c r="C69" s="214" t="s">
        <v>129</v>
      </c>
      <c r="D69" s="451" t="e">
        <f>IF(D55="Warm only",E57,E66)</f>
        <v>#DIV/0!</v>
      </c>
      <c r="E69" s="852"/>
      <c r="F69" s="853"/>
      <c r="G69" s="854"/>
      <c r="H69" s="422"/>
      <c r="I69" s="545"/>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c r="AY69" s="422"/>
      <c r="AZ69" s="422"/>
      <c r="BA69" s="422"/>
      <c r="BB69" s="422"/>
      <c r="BC69" s="62"/>
    </row>
    <row r="70" spans="1:55" ht="18" thickBot="1" x14ac:dyDescent="0.3">
      <c r="A70" s="422"/>
      <c r="B70" s="941" t="s">
        <v>55</v>
      </c>
      <c r="C70" s="942"/>
      <c r="D70" s="217" t="e">
        <f>D69*365</f>
        <v>#DIV/0!</v>
      </c>
      <c r="E70" s="855"/>
      <c r="F70" s="856"/>
      <c r="G70" s="857"/>
      <c r="H70" s="534"/>
      <c r="I70" s="506"/>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c r="AY70" s="422"/>
      <c r="AZ70" s="422"/>
      <c r="BA70" s="422"/>
      <c r="BB70" s="422"/>
      <c r="BC70" s="62"/>
    </row>
    <row r="71" spans="1:55" ht="17.25" thickBot="1" x14ac:dyDescent="0.3">
      <c r="A71" s="422"/>
      <c r="B71" s="422"/>
      <c r="C71" s="422"/>
      <c r="D71" s="422"/>
      <c r="E71" s="422"/>
      <c r="F71" s="422"/>
      <c r="G71" s="422"/>
      <c r="H71" s="506"/>
      <c r="I71" s="506"/>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c r="AY71" s="422"/>
      <c r="AZ71" s="422"/>
      <c r="BA71" s="422"/>
      <c r="BB71" s="422"/>
      <c r="BC71" s="62"/>
    </row>
    <row r="72" spans="1:55" ht="18" thickBot="1" x14ac:dyDescent="0.3">
      <c r="A72" s="422"/>
      <c r="B72" s="799" t="s">
        <v>477</v>
      </c>
      <c r="C72" s="800"/>
      <c r="D72" s="801"/>
      <c r="E72" s="545"/>
      <c r="F72" s="545"/>
      <c r="G72" s="545"/>
      <c r="H72" s="506"/>
      <c r="I72" s="506"/>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2"/>
      <c r="AY72" s="422"/>
      <c r="AZ72" s="422"/>
      <c r="BA72" s="422"/>
      <c r="BB72" s="422"/>
      <c r="BC72" s="62"/>
    </row>
    <row r="73" spans="1:55" ht="17.25" thickBot="1" x14ac:dyDescent="0.3">
      <c r="A73" s="422"/>
      <c r="B73" s="943" t="s">
        <v>449</v>
      </c>
      <c r="C73" s="944"/>
      <c r="D73" s="945"/>
      <c r="E73" s="506"/>
      <c r="F73" s="422"/>
      <c r="G73" s="422"/>
      <c r="H73" s="422"/>
      <c r="I73" s="506"/>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c r="AY73" s="422"/>
      <c r="AZ73" s="422"/>
      <c r="BA73" s="422"/>
      <c r="BB73" s="422"/>
      <c r="BC73" s="62"/>
    </row>
    <row r="74" spans="1:55" ht="34.5" x14ac:dyDescent="0.25">
      <c r="A74" s="422"/>
      <c r="B74" s="324" t="s">
        <v>252</v>
      </c>
      <c r="C74" s="325" t="s">
        <v>291</v>
      </c>
      <c r="D74" s="326" t="s">
        <v>253</v>
      </c>
      <c r="E74" s="506"/>
      <c r="F74" s="422"/>
      <c r="G74" s="422"/>
      <c r="H74" s="545"/>
      <c r="I74" s="506"/>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c r="AY74" s="422"/>
      <c r="AZ74" s="422"/>
      <c r="BA74" s="422"/>
      <c r="BB74" s="422"/>
      <c r="BC74" s="62"/>
    </row>
    <row r="75" spans="1:55" x14ac:dyDescent="0.25">
      <c r="A75" s="422"/>
      <c r="B75" s="252">
        <v>5</v>
      </c>
      <c r="C75" s="612"/>
      <c r="D75" s="253">
        <v>3.4000000000000002E-2</v>
      </c>
      <c r="E75" s="506"/>
      <c r="F75" s="422"/>
      <c r="G75" s="422"/>
      <c r="H75" s="422"/>
      <c r="I75" s="506"/>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2"/>
      <c r="AY75" s="422"/>
      <c r="AZ75" s="422"/>
      <c r="BA75" s="422"/>
      <c r="BB75" s="422"/>
      <c r="BC75" s="62"/>
    </row>
    <row r="76" spans="1:55" x14ac:dyDescent="0.25">
      <c r="A76" s="422"/>
      <c r="B76" s="195">
        <v>15</v>
      </c>
      <c r="C76" s="602"/>
      <c r="D76" s="161">
        <v>0.21099999999999999</v>
      </c>
      <c r="E76" s="506"/>
      <c r="F76" s="422"/>
      <c r="G76" s="422"/>
      <c r="H76" s="422"/>
      <c r="I76" s="506"/>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2"/>
      <c r="BA76" s="422"/>
      <c r="BB76" s="422"/>
      <c r="BC76" s="62"/>
    </row>
    <row r="77" spans="1:55" x14ac:dyDescent="0.25">
      <c r="A77" s="422"/>
      <c r="B77" s="195">
        <v>25</v>
      </c>
      <c r="C77" s="602"/>
      <c r="D77" s="161">
        <v>0.20399999999999999</v>
      </c>
      <c r="E77" s="506"/>
      <c r="F77" s="422"/>
      <c r="G77" s="422"/>
      <c r="H77" s="422"/>
      <c r="I77" s="506"/>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62"/>
    </row>
    <row r="78" spans="1:55" x14ac:dyDescent="0.25">
      <c r="A78" s="422"/>
      <c r="B78" s="195">
        <v>35</v>
      </c>
      <c r="C78" s="602"/>
      <c r="D78" s="161">
        <v>0.16600000000000001</v>
      </c>
      <c r="E78" s="506"/>
      <c r="F78" s="422"/>
      <c r="G78" s="422"/>
      <c r="H78" s="422"/>
      <c r="I78" s="506"/>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c r="AY78" s="422"/>
      <c r="AZ78" s="422"/>
      <c r="BA78" s="422"/>
      <c r="BB78" s="422"/>
      <c r="BC78" s="62"/>
    </row>
    <row r="79" spans="1:55" x14ac:dyDescent="0.25">
      <c r="A79" s="422"/>
      <c r="B79" s="195">
        <v>45</v>
      </c>
      <c r="C79" s="602"/>
      <c r="D79" s="161">
        <v>0.126</v>
      </c>
      <c r="E79" s="506"/>
      <c r="F79" s="422"/>
      <c r="G79" s="422"/>
      <c r="H79" s="422"/>
      <c r="I79" s="506"/>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2"/>
      <c r="AY79" s="422"/>
      <c r="AZ79" s="422"/>
      <c r="BA79" s="422"/>
      <c r="BB79" s="422"/>
      <c r="BC79" s="62"/>
    </row>
    <row r="80" spans="1:55" x14ac:dyDescent="0.25">
      <c r="A80" s="422"/>
      <c r="B80" s="195">
        <v>55</v>
      </c>
      <c r="C80" s="602"/>
      <c r="D80" s="161">
        <v>0.11899999999999999</v>
      </c>
      <c r="E80" s="506"/>
      <c r="F80" s="422"/>
      <c r="G80" s="422"/>
      <c r="H80" s="422"/>
      <c r="I80" s="506"/>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c r="AY80" s="422"/>
      <c r="AZ80" s="422"/>
      <c r="BA80" s="422"/>
      <c r="BB80" s="422"/>
      <c r="BC80" s="62"/>
    </row>
    <row r="81" spans="1:56" x14ac:dyDescent="0.25">
      <c r="A81" s="422"/>
      <c r="B81" s="195">
        <v>65</v>
      </c>
      <c r="C81" s="602"/>
      <c r="D81" s="161">
        <v>6.9000000000000006E-2</v>
      </c>
      <c r="E81" s="506"/>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62"/>
    </row>
    <row r="82" spans="1:56" x14ac:dyDescent="0.25">
      <c r="A82" s="422"/>
      <c r="B82" s="195">
        <v>75</v>
      </c>
      <c r="C82" s="602"/>
      <c r="D82" s="161">
        <v>4.7E-2</v>
      </c>
      <c r="E82" s="506"/>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2"/>
      <c r="BB82" s="422"/>
      <c r="BC82" s="62"/>
    </row>
    <row r="83" spans="1:56" x14ac:dyDescent="0.25">
      <c r="A83" s="422"/>
      <c r="B83" s="195">
        <v>85</v>
      </c>
      <c r="C83" s="602"/>
      <c r="D83" s="161">
        <v>8.0000000000000002E-3</v>
      </c>
      <c r="E83" s="506"/>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2"/>
      <c r="BB83" s="422"/>
      <c r="BC83" s="62"/>
    </row>
    <row r="84" spans="1:56" x14ac:dyDescent="0.25">
      <c r="A84" s="422"/>
      <c r="B84" s="256">
        <v>95</v>
      </c>
      <c r="C84" s="613"/>
      <c r="D84" s="257">
        <v>1.4999999999999999E-2</v>
      </c>
      <c r="E84" s="506"/>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2"/>
      <c r="BA84" s="422"/>
      <c r="BB84" s="422"/>
      <c r="BC84" s="62"/>
    </row>
    <row r="85" spans="1:56" x14ac:dyDescent="0.25">
      <c r="A85" s="422"/>
      <c r="B85" s="258"/>
      <c r="C85" s="259"/>
      <c r="D85" s="260"/>
      <c r="E85" s="506"/>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62"/>
    </row>
    <row r="86" spans="1:56" ht="33" x14ac:dyDescent="0.25">
      <c r="A86" s="422"/>
      <c r="B86" s="207" t="s">
        <v>17</v>
      </c>
      <c r="C86" s="214" t="s">
        <v>129</v>
      </c>
      <c r="D86" s="251" t="e">
        <f>D69</f>
        <v>#DIV/0!</v>
      </c>
      <c r="E86" s="506"/>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c r="AY86" s="422"/>
      <c r="AZ86" s="422"/>
      <c r="BA86" s="422"/>
      <c r="BB86" s="422"/>
      <c r="BC86" s="62"/>
    </row>
    <row r="87" spans="1:56" ht="18.75" customHeight="1" x14ac:dyDescent="0.25">
      <c r="A87" s="422"/>
      <c r="B87" s="95" t="s">
        <v>256</v>
      </c>
      <c r="C87" s="209" t="s">
        <v>261</v>
      </c>
      <c r="D87" s="161">
        <f>(C75*D75)+(C76*D76)+(C77*D77)+(C78*D78)+(C79*D79)+(C80*D80)+(C81*D81)+(C82*D82)+(C83*D83)+(C84*D84)</f>
        <v>0</v>
      </c>
      <c r="E87" s="506"/>
      <c r="F87" s="422"/>
      <c r="G87" s="422"/>
      <c r="H87" s="422"/>
      <c r="I87" s="506"/>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422"/>
      <c r="AZ87" s="422"/>
      <c r="BA87" s="422"/>
      <c r="BB87" s="422"/>
      <c r="BC87" s="62"/>
    </row>
    <row r="88" spans="1:56" x14ac:dyDescent="0.25">
      <c r="A88" s="422"/>
      <c r="B88" s="95" t="s">
        <v>254</v>
      </c>
      <c r="C88" s="209" t="s">
        <v>255</v>
      </c>
      <c r="D88" s="161">
        <f>D87*1.3*24/1000</f>
        <v>0</v>
      </c>
      <c r="E88" s="506"/>
      <c r="F88" s="422"/>
      <c r="G88" s="422"/>
      <c r="H88" s="422"/>
      <c r="I88" s="506"/>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c r="AY88" s="422"/>
      <c r="AZ88" s="422"/>
      <c r="BA88" s="422"/>
      <c r="BB88" s="422"/>
      <c r="BC88" s="62"/>
    </row>
    <row r="89" spans="1:56" ht="33" x14ac:dyDescent="0.25">
      <c r="A89" s="422"/>
      <c r="B89" s="206" t="s">
        <v>257</v>
      </c>
      <c r="C89" s="210" t="s">
        <v>258</v>
      </c>
      <c r="D89" s="162" t="e">
        <f>D86+D88</f>
        <v>#DIV/0!</v>
      </c>
      <c r="E89" s="506"/>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2"/>
      <c r="AY89" s="422"/>
      <c r="AZ89" s="422"/>
      <c r="BA89" s="422"/>
      <c r="BB89" s="422"/>
      <c r="BC89" s="62"/>
    </row>
    <row r="90" spans="1:56" ht="18" thickBot="1" x14ac:dyDescent="0.3">
      <c r="A90" s="422"/>
      <c r="B90" s="939" t="s">
        <v>259</v>
      </c>
      <c r="C90" s="940"/>
      <c r="D90" s="255" t="e">
        <f>D89*365</f>
        <v>#DIV/0!</v>
      </c>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2"/>
      <c r="AY90" s="422"/>
      <c r="AZ90" s="422"/>
      <c r="BA90" s="422"/>
      <c r="BB90" s="422"/>
      <c r="BC90" s="62"/>
    </row>
    <row r="91" spans="1:56" ht="17.25" x14ac:dyDescent="0.25">
      <c r="A91" s="422"/>
      <c r="B91" s="531"/>
      <c r="C91" s="531"/>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422"/>
      <c r="AZ91" s="422"/>
      <c r="BA91" s="422"/>
      <c r="BB91" s="422"/>
      <c r="BC91" s="62"/>
    </row>
    <row r="92" spans="1:56" x14ac:dyDescent="0.2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127"/>
    </row>
    <row r="93" spans="1:56" x14ac:dyDescent="0.25">
      <c r="H93" s="127"/>
      <c r="I93" s="127"/>
      <c r="J93" s="127"/>
      <c r="K93" s="127"/>
      <c r="L93" s="127"/>
      <c r="M93" s="127"/>
      <c r="N93" s="127"/>
      <c r="O93" s="127"/>
      <c r="P93" s="127"/>
      <c r="Q93" s="127"/>
      <c r="R93" s="127"/>
      <c r="S93" s="127"/>
      <c r="T93" s="127"/>
      <c r="U93" s="127"/>
    </row>
  </sheetData>
  <sheetProtection algorithmName="SHA-512" hashValue="05akgBiZsDeQK0IcW8+nlmUgtAcSJDo60bzX3ruC8OG61w1HteLVFa4xDsF2xn4/3MTrALRUkkj2ku2PtA4TlQ==" saltValue="kiUzkpKS9468KGIid3gTTQ==" spinCount="100000" sheet="1" objects="1" scenarios="1" selectLockedCells="1"/>
  <mergeCells count="79">
    <mergeCell ref="AQ18:AY18"/>
    <mergeCell ref="B31:G31"/>
    <mergeCell ref="B54:G54"/>
    <mergeCell ref="B68:G68"/>
    <mergeCell ref="B72:D72"/>
    <mergeCell ref="AS29:AX29"/>
    <mergeCell ref="AQ20:AR20"/>
    <mergeCell ref="AJ29:AO29"/>
    <mergeCell ref="I45:P50"/>
    <mergeCell ref="I43:P43"/>
    <mergeCell ref="I44:P44"/>
    <mergeCell ref="F59:G59"/>
    <mergeCell ref="B59:E59"/>
    <mergeCell ref="F64:G64"/>
    <mergeCell ref="C60:D60"/>
    <mergeCell ref="K18:AG18"/>
    <mergeCell ref="B90:C90"/>
    <mergeCell ref="B70:C70"/>
    <mergeCell ref="B73:D73"/>
    <mergeCell ref="C66:D66"/>
    <mergeCell ref="C62:D62"/>
    <mergeCell ref="C63:D63"/>
    <mergeCell ref="C65:D65"/>
    <mergeCell ref="C64:D64"/>
    <mergeCell ref="B2:F2"/>
    <mergeCell ref="D19:F19"/>
    <mergeCell ref="H19:J19"/>
    <mergeCell ref="G19:G20"/>
    <mergeCell ref="B3:C3"/>
    <mergeCell ref="B4:C4"/>
    <mergeCell ref="B5:C5"/>
    <mergeCell ref="B6:C6"/>
    <mergeCell ref="B9:C9"/>
    <mergeCell ref="B18:J18"/>
    <mergeCell ref="B14:J14"/>
    <mergeCell ref="B19:C19"/>
    <mergeCell ref="B7:C7"/>
    <mergeCell ref="H4:I4"/>
    <mergeCell ref="E44:F44"/>
    <mergeCell ref="B8:C8"/>
    <mergeCell ref="D8:F8"/>
    <mergeCell ref="E43:F43"/>
    <mergeCell ref="B55:C55"/>
    <mergeCell ref="B42:C42"/>
    <mergeCell ref="B38:C38"/>
    <mergeCell ref="B32:G32"/>
    <mergeCell ref="B37:G37"/>
    <mergeCell ref="C61:D61"/>
    <mergeCell ref="B58:G58"/>
    <mergeCell ref="B56:G56"/>
    <mergeCell ref="B52:D52"/>
    <mergeCell ref="C57:D57"/>
    <mergeCell ref="AH20:AI20"/>
    <mergeCell ref="K29:AD29"/>
    <mergeCell ref="D3:F3"/>
    <mergeCell ref="D4:F4"/>
    <mergeCell ref="D5:F5"/>
    <mergeCell ref="D6:F6"/>
    <mergeCell ref="B12:J12"/>
    <mergeCell ref="AH18:AP18"/>
    <mergeCell ref="B27:B28"/>
    <mergeCell ref="D7:F7"/>
    <mergeCell ref="D9:F9"/>
    <mergeCell ref="BA18:BA19"/>
    <mergeCell ref="I54:N54"/>
    <mergeCell ref="L55:N55"/>
    <mergeCell ref="E69:G70"/>
    <mergeCell ref="AQ19:AY19"/>
    <mergeCell ref="K19:AG19"/>
    <mergeCell ref="AH19:AP19"/>
    <mergeCell ref="AF29:AG29"/>
    <mergeCell ref="AH29:AI29"/>
    <mergeCell ref="AH21:AI23"/>
    <mergeCell ref="AH24:AI25"/>
    <mergeCell ref="AH26:AI28"/>
    <mergeCell ref="AQ29:AR29"/>
    <mergeCell ref="AQ26:AR28"/>
    <mergeCell ref="AQ24:AR25"/>
    <mergeCell ref="AQ21:AR23"/>
  </mergeCells>
  <conditionalFormatting sqref="AI20:AP20 AH18:AH21 AH24 AH26 AH29 AJ21:AP29">
    <cfRule type="expression" dxfId="37" priority="18" stopIfTrue="1">
      <formula>OR(Aux_Comp_Y_N&lt;1,Aux_Comp_Y_N="Other")</formula>
    </cfRule>
  </conditionalFormatting>
  <conditionalFormatting sqref="AR20:AY20 AQ18:AQ21 AS29:AY29 AQ26 AQ24 AS21:AX28">
    <cfRule type="expression" dxfId="36" priority="17" stopIfTrue="1">
      <formula>AND(Aux_Comp_Y_N&lt;&gt;2)</formula>
    </cfRule>
  </conditionalFormatting>
  <conditionalFormatting sqref="B55:C66 D55:D65 E55:G66 B54">
    <cfRule type="expression" dxfId="35" priority="15" stopIfTrue="1">
      <formula>OR(Aux_Comp_Y_N=1,Aux_Comp_Y_N=2)</formula>
    </cfRule>
  </conditionalFormatting>
  <conditionalFormatting sqref="B68 B70:D70 B69:C69">
    <cfRule type="expression" dxfId="34" priority="14" stopIfTrue="1">
      <formula>AND(VASH="Yes")</formula>
    </cfRule>
  </conditionalFormatting>
  <conditionalFormatting sqref="B73:D90 B72">
    <cfRule type="expression" dxfId="33" priority="13" stopIfTrue="1">
      <formula>AND(VASH&lt;&gt;"Yes")</formula>
    </cfRule>
  </conditionalFormatting>
  <conditionalFormatting sqref="G46">
    <cfRule type="expression" dxfId="32" priority="11" stopIfTrue="1">
      <formula>AND(ASH="No")</formula>
    </cfRule>
  </conditionalFormatting>
  <conditionalFormatting sqref="AQ29">
    <cfRule type="expression" dxfId="31" priority="6" stopIfTrue="1">
      <formula>OR(Aux_Comp_Y_N&lt;1,Aux_Comp_Y_N="Other")</formula>
    </cfRule>
  </conditionalFormatting>
  <conditionalFormatting sqref="AY21:AY28">
    <cfRule type="expression" dxfId="30" priority="5" stopIfTrue="1">
      <formula>OR(Aux_Comp_Y_N&lt;1,Aux_Comp_Y_N="Other")</formula>
    </cfRule>
  </conditionalFormatting>
  <conditionalFormatting sqref="S43:V48">
    <cfRule type="expression" dxfId="29" priority="3" stopIfTrue="1">
      <formula>QC_Mode="Yes"</formula>
    </cfRule>
  </conditionalFormatting>
  <conditionalFormatting sqref="D69">
    <cfRule type="expression" dxfId="28" priority="2" stopIfTrue="1">
      <formula>VASH="Yes"</formula>
    </cfRule>
  </conditionalFormatting>
  <conditionalFormatting sqref="E69">
    <cfRule type="expression" dxfId="27" priority="1" stopIfTrue="1">
      <formula>VASH="Yes"</formula>
    </cfRule>
  </conditionalFormatting>
  <dataValidations count="2">
    <dataValidation type="list" showInputMessage="1" showErrorMessage="1" sqref="D55">
      <formula1>Temp_Set</formula1>
    </dataValidation>
    <dataValidation showInputMessage="1" showErrorMessage="1" sqref="E64"/>
  </dataValidations>
  <hyperlinks>
    <hyperlink ref="H4" location="Instructions!C33" display="Back to Instructions tab"/>
  </hyperlinks>
  <printOptions horizontalCentered="1"/>
  <pageMargins left="0.25" right="0.25" top="0.75" bottom="0.25" header="0.3" footer="0.3"/>
  <pageSetup scale="35" orientation="landscape" r:id="rId1"/>
  <headerFooter>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66CC"/>
    <pageSetUpPr fitToPage="1"/>
  </sheetPr>
  <dimension ref="A1:BD74"/>
  <sheetViews>
    <sheetView zoomScale="85" zoomScaleNormal="85" workbookViewId="0">
      <selection activeCell="H4" sqref="H4:I4"/>
    </sheetView>
  </sheetViews>
  <sheetFormatPr defaultColWidth="9.140625" defaultRowHeight="16.5" x14ac:dyDescent="0.25"/>
  <cols>
    <col min="1" max="1" width="3.28515625" style="6" customWidth="1"/>
    <col min="2" max="2" width="21.42578125" style="6" customWidth="1"/>
    <col min="3" max="3" width="38.85546875" style="6" customWidth="1"/>
    <col min="4" max="4" width="16.28515625" style="6" customWidth="1"/>
    <col min="5" max="5" width="13.140625" style="6" customWidth="1"/>
    <col min="6" max="6" width="15.28515625" style="6" customWidth="1"/>
    <col min="7" max="7" width="22.5703125" style="6" customWidth="1"/>
    <col min="8" max="9" width="18.7109375" style="6" customWidth="1"/>
    <col min="10" max="10" width="15.28515625" style="6" customWidth="1"/>
    <col min="11" max="11" width="13" style="6" customWidth="1"/>
    <col min="12" max="12" width="14.140625" style="6" customWidth="1"/>
    <col min="13" max="13" width="12.7109375" style="6" customWidth="1"/>
    <col min="14" max="14" width="13" style="6" customWidth="1"/>
    <col min="15" max="15" width="12.140625" style="6" customWidth="1"/>
    <col min="16" max="40" width="11.5703125" style="6" customWidth="1"/>
    <col min="41" max="41" width="12" style="6" customWidth="1"/>
    <col min="42" max="42" width="11.5703125" style="6" customWidth="1"/>
    <col min="43" max="43" width="9.28515625" style="6" customWidth="1"/>
    <col min="44" max="44" width="10" style="6" customWidth="1"/>
    <col min="45" max="52" width="11.5703125" style="6" customWidth="1"/>
    <col min="53" max="53" width="42.7109375" style="6" customWidth="1"/>
    <col min="54" max="54" width="11.5703125" style="6" customWidth="1"/>
    <col min="55" max="55" width="5.42578125" style="6" customWidth="1"/>
    <col min="56" max="56" width="11.5703125" style="6" customWidth="1"/>
    <col min="57" max="16384" width="9.140625" style="6"/>
  </cols>
  <sheetData>
    <row r="1" spans="1:56" ht="17.25" thickBot="1" x14ac:dyDescent="0.3">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62"/>
      <c r="BD1" s="127"/>
    </row>
    <row r="2" spans="1:56" ht="18" customHeight="1" thickBot="1" x14ac:dyDescent="0.3">
      <c r="A2" s="422"/>
      <c r="B2" s="641" t="str">
        <f>'Version Control'!$B$2</f>
        <v>Title Block</v>
      </c>
      <c r="C2" s="737"/>
      <c r="D2" s="737"/>
      <c r="E2" s="737"/>
      <c r="F2" s="642"/>
      <c r="G2" s="422"/>
      <c r="H2" s="422"/>
      <c r="I2" s="422"/>
      <c r="J2" s="422"/>
      <c r="K2" s="532"/>
      <c r="L2" s="532"/>
      <c r="M2" s="532"/>
      <c r="N2" s="532"/>
      <c r="O2" s="53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62"/>
      <c r="BD2" s="127"/>
    </row>
    <row r="3" spans="1:56" ht="16.5" customHeight="1" x14ac:dyDescent="0.25">
      <c r="A3" s="422"/>
      <c r="B3" s="930" t="str">
        <f>'Version Control'!$B$3</f>
        <v>Test Report Template Name:</v>
      </c>
      <c r="C3" s="931"/>
      <c r="D3" s="881" t="str">
        <f>'Version Control'!$C$3</f>
        <v xml:space="preserve">Residential Freezer Appendix B  </v>
      </c>
      <c r="E3" s="882"/>
      <c r="F3" s="883"/>
      <c r="G3" s="422"/>
      <c r="H3" s="422"/>
      <c r="I3" s="422"/>
      <c r="J3" s="422"/>
      <c r="K3" s="532"/>
      <c r="L3" s="532"/>
      <c r="M3" s="532"/>
      <c r="N3" s="532"/>
      <c r="O3" s="53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62"/>
      <c r="BD3" s="127"/>
    </row>
    <row r="4" spans="1:56" ht="18" customHeight="1" x14ac:dyDescent="0.25">
      <c r="A4" s="422"/>
      <c r="B4" s="932" t="str">
        <f>'Version Control'!$B$4</f>
        <v>Version Number:</v>
      </c>
      <c r="C4" s="933"/>
      <c r="D4" s="884" t="str">
        <f>'Version Control'!$C$4</f>
        <v>v2.4</v>
      </c>
      <c r="E4" s="885"/>
      <c r="F4" s="886"/>
      <c r="G4" s="422"/>
      <c r="H4" s="808" t="s">
        <v>230</v>
      </c>
      <c r="I4" s="808"/>
      <c r="J4" s="422"/>
      <c r="K4" s="532"/>
      <c r="L4" s="532"/>
      <c r="M4" s="532"/>
      <c r="N4" s="532"/>
      <c r="O4" s="53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62"/>
      <c r="BD4" s="127"/>
    </row>
    <row r="5" spans="1:56" ht="16.5" customHeight="1" x14ac:dyDescent="0.25">
      <c r="A5" s="422"/>
      <c r="B5" s="932" t="str">
        <f>'Version Control'!$B$5</f>
        <v xml:space="preserve">Latest Template Revision: </v>
      </c>
      <c r="C5" s="933"/>
      <c r="D5" s="887">
        <f>'Version Control'!$C$5</f>
        <v>42922</v>
      </c>
      <c r="E5" s="888"/>
      <c r="F5" s="889"/>
      <c r="G5" s="422"/>
      <c r="H5" s="422"/>
      <c r="I5" s="422"/>
      <c r="J5" s="422"/>
      <c r="K5" s="532"/>
      <c r="L5" s="532"/>
      <c r="M5" s="532"/>
      <c r="N5" s="532"/>
      <c r="O5" s="53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62"/>
      <c r="BD5" s="127"/>
    </row>
    <row r="6" spans="1:56" ht="16.5" customHeight="1" x14ac:dyDescent="0.25">
      <c r="A6" s="422"/>
      <c r="B6" s="932" t="str">
        <f>'Version Control'!$B$6</f>
        <v>Tab Name:</v>
      </c>
      <c r="C6" s="933"/>
      <c r="D6" s="884" t="str">
        <f ca="1">MID(CELL("filename",B1), FIND("]", CELL("filename", B1))+ 1, 255)</f>
        <v>Energy Calcs (ASH Switch ON)</v>
      </c>
      <c r="E6" s="885"/>
      <c r="F6" s="886"/>
      <c r="G6" s="422"/>
      <c r="H6" s="422"/>
      <c r="I6" s="422"/>
      <c r="J6" s="422"/>
      <c r="K6" s="532"/>
      <c r="L6" s="532"/>
      <c r="M6" s="532"/>
      <c r="N6" s="532"/>
      <c r="O6" s="53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62"/>
      <c r="BD6" s="127"/>
    </row>
    <row r="7" spans="1:56" ht="41.25" customHeight="1" x14ac:dyDescent="0.25">
      <c r="A7" s="422"/>
      <c r="B7" s="932" t="str">
        <f>'Version Control'!$B$7</f>
        <v>File Name:</v>
      </c>
      <c r="C7" s="933"/>
      <c r="D7" s="826" t="str">
        <f ca="1">'Version Control'!$C$7</f>
        <v>Residential Freezer Appendix B - v2.4.xlsx</v>
      </c>
      <c r="E7" s="827"/>
      <c r="F7" s="828"/>
      <c r="G7" s="422"/>
      <c r="H7" s="422"/>
      <c r="I7" s="422"/>
      <c r="J7" s="422"/>
      <c r="K7" s="532"/>
      <c r="L7" s="532"/>
      <c r="M7" s="532"/>
      <c r="N7" s="532"/>
      <c r="O7" s="53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62"/>
      <c r="BD7" s="127"/>
    </row>
    <row r="8" spans="1:56" s="3" customFormat="1" x14ac:dyDescent="0.3">
      <c r="A8" s="393"/>
      <c r="B8" s="909" t="s">
        <v>116</v>
      </c>
      <c r="C8" s="910"/>
      <c r="D8" s="911" t="str">
        <f>'General Info &amp; Test Results'!C17</f>
        <v>[MM/DD/YYYY]</v>
      </c>
      <c r="E8" s="827"/>
      <c r="F8" s="828"/>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62"/>
    </row>
    <row r="9" spans="1:56" ht="17.25" customHeight="1" thickBot="1" x14ac:dyDescent="0.3">
      <c r="A9" s="422"/>
      <c r="B9" s="934" t="str">
        <f>'Version Control'!$B$9</f>
        <v xml:space="preserve">Test Completion Date: </v>
      </c>
      <c r="C9" s="935"/>
      <c r="D9" s="892" t="str">
        <f>'Version Control'!$C$9</f>
        <v>[MM/DD/YYYY]</v>
      </c>
      <c r="E9" s="893"/>
      <c r="F9" s="894"/>
      <c r="G9" s="422"/>
      <c r="H9" s="422"/>
      <c r="I9" s="422"/>
      <c r="J9" s="422"/>
      <c r="K9" s="532"/>
      <c r="L9" s="532"/>
      <c r="M9" s="532"/>
      <c r="N9" s="532"/>
      <c r="O9" s="53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62"/>
      <c r="BD9" s="127"/>
    </row>
    <row r="10" spans="1:56" ht="16.5" customHeight="1" x14ac:dyDescent="0.25">
      <c r="A10" s="422"/>
      <c r="B10" s="422"/>
      <c r="C10" s="422"/>
      <c r="D10" s="422"/>
      <c r="E10" s="422"/>
      <c r="F10" s="422"/>
      <c r="G10" s="422"/>
      <c r="H10" s="422"/>
      <c r="I10" s="422"/>
      <c r="J10" s="422"/>
      <c r="K10" s="532"/>
      <c r="L10" s="532"/>
      <c r="M10" s="532"/>
      <c r="N10" s="532"/>
      <c r="O10" s="53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62"/>
      <c r="BD10" s="127"/>
    </row>
    <row r="11" spans="1:56" ht="17.25" customHeight="1" thickBot="1" x14ac:dyDescent="0.3">
      <c r="A11" s="422"/>
      <c r="B11" s="422"/>
      <c r="C11" s="422"/>
      <c r="D11" s="422"/>
      <c r="E11" s="422"/>
      <c r="F11" s="422"/>
      <c r="G11" s="422"/>
      <c r="H11" s="422"/>
      <c r="I11" s="422"/>
      <c r="J11" s="422"/>
      <c r="K11" s="532"/>
      <c r="L11" s="532"/>
      <c r="M11" s="532"/>
      <c r="N11" s="532"/>
      <c r="O11" s="53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62"/>
      <c r="BD11" s="127"/>
    </row>
    <row r="12" spans="1:56" ht="18" thickBot="1" x14ac:dyDescent="0.3">
      <c r="A12" s="422"/>
      <c r="B12" s="641" t="s">
        <v>138</v>
      </c>
      <c r="C12" s="737"/>
      <c r="D12" s="737"/>
      <c r="E12" s="737"/>
      <c r="F12" s="737"/>
      <c r="G12" s="737"/>
      <c r="H12" s="737"/>
      <c r="I12" s="737"/>
      <c r="J12" s="642"/>
      <c r="K12" s="512"/>
      <c r="L12" s="512"/>
      <c r="M12" s="512"/>
      <c r="N12" s="512"/>
      <c r="O12" s="512"/>
      <c r="P12" s="512"/>
      <c r="Q12" s="521"/>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62"/>
      <c r="BD12" s="127"/>
    </row>
    <row r="13" spans="1:56" x14ac:dyDescent="0.25">
      <c r="A13" s="422"/>
      <c r="B13" s="262" t="s">
        <v>224</v>
      </c>
      <c r="C13" s="261"/>
      <c r="D13" s="261"/>
      <c r="E13" s="261"/>
      <c r="F13" s="261"/>
      <c r="G13" s="261"/>
      <c r="H13" s="261"/>
      <c r="I13" s="261"/>
      <c r="J13" s="263"/>
      <c r="K13" s="506"/>
      <c r="L13" s="506"/>
      <c r="M13" s="506"/>
      <c r="N13" s="506"/>
      <c r="O13" s="506"/>
      <c r="P13" s="506"/>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62"/>
      <c r="BD13" s="127"/>
    </row>
    <row r="14" spans="1:56" ht="37.5" customHeight="1" x14ac:dyDescent="0.25">
      <c r="A14" s="422"/>
      <c r="B14" s="985" t="s">
        <v>316</v>
      </c>
      <c r="C14" s="986"/>
      <c r="D14" s="986"/>
      <c r="E14" s="986"/>
      <c r="F14" s="986"/>
      <c r="G14" s="986"/>
      <c r="H14" s="986"/>
      <c r="I14" s="986"/>
      <c r="J14" s="987"/>
      <c r="K14" s="506"/>
      <c r="L14" s="506"/>
      <c r="M14" s="535"/>
      <c r="N14" s="535"/>
      <c r="O14" s="506"/>
      <c r="P14" s="506"/>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62"/>
      <c r="BD14" s="127"/>
    </row>
    <row r="15" spans="1:56" ht="17.25" x14ac:dyDescent="0.25">
      <c r="A15" s="422"/>
      <c r="B15" s="264" t="s">
        <v>491</v>
      </c>
      <c r="C15" s="216"/>
      <c r="D15" s="216"/>
      <c r="E15" s="216"/>
      <c r="F15" s="216"/>
      <c r="G15" s="216"/>
      <c r="H15" s="216"/>
      <c r="I15" s="216"/>
      <c r="J15" s="112"/>
      <c r="K15" s="506"/>
      <c r="L15" s="506"/>
      <c r="M15" s="535"/>
      <c r="N15" s="535"/>
      <c r="O15" s="506"/>
      <c r="P15" s="506"/>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62"/>
      <c r="BD15" s="127"/>
    </row>
    <row r="16" spans="1:56" ht="17.25" thickBot="1" x14ac:dyDescent="0.3">
      <c r="A16" s="422"/>
      <c r="B16" s="265" t="s">
        <v>223</v>
      </c>
      <c r="C16" s="113"/>
      <c r="D16" s="113"/>
      <c r="E16" s="113"/>
      <c r="F16" s="113"/>
      <c r="G16" s="113"/>
      <c r="H16" s="113"/>
      <c r="I16" s="113"/>
      <c r="J16" s="114"/>
      <c r="K16" s="506"/>
      <c r="L16" s="506"/>
      <c r="M16" s="535"/>
      <c r="N16" s="535"/>
      <c r="O16" s="506"/>
      <c r="P16" s="506"/>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62"/>
      <c r="BD16" s="127"/>
    </row>
    <row r="17" spans="1:56" ht="17.25" thickBot="1" x14ac:dyDescent="0.3">
      <c r="A17" s="422"/>
      <c r="B17" s="422"/>
      <c r="C17" s="422"/>
      <c r="D17" s="422"/>
      <c r="E17" s="422"/>
      <c r="F17" s="422"/>
      <c r="G17" s="422"/>
      <c r="H17" s="422"/>
      <c r="I17" s="422"/>
      <c r="J17" s="422"/>
      <c r="K17" s="422"/>
      <c r="L17" s="422"/>
      <c r="M17" s="521"/>
      <c r="N17" s="521"/>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62"/>
      <c r="BD17" s="127"/>
    </row>
    <row r="18" spans="1:56" s="127" customFormat="1" ht="18" thickBot="1" x14ac:dyDescent="0.3">
      <c r="A18" s="422"/>
      <c r="B18" s="641" t="s">
        <v>473</v>
      </c>
      <c r="C18" s="737"/>
      <c r="D18" s="737"/>
      <c r="E18" s="737"/>
      <c r="F18" s="737"/>
      <c r="G18" s="737"/>
      <c r="H18" s="737"/>
      <c r="I18" s="737"/>
      <c r="J18" s="642"/>
      <c r="K18" s="641" t="s">
        <v>239</v>
      </c>
      <c r="L18" s="737"/>
      <c r="M18" s="737"/>
      <c r="N18" s="737"/>
      <c r="O18" s="737"/>
      <c r="P18" s="737"/>
      <c r="Q18" s="737"/>
      <c r="R18" s="737"/>
      <c r="S18" s="737"/>
      <c r="T18" s="737"/>
      <c r="U18" s="737"/>
      <c r="V18" s="737"/>
      <c r="W18" s="737"/>
      <c r="X18" s="737"/>
      <c r="Y18" s="737"/>
      <c r="Z18" s="737"/>
      <c r="AA18" s="737"/>
      <c r="AB18" s="737"/>
      <c r="AC18" s="737"/>
      <c r="AD18" s="737"/>
      <c r="AE18" s="737"/>
      <c r="AF18" s="737"/>
      <c r="AG18" s="642"/>
      <c r="AH18" s="641" t="s">
        <v>250</v>
      </c>
      <c r="AI18" s="737"/>
      <c r="AJ18" s="737"/>
      <c r="AK18" s="737"/>
      <c r="AL18" s="737"/>
      <c r="AM18" s="737"/>
      <c r="AN18" s="737"/>
      <c r="AO18" s="737"/>
      <c r="AP18" s="642"/>
      <c r="AQ18" s="641" t="s">
        <v>251</v>
      </c>
      <c r="AR18" s="737"/>
      <c r="AS18" s="737"/>
      <c r="AT18" s="737"/>
      <c r="AU18" s="737"/>
      <c r="AV18" s="737"/>
      <c r="AW18" s="737"/>
      <c r="AX18" s="737"/>
      <c r="AY18" s="642"/>
      <c r="AZ18" s="422"/>
      <c r="BA18" s="970" t="s">
        <v>436</v>
      </c>
      <c r="BB18" s="422"/>
      <c r="BC18" s="62"/>
    </row>
    <row r="19" spans="1:56" ht="15" customHeight="1" thickBot="1" x14ac:dyDescent="0.3">
      <c r="A19" s="422"/>
      <c r="B19" s="71"/>
      <c r="C19" s="68"/>
      <c r="D19" s="925" t="s">
        <v>168</v>
      </c>
      <c r="E19" s="926"/>
      <c r="F19" s="927"/>
      <c r="G19" s="988" t="s">
        <v>26</v>
      </c>
      <c r="H19" s="925" t="s">
        <v>301</v>
      </c>
      <c r="I19" s="926"/>
      <c r="J19" s="927"/>
      <c r="K19" s="858" t="s">
        <v>216</v>
      </c>
      <c r="L19" s="770"/>
      <c r="M19" s="770"/>
      <c r="N19" s="770"/>
      <c r="O19" s="770"/>
      <c r="P19" s="770"/>
      <c r="Q19" s="770"/>
      <c r="R19" s="770"/>
      <c r="S19" s="770"/>
      <c r="T19" s="770"/>
      <c r="U19" s="770"/>
      <c r="V19" s="770"/>
      <c r="W19" s="770"/>
      <c r="X19" s="770"/>
      <c r="Y19" s="770"/>
      <c r="Z19" s="770"/>
      <c r="AA19" s="770"/>
      <c r="AB19" s="770"/>
      <c r="AC19" s="770"/>
      <c r="AD19" s="770"/>
      <c r="AE19" s="770"/>
      <c r="AF19" s="770"/>
      <c r="AG19" s="771"/>
      <c r="AH19" s="858" t="s">
        <v>216</v>
      </c>
      <c r="AI19" s="770"/>
      <c r="AJ19" s="770"/>
      <c r="AK19" s="770"/>
      <c r="AL19" s="770"/>
      <c r="AM19" s="770"/>
      <c r="AN19" s="770"/>
      <c r="AO19" s="770"/>
      <c r="AP19" s="771"/>
      <c r="AQ19" s="858" t="s">
        <v>216</v>
      </c>
      <c r="AR19" s="770"/>
      <c r="AS19" s="770"/>
      <c r="AT19" s="770"/>
      <c r="AU19" s="770"/>
      <c r="AV19" s="770"/>
      <c r="AW19" s="770"/>
      <c r="AX19" s="770"/>
      <c r="AY19" s="771"/>
      <c r="AZ19" s="422"/>
      <c r="BA19" s="971"/>
      <c r="BB19" s="422"/>
      <c r="BC19" s="62"/>
    </row>
    <row r="20" spans="1:56" s="83" customFormat="1" ht="34.5" x14ac:dyDescent="0.25">
      <c r="A20" s="517"/>
      <c r="B20" s="196" t="s">
        <v>46</v>
      </c>
      <c r="C20" s="201" t="s">
        <v>24</v>
      </c>
      <c r="D20" s="184" t="s">
        <v>158</v>
      </c>
      <c r="E20" s="121" t="s">
        <v>167</v>
      </c>
      <c r="F20" s="197" t="s">
        <v>157</v>
      </c>
      <c r="G20" s="989"/>
      <c r="H20" s="204" t="s">
        <v>158</v>
      </c>
      <c r="I20" s="185" t="s">
        <v>159</v>
      </c>
      <c r="J20" s="197" t="s">
        <v>157</v>
      </c>
      <c r="K20" s="184" t="s">
        <v>19</v>
      </c>
      <c r="L20" s="121" t="s">
        <v>20</v>
      </c>
      <c r="M20" s="121" t="s">
        <v>57</v>
      </c>
      <c r="N20" s="121" t="s">
        <v>58</v>
      </c>
      <c r="O20" s="121" t="s">
        <v>59</v>
      </c>
      <c r="P20" s="121" t="s">
        <v>246</v>
      </c>
      <c r="Q20" s="121" t="s">
        <v>325</v>
      </c>
      <c r="R20" s="121" t="s">
        <v>327</v>
      </c>
      <c r="S20" s="121" t="s">
        <v>328</v>
      </c>
      <c r="T20" s="121" t="s">
        <v>326</v>
      </c>
      <c r="U20" s="121" t="s">
        <v>329</v>
      </c>
      <c r="V20" s="121" t="s">
        <v>330</v>
      </c>
      <c r="W20" s="121" t="s">
        <v>331</v>
      </c>
      <c r="X20" s="121" t="s">
        <v>332</v>
      </c>
      <c r="Y20" s="121" t="s">
        <v>333</v>
      </c>
      <c r="Z20" s="121" t="s">
        <v>504</v>
      </c>
      <c r="AA20" s="121" t="s">
        <v>505</v>
      </c>
      <c r="AB20" s="121" t="s">
        <v>506</v>
      </c>
      <c r="AC20" s="121" t="s">
        <v>507</v>
      </c>
      <c r="AD20" s="121" t="s">
        <v>508</v>
      </c>
      <c r="AE20" s="121" t="s">
        <v>262</v>
      </c>
      <c r="AF20" s="121" t="s">
        <v>22</v>
      </c>
      <c r="AG20" s="122" t="s">
        <v>23</v>
      </c>
      <c r="AH20" s="877" t="s">
        <v>235</v>
      </c>
      <c r="AI20" s="793"/>
      <c r="AJ20" s="121" t="s">
        <v>19</v>
      </c>
      <c r="AK20" s="121" t="s">
        <v>20</v>
      </c>
      <c r="AL20" s="121" t="s">
        <v>21</v>
      </c>
      <c r="AM20" s="121" t="s">
        <v>58</v>
      </c>
      <c r="AN20" s="121" t="s">
        <v>82</v>
      </c>
      <c r="AO20" s="121" t="s">
        <v>137</v>
      </c>
      <c r="AP20" s="281" t="s">
        <v>262</v>
      </c>
      <c r="AQ20" s="877" t="s">
        <v>235</v>
      </c>
      <c r="AR20" s="793"/>
      <c r="AS20" s="121" t="s">
        <v>19</v>
      </c>
      <c r="AT20" s="121" t="s">
        <v>20</v>
      </c>
      <c r="AU20" s="121" t="s">
        <v>21</v>
      </c>
      <c r="AV20" s="121" t="s">
        <v>58</v>
      </c>
      <c r="AW20" s="121" t="s">
        <v>82</v>
      </c>
      <c r="AX20" s="121" t="s">
        <v>137</v>
      </c>
      <c r="AY20" s="122" t="s">
        <v>262</v>
      </c>
      <c r="AZ20" s="517"/>
      <c r="BA20" s="439" t="s">
        <v>262</v>
      </c>
      <c r="BB20" s="517"/>
      <c r="BC20" s="136"/>
    </row>
    <row r="21" spans="1:56" x14ac:dyDescent="0.25">
      <c r="A21" s="422"/>
      <c r="B21" s="186" t="s">
        <v>27</v>
      </c>
      <c r="C21" s="202" t="s">
        <v>122</v>
      </c>
      <c r="D21" s="605"/>
      <c r="E21" s="613"/>
      <c r="F21" s="198">
        <f>E21-D21</f>
        <v>0</v>
      </c>
      <c r="G21" s="615"/>
      <c r="H21" s="605"/>
      <c r="I21" s="602"/>
      <c r="J21" s="198">
        <f>I21-H21</f>
        <v>0</v>
      </c>
      <c r="K21" s="614"/>
      <c r="L21" s="602"/>
      <c r="M21" s="602"/>
      <c r="N21" s="602"/>
      <c r="O21" s="602"/>
      <c r="P21" s="602"/>
      <c r="Q21" s="602"/>
      <c r="R21" s="602"/>
      <c r="S21" s="602"/>
      <c r="T21" s="602"/>
      <c r="U21" s="602"/>
      <c r="V21" s="602"/>
      <c r="W21" s="602"/>
      <c r="X21" s="623"/>
      <c r="Y21" s="623"/>
      <c r="Z21" s="623"/>
      <c r="AA21" s="623"/>
      <c r="AB21" s="623"/>
      <c r="AC21" s="602"/>
      <c r="AD21" s="602"/>
      <c r="AE21" s="188" t="str">
        <f t="shared" ref="AE21" si="0">IF(ISERROR(AVERAGE(K21:AD21)),"",AVERAGE(K21:AD21))</f>
        <v/>
      </c>
      <c r="AF21" s="602"/>
      <c r="AG21" s="603"/>
      <c r="AH21" s="863" t="str">
        <f>IF(Volume!C19&lt;&gt;"", Volume!C19,"-")</f>
        <v>-</v>
      </c>
      <c r="AI21" s="864"/>
      <c r="AJ21" s="602"/>
      <c r="AK21" s="602"/>
      <c r="AL21" s="602"/>
      <c r="AM21" s="602"/>
      <c r="AN21" s="602"/>
      <c r="AO21" s="611"/>
      <c r="AP21" s="189">
        <f t="shared" ref="AP21:AP28" si="1">IF(ISERROR(AVERAGE(AJ21:AO21)),0,AVERAGE(AJ21:AO21))</f>
        <v>0</v>
      </c>
      <c r="AQ21" s="863" t="str">
        <f>IF(Volume!C20&lt;&gt;"", Volume!C20,"-")</f>
        <v>-</v>
      </c>
      <c r="AR21" s="864"/>
      <c r="AS21" s="602"/>
      <c r="AT21" s="602"/>
      <c r="AU21" s="602"/>
      <c r="AV21" s="602"/>
      <c r="AW21" s="602"/>
      <c r="AX21" s="602"/>
      <c r="AY21" s="189">
        <f t="shared" ref="AY21:AY24" si="2">IF(ISERROR(AVERAGE(AS21:AX21)),0,AVERAGE(AS21:AX21))</f>
        <v>0</v>
      </c>
      <c r="AZ21" s="422"/>
      <c r="BA21" s="440" t="e">
        <f>(AE21*$AE$29+AP21*$AP$29+AY21*$AY$29)/($AE$29+$AP$29+$AY$29)</f>
        <v>#VALUE!</v>
      </c>
      <c r="BB21" s="422"/>
      <c r="BC21" s="62"/>
    </row>
    <row r="22" spans="1:56" x14ac:dyDescent="0.25">
      <c r="A22" s="422"/>
      <c r="B22" s="71"/>
      <c r="C22" s="203" t="s">
        <v>131</v>
      </c>
      <c r="D22" s="605"/>
      <c r="E22" s="613"/>
      <c r="F22" s="198">
        <f t="shared" ref="F22:F28" si="3">E22-D22</f>
        <v>0</v>
      </c>
      <c r="G22" s="615"/>
      <c r="H22" s="605"/>
      <c r="I22" s="602"/>
      <c r="J22" s="198">
        <f t="shared" ref="J22:J28" si="4">I22-H22</f>
        <v>0</v>
      </c>
      <c r="K22" s="614"/>
      <c r="L22" s="602"/>
      <c r="M22" s="602"/>
      <c r="N22" s="602"/>
      <c r="O22" s="602"/>
      <c r="P22" s="602"/>
      <c r="Q22" s="602"/>
      <c r="R22" s="602"/>
      <c r="S22" s="602"/>
      <c r="T22" s="602"/>
      <c r="U22" s="602"/>
      <c r="V22" s="602"/>
      <c r="W22" s="602"/>
      <c r="X22" s="623"/>
      <c r="Y22" s="623"/>
      <c r="Z22" s="623"/>
      <c r="AA22" s="623"/>
      <c r="AB22" s="623"/>
      <c r="AC22" s="602"/>
      <c r="AD22" s="602"/>
      <c r="AE22" s="188" t="str">
        <f>IF(ISERROR(AVERAGE(K22:AD22)),"",AVERAGE(K22:AD22))</f>
        <v/>
      </c>
      <c r="AF22" s="602"/>
      <c r="AG22" s="603"/>
      <c r="AH22" s="865"/>
      <c r="AI22" s="866"/>
      <c r="AJ22" s="602"/>
      <c r="AK22" s="602"/>
      <c r="AL22" s="602"/>
      <c r="AM22" s="602"/>
      <c r="AN22" s="602"/>
      <c r="AO22" s="611"/>
      <c r="AP22" s="189">
        <f t="shared" si="1"/>
        <v>0</v>
      </c>
      <c r="AQ22" s="865"/>
      <c r="AR22" s="866"/>
      <c r="AS22" s="602"/>
      <c r="AT22" s="602"/>
      <c r="AU22" s="602"/>
      <c r="AV22" s="602"/>
      <c r="AW22" s="602"/>
      <c r="AX22" s="602"/>
      <c r="AY22" s="189">
        <f t="shared" si="2"/>
        <v>0</v>
      </c>
      <c r="AZ22" s="422"/>
      <c r="BA22" s="440" t="e">
        <f>(AE22*$AE$29+AP22*$AP$29+AY22*$AY$29)/($AE$29+$AP$29+$AY$29)</f>
        <v>#VALUE!</v>
      </c>
      <c r="BB22" s="422"/>
      <c r="BC22" s="62"/>
    </row>
    <row r="23" spans="1:56" x14ac:dyDescent="0.25">
      <c r="A23" s="422"/>
      <c r="B23" s="186" t="s">
        <v>28</v>
      </c>
      <c r="C23" s="202" t="s">
        <v>122</v>
      </c>
      <c r="D23" s="605"/>
      <c r="E23" s="613"/>
      <c r="F23" s="198">
        <f t="shared" si="3"/>
        <v>0</v>
      </c>
      <c r="G23" s="615"/>
      <c r="H23" s="605"/>
      <c r="I23" s="602"/>
      <c r="J23" s="198">
        <f t="shared" si="4"/>
        <v>0</v>
      </c>
      <c r="K23" s="614"/>
      <c r="L23" s="602"/>
      <c r="M23" s="602"/>
      <c r="N23" s="602"/>
      <c r="O23" s="602"/>
      <c r="P23" s="602"/>
      <c r="Q23" s="602"/>
      <c r="R23" s="602"/>
      <c r="S23" s="602"/>
      <c r="T23" s="602"/>
      <c r="U23" s="602"/>
      <c r="V23" s="602"/>
      <c r="W23" s="602"/>
      <c r="X23" s="623"/>
      <c r="Y23" s="623"/>
      <c r="Z23" s="623"/>
      <c r="AA23" s="623"/>
      <c r="AB23" s="623"/>
      <c r="AC23" s="602"/>
      <c r="AD23" s="602"/>
      <c r="AE23" s="188" t="str">
        <f t="shared" ref="AE23:AE28" si="5">IF(ISERROR(AVERAGE(K23:AD23)),"",AVERAGE(K23:AD23))</f>
        <v/>
      </c>
      <c r="AF23" s="602"/>
      <c r="AG23" s="603"/>
      <c r="AH23" s="865"/>
      <c r="AI23" s="866"/>
      <c r="AJ23" s="602"/>
      <c r="AK23" s="602"/>
      <c r="AL23" s="602"/>
      <c r="AM23" s="602"/>
      <c r="AN23" s="602"/>
      <c r="AO23" s="611"/>
      <c r="AP23" s="189">
        <f t="shared" si="1"/>
        <v>0</v>
      </c>
      <c r="AQ23" s="865"/>
      <c r="AR23" s="866"/>
      <c r="AS23" s="602"/>
      <c r="AT23" s="602"/>
      <c r="AU23" s="602"/>
      <c r="AV23" s="602"/>
      <c r="AW23" s="602"/>
      <c r="AX23" s="602"/>
      <c r="AY23" s="189">
        <f t="shared" si="2"/>
        <v>0</v>
      </c>
      <c r="AZ23" s="422"/>
      <c r="BA23" s="440" t="e">
        <f t="shared" ref="BA23:BA28" si="6">(AE23*$AE$29+AP23*$AP$29+AY23*$AY$29)/($AE$29+$AP$29+$AY$29)</f>
        <v>#VALUE!</v>
      </c>
      <c r="BB23" s="422"/>
      <c r="BC23" s="62"/>
    </row>
    <row r="24" spans="1:56" x14ac:dyDescent="0.25">
      <c r="A24" s="422"/>
      <c r="B24" s="190"/>
      <c r="C24" s="203" t="s">
        <v>131</v>
      </c>
      <c r="D24" s="605"/>
      <c r="E24" s="613"/>
      <c r="F24" s="198">
        <f t="shared" si="3"/>
        <v>0</v>
      </c>
      <c r="G24" s="615"/>
      <c r="H24" s="605"/>
      <c r="I24" s="602"/>
      <c r="J24" s="198">
        <f t="shared" si="4"/>
        <v>0</v>
      </c>
      <c r="K24" s="614"/>
      <c r="L24" s="602"/>
      <c r="M24" s="602"/>
      <c r="N24" s="602"/>
      <c r="O24" s="602"/>
      <c r="P24" s="602"/>
      <c r="Q24" s="602"/>
      <c r="R24" s="602"/>
      <c r="S24" s="602"/>
      <c r="T24" s="602"/>
      <c r="U24" s="602"/>
      <c r="V24" s="602"/>
      <c r="W24" s="602"/>
      <c r="X24" s="623"/>
      <c r="Y24" s="623"/>
      <c r="Z24" s="623"/>
      <c r="AA24" s="623"/>
      <c r="AB24" s="623"/>
      <c r="AC24" s="602"/>
      <c r="AD24" s="602"/>
      <c r="AE24" s="188" t="str">
        <f t="shared" si="5"/>
        <v/>
      </c>
      <c r="AF24" s="602"/>
      <c r="AG24" s="603"/>
      <c r="AH24" s="972" t="s">
        <v>115</v>
      </c>
      <c r="AI24" s="973"/>
      <c r="AJ24" s="602"/>
      <c r="AK24" s="602"/>
      <c r="AL24" s="602"/>
      <c r="AM24" s="602"/>
      <c r="AN24" s="602"/>
      <c r="AO24" s="611"/>
      <c r="AP24" s="189">
        <f t="shared" si="1"/>
        <v>0</v>
      </c>
      <c r="AQ24" s="972" t="s">
        <v>115</v>
      </c>
      <c r="AR24" s="973"/>
      <c r="AS24" s="602"/>
      <c r="AT24" s="602"/>
      <c r="AU24" s="602"/>
      <c r="AV24" s="602"/>
      <c r="AW24" s="602"/>
      <c r="AX24" s="602"/>
      <c r="AY24" s="189">
        <f t="shared" si="2"/>
        <v>0</v>
      </c>
      <c r="AZ24" s="422"/>
      <c r="BA24" s="440" t="e">
        <f t="shared" si="6"/>
        <v>#VALUE!</v>
      </c>
      <c r="BB24" s="422"/>
      <c r="BC24" s="62"/>
    </row>
    <row r="25" spans="1:56" x14ac:dyDescent="0.25">
      <c r="A25" s="422"/>
      <c r="B25" s="71" t="s">
        <v>29</v>
      </c>
      <c r="C25" s="202" t="s">
        <v>122</v>
      </c>
      <c r="D25" s="605"/>
      <c r="E25" s="613"/>
      <c r="F25" s="198">
        <f t="shared" si="3"/>
        <v>0</v>
      </c>
      <c r="G25" s="615"/>
      <c r="H25" s="605"/>
      <c r="I25" s="602"/>
      <c r="J25" s="198">
        <f t="shared" si="4"/>
        <v>0</v>
      </c>
      <c r="K25" s="614"/>
      <c r="L25" s="602"/>
      <c r="M25" s="602"/>
      <c r="N25" s="602"/>
      <c r="O25" s="602"/>
      <c r="P25" s="602"/>
      <c r="Q25" s="602"/>
      <c r="R25" s="602"/>
      <c r="S25" s="602"/>
      <c r="T25" s="602"/>
      <c r="U25" s="602"/>
      <c r="V25" s="602"/>
      <c r="W25" s="602"/>
      <c r="X25" s="623"/>
      <c r="Y25" s="623"/>
      <c r="Z25" s="623"/>
      <c r="AA25" s="623"/>
      <c r="AB25" s="623"/>
      <c r="AC25" s="602"/>
      <c r="AD25" s="602"/>
      <c r="AE25" s="188" t="str">
        <f t="shared" si="5"/>
        <v/>
      </c>
      <c r="AF25" s="602"/>
      <c r="AG25" s="603"/>
      <c r="AH25" s="972"/>
      <c r="AI25" s="973"/>
      <c r="AJ25" s="602"/>
      <c r="AK25" s="602"/>
      <c r="AL25" s="602"/>
      <c r="AM25" s="602"/>
      <c r="AN25" s="602"/>
      <c r="AO25" s="611"/>
      <c r="AP25" s="189">
        <f t="shared" si="1"/>
        <v>0</v>
      </c>
      <c r="AQ25" s="972"/>
      <c r="AR25" s="973"/>
      <c r="AS25" s="602"/>
      <c r="AT25" s="602"/>
      <c r="AU25" s="602"/>
      <c r="AV25" s="602"/>
      <c r="AW25" s="602"/>
      <c r="AX25" s="602"/>
      <c r="AY25" s="189">
        <f>IF(ISERROR(AVERAGE(AS25:AX25)),0,AVERAGE(AS25:AX25))</f>
        <v>0</v>
      </c>
      <c r="AZ25" s="422"/>
      <c r="BA25" s="440" t="e">
        <f t="shared" si="6"/>
        <v>#VALUE!</v>
      </c>
      <c r="BB25" s="422"/>
      <c r="BC25" s="62"/>
    </row>
    <row r="26" spans="1:56" x14ac:dyDescent="0.25">
      <c r="A26" s="422"/>
      <c r="B26" s="190"/>
      <c r="C26" s="203" t="s">
        <v>131</v>
      </c>
      <c r="D26" s="614"/>
      <c r="E26" s="613"/>
      <c r="F26" s="198">
        <f t="shared" si="3"/>
        <v>0</v>
      </c>
      <c r="G26" s="615"/>
      <c r="H26" s="614"/>
      <c r="I26" s="613"/>
      <c r="J26" s="198">
        <f t="shared" si="4"/>
        <v>0</v>
      </c>
      <c r="K26" s="614"/>
      <c r="L26" s="613"/>
      <c r="M26" s="613"/>
      <c r="N26" s="613"/>
      <c r="O26" s="613"/>
      <c r="P26" s="613"/>
      <c r="Q26" s="602"/>
      <c r="R26" s="602"/>
      <c r="S26" s="602"/>
      <c r="T26" s="602"/>
      <c r="U26" s="602"/>
      <c r="V26" s="602"/>
      <c r="W26" s="602"/>
      <c r="X26" s="623"/>
      <c r="Y26" s="623"/>
      <c r="Z26" s="623"/>
      <c r="AA26" s="623"/>
      <c r="AB26" s="623"/>
      <c r="AC26" s="602"/>
      <c r="AD26" s="602"/>
      <c r="AE26" s="188" t="str">
        <f t="shared" si="5"/>
        <v/>
      </c>
      <c r="AF26" s="613"/>
      <c r="AG26" s="616"/>
      <c r="AH26" s="865">
        <f>Volume!D19</f>
        <v>0</v>
      </c>
      <c r="AI26" s="874"/>
      <c r="AJ26" s="602"/>
      <c r="AK26" s="602"/>
      <c r="AL26" s="602"/>
      <c r="AM26" s="602"/>
      <c r="AN26" s="602"/>
      <c r="AO26" s="602"/>
      <c r="AP26" s="189">
        <f t="shared" si="1"/>
        <v>0</v>
      </c>
      <c r="AQ26" s="865">
        <f>Volume!D20</f>
        <v>0</v>
      </c>
      <c r="AR26" s="874"/>
      <c r="AS26" s="602"/>
      <c r="AT26" s="602"/>
      <c r="AU26" s="602"/>
      <c r="AV26" s="602"/>
      <c r="AW26" s="602"/>
      <c r="AX26" s="602"/>
      <c r="AY26" s="189">
        <f>IF(ISERROR(AVERAGE(AS26:AX26)),0,AVERAGE(AS26:AX26))</f>
        <v>0</v>
      </c>
      <c r="AZ26" s="422"/>
      <c r="BA26" s="440" t="e">
        <f t="shared" si="6"/>
        <v>#VALUE!</v>
      </c>
      <c r="BB26" s="422"/>
      <c r="BC26" s="62"/>
    </row>
    <row r="27" spans="1:56" ht="16.5" customHeight="1" x14ac:dyDescent="0.25">
      <c r="A27" s="422"/>
      <c r="B27" s="890" t="s">
        <v>302</v>
      </c>
      <c r="C27" s="202" t="s">
        <v>122</v>
      </c>
      <c r="D27" s="605"/>
      <c r="E27" s="602"/>
      <c r="F27" s="198">
        <f t="shared" si="3"/>
        <v>0</v>
      </c>
      <c r="G27" s="608"/>
      <c r="H27" s="605"/>
      <c r="I27" s="602"/>
      <c r="J27" s="198">
        <f t="shared" si="4"/>
        <v>0</v>
      </c>
      <c r="K27" s="605"/>
      <c r="L27" s="602"/>
      <c r="M27" s="602"/>
      <c r="N27" s="602"/>
      <c r="O27" s="602"/>
      <c r="P27" s="602"/>
      <c r="Q27" s="602"/>
      <c r="R27" s="602"/>
      <c r="S27" s="602"/>
      <c r="T27" s="602"/>
      <c r="U27" s="602"/>
      <c r="V27" s="602"/>
      <c r="W27" s="602"/>
      <c r="X27" s="623"/>
      <c r="Y27" s="623"/>
      <c r="Z27" s="623"/>
      <c r="AA27" s="623"/>
      <c r="AB27" s="623"/>
      <c r="AC27" s="602"/>
      <c r="AD27" s="602"/>
      <c r="AE27" s="188" t="str">
        <f t="shared" si="5"/>
        <v/>
      </c>
      <c r="AF27" s="602"/>
      <c r="AG27" s="603"/>
      <c r="AH27" s="865"/>
      <c r="AI27" s="874"/>
      <c r="AJ27" s="602"/>
      <c r="AK27" s="602"/>
      <c r="AL27" s="602"/>
      <c r="AM27" s="602"/>
      <c r="AN27" s="602"/>
      <c r="AO27" s="602"/>
      <c r="AP27" s="189">
        <f t="shared" si="1"/>
        <v>0</v>
      </c>
      <c r="AQ27" s="865"/>
      <c r="AR27" s="874"/>
      <c r="AS27" s="602"/>
      <c r="AT27" s="602"/>
      <c r="AU27" s="602"/>
      <c r="AV27" s="602"/>
      <c r="AW27" s="602"/>
      <c r="AX27" s="602"/>
      <c r="AY27" s="189">
        <f>IF(ISERROR(AVERAGE(AS27:AX27)),0,AVERAGE(AS27:AX27))</f>
        <v>0</v>
      </c>
      <c r="AZ27" s="422"/>
      <c r="BA27" s="440" t="e">
        <f t="shared" si="6"/>
        <v>#VALUE!</v>
      </c>
      <c r="BB27" s="422"/>
      <c r="BC27" s="62"/>
    </row>
    <row r="28" spans="1:56" ht="17.25" thickBot="1" x14ac:dyDescent="0.3">
      <c r="A28" s="422"/>
      <c r="B28" s="891"/>
      <c r="C28" s="203" t="s">
        <v>308</v>
      </c>
      <c r="D28" s="606"/>
      <c r="E28" s="607"/>
      <c r="F28" s="205">
        <f t="shared" si="3"/>
        <v>0</v>
      </c>
      <c r="G28" s="609"/>
      <c r="H28" s="606"/>
      <c r="I28" s="607"/>
      <c r="J28" s="205">
        <f t="shared" si="4"/>
        <v>0</v>
      </c>
      <c r="K28" s="606"/>
      <c r="L28" s="607"/>
      <c r="M28" s="607"/>
      <c r="N28" s="607"/>
      <c r="O28" s="607"/>
      <c r="P28" s="607"/>
      <c r="Q28" s="602"/>
      <c r="R28" s="602"/>
      <c r="S28" s="602"/>
      <c r="T28" s="602"/>
      <c r="U28" s="602"/>
      <c r="V28" s="602"/>
      <c r="W28" s="602"/>
      <c r="X28" s="623"/>
      <c r="Y28" s="623"/>
      <c r="Z28" s="623"/>
      <c r="AA28" s="623"/>
      <c r="AB28" s="623"/>
      <c r="AC28" s="602"/>
      <c r="AD28" s="602"/>
      <c r="AE28" s="188" t="str">
        <f t="shared" si="5"/>
        <v/>
      </c>
      <c r="AF28" s="607"/>
      <c r="AG28" s="610"/>
      <c r="AH28" s="875"/>
      <c r="AI28" s="876"/>
      <c r="AJ28" s="607"/>
      <c r="AK28" s="607"/>
      <c r="AL28" s="607"/>
      <c r="AM28" s="607"/>
      <c r="AN28" s="607"/>
      <c r="AO28" s="607"/>
      <c r="AP28" s="288">
        <f t="shared" si="1"/>
        <v>0</v>
      </c>
      <c r="AQ28" s="875"/>
      <c r="AR28" s="876"/>
      <c r="AS28" s="607"/>
      <c r="AT28" s="607"/>
      <c r="AU28" s="607"/>
      <c r="AV28" s="607"/>
      <c r="AW28" s="607"/>
      <c r="AX28" s="607"/>
      <c r="AY28" s="189">
        <f>IF(ISERROR(AVERAGE(AS28:AX28)),0,AVERAGE(AS28:AX28))</f>
        <v>0</v>
      </c>
      <c r="AZ28" s="422"/>
      <c r="BA28" s="441" t="e">
        <f t="shared" si="6"/>
        <v>#VALUE!</v>
      </c>
      <c r="BB28" s="422"/>
      <c r="BC28" s="62"/>
    </row>
    <row r="29" spans="1:56" ht="24" customHeight="1" thickBot="1" x14ac:dyDescent="0.3">
      <c r="A29" s="422"/>
      <c r="B29" s="103" t="s">
        <v>132</v>
      </c>
      <c r="C29" s="191"/>
      <c r="D29" s="167"/>
      <c r="E29" s="167"/>
      <c r="F29" s="167"/>
      <c r="G29" s="167"/>
      <c r="H29" s="167"/>
      <c r="I29" s="167"/>
      <c r="J29" s="167"/>
      <c r="K29" s="878" t="s">
        <v>286</v>
      </c>
      <c r="L29" s="879"/>
      <c r="M29" s="879"/>
      <c r="N29" s="879"/>
      <c r="O29" s="879"/>
      <c r="P29" s="879"/>
      <c r="Q29" s="879"/>
      <c r="R29" s="879"/>
      <c r="S29" s="879"/>
      <c r="T29" s="879"/>
      <c r="U29" s="879"/>
      <c r="V29" s="879"/>
      <c r="W29" s="879"/>
      <c r="X29" s="879"/>
      <c r="Y29" s="879"/>
      <c r="Z29" s="879"/>
      <c r="AA29" s="879"/>
      <c r="AB29" s="879"/>
      <c r="AC29" s="879"/>
      <c r="AD29" s="880"/>
      <c r="AE29" s="286">
        <f>Volume!C15</f>
        <v>0</v>
      </c>
      <c r="AF29" s="167"/>
      <c r="AG29" s="192"/>
      <c r="AH29" s="416"/>
      <c r="AI29" s="417"/>
      <c r="AJ29" s="417"/>
      <c r="AK29" s="289"/>
      <c r="AL29" s="289"/>
      <c r="AM29" s="289"/>
      <c r="AN29" s="289"/>
      <c r="AO29" s="290" t="s">
        <v>293</v>
      </c>
      <c r="AP29" s="287">
        <f>IF(AH21="Freezer",AH25,0)</f>
        <v>0</v>
      </c>
      <c r="AQ29" s="416"/>
      <c r="AR29" s="417"/>
      <c r="AS29" s="452"/>
      <c r="AT29" s="125"/>
      <c r="AU29" s="125"/>
      <c r="AV29" s="125"/>
      <c r="AW29" s="125"/>
      <c r="AX29" s="59" t="s">
        <v>293</v>
      </c>
      <c r="AY29" s="193">
        <f>IF(AQ21="Freezer",AQ25,0)</f>
        <v>0</v>
      </c>
      <c r="AZ29" s="422"/>
      <c r="BA29" s="422"/>
      <c r="BB29" s="422"/>
      <c r="BC29" s="62"/>
    </row>
    <row r="30" spans="1:56" ht="17.25" thickBot="1" x14ac:dyDescent="0.3">
      <c r="A30" s="422"/>
      <c r="B30" s="506"/>
      <c r="C30" s="490"/>
      <c r="D30" s="506"/>
      <c r="E30" s="506"/>
      <c r="F30" s="506"/>
      <c r="G30" s="506"/>
      <c r="H30" s="506"/>
      <c r="I30" s="506"/>
      <c r="J30" s="506"/>
      <c r="K30" s="506"/>
      <c r="L30" s="506"/>
      <c r="M30" s="506"/>
      <c r="N30" s="506"/>
      <c r="O30" s="506"/>
      <c r="P30" s="506"/>
      <c r="Q30" s="506"/>
      <c r="R30" s="506"/>
      <c r="S30" s="506"/>
      <c r="T30" s="506"/>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62"/>
      <c r="BD30" s="127"/>
    </row>
    <row r="31" spans="1:56" ht="18" thickBot="1" x14ac:dyDescent="0.3">
      <c r="A31" s="422"/>
      <c r="B31" s="641" t="s">
        <v>474</v>
      </c>
      <c r="C31" s="737"/>
      <c r="D31" s="737"/>
      <c r="E31" s="737"/>
      <c r="F31" s="737"/>
      <c r="G31" s="642"/>
      <c r="H31" s="512"/>
      <c r="I31" s="512"/>
      <c r="J31" s="512"/>
      <c r="K31" s="512"/>
      <c r="L31" s="512"/>
      <c r="M31" s="512"/>
      <c r="N31" s="512"/>
      <c r="O31" s="512"/>
      <c r="P31" s="512"/>
      <c r="Q31" s="512"/>
      <c r="R31" s="512"/>
      <c r="S31" s="512"/>
      <c r="T31" s="422"/>
      <c r="U31" s="422"/>
      <c r="V31" s="422"/>
      <c r="W31" s="422"/>
      <c r="X31" s="422"/>
      <c r="Y31" s="422"/>
      <c r="Z31" s="422"/>
      <c r="AA31" s="422"/>
      <c r="AB31" s="422"/>
      <c r="AC31" s="422"/>
      <c r="AD31" s="506"/>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62"/>
      <c r="BD31" s="127"/>
    </row>
    <row r="32" spans="1:56" ht="18.75" thickBot="1" x14ac:dyDescent="0.3">
      <c r="A32" s="422"/>
      <c r="B32" s="918" t="s">
        <v>155</v>
      </c>
      <c r="C32" s="919"/>
      <c r="D32" s="919"/>
      <c r="E32" s="919"/>
      <c r="F32" s="919"/>
      <c r="G32" s="920"/>
      <c r="H32" s="506"/>
      <c r="I32" s="506"/>
      <c r="J32" s="506"/>
      <c r="K32" s="506"/>
      <c r="L32" s="506"/>
      <c r="M32" s="506"/>
      <c r="N32" s="506"/>
      <c r="O32" s="506"/>
      <c r="P32" s="506"/>
      <c r="Q32" s="506"/>
      <c r="R32" s="506"/>
      <c r="S32" s="506"/>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62"/>
      <c r="BD32" s="127"/>
    </row>
    <row r="33" spans="1:56" ht="42.75" customHeight="1" thickTop="1" thickBot="1" x14ac:dyDescent="0.3">
      <c r="A33" s="422"/>
      <c r="B33" s="305"/>
      <c r="C33" s="304"/>
      <c r="D33" s="282" t="s">
        <v>27</v>
      </c>
      <c r="E33" s="282" t="s">
        <v>28</v>
      </c>
      <c r="F33" s="282" t="s">
        <v>29</v>
      </c>
      <c r="G33" s="306" t="s">
        <v>302</v>
      </c>
      <c r="H33" s="506"/>
      <c r="I33" s="506"/>
      <c r="J33" s="506"/>
      <c r="K33" s="506"/>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62"/>
      <c r="BD33" s="127"/>
    </row>
    <row r="34" spans="1:56" x14ac:dyDescent="0.25">
      <c r="A34" s="422"/>
      <c r="B34" s="307" t="s">
        <v>13</v>
      </c>
      <c r="C34" s="300" t="s">
        <v>32</v>
      </c>
      <c r="D34" s="188">
        <f>F21</f>
        <v>0</v>
      </c>
      <c r="E34" s="188">
        <f>F23</f>
        <v>0</v>
      </c>
      <c r="F34" s="188">
        <f>F25</f>
        <v>0</v>
      </c>
      <c r="G34" s="189">
        <f>F27</f>
        <v>0</v>
      </c>
      <c r="H34" s="506"/>
      <c r="I34" s="313" t="s">
        <v>303</v>
      </c>
      <c r="J34" s="314" t="str">
        <f>IF('General Info &amp; Test Results'!C28&lt;&gt;"",'General Info &amp; Test Results'!C28,"-")</f>
        <v>-</v>
      </c>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62"/>
      <c r="BD34" s="127"/>
    </row>
    <row r="35" spans="1:56" ht="18" thickBot="1" x14ac:dyDescent="0.3">
      <c r="A35" s="422"/>
      <c r="B35" s="307" t="s">
        <v>11</v>
      </c>
      <c r="C35" s="300" t="s">
        <v>26</v>
      </c>
      <c r="D35" s="187">
        <f>G21</f>
        <v>0</v>
      </c>
      <c r="E35" s="187">
        <f>G23</f>
        <v>0</v>
      </c>
      <c r="F35" s="187">
        <f>G25</f>
        <v>0</v>
      </c>
      <c r="G35" s="198">
        <f>G27</f>
        <v>0</v>
      </c>
      <c r="H35" s="506"/>
      <c r="I35" s="315" t="s">
        <v>304</v>
      </c>
      <c r="J35" s="172" t="str">
        <f>IF(J34="-","Blank", IF(J34="Chest Freezer", 0.7,0.85))</f>
        <v>Blank</v>
      </c>
      <c r="K35" s="422"/>
      <c r="L35" s="422"/>
      <c r="M35" s="422"/>
      <c r="N35" s="422"/>
      <c r="O35" s="422"/>
      <c r="P35" s="422"/>
      <c r="Q35" s="422"/>
      <c r="R35" s="422"/>
      <c r="S35" s="422"/>
      <c r="T35" s="422"/>
      <c r="U35" s="512"/>
      <c r="V35" s="51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62"/>
      <c r="BD35" s="127"/>
    </row>
    <row r="36" spans="1:56" ht="17.25" x14ac:dyDescent="0.25">
      <c r="A36" s="422"/>
      <c r="B36" s="308" t="s">
        <v>15</v>
      </c>
      <c r="C36" s="301" t="s">
        <v>218</v>
      </c>
      <c r="D36" s="187" t="e">
        <f>(D35*1440*$J$35)/D34</f>
        <v>#VALUE!</v>
      </c>
      <c r="E36" s="187" t="e">
        <f t="shared" ref="E36:F36" si="7">(E35*1440*$J$35)/E34</f>
        <v>#VALUE!</v>
      </c>
      <c r="F36" s="187" t="e">
        <f t="shared" si="7"/>
        <v>#VALUE!</v>
      </c>
      <c r="G36" s="198" t="e">
        <f>(G35*1440*$J$35)/G34</f>
        <v>#VALUE!</v>
      </c>
      <c r="H36" s="506"/>
      <c r="I36" s="506"/>
      <c r="J36" s="506"/>
      <c r="K36" s="506"/>
      <c r="L36" s="422"/>
      <c r="M36" s="422"/>
      <c r="N36" s="422"/>
      <c r="O36" s="422"/>
      <c r="P36" s="422"/>
      <c r="Q36" s="422"/>
      <c r="R36" s="422"/>
      <c r="S36" s="422"/>
      <c r="T36" s="422"/>
      <c r="U36" s="506"/>
      <c r="V36" s="506"/>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62"/>
      <c r="BD36" s="127"/>
    </row>
    <row r="37" spans="1:56" ht="18.75" thickBot="1" x14ac:dyDescent="0.3">
      <c r="A37" s="422"/>
      <c r="B37" s="918" t="s">
        <v>154</v>
      </c>
      <c r="C37" s="919"/>
      <c r="D37" s="919"/>
      <c r="E37" s="919"/>
      <c r="F37" s="919"/>
      <c r="G37" s="920"/>
      <c r="H37" s="506"/>
      <c r="I37" s="506"/>
      <c r="J37" s="506"/>
      <c r="K37" s="506"/>
      <c r="L37" s="422"/>
      <c r="M37" s="422"/>
      <c r="N37" s="422"/>
      <c r="O37" s="422"/>
      <c r="P37" s="422"/>
      <c r="Q37" s="422"/>
      <c r="R37" s="422"/>
      <c r="S37" s="422"/>
      <c r="T37" s="422"/>
      <c r="U37" s="538"/>
      <c r="V37" s="538"/>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62"/>
      <c r="BD37" s="127"/>
    </row>
    <row r="38" spans="1:56" ht="35.25" thickTop="1" x14ac:dyDescent="0.25">
      <c r="A38" s="422"/>
      <c r="B38" s="916" t="s">
        <v>5</v>
      </c>
      <c r="C38" s="979"/>
      <c r="D38" s="282" t="s">
        <v>27</v>
      </c>
      <c r="E38" s="282" t="s">
        <v>28</v>
      </c>
      <c r="F38" s="282" t="s">
        <v>29</v>
      </c>
      <c r="G38" s="306" t="s">
        <v>302</v>
      </c>
      <c r="H38" s="506"/>
      <c r="I38" s="422"/>
      <c r="J38" s="422"/>
      <c r="K38" s="422"/>
      <c r="L38" s="422"/>
      <c r="M38" s="422"/>
      <c r="N38" s="422"/>
      <c r="O38" s="422"/>
      <c r="P38" s="422"/>
      <c r="Q38" s="422"/>
      <c r="R38" s="422"/>
      <c r="S38" s="422"/>
      <c r="T38" s="422"/>
      <c r="U38" s="538"/>
      <c r="V38" s="538"/>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62"/>
      <c r="BD38" s="127"/>
    </row>
    <row r="39" spans="1:56" x14ac:dyDescent="0.25">
      <c r="A39" s="422"/>
      <c r="B39" s="309" t="s">
        <v>66</v>
      </c>
      <c r="C39" s="300" t="s">
        <v>32</v>
      </c>
      <c r="D39" s="188">
        <f>F21</f>
        <v>0</v>
      </c>
      <c r="E39" s="188">
        <f>F23</f>
        <v>0</v>
      </c>
      <c r="F39" s="188">
        <f>F25</f>
        <v>0</v>
      </c>
      <c r="G39" s="189">
        <f>F27</f>
        <v>0</v>
      </c>
      <c r="H39" s="506"/>
      <c r="I39" s="506"/>
      <c r="J39" s="506"/>
      <c r="K39" s="422"/>
      <c r="L39" s="422"/>
      <c r="M39" s="422"/>
      <c r="N39" s="422"/>
      <c r="O39" s="422"/>
      <c r="P39" s="422"/>
      <c r="Q39" s="422"/>
      <c r="R39" s="422"/>
      <c r="S39" s="422"/>
      <c r="T39" s="422"/>
      <c r="U39" s="538"/>
      <c r="V39" s="538"/>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62"/>
      <c r="BD39" s="127"/>
    </row>
    <row r="40" spans="1:56" x14ac:dyDescent="0.25">
      <c r="A40" s="422"/>
      <c r="B40" s="309" t="s">
        <v>67</v>
      </c>
      <c r="C40" s="300" t="s">
        <v>26</v>
      </c>
      <c r="D40" s="187">
        <f>G21</f>
        <v>0</v>
      </c>
      <c r="E40" s="187">
        <f>G23</f>
        <v>0</v>
      </c>
      <c r="F40" s="187">
        <f>G25</f>
        <v>0</v>
      </c>
      <c r="G40" s="198">
        <f>G27</f>
        <v>0</v>
      </c>
      <c r="H40" s="506"/>
      <c r="I40" s="422"/>
      <c r="J40" s="422"/>
      <c r="K40" s="422"/>
      <c r="L40" s="422"/>
      <c r="M40" s="422"/>
      <c r="N40" s="422"/>
      <c r="O40" s="422"/>
      <c r="P40" s="422"/>
      <c r="Q40" s="422"/>
      <c r="R40" s="422"/>
      <c r="S40" s="422"/>
      <c r="T40" s="422"/>
      <c r="U40" s="506"/>
      <c r="V40" s="506"/>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62"/>
      <c r="BD40" s="127"/>
    </row>
    <row r="41" spans="1:56" ht="15" customHeight="1" x14ac:dyDescent="0.25">
      <c r="A41" s="422"/>
      <c r="B41" s="309"/>
      <c r="C41" s="300" t="s">
        <v>74</v>
      </c>
      <c r="D41" s="187" t="e">
        <f>D40*1440*$J$35/D39</f>
        <v>#VALUE!</v>
      </c>
      <c r="E41" s="187" t="e">
        <f t="shared" ref="E41:F41" si="8">E40*1440*$J$35/E39</f>
        <v>#VALUE!</v>
      </c>
      <c r="F41" s="187" t="e">
        <f t="shared" si="8"/>
        <v>#VALUE!</v>
      </c>
      <c r="G41" s="198" t="e">
        <f>G40*1440*$J$35/G39</f>
        <v>#VALUE!</v>
      </c>
      <c r="H41" s="506"/>
      <c r="I41" s="422"/>
      <c r="J41" s="422"/>
      <c r="K41" s="422"/>
      <c r="L41" s="422"/>
      <c r="M41" s="422"/>
      <c r="N41" s="422"/>
      <c r="O41" s="422"/>
      <c r="P41" s="422"/>
      <c r="Q41" s="422"/>
      <c r="R41" s="422"/>
      <c r="S41" s="422"/>
      <c r="T41" s="422"/>
      <c r="U41" s="553"/>
      <c r="V41" s="553"/>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2"/>
      <c r="AZ41" s="422"/>
      <c r="BA41" s="422"/>
      <c r="BB41" s="422"/>
      <c r="BC41" s="62"/>
      <c r="BD41" s="127"/>
    </row>
    <row r="42" spans="1:56" ht="24.75" customHeight="1" thickBot="1" x14ac:dyDescent="0.3">
      <c r="A42" s="422"/>
      <c r="B42" s="914" t="s">
        <v>65</v>
      </c>
      <c r="C42" s="915"/>
      <c r="D42" s="68"/>
      <c r="E42" s="68"/>
      <c r="F42" s="68"/>
      <c r="G42" s="57"/>
      <c r="H42" s="506"/>
      <c r="I42" s="422"/>
      <c r="J42" s="422"/>
      <c r="K42" s="422"/>
      <c r="L42" s="422"/>
      <c r="M42" s="422"/>
      <c r="N42" s="422"/>
      <c r="O42" s="422"/>
      <c r="P42" s="422"/>
      <c r="Q42" s="422"/>
      <c r="R42" s="422"/>
      <c r="S42" s="422"/>
      <c r="T42" s="422"/>
      <c r="U42" s="553"/>
      <c r="V42" s="553"/>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62"/>
      <c r="BD42" s="127"/>
    </row>
    <row r="43" spans="1:56" ht="35.25" customHeight="1" thickBot="1" x14ac:dyDescent="0.3">
      <c r="A43" s="422"/>
      <c r="B43" s="309" t="s">
        <v>69</v>
      </c>
      <c r="C43" s="300" t="s">
        <v>71</v>
      </c>
      <c r="D43" s="602"/>
      <c r="E43" s="974" t="s">
        <v>367</v>
      </c>
      <c r="F43" s="974"/>
      <c r="G43" s="310"/>
      <c r="H43" s="542"/>
      <c r="I43" s="753" t="s">
        <v>481</v>
      </c>
      <c r="J43" s="776"/>
      <c r="K43" s="776"/>
      <c r="L43" s="776"/>
      <c r="M43" s="776"/>
      <c r="N43" s="776"/>
      <c r="O43" s="776"/>
      <c r="P43" s="776"/>
      <c r="Q43" s="754"/>
      <c r="R43" s="422"/>
      <c r="S43" s="422"/>
      <c r="T43" s="422"/>
      <c r="U43" s="554"/>
      <c r="V43" s="554"/>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62"/>
      <c r="BD43" s="127"/>
    </row>
    <row r="44" spans="1:56" ht="34.5" customHeight="1" thickBot="1" x14ac:dyDescent="0.3">
      <c r="A44" s="422"/>
      <c r="B44" s="309" t="s">
        <v>70</v>
      </c>
      <c r="C44" s="300" t="s">
        <v>72</v>
      </c>
      <c r="D44" s="602"/>
      <c r="E44" s="974" t="s">
        <v>367</v>
      </c>
      <c r="F44" s="974"/>
      <c r="G44" s="310"/>
      <c r="H44" s="506"/>
      <c r="I44" s="990" t="s">
        <v>217</v>
      </c>
      <c r="J44" s="991"/>
      <c r="K44" s="991"/>
      <c r="L44" s="991"/>
      <c r="M44" s="991"/>
      <c r="N44" s="991"/>
      <c r="O44" s="991"/>
      <c r="P44" s="991"/>
      <c r="Q44" s="992"/>
      <c r="R44" s="422"/>
      <c r="S44" s="422"/>
      <c r="T44" s="422"/>
      <c r="U44" s="554"/>
      <c r="V44" s="554"/>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62"/>
      <c r="BD44" s="127"/>
    </row>
    <row r="45" spans="1:56" ht="33" x14ac:dyDescent="0.25">
      <c r="A45" s="422"/>
      <c r="B45" s="309" t="s">
        <v>31</v>
      </c>
      <c r="C45" s="302" t="s">
        <v>73</v>
      </c>
      <c r="D45" s="613"/>
      <c r="E45" s="266"/>
      <c r="F45" s="266"/>
      <c r="G45" s="270"/>
      <c r="H45" s="506"/>
      <c r="I45" s="993"/>
      <c r="J45" s="994"/>
      <c r="K45" s="994"/>
      <c r="L45" s="994"/>
      <c r="M45" s="994"/>
      <c r="N45" s="994"/>
      <c r="O45" s="994"/>
      <c r="P45" s="994"/>
      <c r="Q45" s="995"/>
      <c r="R45" s="422"/>
      <c r="S45" s="422"/>
      <c r="T45" s="422"/>
      <c r="U45" s="555"/>
      <c r="V45" s="556"/>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62"/>
      <c r="BD45" s="127"/>
    </row>
    <row r="46" spans="1:56" ht="34.5" x14ac:dyDescent="0.25">
      <c r="A46" s="422"/>
      <c r="B46" s="309"/>
      <c r="C46" s="300"/>
      <c r="D46" s="291" t="s">
        <v>27</v>
      </c>
      <c r="E46" s="292" t="s">
        <v>28</v>
      </c>
      <c r="F46" s="292" t="s">
        <v>29</v>
      </c>
      <c r="G46" s="122" t="s">
        <v>302</v>
      </c>
      <c r="H46" s="506"/>
      <c r="I46" s="996"/>
      <c r="J46" s="997"/>
      <c r="K46" s="997"/>
      <c r="L46" s="997"/>
      <c r="M46" s="997"/>
      <c r="N46" s="997"/>
      <c r="O46" s="997"/>
      <c r="P46" s="997"/>
      <c r="Q46" s="998"/>
      <c r="R46" s="422"/>
      <c r="S46" s="422"/>
      <c r="T46" s="422"/>
      <c r="U46" s="555"/>
      <c r="V46" s="556"/>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62"/>
      <c r="BD46" s="127"/>
    </row>
    <row r="47" spans="1:56" x14ac:dyDescent="0.25">
      <c r="A47" s="422"/>
      <c r="B47" s="309" t="s">
        <v>48</v>
      </c>
      <c r="C47" s="303" t="s">
        <v>32</v>
      </c>
      <c r="D47" s="188">
        <f>F22</f>
        <v>0</v>
      </c>
      <c r="E47" s="188">
        <f>F24</f>
        <v>0</v>
      </c>
      <c r="F47" s="188">
        <f>F26</f>
        <v>0</v>
      </c>
      <c r="G47" s="189">
        <f>F28</f>
        <v>0</v>
      </c>
      <c r="H47" s="506"/>
      <c r="I47" s="996"/>
      <c r="J47" s="997"/>
      <c r="K47" s="997"/>
      <c r="L47" s="997"/>
      <c r="M47" s="997"/>
      <c r="N47" s="997"/>
      <c r="O47" s="997"/>
      <c r="P47" s="997"/>
      <c r="Q47" s="998"/>
      <c r="R47" s="422"/>
      <c r="S47" s="422"/>
      <c r="T47" s="422"/>
      <c r="U47" s="555"/>
      <c r="V47" s="556"/>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62"/>
      <c r="BD47" s="127"/>
    </row>
    <row r="48" spans="1:56" ht="35.25" customHeight="1" x14ac:dyDescent="0.25">
      <c r="A48" s="422"/>
      <c r="B48" s="309" t="s">
        <v>47</v>
      </c>
      <c r="C48" s="300" t="s">
        <v>26</v>
      </c>
      <c r="D48" s="187">
        <f>G22</f>
        <v>0</v>
      </c>
      <c r="E48" s="187">
        <f>G24</f>
        <v>0</v>
      </c>
      <c r="F48" s="187">
        <f>G26</f>
        <v>0</v>
      </c>
      <c r="G48" s="198">
        <f>G28</f>
        <v>0</v>
      </c>
      <c r="H48" s="506"/>
      <c r="I48" s="996"/>
      <c r="J48" s="997"/>
      <c r="K48" s="997"/>
      <c r="L48" s="997"/>
      <c r="M48" s="997"/>
      <c r="N48" s="997"/>
      <c r="O48" s="997"/>
      <c r="P48" s="997"/>
      <c r="Q48" s="998"/>
      <c r="R48" s="422"/>
      <c r="S48" s="422"/>
      <c r="T48" s="422"/>
      <c r="U48" s="422"/>
      <c r="V48" s="506"/>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62"/>
      <c r="BD48" s="127"/>
    </row>
    <row r="49" spans="1:56" ht="36" customHeight="1" x14ac:dyDescent="0.25">
      <c r="A49" s="422"/>
      <c r="B49" s="309"/>
      <c r="C49" s="300" t="s">
        <v>74</v>
      </c>
      <c r="D49" s="187" t="e">
        <f>(D48-(D40*D47/D39))*12*$J$35/$D$45</f>
        <v>#DIV/0!</v>
      </c>
      <c r="E49" s="187" t="e">
        <f t="shared" ref="E49:G49" si="9">(E48-(E40*E47/E39))*12*$J$35/$D$45</f>
        <v>#DIV/0!</v>
      </c>
      <c r="F49" s="187" t="e">
        <f t="shared" si="9"/>
        <v>#DIV/0!</v>
      </c>
      <c r="G49" s="198" t="e">
        <f t="shared" si="9"/>
        <v>#DIV/0!</v>
      </c>
      <c r="H49" s="506"/>
      <c r="I49" s="996"/>
      <c r="J49" s="997"/>
      <c r="K49" s="997"/>
      <c r="L49" s="997"/>
      <c r="M49" s="997"/>
      <c r="N49" s="997"/>
      <c r="O49" s="997"/>
      <c r="P49" s="997"/>
      <c r="Q49" s="998"/>
      <c r="R49" s="422"/>
      <c r="S49" s="422"/>
      <c r="T49" s="422"/>
      <c r="U49" s="422"/>
      <c r="V49" s="506"/>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62"/>
      <c r="BD49" s="127"/>
    </row>
    <row r="50" spans="1:56" ht="17.25" thickBot="1" x14ac:dyDescent="0.3">
      <c r="A50" s="422"/>
      <c r="B50" s="309"/>
      <c r="C50" s="294"/>
      <c r="D50" s="102"/>
      <c r="E50" s="102"/>
      <c r="F50" s="72"/>
      <c r="G50" s="17"/>
      <c r="H50" s="506"/>
      <c r="I50" s="999"/>
      <c r="J50" s="1000"/>
      <c r="K50" s="1000"/>
      <c r="L50" s="1000"/>
      <c r="M50" s="1000"/>
      <c r="N50" s="1000"/>
      <c r="O50" s="1000"/>
      <c r="P50" s="1000"/>
      <c r="Q50" s="1001"/>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62"/>
      <c r="BD50" s="127"/>
    </row>
    <row r="51" spans="1:56" ht="18" thickBot="1" x14ac:dyDescent="0.3">
      <c r="A51" s="422"/>
      <c r="B51" s="311" t="s">
        <v>288</v>
      </c>
      <c r="C51" s="312" t="s">
        <v>289</v>
      </c>
      <c r="D51" s="284" t="e">
        <f>SUM(D41,D49)</f>
        <v>#VALUE!</v>
      </c>
      <c r="E51" s="284" t="e">
        <f>SUM(E41,E49)</f>
        <v>#VALUE!</v>
      </c>
      <c r="F51" s="284" t="e">
        <f>SUM(F41,F49)</f>
        <v>#VALUE!</v>
      </c>
      <c r="G51" s="285" t="e">
        <f>SUM(G41,G49)</f>
        <v>#VALUE!</v>
      </c>
      <c r="H51" s="506"/>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62"/>
      <c r="BD51" s="127"/>
    </row>
    <row r="52" spans="1:56" x14ac:dyDescent="0.25">
      <c r="A52" s="422"/>
      <c r="B52" s="506" t="s">
        <v>294</v>
      </c>
      <c r="C52" s="542"/>
      <c r="D52" s="551"/>
      <c r="E52" s="551"/>
      <c r="F52" s="551"/>
      <c r="G52" s="551"/>
      <c r="H52" s="54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62"/>
      <c r="BD52" s="127"/>
    </row>
    <row r="53" spans="1:56" ht="17.25" thickBot="1" x14ac:dyDescent="0.3">
      <c r="A53" s="422"/>
      <c r="B53" s="422"/>
      <c r="C53" s="422"/>
      <c r="D53" s="422"/>
      <c r="E53" s="503"/>
      <c r="F53" s="503"/>
      <c r="G53" s="55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62"/>
      <c r="BD53" s="127"/>
    </row>
    <row r="54" spans="1:56" ht="18" thickBot="1" x14ac:dyDescent="0.3">
      <c r="A54" s="422"/>
      <c r="B54" s="641" t="s">
        <v>479</v>
      </c>
      <c r="C54" s="737"/>
      <c r="D54" s="737"/>
      <c r="E54" s="737"/>
      <c r="F54" s="737"/>
      <c r="G54" s="642"/>
      <c r="H54" s="51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62"/>
      <c r="BD54" s="127"/>
    </row>
    <row r="55" spans="1:56" ht="17.25" x14ac:dyDescent="0.25">
      <c r="A55" s="422"/>
      <c r="B55" s="975" t="s">
        <v>225</v>
      </c>
      <c r="C55" s="976"/>
      <c r="D55" s="617"/>
      <c r="E55" s="29"/>
      <c r="F55" s="29"/>
      <c r="G55" s="271"/>
      <c r="H55" s="51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c r="BC55" s="62"/>
      <c r="BD55" s="127"/>
    </row>
    <row r="56" spans="1:56" ht="18" thickBot="1" x14ac:dyDescent="0.3">
      <c r="A56" s="422"/>
      <c r="B56" s="900" t="s">
        <v>314</v>
      </c>
      <c r="C56" s="901"/>
      <c r="D56" s="901"/>
      <c r="E56" s="901"/>
      <c r="F56" s="901"/>
      <c r="G56" s="902"/>
      <c r="H56" s="506"/>
      <c r="I56" s="506"/>
      <c r="J56" s="506"/>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62"/>
      <c r="BD56" s="127"/>
    </row>
    <row r="57" spans="1:56" ht="18" thickTop="1" x14ac:dyDescent="0.25">
      <c r="A57" s="422"/>
      <c r="B57" s="268" t="s">
        <v>17</v>
      </c>
      <c r="C57" s="977" t="s">
        <v>129</v>
      </c>
      <c r="D57" s="978"/>
      <c r="E57" s="269" t="e">
        <f>IF(OR('General Info &amp; Test Results'!C38="Long-time Automatic",'General Info &amp; Test Results'!C38="Variable"),E51,E36)+$K$64</f>
        <v>#VALUE!</v>
      </c>
      <c r="F57" s="29"/>
      <c r="G57" s="272"/>
      <c r="H57" s="512"/>
      <c r="I57" s="506"/>
      <c r="J57" s="506"/>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62"/>
      <c r="BD57" s="127"/>
    </row>
    <row r="58" spans="1:56" ht="18" thickBot="1" x14ac:dyDescent="0.3">
      <c r="A58" s="422"/>
      <c r="B58" s="897" t="s">
        <v>315</v>
      </c>
      <c r="C58" s="898"/>
      <c r="D58" s="898"/>
      <c r="E58" s="898"/>
      <c r="F58" s="898"/>
      <c r="G58" s="899"/>
      <c r="H58" s="506"/>
      <c r="I58" s="506"/>
      <c r="J58" s="506"/>
      <c r="K58" s="422"/>
      <c r="L58" s="422"/>
      <c r="M58" s="422"/>
      <c r="N58" s="422"/>
      <c r="O58" s="422"/>
      <c r="P58" s="422"/>
      <c r="Q58" s="422"/>
      <c r="R58" s="422"/>
      <c r="S58" s="422"/>
      <c r="T58" s="422"/>
      <c r="U58" s="422"/>
      <c r="V58" s="506"/>
      <c r="W58" s="506"/>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62"/>
      <c r="BD58" s="127"/>
    </row>
    <row r="59" spans="1:56" ht="48.75" customHeight="1" thickTop="1" x14ac:dyDescent="0.35">
      <c r="A59" s="422"/>
      <c r="B59" s="966" t="s">
        <v>287</v>
      </c>
      <c r="C59" s="967"/>
      <c r="D59" s="967"/>
      <c r="E59" s="984"/>
      <c r="F59" s="964" t="s">
        <v>292</v>
      </c>
      <c r="G59" s="965"/>
      <c r="H59" s="506"/>
      <c r="I59" s="506"/>
      <c r="J59" s="506"/>
      <c r="K59" s="422"/>
      <c r="L59" s="422"/>
      <c r="M59" s="422"/>
      <c r="N59" s="422"/>
      <c r="O59" s="422"/>
      <c r="P59" s="422"/>
      <c r="Q59" s="422"/>
      <c r="R59" s="422"/>
      <c r="S59" s="422"/>
      <c r="T59" s="422"/>
      <c r="U59" s="422"/>
      <c r="V59" s="506"/>
      <c r="W59" s="506"/>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62"/>
      <c r="BD59" s="127"/>
    </row>
    <row r="60" spans="1:56" x14ac:dyDescent="0.25">
      <c r="A60" s="422"/>
      <c r="B60" s="95" t="s">
        <v>68</v>
      </c>
      <c r="C60" s="980" t="s">
        <v>219</v>
      </c>
      <c r="D60" s="981"/>
      <c r="E60" s="602"/>
      <c r="F60" s="68"/>
      <c r="G60" s="57"/>
      <c r="H60" s="506"/>
      <c r="I60" s="506"/>
      <c r="J60" s="506"/>
      <c r="K60" s="422"/>
      <c r="L60" s="422"/>
      <c r="M60" s="422"/>
      <c r="N60" s="422"/>
      <c r="O60" s="422"/>
      <c r="P60" s="422"/>
      <c r="Q60" s="422"/>
      <c r="R60" s="422"/>
      <c r="S60" s="422"/>
      <c r="T60" s="422"/>
      <c r="U60" s="422"/>
      <c r="V60" s="506"/>
      <c r="W60" s="506"/>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62"/>
      <c r="BD60" s="127"/>
    </row>
    <row r="61" spans="1:56" x14ac:dyDescent="0.25">
      <c r="A61" s="422"/>
      <c r="B61" s="95" t="s">
        <v>75</v>
      </c>
      <c r="C61" s="980" t="s">
        <v>220</v>
      </c>
      <c r="D61" s="981"/>
      <c r="E61" s="602"/>
      <c r="F61" s="68"/>
      <c r="G61" s="57"/>
      <c r="H61" s="506"/>
      <c r="I61" s="506"/>
      <c r="J61" s="506"/>
      <c r="K61" s="422"/>
      <c r="L61" s="422"/>
      <c r="M61" s="422"/>
      <c r="N61" s="422"/>
      <c r="O61" s="422"/>
      <c r="P61" s="422"/>
      <c r="Q61" s="422"/>
      <c r="R61" s="422"/>
      <c r="S61" s="422"/>
      <c r="T61" s="422"/>
      <c r="U61" s="422"/>
      <c r="V61" s="506"/>
      <c r="W61" s="506"/>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62"/>
      <c r="BD61" s="127"/>
    </row>
    <row r="62" spans="1:56" ht="15" customHeight="1" thickBot="1" x14ac:dyDescent="0.3">
      <c r="A62" s="422"/>
      <c r="B62" s="95" t="s">
        <v>76</v>
      </c>
      <c r="C62" s="980" t="s">
        <v>169</v>
      </c>
      <c r="D62" s="981"/>
      <c r="E62" s="188" t="b">
        <f>IF(D55="Warm Only",BA23,IF(D55="Mid and Warm",BA21,IF(D55="Mid and Cold",BA21,IF(D55="No User Control",BA27,IF(D55="Warm and Cold",BA23)))))</f>
        <v>0</v>
      </c>
      <c r="F62" s="68"/>
      <c r="G62" s="57"/>
      <c r="H62" s="506"/>
      <c r="I62" s="506"/>
      <c r="J62" s="506"/>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62"/>
      <c r="BD62" s="127"/>
    </row>
    <row r="63" spans="1:56" ht="18" thickBot="1" x14ac:dyDescent="0.3">
      <c r="A63" s="422"/>
      <c r="B63" s="95" t="s">
        <v>77</v>
      </c>
      <c r="C63" s="980" t="s">
        <v>170</v>
      </c>
      <c r="D63" s="981"/>
      <c r="E63" s="188" t="b">
        <f>IF(D55="Warm Only","",IF(D55="Mid and Warm",BA23,IF(D55="Mid and Cold",BA25,IF(D55="No User Control",BA28,IF(D55="Warm and Cold",BA25)))))</f>
        <v>0</v>
      </c>
      <c r="F63" s="68"/>
      <c r="G63" s="57"/>
      <c r="H63" s="506"/>
      <c r="I63" s="846" t="s">
        <v>446</v>
      </c>
      <c r="J63" s="847"/>
      <c r="K63" s="847"/>
      <c r="L63" s="847"/>
      <c r="M63" s="847"/>
      <c r="N63" s="848"/>
      <c r="O63" s="422"/>
      <c r="P63" s="422"/>
      <c r="Q63" s="422"/>
      <c r="R63" s="422"/>
      <c r="S63" s="506"/>
      <c r="T63" s="422"/>
      <c r="U63" s="506"/>
      <c r="V63" s="506"/>
      <c r="W63" s="506"/>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62"/>
      <c r="BD63" s="127"/>
    </row>
    <row r="64" spans="1:56" ht="49.9" customHeight="1" thickBot="1" x14ac:dyDescent="0.3">
      <c r="A64" s="422"/>
      <c r="B64" s="95" t="s">
        <v>78</v>
      </c>
      <c r="C64" s="980" t="s">
        <v>148</v>
      </c>
      <c r="D64" s="981"/>
      <c r="E64" s="378">
        <v>0</v>
      </c>
      <c r="F64" s="982"/>
      <c r="G64" s="983"/>
      <c r="H64" s="506"/>
      <c r="I64" s="447" t="s">
        <v>447</v>
      </c>
      <c r="J64" s="448" t="s">
        <v>446</v>
      </c>
      <c r="K64" s="449" t="str">
        <f>IF(ISBLANK('General Info &amp; Test Results'!C37),"Blank",IF('General Info &amp; Test Results'!C37="Yes", 'Drop-Downs'!V15,'Drop-Downs'!V14))</f>
        <v>Blank</v>
      </c>
      <c r="L64" s="849" t="s">
        <v>448</v>
      </c>
      <c r="M64" s="850"/>
      <c r="N64" s="851"/>
      <c r="O64" s="422"/>
      <c r="P64" s="422"/>
      <c r="Q64" s="422"/>
      <c r="R64" s="422"/>
      <c r="S64" s="506"/>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62"/>
      <c r="BD64" s="127"/>
    </row>
    <row r="65" spans="1:56" x14ac:dyDescent="0.25">
      <c r="A65" s="422"/>
      <c r="B65" s="95"/>
      <c r="C65" s="980" t="s">
        <v>30</v>
      </c>
      <c r="D65" s="981"/>
      <c r="E65" s="152" t="e">
        <f>E60+(E61-E60)*(E64-E62)/(E63-E62)+$K$64</f>
        <v>#DIV/0!</v>
      </c>
      <c r="F65" s="68"/>
      <c r="G65" s="57"/>
      <c r="H65" s="506"/>
      <c r="I65" s="506"/>
      <c r="J65" s="506"/>
      <c r="K65" s="422"/>
      <c r="L65" s="422"/>
      <c r="M65" s="422"/>
      <c r="N65" s="422"/>
      <c r="O65" s="422"/>
      <c r="P65" s="422"/>
      <c r="Q65" s="422"/>
      <c r="R65" s="422"/>
      <c r="S65" s="506"/>
      <c r="T65" s="506"/>
      <c r="U65" s="506"/>
      <c r="V65" s="506"/>
      <c r="W65" s="506"/>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62"/>
      <c r="BD65" s="127"/>
    </row>
    <row r="66" spans="1:56" ht="18" thickBot="1" x14ac:dyDescent="0.3">
      <c r="A66" s="422"/>
      <c r="B66" s="97" t="s">
        <v>17</v>
      </c>
      <c r="C66" s="946" t="s">
        <v>129</v>
      </c>
      <c r="D66" s="940"/>
      <c r="E66" s="280" t="e">
        <f>E65</f>
        <v>#DIV/0!</v>
      </c>
      <c r="F66" s="481"/>
      <c r="G66" s="211"/>
      <c r="H66" s="506"/>
      <c r="I66" s="512"/>
      <c r="J66" s="506"/>
      <c r="K66" s="506"/>
      <c r="L66" s="506"/>
      <c r="M66" s="506"/>
      <c r="N66" s="422"/>
      <c r="O66" s="422"/>
      <c r="P66" s="422"/>
      <c r="Q66" s="422"/>
      <c r="R66" s="422"/>
      <c r="S66" s="506"/>
      <c r="T66" s="506"/>
      <c r="U66" s="506"/>
      <c r="V66" s="506"/>
      <c r="W66" s="506"/>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62"/>
      <c r="BD66" s="127"/>
    </row>
    <row r="67" spans="1:56" ht="24" customHeight="1" thickBot="1" x14ac:dyDescent="0.3">
      <c r="A67" s="422"/>
      <c r="B67" s="422"/>
      <c r="C67" s="422"/>
      <c r="D67" s="422"/>
      <c r="E67" s="422"/>
      <c r="F67" s="422"/>
      <c r="G67" s="422"/>
      <c r="H67" s="506"/>
      <c r="I67" s="512"/>
      <c r="J67" s="506"/>
      <c r="K67" s="506"/>
      <c r="L67" s="506"/>
      <c r="M67" s="506"/>
      <c r="N67" s="422"/>
      <c r="O67" s="422"/>
      <c r="P67" s="422"/>
      <c r="Q67" s="422"/>
      <c r="R67" s="422"/>
      <c r="S67" s="506"/>
      <c r="T67" s="506"/>
      <c r="U67" s="506"/>
      <c r="V67" s="506"/>
      <c r="W67" s="506"/>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62"/>
      <c r="BD67" s="127"/>
    </row>
    <row r="68" spans="1:56" ht="18" thickBot="1" x14ac:dyDescent="0.3">
      <c r="A68" s="422"/>
      <c r="B68" s="641" t="s">
        <v>480</v>
      </c>
      <c r="C68" s="737"/>
      <c r="D68" s="737"/>
      <c r="E68" s="737"/>
      <c r="F68" s="642"/>
      <c r="G68" s="422"/>
      <c r="H68" s="506"/>
      <c r="I68" s="506"/>
      <c r="J68" s="506"/>
      <c r="K68" s="506"/>
      <c r="L68" s="506"/>
      <c r="M68" s="506"/>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62"/>
      <c r="BD68" s="127"/>
    </row>
    <row r="69" spans="1:56" ht="33" x14ac:dyDescent="0.25">
      <c r="A69" s="422"/>
      <c r="B69" s="273" t="s">
        <v>17</v>
      </c>
      <c r="C69" s="254" t="s">
        <v>129</v>
      </c>
      <c r="D69" s="550" t="e">
        <f>IF(D55="Warm only",E57,E66)</f>
        <v>#DIV/0!</v>
      </c>
      <c r="E69" s="852"/>
      <c r="F69" s="854"/>
      <c r="G69" s="512"/>
      <c r="H69" s="506"/>
      <c r="I69" s="506"/>
      <c r="J69" s="506"/>
      <c r="K69" s="506"/>
      <c r="L69" s="506"/>
      <c r="M69" s="506"/>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c r="AY69" s="422"/>
      <c r="AZ69" s="422"/>
      <c r="BA69" s="422"/>
      <c r="BB69" s="422"/>
      <c r="BC69" s="62"/>
      <c r="BD69" s="127"/>
    </row>
    <row r="70" spans="1:56" ht="18" thickBot="1" x14ac:dyDescent="0.3">
      <c r="A70" s="422"/>
      <c r="B70" s="941" t="s">
        <v>55</v>
      </c>
      <c r="C70" s="942"/>
      <c r="D70" s="549" t="e">
        <f>D69*365</f>
        <v>#DIV/0!</v>
      </c>
      <c r="E70" s="855"/>
      <c r="F70" s="857"/>
      <c r="G70" s="506"/>
      <c r="H70" s="506"/>
      <c r="I70" s="506"/>
      <c r="J70" s="506"/>
      <c r="K70" s="506"/>
      <c r="L70" s="506"/>
      <c r="M70" s="506"/>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c r="AY70" s="422"/>
      <c r="AZ70" s="422"/>
      <c r="BA70" s="422"/>
      <c r="BB70" s="422"/>
      <c r="BC70" s="62"/>
      <c r="BD70" s="127"/>
    </row>
    <row r="71" spans="1:56" ht="17.25" x14ac:dyDescent="0.25">
      <c r="A71" s="422"/>
      <c r="B71" s="422"/>
      <c r="C71" s="422"/>
      <c r="D71" s="422"/>
      <c r="E71" s="422"/>
      <c r="F71" s="422"/>
      <c r="G71" s="422"/>
      <c r="H71" s="506"/>
      <c r="I71" s="512"/>
      <c r="J71" s="506"/>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c r="AY71" s="422"/>
      <c r="AZ71" s="422"/>
      <c r="BA71" s="422"/>
      <c r="BB71" s="422"/>
      <c r="BC71" s="62"/>
      <c r="BD71" s="127"/>
    </row>
    <row r="72" spans="1:56" x14ac:dyDescent="0.25">
      <c r="A72" s="316"/>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62"/>
      <c r="AS72" s="316"/>
      <c r="AT72" s="316"/>
      <c r="AU72" s="316"/>
      <c r="AV72" s="316"/>
      <c r="AW72" s="316"/>
      <c r="AX72" s="316"/>
      <c r="AY72" s="316"/>
      <c r="AZ72" s="62"/>
      <c r="BA72" s="62"/>
      <c r="BB72" s="62"/>
      <c r="BC72" s="316"/>
      <c r="BD72" s="81"/>
    </row>
    <row r="73" spans="1:56"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BC73" s="81"/>
      <c r="BD73" s="81"/>
    </row>
    <row r="74" spans="1:56"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BC74" s="81"/>
      <c r="BD74" s="81"/>
    </row>
  </sheetData>
  <sheetProtection algorithmName="SHA-512" hashValue="T2aFOlTyOzYhH/ki3qx5Lcv0o3sVUIyELb8wh85yknRaD5iOSe/Tb+D00yzzOECueibczhB2n21wMvYlRXtiCw==" saltValue="mpy1lFUhHDqbEuIyXAQ3Yg==" spinCount="100000" sheet="1" objects="1" scenarios="1" selectLockedCells="1"/>
  <mergeCells count="69">
    <mergeCell ref="B31:G31"/>
    <mergeCell ref="B54:G54"/>
    <mergeCell ref="B68:F68"/>
    <mergeCell ref="I44:Q44"/>
    <mergeCell ref="I45:Q50"/>
    <mergeCell ref="B37:G37"/>
    <mergeCell ref="B32:G32"/>
    <mergeCell ref="B2:F2"/>
    <mergeCell ref="B3:C3"/>
    <mergeCell ref="B4:C4"/>
    <mergeCell ref="B5:C5"/>
    <mergeCell ref="B6:C6"/>
    <mergeCell ref="H4:I4"/>
    <mergeCell ref="B7:C7"/>
    <mergeCell ref="B9:C9"/>
    <mergeCell ref="D3:F3"/>
    <mergeCell ref="D4:F4"/>
    <mergeCell ref="D5:F5"/>
    <mergeCell ref="D6:F6"/>
    <mergeCell ref="D7:F7"/>
    <mergeCell ref="D9:F9"/>
    <mergeCell ref="D8:F8"/>
    <mergeCell ref="B8:C8"/>
    <mergeCell ref="B12:J12"/>
    <mergeCell ref="AH20:AI20"/>
    <mergeCell ref="AQ20:AR20"/>
    <mergeCell ref="B14:J14"/>
    <mergeCell ref="AQ19:AY19"/>
    <mergeCell ref="D19:F19"/>
    <mergeCell ref="H19:J19"/>
    <mergeCell ref="G19:G20"/>
    <mergeCell ref="AH19:AP19"/>
    <mergeCell ref="K18:AG18"/>
    <mergeCell ref="K19:AG19"/>
    <mergeCell ref="B18:J18"/>
    <mergeCell ref="AH18:AP18"/>
    <mergeCell ref="AQ18:AY18"/>
    <mergeCell ref="AQ24:AR25"/>
    <mergeCell ref="AQ21:AR23"/>
    <mergeCell ref="K29:AD29"/>
    <mergeCell ref="B70:C70"/>
    <mergeCell ref="C66:D66"/>
    <mergeCell ref="C65:D65"/>
    <mergeCell ref="F59:G59"/>
    <mergeCell ref="F64:G64"/>
    <mergeCell ref="C62:D62"/>
    <mergeCell ref="C63:D63"/>
    <mergeCell ref="C64:D64"/>
    <mergeCell ref="B59:E59"/>
    <mergeCell ref="C60:D60"/>
    <mergeCell ref="C61:D61"/>
    <mergeCell ref="B27:B28"/>
    <mergeCell ref="I43:Q43"/>
    <mergeCell ref="BA18:BA19"/>
    <mergeCell ref="E69:F70"/>
    <mergeCell ref="I63:N63"/>
    <mergeCell ref="L64:N64"/>
    <mergeCell ref="AH21:AI23"/>
    <mergeCell ref="AH24:AI25"/>
    <mergeCell ref="AH26:AI28"/>
    <mergeCell ref="B58:G58"/>
    <mergeCell ref="B42:C42"/>
    <mergeCell ref="E43:F43"/>
    <mergeCell ref="E44:F44"/>
    <mergeCell ref="B55:C55"/>
    <mergeCell ref="B56:G56"/>
    <mergeCell ref="C57:D57"/>
    <mergeCell ref="B38:C38"/>
    <mergeCell ref="AQ26:AR28"/>
  </mergeCells>
  <conditionalFormatting sqref="C38:G52 B68 B18:B27 B29 L20:P28 B31:B52 C32:G36 I45 C19:K20 AE20:AG29 C21:D25 F21:F25 H21:J25 B70:D70 B69:E69 K18 Q20:W20 C26:K29 AC20:AD20">
    <cfRule type="expression" dxfId="26" priority="29" stopIfTrue="1">
      <formula>AND(ASH="No")</formula>
    </cfRule>
  </conditionalFormatting>
  <conditionalFormatting sqref="AQ18:AY29">
    <cfRule type="expression" dxfId="25" priority="17" stopIfTrue="1">
      <formula>OR(Aux_Comp_Y_N&lt;&gt;2,ASH="No")</formula>
    </cfRule>
  </conditionalFormatting>
  <conditionalFormatting sqref="AH18:AP29">
    <cfRule type="expression" dxfId="24" priority="16" stopIfTrue="1">
      <formula>OR(Aux_Comp_Y_N&lt;1,Aux_Comp_Y_N="Other",ASH="No")</formula>
    </cfRule>
  </conditionalFormatting>
  <conditionalFormatting sqref="B54:G66">
    <cfRule type="expression" dxfId="23" priority="30" stopIfTrue="1">
      <formula>OR($D$64="Warm only",ASH="No",Aux_Comp_Y_N=1,Aux_Comp_Y_N=2)</formula>
    </cfRule>
  </conditionalFormatting>
  <conditionalFormatting sqref="E21:E25">
    <cfRule type="expression" dxfId="22" priority="14" stopIfTrue="1">
      <formula>AND(ASH="No")</formula>
    </cfRule>
  </conditionalFormatting>
  <conditionalFormatting sqref="G21:G25">
    <cfRule type="expression" dxfId="21" priority="13" stopIfTrue="1">
      <formula>AND(ASH="No")</formula>
    </cfRule>
  </conditionalFormatting>
  <conditionalFormatting sqref="K21:K25">
    <cfRule type="expression" dxfId="20" priority="12" stopIfTrue="1">
      <formula>AND(ASH="No")</formula>
    </cfRule>
  </conditionalFormatting>
  <conditionalFormatting sqref="Q21:W28 AC21:AD28">
    <cfRule type="expression" dxfId="19" priority="11" stopIfTrue="1">
      <formula>AND(ASH="No")</formula>
    </cfRule>
  </conditionalFormatting>
  <conditionalFormatting sqref="AB20">
    <cfRule type="expression" dxfId="18" priority="10" stopIfTrue="1">
      <formula>AND(ASH="No")</formula>
    </cfRule>
  </conditionalFormatting>
  <conditionalFormatting sqref="AB21:AB28">
    <cfRule type="expression" dxfId="17" priority="9" stopIfTrue="1">
      <formula>AND(ASH="No")</formula>
    </cfRule>
  </conditionalFormatting>
  <conditionalFormatting sqref="AA20">
    <cfRule type="expression" dxfId="16" priority="8" stopIfTrue="1">
      <formula>AND(ASH="No")</formula>
    </cfRule>
  </conditionalFormatting>
  <conditionalFormatting sqref="AA21:AA28">
    <cfRule type="expression" dxfId="15" priority="7" stopIfTrue="1">
      <formula>AND(ASH="No")</formula>
    </cfRule>
  </conditionalFormatting>
  <conditionalFormatting sqref="Z20">
    <cfRule type="expression" dxfId="14" priority="6" stopIfTrue="1">
      <formula>AND(ASH="No")</formula>
    </cfRule>
  </conditionalFormatting>
  <conditionalFormatting sqref="Z21:Z28">
    <cfRule type="expression" dxfId="13" priority="5" stopIfTrue="1">
      <formula>AND(ASH="No")</formula>
    </cfRule>
  </conditionalFormatting>
  <conditionalFormatting sqref="Y20">
    <cfRule type="expression" dxfId="12" priority="4" stopIfTrue="1">
      <formula>AND(ASH="No")</formula>
    </cfRule>
  </conditionalFormatting>
  <conditionalFormatting sqref="Y21:Y28">
    <cfRule type="expression" dxfId="11" priority="3" stopIfTrue="1">
      <formula>AND(ASH="No")</formula>
    </cfRule>
  </conditionalFormatting>
  <conditionalFormatting sqref="X20">
    <cfRule type="expression" dxfId="10" priority="2" stopIfTrue="1">
      <formula>AND(ASH="No")</formula>
    </cfRule>
  </conditionalFormatting>
  <conditionalFormatting sqref="X21:X28">
    <cfRule type="expression" dxfId="9" priority="1" stopIfTrue="1">
      <formula>AND(ASH="No")</formula>
    </cfRule>
  </conditionalFormatting>
  <dataValidations count="3">
    <dataValidation type="list" showInputMessage="1" showErrorMessage="1" sqref="D69">
      <formula1>E_Cycle_ON</formula1>
    </dataValidation>
    <dataValidation type="list" showInputMessage="1" showErrorMessage="1" sqref="D55">
      <formula1>Temp_Set</formula1>
    </dataValidation>
    <dataValidation showInputMessage="1" showErrorMessage="1" sqref="E64"/>
  </dataValidations>
  <hyperlinks>
    <hyperlink ref="H4" location="Instructions!C33" display="Back to Instructions tab"/>
  </hyperlinks>
  <printOptions horizontalCentered="1"/>
  <pageMargins left="0.25" right="0.25" top="0.75" bottom="0.25" header="0.3" footer="0.3"/>
  <pageSetup scale="3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66CC"/>
  </sheetPr>
  <dimension ref="A1:I54"/>
  <sheetViews>
    <sheetView zoomScaleNormal="100" workbookViewId="0">
      <selection activeCell="E4" sqref="E4"/>
    </sheetView>
  </sheetViews>
  <sheetFormatPr defaultColWidth="9.140625" defaultRowHeight="16.5" x14ac:dyDescent="0.3"/>
  <cols>
    <col min="1" max="1" width="4.42578125" style="13" customWidth="1"/>
    <col min="2" max="2" width="28.7109375" style="13" bestFit="1" customWidth="1"/>
    <col min="3" max="3" width="38.42578125" style="13" customWidth="1"/>
    <col min="4" max="4" width="9.140625" style="13"/>
    <col min="5" max="5" width="24.140625" style="13" bestFit="1" customWidth="1"/>
    <col min="6" max="6" width="9.140625" style="13"/>
    <col min="7" max="7" width="69.28515625" style="13" customWidth="1"/>
    <col min="8" max="8" width="5" style="13" customWidth="1"/>
    <col min="9" max="9" width="4.42578125" style="13" customWidth="1"/>
    <col min="10" max="16384" width="9.140625" style="13"/>
  </cols>
  <sheetData>
    <row r="1" spans="1:9" ht="17.25" thickBot="1" x14ac:dyDescent="0.35">
      <c r="A1" s="398"/>
      <c r="B1" s="398"/>
      <c r="C1" s="398"/>
      <c r="D1" s="398"/>
      <c r="E1" s="398"/>
      <c r="F1" s="398"/>
      <c r="G1" s="398"/>
      <c r="H1" s="398"/>
      <c r="I1" s="14"/>
    </row>
    <row r="2" spans="1:9" ht="18" thickBot="1" x14ac:dyDescent="0.35">
      <c r="A2" s="398"/>
      <c r="B2" s="631" t="str">
        <f>'Version Control'!$B$2</f>
        <v>Title Block</v>
      </c>
      <c r="C2" s="632"/>
      <c r="D2" s="398"/>
      <c r="E2" s="398"/>
      <c r="F2" s="398"/>
      <c r="G2" s="398"/>
      <c r="H2" s="398"/>
      <c r="I2" s="14"/>
    </row>
    <row r="3" spans="1:9" x14ac:dyDescent="0.3">
      <c r="A3" s="398"/>
      <c r="B3" s="248" t="str">
        <f>'Version Control'!$B$3</f>
        <v>Test Report Template Name:</v>
      </c>
      <c r="C3" s="249" t="str">
        <f>'Version Control'!$C$3</f>
        <v xml:space="preserve">Residential Freezer Appendix B  </v>
      </c>
      <c r="D3" s="398"/>
      <c r="E3" s="398"/>
      <c r="F3" s="398"/>
      <c r="G3" s="398"/>
      <c r="H3" s="398"/>
      <c r="I3" s="14"/>
    </row>
    <row r="4" spans="1:9" x14ac:dyDescent="0.3">
      <c r="A4" s="398"/>
      <c r="B4" s="246" t="str">
        <f>'Version Control'!$B$4</f>
        <v>Version Number:</v>
      </c>
      <c r="C4" s="371" t="str">
        <f>'Version Control'!$C$4</f>
        <v>v2.4</v>
      </c>
      <c r="D4" s="398"/>
      <c r="E4" s="36" t="s">
        <v>230</v>
      </c>
      <c r="F4" s="398"/>
      <c r="G4" s="398"/>
      <c r="H4" s="398"/>
      <c r="I4" s="14"/>
    </row>
    <row r="5" spans="1:9" x14ac:dyDescent="0.3">
      <c r="A5" s="398"/>
      <c r="B5" s="245" t="str">
        <f>'Version Control'!$B$5</f>
        <v xml:space="preserve">Latest Template Revision: </v>
      </c>
      <c r="C5" s="243">
        <f>'Version Control'!$C$5</f>
        <v>42922</v>
      </c>
      <c r="D5" s="398"/>
      <c r="E5" s="398"/>
      <c r="F5" s="398"/>
      <c r="G5" s="398"/>
      <c r="H5" s="398"/>
      <c r="I5" s="14"/>
    </row>
    <row r="6" spans="1:9" x14ac:dyDescent="0.3">
      <c r="A6" s="398"/>
      <c r="B6" s="245" t="str">
        <f>'Version Control'!$B$6</f>
        <v>Tab Name:</v>
      </c>
      <c r="C6" s="371" t="str">
        <f ca="1">MID(CELL("filename",B1), FIND("]", CELL("filename", B1))+ 1, 255)</f>
        <v>Comments</v>
      </c>
      <c r="D6" s="398"/>
      <c r="E6" s="398"/>
      <c r="F6" s="398"/>
      <c r="G6" s="398"/>
      <c r="H6" s="398"/>
      <c r="I6" s="14"/>
    </row>
    <row r="7" spans="1:9" ht="38.25" customHeight="1" x14ac:dyDescent="0.3">
      <c r="A7" s="398"/>
      <c r="B7" s="372" t="str">
        <f>'Version Control'!$B$7</f>
        <v>File Name:</v>
      </c>
      <c r="C7" s="373" t="str">
        <f ca="1">'Version Control'!$C$7</f>
        <v>Residential Freezer Appendix B - v2.4.xlsx</v>
      </c>
      <c r="D7" s="398"/>
      <c r="E7" s="398"/>
      <c r="F7" s="398"/>
      <c r="G7" s="398"/>
      <c r="H7" s="398"/>
      <c r="I7" s="14"/>
    </row>
    <row r="8" spans="1:9" x14ac:dyDescent="0.3">
      <c r="A8" s="398"/>
      <c r="B8" s="390" t="s">
        <v>116</v>
      </c>
      <c r="C8" s="391" t="str">
        <f>'Version Control'!$C$8</f>
        <v>[MM/DD/YYYY]</v>
      </c>
      <c r="D8" s="398"/>
      <c r="E8" s="398"/>
      <c r="F8" s="398"/>
      <c r="G8" s="398"/>
      <c r="H8" s="398"/>
      <c r="I8" s="14"/>
    </row>
    <row r="9" spans="1:9" ht="17.25" thickBot="1" x14ac:dyDescent="0.35">
      <c r="A9" s="398"/>
      <c r="B9" s="247" t="str">
        <f>'Version Control'!$B$9</f>
        <v xml:space="preserve">Test Completion Date: </v>
      </c>
      <c r="C9" s="244" t="str">
        <f>'Version Control'!$C$9</f>
        <v>[MM/DD/YYYY]</v>
      </c>
      <c r="D9" s="398"/>
      <c r="E9" s="398"/>
      <c r="F9" s="398"/>
      <c r="G9" s="398"/>
      <c r="H9" s="398"/>
      <c r="I9" s="14"/>
    </row>
    <row r="10" spans="1:9" x14ac:dyDescent="0.3">
      <c r="A10" s="398"/>
      <c r="B10" s="398"/>
      <c r="C10" s="398"/>
      <c r="D10" s="398"/>
      <c r="E10" s="398"/>
      <c r="F10" s="398"/>
      <c r="G10" s="398"/>
      <c r="H10" s="398"/>
      <c r="I10" s="14"/>
    </row>
    <row r="11" spans="1:9" ht="17.25" thickBot="1" x14ac:dyDescent="0.35">
      <c r="A11" s="398"/>
      <c r="B11" s="398"/>
      <c r="C11" s="398"/>
      <c r="D11" s="398"/>
      <c r="E11" s="398"/>
      <c r="F11" s="398"/>
      <c r="G11" s="398"/>
      <c r="H11" s="398"/>
      <c r="I11" s="14"/>
    </row>
    <row r="12" spans="1:9" ht="18" thickBot="1" x14ac:dyDescent="0.35">
      <c r="A12" s="398"/>
      <c r="B12" s="1006" t="s">
        <v>399</v>
      </c>
      <c r="C12" s="1007"/>
      <c r="D12" s="1007"/>
      <c r="E12" s="1007"/>
      <c r="F12" s="1007"/>
      <c r="G12" s="1008"/>
      <c r="H12" s="398"/>
      <c r="I12" s="14"/>
    </row>
    <row r="13" spans="1:9" x14ac:dyDescent="0.3">
      <c r="A13" s="398"/>
      <c r="B13" s="1009" t="s">
        <v>400</v>
      </c>
      <c r="C13" s="1010"/>
      <c r="D13" s="1010"/>
      <c r="E13" s="1010"/>
      <c r="F13" s="1010"/>
      <c r="G13" s="1011"/>
      <c r="H13" s="398"/>
      <c r="I13" s="14"/>
    </row>
    <row r="14" spans="1:9" x14ac:dyDescent="0.3">
      <c r="A14" s="398"/>
      <c r="B14" s="731"/>
      <c r="C14" s="1002"/>
      <c r="D14" s="1002"/>
      <c r="E14" s="1002"/>
      <c r="F14" s="1002"/>
      <c r="G14" s="732"/>
      <c r="H14" s="398"/>
      <c r="I14" s="14"/>
    </row>
    <row r="15" spans="1:9" x14ac:dyDescent="0.3">
      <c r="A15" s="398"/>
      <c r="B15" s="733"/>
      <c r="C15" s="749"/>
      <c r="D15" s="749"/>
      <c r="E15" s="749"/>
      <c r="F15" s="749"/>
      <c r="G15" s="734"/>
      <c r="H15" s="398"/>
      <c r="I15" s="14"/>
    </row>
    <row r="16" spans="1:9" x14ac:dyDescent="0.3">
      <c r="A16" s="398"/>
      <c r="B16" s="733"/>
      <c r="C16" s="749"/>
      <c r="D16" s="749"/>
      <c r="E16" s="749"/>
      <c r="F16" s="749"/>
      <c r="G16" s="734"/>
      <c r="H16" s="398"/>
      <c r="I16" s="14"/>
    </row>
    <row r="17" spans="1:9" x14ac:dyDescent="0.3">
      <c r="A17" s="398"/>
      <c r="B17" s="1003"/>
      <c r="C17" s="1004"/>
      <c r="D17" s="1004"/>
      <c r="E17" s="1004"/>
      <c r="F17" s="1004"/>
      <c r="G17" s="1005"/>
      <c r="H17" s="398"/>
      <c r="I17" s="14"/>
    </row>
    <row r="18" spans="1:9" x14ac:dyDescent="0.3">
      <c r="A18" s="398"/>
      <c r="B18" s="1012" t="s">
        <v>401</v>
      </c>
      <c r="C18" s="1013"/>
      <c r="D18" s="1013"/>
      <c r="E18" s="1013"/>
      <c r="F18" s="1013"/>
      <c r="G18" s="1014"/>
      <c r="H18" s="398"/>
      <c r="I18" s="14"/>
    </row>
    <row r="19" spans="1:9" x14ac:dyDescent="0.3">
      <c r="A19" s="398"/>
      <c r="B19" s="731"/>
      <c r="C19" s="1002"/>
      <c r="D19" s="1002"/>
      <c r="E19" s="1002"/>
      <c r="F19" s="1002"/>
      <c r="G19" s="732"/>
      <c r="H19" s="398"/>
      <c r="I19" s="14"/>
    </row>
    <row r="20" spans="1:9" x14ac:dyDescent="0.3">
      <c r="A20" s="398"/>
      <c r="B20" s="733"/>
      <c r="C20" s="749"/>
      <c r="D20" s="749"/>
      <c r="E20" s="749"/>
      <c r="F20" s="749"/>
      <c r="G20" s="734"/>
      <c r="H20" s="398"/>
      <c r="I20" s="14"/>
    </row>
    <row r="21" spans="1:9" x14ac:dyDescent="0.3">
      <c r="A21" s="398"/>
      <c r="B21" s="733"/>
      <c r="C21" s="749"/>
      <c r="D21" s="749"/>
      <c r="E21" s="749"/>
      <c r="F21" s="749"/>
      <c r="G21" s="734"/>
      <c r="H21" s="398"/>
      <c r="I21" s="14"/>
    </row>
    <row r="22" spans="1:9" x14ac:dyDescent="0.3">
      <c r="A22" s="398"/>
      <c r="B22" s="1003"/>
      <c r="C22" s="1004"/>
      <c r="D22" s="1004"/>
      <c r="E22" s="1004"/>
      <c r="F22" s="1004"/>
      <c r="G22" s="1005"/>
      <c r="H22" s="398"/>
      <c r="I22" s="14"/>
    </row>
    <row r="23" spans="1:9" x14ac:dyDescent="0.3">
      <c r="A23" s="398"/>
      <c r="B23" s="1012" t="s">
        <v>402</v>
      </c>
      <c r="C23" s="1013"/>
      <c r="D23" s="1013"/>
      <c r="E23" s="1013"/>
      <c r="F23" s="1013"/>
      <c r="G23" s="1014"/>
      <c r="H23" s="398"/>
      <c r="I23" s="14"/>
    </row>
    <row r="24" spans="1:9" x14ac:dyDescent="0.3">
      <c r="A24" s="398"/>
      <c r="B24" s="731"/>
      <c r="C24" s="1002"/>
      <c r="D24" s="1002"/>
      <c r="E24" s="1002"/>
      <c r="F24" s="1002"/>
      <c r="G24" s="732"/>
      <c r="H24" s="398"/>
      <c r="I24" s="14"/>
    </row>
    <row r="25" spans="1:9" x14ac:dyDescent="0.3">
      <c r="A25" s="398"/>
      <c r="B25" s="733"/>
      <c r="C25" s="749"/>
      <c r="D25" s="749"/>
      <c r="E25" s="749"/>
      <c r="F25" s="749"/>
      <c r="G25" s="734"/>
      <c r="H25" s="398"/>
      <c r="I25" s="14"/>
    </row>
    <row r="26" spans="1:9" x14ac:dyDescent="0.3">
      <c r="A26" s="398"/>
      <c r="B26" s="733"/>
      <c r="C26" s="749"/>
      <c r="D26" s="749"/>
      <c r="E26" s="749"/>
      <c r="F26" s="749"/>
      <c r="G26" s="734"/>
      <c r="H26" s="398"/>
      <c r="I26" s="14"/>
    </row>
    <row r="27" spans="1:9" x14ac:dyDescent="0.3">
      <c r="A27" s="398"/>
      <c r="B27" s="1003"/>
      <c r="C27" s="1004"/>
      <c r="D27" s="1004"/>
      <c r="E27" s="1004"/>
      <c r="F27" s="1004"/>
      <c r="G27" s="1005"/>
      <c r="H27" s="398"/>
      <c r="I27" s="14"/>
    </row>
    <row r="28" spans="1:9" x14ac:dyDescent="0.3">
      <c r="A28" s="398"/>
      <c r="B28" s="1012" t="s">
        <v>403</v>
      </c>
      <c r="C28" s="1013"/>
      <c r="D28" s="1013"/>
      <c r="E28" s="1013"/>
      <c r="F28" s="1013"/>
      <c r="G28" s="1014"/>
      <c r="H28" s="398"/>
      <c r="I28" s="14"/>
    </row>
    <row r="29" spans="1:9" x14ac:dyDescent="0.3">
      <c r="A29" s="398"/>
      <c r="B29" s="731"/>
      <c r="C29" s="1002"/>
      <c r="D29" s="1002"/>
      <c r="E29" s="1002"/>
      <c r="F29" s="1002"/>
      <c r="G29" s="732"/>
      <c r="H29" s="398"/>
      <c r="I29" s="14"/>
    </row>
    <row r="30" spans="1:9" x14ac:dyDescent="0.3">
      <c r="A30" s="398"/>
      <c r="B30" s="733"/>
      <c r="C30" s="749"/>
      <c r="D30" s="749"/>
      <c r="E30" s="749"/>
      <c r="F30" s="749"/>
      <c r="G30" s="734"/>
      <c r="H30" s="398"/>
      <c r="I30" s="14"/>
    </row>
    <row r="31" spans="1:9" x14ac:dyDescent="0.3">
      <c r="A31" s="398"/>
      <c r="B31" s="733"/>
      <c r="C31" s="749"/>
      <c r="D31" s="749"/>
      <c r="E31" s="749"/>
      <c r="F31" s="749"/>
      <c r="G31" s="734"/>
      <c r="H31" s="398"/>
      <c r="I31" s="14"/>
    </row>
    <row r="32" spans="1:9" x14ac:dyDescent="0.3">
      <c r="A32" s="398"/>
      <c r="B32" s="1003"/>
      <c r="C32" s="1004"/>
      <c r="D32" s="1004"/>
      <c r="E32" s="1004"/>
      <c r="F32" s="1004"/>
      <c r="G32" s="1005"/>
      <c r="H32" s="398"/>
      <c r="I32" s="14"/>
    </row>
    <row r="33" spans="1:9" x14ac:dyDescent="0.3">
      <c r="A33" s="398"/>
      <c r="B33" s="1012" t="s">
        <v>404</v>
      </c>
      <c r="C33" s="1013"/>
      <c r="D33" s="1013"/>
      <c r="E33" s="1013"/>
      <c r="F33" s="1013"/>
      <c r="G33" s="1014"/>
      <c r="H33" s="398"/>
      <c r="I33" s="14"/>
    </row>
    <row r="34" spans="1:9" x14ac:dyDescent="0.3">
      <c r="A34" s="398"/>
      <c r="B34" s="731"/>
      <c r="C34" s="1002"/>
      <c r="D34" s="1002"/>
      <c r="E34" s="1002"/>
      <c r="F34" s="1002"/>
      <c r="G34" s="732"/>
      <c r="H34" s="398"/>
      <c r="I34" s="14"/>
    </row>
    <row r="35" spans="1:9" x14ac:dyDescent="0.3">
      <c r="A35" s="398"/>
      <c r="B35" s="733"/>
      <c r="C35" s="749"/>
      <c r="D35" s="749"/>
      <c r="E35" s="749"/>
      <c r="F35" s="749"/>
      <c r="G35" s="734"/>
      <c r="H35" s="398"/>
      <c r="I35" s="14"/>
    </row>
    <row r="36" spans="1:9" x14ac:dyDescent="0.3">
      <c r="A36" s="398"/>
      <c r="B36" s="733"/>
      <c r="C36" s="749"/>
      <c r="D36" s="749"/>
      <c r="E36" s="749"/>
      <c r="F36" s="749"/>
      <c r="G36" s="734"/>
      <c r="H36" s="398"/>
      <c r="I36" s="14"/>
    </row>
    <row r="37" spans="1:9" x14ac:dyDescent="0.3">
      <c r="A37" s="398"/>
      <c r="B37" s="1003"/>
      <c r="C37" s="1004"/>
      <c r="D37" s="1004"/>
      <c r="E37" s="1004"/>
      <c r="F37" s="1004"/>
      <c r="G37" s="1005"/>
      <c r="H37" s="398"/>
      <c r="I37" s="14"/>
    </row>
    <row r="38" spans="1:9" x14ac:dyDescent="0.3">
      <c r="A38" s="398"/>
      <c r="B38" s="1012" t="s">
        <v>405</v>
      </c>
      <c r="C38" s="1013"/>
      <c r="D38" s="1013"/>
      <c r="E38" s="1013"/>
      <c r="F38" s="1013"/>
      <c r="G38" s="1014"/>
      <c r="H38" s="398"/>
      <c r="I38" s="14"/>
    </row>
    <row r="39" spans="1:9" x14ac:dyDescent="0.3">
      <c r="A39" s="398"/>
      <c r="B39" s="731"/>
      <c r="C39" s="1002"/>
      <c r="D39" s="1002"/>
      <c r="E39" s="1002"/>
      <c r="F39" s="1002"/>
      <c r="G39" s="732"/>
      <c r="H39" s="398"/>
      <c r="I39" s="14"/>
    </row>
    <row r="40" spans="1:9" x14ac:dyDescent="0.3">
      <c r="A40" s="398"/>
      <c r="B40" s="733"/>
      <c r="C40" s="749"/>
      <c r="D40" s="749"/>
      <c r="E40" s="749"/>
      <c r="F40" s="749"/>
      <c r="G40" s="734"/>
      <c r="H40" s="398"/>
      <c r="I40" s="14"/>
    </row>
    <row r="41" spans="1:9" x14ac:dyDescent="0.3">
      <c r="A41" s="398"/>
      <c r="B41" s="733"/>
      <c r="C41" s="749"/>
      <c r="D41" s="749"/>
      <c r="E41" s="749"/>
      <c r="F41" s="749"/>
      <c r="G41" s="734"/>
      <c r="H41" s="398"/>
      <c r="I41" s="14"/>
    </row>
    <row r="42" spans="1:9" x14ac:dyDescent="0.3">
      <c r="A42" s="398"/>
      <c r="B42" s="1003"/>
      <c r="C42" s="1004"/>
      <c r="D42" s="1004"/>
      <c r="E42" s="1004"/>
      <c r="F42" s="1004"/>
      <c r="G42" s="1005"/>
      <c r="H42" s="398"/>
      <c r="I42" s="14"/>
    </row>
    <row r="43" spans="1:9" x14ac:dyDescent="0.3">
      <c r="A43" s="398"/>
      <c r="B43" s="1012" t="s">
        <v>406</v>
      </c>
      <c r="C43" s="1013"/>
      <c r="D43" s="1013"/>
      <c r="E43" s="1013"/>
      <c r="F43" s="1013"/>
      <c r="G43" s="1014"/>
      <c r="H43" s="398"/>
      <c r="I43" s="14"/>
    </row>
    <row r="44" spans="1:9" x14ac:dyDescent="0.3">
      <c r="A44" s="398"/>
      <c r="B44" s="731"/>
      <c r="C44" s="1002"/>
      <c r="D44" s="1002"/>
      <c r="E44" s="1002"/>
      <c r="F44" s="1002"/>
      <c r="G44" s="732"/>
      <c r="H44" s="398"/>
      <c r="I44" s="14"/>
    </row>
    <row r="45" spans="1:9" x14ac:dyDescent="0.3">
      <c r="A45" s="398"/>
      <c r="B45" s="733"/>
      <c r="C45" s="749"/>
      <c r="D45" s="749"/>
      <c r="E45" s="749"/>
      <c r="F45" s="749"/>
      <c r="G45" s="734"/>
      <c r="H45" s="398"/>
      <c r="I45" s="14"/>
    </row>
    <row r="46" spans="1:9" x14ac:dyDescent="0.3">
      <c r="A46" s="398"/>
      <c r="B46" s="733"/>
      <c r="C46" s="749"/>
      <c r="D46" s="749"/>
      <c r="E46" s="749"/>
      <c r="F46" s="749"/>
      <c r="G46" s="734"/>
      <c r="H46" s="398"/>
      <c r="I46" s="14"/>
    </row>
    <row r="47" spans="1:9" x14ac:dyDescent="0.3">
      <c r="A47" s="398"/>
      <c r="B47" s="1003"/>
      <c r="C47" s="1004"/>
      <c r="D47" s="1004"/>
      <c r="E47" s="1004"/>
      <c r="F47" s="1004"/>
      <c r="G47" s="1005"/>
      <c r="H47" s="398"/>
      <c r="I47" s="14"/>
    </row>
    <row r="48" spans="1:9" x14ac:dyDescent="0.3">
      <c r="A48" s="398"/>
      <c r="B48" s="1012" t="s">
        <v>407</v>
      </c>
      <c r="C48" s="1013"/>
      <c r="D48" s="1013"/>
      <c r="E48" s="1013"/>
      <c r="F48" s="1013"/>
      <c r="G48" s="1014"/>
      <c r="H48" s="398"/>
      <c r="I48" s="14"/>
    </row>
    <row r="49" spans="1:9" x14ac:dyDescent="0.3">
      <c r="A49" s="398"/>
      <c r="B49" s="731"/>
      <c r="C49" s="1002"/>
      <c r="D49" s="1002"/>
      <c r="E49" s="1002"/>
      <c r="F49" s="1002"/>
      <c r="G49" s="732"/>
      <c r="H49" s="398"/>
      <c r="I49" s="14"/>
    </row>
    <row r="50" spans="1:9" x14ac:dyDescent="0.3">
      <c r="A50" s="398"/>
      <c r="B50" s="733"/>
      <c r="C50" s="749"/>
      <c r="D50" s="749"/>
      <c r="E50" s="749"/>
      <c r="F50" s="749"/>
      <c r="G50" s="734"/>
      <c r="H50" s="398"/>
      <c r="I50" s="14"/>
    </row>
    <row r="51" spans="1:9" x14ac:dyDescent="0.3">
      <c r="A51" s="398"/>
      <c r="B51" s="733"/>
      <c r="C51" s="749"/>
      <c r="D51" s="749"/>
      <c r="E51" s="749"/>
      <c r="F51" s="749"/>
      <c r="G51" s="734"/>
      <c r="H51" s="398"/>
      <c r="I51" s="14"/>
    </row>
    <row r="52" spans="1:9" ht="17.25" thickBot="1" x14ac:dyDescent="0.35">
      <c r="A52" s="398"/>
      <c r="B52" s="735"/>
      <c r="C52" s="750"/>
      <c r="D52" s="750"/>
      <c r="E52" s="750"/>
      <c r="F52" s="750"/>
      <c r="G52" s="736"/>
      <c r="H52" s="398"/>
      <c r="I52" s="14"/>
    </row>
    <row r="53" spans="1:9" x14ac:dyDescent="0.3">
      <c r="A53" s="398"/>
      <c r="B53" s="398"/>
      <c r="C53" s="398"/>
      <c r="D53" s="398"/>
      <c r="E53" s="398"/>
      <c r="F53" s="398"/>
      <c r="G53" s="398"/>
      <c r="H53" s="398"/>
      <c r="I53" s="14"/>
    </row>
    <row r="54" spans="1:9" x14ac:dyDescent="0.3">
      <c r="A54" s="14"/>
      <c r="B54" s="14"/>
      <c r="C54" s="14"/>
      <c r="D54" s="14"/>
      <c r="E54" s="14"/>
      <c r="F54" s="14"/>
      <c r="G54" s="14"/>
      <c r="H54" s="14"/>
      <c r="I54" s="14"/>
    </row>
  </sheetData>
  <sheetProtection password="CAAA" sheet="1" objects="1" scenarios="1" selectLockedCells="1"/>
  <mergeCells count="18">
    <mergeCell ref="B33:G33"/>
    <mergeCell ref="B38:G38"/>
    <mergeCell ref="B43:G43"/>
    <mergeCell ref="B48:G48"/>
    <mergeCell ref="B49:G52"/>
    <mergeCell ref="B34:G37"/>
    <mergeCell ref="B39:G42"/>
    <mergeCell ref="B44:G47"/>
    <mergeCell ref="B2:C2"/>
    <mergeCell ref="B14:G17"/>
    <mergeCell ref="B19:G22"/>
    <mergeCell ref="B24:G27"/>
    <mergeCell ref="B29:G32"/>
    <mergeCell ref="B12:G12"/>
    <mergeCell ref="B13:G13"/>
    <mergeCell ref="B18:G18"/>
    <mergeCell ref="B23:G23"/>
    <mergeCell ref="B28:G28"/>
  </mergeCells>
  <conditionalFormatting sqref="B2 B3:C9">
    <cfRule type="expression" dxfId="8" priority="1" stopIfTrue="1">
      <formula>CELL("Protect",B2)=0</formula>
    </cfRule>
  </conditionalFormatting>
  <hyperlinks>
    <hyperlink ref="E4" location="Instructions!C33" display="Back to Instructions tab"/>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66CC"/>
  </sheetPr>
  <dimension ref="A1:Y287"/>
  <sheetViews>
    <sheetView zoomScale="85" zoomScaleNormal="85" workbookViewId="0">
      <selection activeCell="E4" sqref="E4"/>
    </sheetView>
  </sheetViews>
  <sheetFormatPr defaultColWidth="9.140625" defaultRowHeight="16.5" x14ac:dyDescent="0.3"/>
  <cols>
    <col min="1" max="1" width="3.85546875" style="13" customWidth="1"/>
    <col min="2" max="2" width="32.85546875" style="13" customWidth="1"/>
    <col min="3" max="3" width="41.140625" style="13" customWidth="1"/>
    <col min="4" max="4" width="7.42578125" style="13" customWidth="1"/>
    <col min="5" max="5" width="26.5703125" style="13" customWidth="1"/>
    <col min="6" max="6" width="35.140625" style="13" customWidth="1"/>
    <col min="7" max="7" width="14.5703125" style="13" customWidth="1"/>
    <col min="8" max="8" width="3.7109375" style="13" customWidth="1"/>
    <col min="9" max="9" width="14.140625" style="13" customWidth="1"/>
    <col min="10" max="10" width="15.28515625" style="13" customWidth="1"/>
    <col min="11" max="15" width="16.28515625" style="13" customWidth="1"/>
    <col min="16" max="16" width="12.7109375" style="13" customWidth="1"/>
    <col min="17" max="17" width="13.42578125" style="13" customWidth="1"/>
    <col min="18" max="18" width="11.7109375" style="13" customWidth="1"/>
    <col min="19" max="19" width="14.140625" style="13" customWidth="1"/>
    <col min="20" max="20" width="5.140625" style="13" customWidth="1"/>
    <col min="21" max="21" width="3.85546875" style="13" customWidth="1"/>
    <col min="22" max="16384" width="9.140625" style="13"/>
  </cols>
  <sheetData>
    <row r="1" spans="1:25" ht="17.25" thickBot="1" x14ac:dyDescent="0.35">
      <c r="A1" s="398"/>
      <c r="B1" s="398"/>
      <c r="C1" s="398"/>
      <c r="D1" s="398"/>
      <c r="E1" s="398"/>
      <c r="F1" s="398"/>
      <c r="G1" s="398"/>
      <c r="H1" s="398"/>
      <c r="I1" s="398"/>
      <c r="J1" s="398"/>
      <c r="K1" s="398"/>
      <c r="L1" s="398"/>
      <c r="M1" s="398"/>
      <c r="N1" s="398"/>
      <c r="O1" s="398"/>
      <c r="P1" s="398"/>
      <c r="Q1" s="398"/>
      <c r="R1" s="398"/>
      <c r="S1" s="398"/>
      <c r="T1" s="398"/>
      <c r="U1" s="14"/>
    </row>
    <row r="2" spans="1:25" ht="18" thickBot="1" x14ac:dyDescent="0.35">
      <c r="A2" s="398"/>
      <c r="B2" s="631" t="str">
        <f>'Version Control'!$B$2</f>
        <v>Title Block</v>
      </c>
      <c r="C2" s="632"/>
      <c r="D2" s="398"/>
      <c r="E2" s="398"/>
      <c r="F2" s="398"/>
      <c r="G2" s="398"/>
      <c r="H2" s="398"/>
      <c r="I2" s="398"/>
      <c r="J2" s="398"/>
      <c r="K2" s="398"/>
      <c r="L2" s="398"/>
      <c r="M2" s="398"/>
      <c r="N2" s="398"/>
      <c r="O2" s="398"/>
      <c r="P2" s="398"/>
      <c r="Q2" s="398"/>
      <c r="R2" s="398"/>
      <c r="S2" s="398"/>
      <c r="T2" s="398"/>
      <c r="U2" s="14"/>
    </row>
    <row r="3" spans="1:25" x14ac:dyDescent="0.3">
      <c r="A3" s="398"/>
      <c r="B3" s="248" t="str">
        <f>'Version Control'!$B$3</f>
        <v>Test Report Template Name:</v>
      </c>
      <c r="C3" s="249" t="str">
        <f>'Version Control'!$C$3</f>
        <v xml:space="preserve">Residential Freezer Appendix B  </v>
      </c>
      <c r="D3" s="398"/>
      <c r="E3" s="398"/>
      <c r="F3" s="398"/>
      <c r="G3" s="398"/>
      <c r="H3" s="398"/>
      <c r="I3" s="398"/>
      <c r="J3" s="398"/>
      <c r="K3" s="398"/>
      <c r="L3" s="398"/>
      <c r="M3" s="398"/>
      <c r="N3" s="398"/>
      <c r="O3" s="398"/>
      <c r="P3" s="398"/>
      <c r="Q3" s="398"/>
      <c r="R3" s="398"/>
      <c r="S3" s="398"/>
      <c r="T3" s="398"/>
      <c r="U3" s="14"/>
    </row>
    <row r="4" spans="1:25" ht="18" x14ac:dyDescent="0.35">
      <c r="A4" s="398"/>
      <c r="B4" s="246" t="str">
        <f>'Version Control'!$B$4</f>
        <v>Version Number:</v>
      </c>
      <c r="C4" s="371" t="str">
        <f>'Version Control'!$C$4</f>
        <v>v2.4</v>
      </c>
      <c r="D4" s="398"/>
      <c r="E4" s="400" t="s">
        <v>230</v>
      </c>
      <c r="F4" s="399"/>
      <c r="G4" s="398"/>
      <c r="H4" s="398"/>
      <c r="I4" s="398"/>
      <c r="J4" s="398"/>
      <c r="K4" s="398"/>
      <c r="L4" s="398"/>
      <c r="M4" s="398"/>
      <c r="N4" s="398"/>
      <c r="O4" s="398"/>
      <c r="P4" s="398"/>
      <c r="Q4" s="398"/>
      <c r="R4" s="398"/>
      <c r="S4" s="398"/>
      <c r="T4" s="398"/>
      <c r="U4" s="14"/>
    </row>
    <row r="5" spans="1:25" x14ac:dyDescent="0.3">
      <c r="A5" s="398"/>
      <c r="B5" s="245" t="str">
        <f>'Version Control'!$B$5</f>
        <v xml:space="preserve">Latest Template Revision: </v>
      </c>
      <c r="C5" s="243">
        <f>'Version Control'!$C$5</f>
        <v>42922</v>
      </c>
      <c r="D5" s="398"/>
      <c r="E5" s="398"/>
      <c r="F5" s="398"/>
      <c r="G5" s="398"/>
      <c r="H5" s="398"/>
      <c r="I5" s="398"/>
      <c r="J5" s="398"/>
      <c r="K5" s="398"/>
      <c r="L5" s="398"/>
      <c r="M5" s="398"/>
      <c r="N5" s="398"/>
      <c r="O5" s="398"/>
      <c r="P5" s="398"/>
      <c r="Q5" s="398"/>
      <c r="R5" s="398"/>
      <c r="S5" s="398"/>
      <c r="T5" s="398"/>
      <c r="U5" s="14"/>
    </row>
    <row r="6" spans="1:25" x14ac:dyDescent="0.3">
      <c r="A6" s="398"/>
      <c r="B6" s="245" t="str">
        <f>'Version Control'!$B$6</f>
        <v>Tab Name:</v>
      </c>
      <c r="C6" s="371" t="str">
        <f ca="1">MID(CELL("filename",B1), FIND("]", CELL("filename", B1))+ 1, 255)</f>
        <v>Photos</v>
      </c>
      <c r="D6" s="398"/>
      <c r="E6" s="398"/>
      <c r="F6" s="398"/>
      <c r="G6" s="398"/>
      <c r="H6" s="398"/>
      <c r="I6" s="398"/>
      <c r="J6" s="398"/>
      <c r="K6" s="398"/>
      <c r="L6" s="398"/>
      <c r="M6" s="398"/>
      <c r="N6" s="398"/>
      <c r="O6" s="398"/>
      <c r="P6" s="398"/>
      <c r="Q6" s="398"/>
      <c r="R6" s="398"/>
      <c r="S6" s="398"/>
      <c r="T6" s="398"/>
      <c r="U6" s="14"/>
    </row>
    <row r="7" spans="1:25" ht="38.25" customHeight="1" x14ac:dyDescent="0.3">
      <c r="A7" s="398"/>
      <c r="B7" s="372" t="str">
        <f>'Version Control'!$B$7</f>
        <v>File Name:</v>
      </c>
      <c r="C7" s="373" t="str">
        <f ca="1">'Version Control'!$C$7</f>
        <v>Residential Freezer Appendix B - v2.4.xlsx</v>
      </c>
      <c r="D7" s="398"/>
      <c r="E7" s="398"/>
      <c r="F7" s="398"/>
      <c r="G7" s="398"/>
      <c r="H7" s="398"/>
      <c r="I7" s="398"/>
      <c r="J7" s="398"/>
      <c r="K7" s="398"/>
      <c r="L7" s="398"/>
      <c r="M7" s="398"/>
      <c r="N7" s="398"/>
      <c r="O7" s="398"/>
      <c r="P7" s="398"/>
      <c r="Q7" s="398"/>
      <c r="R7" s="398"/>
      <c r="S7" s="398"/>
      <c r="T7" s="398"/>
      <c r="U7" s="14"/>
      <c r="W7" s="392"/>
      <c r="X7" s="392"/>
    </row>
    <row r="8" spans="1:25" x14ac:dyDescent="0.3">
      <c r="A8" s="398"/>
      <c r="B8" s="390" t="s">
        <v>116</v>
      </c>
      <c r="C8" s="391" t="str">
        <f>'Version Control'!$C$8</f>
        <v>[MM/DD/YYYY]</v>
      </c>
      <c r="D8" s="398"/>
      <c r="E8" s="398"/>
      <c r="F8" s="398"/>
      <c r="G8" s="398"/>
      <c r="H8" s="398"/>
      <c r="I8" s="398"/>
      <c r="J8" s="398"/>
      <c r="K8" s="398"/>
      <c r="L8" s="398"/>
      <c r="M8" s="398"/>
      <c r="N8" s="398"/>
      <c r="O8" s="398"/>
      <c r="P8" s="398"/>
      <c r="Q8" s="398"/>
      <c r="R8" s="398"/>
      <c r="S8" s="398"/>
      <c r="T8" s="398"/>
      <c r="U8" s="14"/>
      <c r="W8" s="392"/>
      <c r="X8" s="392"/>
    </row>
    <row r="9" spans="1:25" ht="17.25" thickBot="1" x14ac:dyDescent="0.35">
      <c r="A9" s="398"/>
      <c r="B9" s="247" t="str">
        <f>'Version Control'!$B$9</f>
        <v xml:space="preserve">Test Completion Date: </v>
      </c>
      <c r="C9" s="244" t="str">
        <f>'Version Control'!$C$9</f>
        <v>[MM/DD/YYYY]</v>
      </c>
      <c r="D9" s="398"/>
      <c r="E9" s="398"/>
      <c r="F9" s="398"/>
      <c r="G9" s="398"/>
      <c r="H9" s="398"/>
      <c r="I9" s="398"/>
      <c r="J9" s="398"/>
      <c r="K9" s="398"/>
      <c r="L9" s="398"/>
      <c r="M9" s="398"/>
      <c r="N9" s="398"/>
      <c r="O9" s="398"/>
      <c r="P9" s="398"/>
      <c r="Q9" s="398"/>
      <c r="R9" s="398"/>
      <c r="S9" s="398"/>
      <c r="T9" s="398"/>
      <c r="U9" s="14"/>
      <c r="W9" s="392"/>
      <c r="X9" s="392"/>
    </row>
    <row r="10" spans="1:25" x14ac:dyDescent="0.3">
      <c r="A10" s="398"/>
      <c r="B10" s="398"/>
      <c r="C10" s="398"/>
      <c r="D10" s="398"/>
      <c r="E10" s="398"/>
      <c r="F10" s="398"/>
      <c r="G10" s="398"/>
      <c r="H10" s="398"/>
      <c r="I10" s="398"/>
      <c r="J10" s="398"/>
      <c r="K10" s="398"/>
      <c r="L10" s="398"/>
      <c r="M10" s="398"/>
      <c r="N10" s="398"/>
      <c r="O10" s="398"/>
      <c r="P10" s="398"/>
      <c r="Q10" s="398"/>
      <c r="R10" s="398"/>
      <c r="S10" s="398"/>
      <c r="T10" s="398"/>
      <c r="U10" s="14"/>
      <c r="W10" s="392"/>
      <c r="X10" s="392"/>
    </row>
    <row r="11" spans="1:25" ht="17.25" thickBot="1" x14ac:dyDescent="0.35">
      <c r="A11" s="398"/>
      <c r="B11" s="398"/>
      <c r="C11" s="398"/>
      <c r="D11" s="398"/>
      <c r="E11" s="398"/>
      <c r="F11" s="398"/>
      <c r="G11" s="398"/>
      <c r="H11" s="398"/>
      <c r="I11" s="398"/>
      <c r="J11" s="398"/>
      <c r="K11" s="398"/>
      <c r="L11" s="398"/>
      <c r="M11" s="398"/>
      <c r="N11" s="398"/>
      <c r="O11" s="398"/>
      <c r="P11" s="398"/>
      <c r="Q11" s="398"/>
      <c r="R11" s="398"/>
      <c r="S11" s="398"/>
      <c r="T11" s="398"/>
      <c r="U11" s="14"/>
    </row>
    <row r="12" spans="1:25" s="528" customFormat="1" ht="18" thickBot="1" x14ac:dyDescent="0.35">
      <c r="A12" s="526"/>
      <c r="B12" s="727" t="s">
        <v>324</v>
      </c>
      <c r="C12" s="763"/>
      <c r="D12" s="763"/>
      <c r="E12" s="763"/>
      <c r="F12" s="763"/>
      <c r="G12" s="728"/>
      <c r="H12" s="526"/>
      <c r="I12" s="727" t="s">
        <v>222</v>
      </c>
      <c r="J12" s="763"/>
      <c r="K12" s="763"/>
      <c r="L12" s="763"/>
      <c r="M12" s="763"/>
      <c r="N12" s="763"/>
      <c r="O12" s="763"/>
      <c r="P12" s="763"/>
      <c r="Q12" s="763"/>
      <c r="R12" s="763"/>
      <c r="S12" s="728"/>
      <c r="T12" s="526"/>
      <c r="U12" s="527"/>
    </row>
    <row r="13" spans="1:25" s="528" customFormat="1" x14ac:dyDescent="0.3">
      <c r="A13" s="526"/>
      <c r="B13" s="1015"/>
      <c r="C13" s="1016"/>
      <c r="D13" s="1016"/>
      <c r="E13" s="1016"/>
      <c r="F13" s="1016"/>
      <c r="G13" s="1017"/>
      <c r="H13" s="526"/>
      <c r="I13" s="1015"/>
      <c r="J13" s="1016"/>
      <c r="K13" s="1016"/>
      <c r="L13" s="1016"/>
      <c r="M13" s="1016"/>
      <c r="N13" s="1016"/>
      <c r="O13" s="1016"/>
      <c r="P13" s="1016"/>
      <c r="Q13" s="1016"/>
      <c r="R13" s="1016"/>
      <c r="S13" s="1017"/>
      <c r="T13" s="526"/>
      <c r="U13" s="527"/>
    </row>
    <row r="14" spans="1:25" s="528" customFormat="1" x14ac:dyDescent="0.3">
      <c r="A14" s="526"/>
      <c r="B14" s="1015"/>
      <c r="C14" s="1016"/>
      <c r="D14" s="1016"/>
      <c r="E14" s="1016"/>
      <c r="F14" s="1016"/>
      <c r="G14" s="1017"/>
      <c r="H14" s="526"/>
      <c r="I14" s="1015"/>
      <c r="J14" s="1016"/>
      <c r="K14" s="1016"/>
      <c r="L14" s="1016"/>
      <c r="M14" s="1016"/>
      <c r="N14" s="1016"/>
      <c r="O14" s="1016"/>
      <c r="P14" s="1016"/>
      <c r="Q14" s="1016"/>
      <c r="R14" s="1016"/>
      <c r="S14" s="1017"/>
      <c r="T14" s="526"/>
      <c r="U14" s="527"/>
      <c r="V14" s="32"/>
      <c r="W14" s="32"/>
      <c r="X14" s="32"/>
      <c r="Y14" s="32"/>
    </row>
    <row r="15" spans="1:25" s="528" customFormat="1" x14ac:dyDescent="0.3">
      <c r="A15" s="526"/>
      <c r="B15" s="1015"/>
      <c r="C15" s="1016"/>
      <c r="D15" s="1016"/>
      <c r="E15" s="1016"/>
      <c r="F15" s="1016"/>
      <c r="G15" s="1017"/>
      <c r="H15" s="526"/>
      <c r="I15" s="1015"/>
      <c r="J15" s="1016"/>
      <c r="K15" s="1016"/>
      <c r="L15" s="1016"/>
      <c r="M15" s="1016"/>
      <c r="N15" s="1016"/>
      <c r="O15" s="1016"/>
      <c r="P15" s="1016"/>
      <c r="Q15" s="1016"/>
      <c r="R15" s="1016"/>
      <c r="S15" s="1017"/>
      <c r="T15" s="526"/>
      <c r="U15" s="527"/>
      <c r="V15" s="32"/>
      <c r="W15" s="32"/>
      <c r="X15" s="32"/>
      <c r="Y15" s="32"/>
    </row>
    <row r="16" spans="1:25" s="528" customFormat="1" x14ac:dyDescent="0.3">
      <c r="A16" s="526"/>
      <c r="B16" s="1015"/>
      <c r="C16" s="1016"/>
      <c r="D16" s="1016"/>
      <c r="E16" s="1016"/>
      <c r="F16" s="1016"/>
      <c r="G16" s="1017"/>
      <c r="H16" s="526"/>
      <c r="I16" s="1015"/>
      <c r="J16" s="1016"/>
      <c r="K16" s="1016"/>
      <c r="L16" s="1016"/>
      <c r="M16" s="1016"/>
      <c r="N16" s="1016"/>
      <c r="O16" s="1016"/>
      <c r="P16" s="1016"/>
      <c r="Q16" s="1016"/>
      <c r="R16" s="1016"/>
      <c r="S16" s="1017"/>
      <c r="T16" s="526"/>
      <c r="U16" s="527"/>
      <c r="V16" s="32"/>
      <c r="W16" s="32"/>
      <c r="X16" s="32"/>
      <c r="Y16" s="32"/>
    </row>
    <row r="17" spans="1:25" s="528" customFormat="1" x14ac:dyDescent="0.3">
      <c r="A17" s="526"/>
      <c r="B17" s="1015"/>
      <c r="C17" s="1016"/>
      <c r="D17" s="1016"/>
      <c r="E17" s="1016"/>
      <c r="F17" s="1016"/>
      <c r="G17" s="1017"/>
      <c r="H17" s="526"/>
      <c r="I17" s="1015"/>
      <c r="J17" s="1016"/>
      <c r="K17" s="1016"/>
      <c r="L17" s="1016"/>
      <c r="M17" s="1016"/>
      <c r="N17" s="1016"/>
      <c r="O17" s="1016"/>
      <c r="P17" s="1016"/>
      <c r="Q17" s="1016"/>
      <c r="R17" s="1016"/>
      <c r="S17" s="1017"/>
      <c r="T17" s="526"/>
      <c r="U17" s="527"/>
      <c r="V17" s="32"/>
      <c r="W17" s="32"/>
      <c r="X17" s="32"/>
      <c r="Y17" s="32"/>
    </row>
    <row r="18" spans="1:25" s="528" customFormat="1" x14ac:dyDescent="0.3">
      <c r="A18" s="526"/>
      <c r="B18" s="1015"/>
      <c r="C18" s="1016"/>
      <c r="D18" s="1016"/>
      <c r="E18" s="1016"/>
      <c r="F18" s="1016"/>
      <c r="G18" s="1017"/>
      <c r="H18" s="526"/>
      <c r="I18" s="1015"/>
      <c r="J18" s="1016"/>
      <c r="K18" s="1016"/>
      <c r="L18" s="1016"/>
      <c r="M18" s="1016"/>
      <c r="N18" s="1016"/>
      <c r="O18" s="1016"/>
      <c r="P18" s="1016"/>
      <c r="Q18" s="1016"/>
      <c r="R18" s="1016"/>
      <c r="S18" s="1017"/>
      <c r="T18" s="526"/>
      <c r="U18" s="527"/>
      <c r="V18" s="32"/>
      <c r="W18" s="32"/>
      <c r="X18" s="32"/>
      <c r="Y18" s="32"/>
    </row>
    <row r="19" spans="1:25" s="528" customFormat="1" x14ac:dyDescent="0.3">
      <c r="A19" s="526"/>
      <c r="B19" s="1015"/>
      <c r="C19" s="1016"/>
      <c r="D19" s="1016"/>
      <c r="E19" s="1016"/>
      <c r="F19" s="1016"/>
      <c r="G19" s="1017"/>
      <c r="H19" s="526"/>
      <c r="I19" s="1015"/>
      <c r="J19" s="1016"/>
      <c r="K19" s="1016"/>
      <c r="L19" s="1016"/>
      <c r="M19" s="1016"/>
      <c r="N19" s="1016"/>
      <c r="O19" s="1016"/>
      <c r="P19" s="1016"/>
      <c r="Q19" s="1016"/>
      <c r="R19" s="1016"/>
      <c r="S19" s="1017"/>
      <c r="T19" s="526"/>
      <c r="U19" s="527"/>
      <c r="V19" s="32"/>
      <c r="W19" s="32"/>
      <c r="X19" s="32"/>
      <c r="Y19" s="32"/>
    </row>
    <row r="20" spans="1:25" s="528" customFormat="1" x14ac:dyDescent="0.3">
      <c r="A20" s="526"/>
      <c r="B20" s="1015"/>
      <c r="C20" s="1016"/>
      <c r="D20" s="1016"/>
      <c r="E20" s="1016"/>
      <c r="F20" s="1016"/>
      <c r="G20" s="1017"/>
      <c r="H20" s="526"/>
      <c r="I20" s="1015"/>
      <c r="J20" s="1016"/>
      <c r="K20" s="1016"/>
      <c r="L20" s="1016"/>
      <c r="M20" s="1016"/>
      <c r="N20" s="1016"/>
      <c r="O20" s="1016"/>
      <c r="P20" s="1016"/>
      <c r="Q20" s="1016"/>
      <c r="R20" s="1016"/>
      <c r="S20" s="1017"/>
      <c r="T20" s="526"/>
      <c r="U20" s="527"/>
      <c r="V20" s="32"/>
      <c r="W20" s="32"/>
      <c r="X20" s="32"/>
      <c r="Y20" s="32"/>
    </row>
    <row r="21" spans="1:25" s="528" customFormat="1" x14ac:dyDescent="0.3">
      <c r="A21" s="526"/>
      <c r="B21" s="1015"/>
      <c r="C21" s="1016"/>
      <c r="D21" s="1016"/>
      <c r="E21" s="1016"/>
      <c r="F21" s="1016"/>
      <c r="G21" s="1017"/>
      <c r="H21" s="526"/>
      <c r="I21" s="1015"/>
      <c r="J21" s="1016"/>
      <c r="K21" s="1016"/>
      <c r="L21" s="1016"/>
      <c r="M21" s="1016"/>
      <c r="N21" s="1016"/>
      <c r="O21" s="1016"/>
      <c r="P21" s="1016"/>
      <c r="Q21" s="1016"/>
      <c r="R21" s="1016"/>
      <c r="S21" s="1017"/>
      <c r="T21" s="526"/>
      <c r="U21" s="527"/>
      <c r="V21" s="32"/>
      <c r="W21" s="32"/>
      <c r="X21" s="32"/>
      <c r="Y21" s="32"/>
    </row>
    <row r="22" spans="1:25" s="528" customFormat="1" x14ac:dyDescent="0.3">
      <c r="A22" s="526"/>
      <c r="B22" s="1015"/>
      <c r="C22" s="1016"/>
      <c r="D22" s="1016"/>
      <c r="E22" s="1016"/>
      <c r="F22" s="1016"/>
      <c r="G22" s="1017"/>
      <c r="H22" s="526"/>
      <c r="I22" s="1015"/>
      <c r="J22" s="1016"/>
      <c r="K22" s="1016"/>
      <c r="L22" s="1016"/>
      <c r="M22" s="1016"/>
      <c r="N22" s="1016"/>
      <c r="O22" s="1016"/>
      <c r="P22" s="1016"/>
      <c r="Q22" s="1016"/>
      <c r="R22" s="1016"/>
      <c r="S22" s="1017"/>
      <c r="T22" s="526"/>
      <c r="U22" s="527"/>
      <c r="V22" s="32"/>
      <c r="W22" s="32"/>
      <c r="X22" s="32"/>
      <c r="Y22" s="32"/>
    </row>
    <row r="23" spans="1:25" s="528" customFormat="1" x14ac:dyDescent="0.3">
      <c r="A23" s="526"/>
      <c r="B23" s="1015"/>
      <c r="C23" s="1016"/>
      <c r="D23" s="1016"/>
      <c r="E23" s="1016"/>
      <c r="F23" s="1016"/>
      <c r="G23" s="1017"/>
      <c r="H23" s="526"/>
      <c r="I23" s="1015"/>
      <c r="J23" s="1016"/>
      <c r="K23" s="1016"/>
      <c r="L23" s="1016"/>
      <c r="M23" s="1016"/>
      <c r="N23" s="1016"/>
      <c r="O23" s="1016"/>
      <c r="P23" s="1016"/>
      <c r="Q23" s="1016"/>
      <c r="R23" s="1016"/>
      <c r="S23" s="1017"/>
      <c r="T23" s="526"/>
      <c r="U23" s="527"/>
      <c r="V23" s="32"/>
      <c r="W23" s="32"/>
      <c r="X23" s="32"/>
      <c r="Y23" s="32"/>
    </row>
    <row r="24" spans="1:25" s="528" customFormat="1" x14ac:dyDescent="0.3">
      <c r="A24" s="526"/>
      <c r="B24" s="1015"/>
      <c r="C24" s="1016"/>
      <c r="D24" s="1016"/>
      <c r="E24" s="1016"/>
      <c r="F24" s="1016"/>
      <c r="G24" s="1017"/>
      <c r="H24" s="526"/>
      <c r="I24" s="1015"/>
      <c r="J24" s="1016"/>
      <c r="K24" s="1016"/>
      <c r="L24" s="1016"/>
      <c r="M24" s="1016"/>
      <c r="N24" s="1016"/>
      <c r="O24" s="1016"/>
      <c r="P24" s="1016"/>
      <c r="Q24" s="1016"/>
      <c r="R24" s="1016"/>
      <c r="S24" s="1017"/>
      <c r="T24" s="526"/>
      <c r="U24" s="527"/>
      <c r="V24" s="32"/>
      <c r="W24" s="32"/>
      <c r="X24" s="32"/>
      <c r="Y24" s="32"/>
    </row>
    <row r="25" spans="1:25" s="528" customFormat="1" x14ac:dyDescent="0.3">
      <c r="A25" s="526"/>
      <c r="B25" s="1015"/>
      <c r="C25" s="1016"/>
      <c r="D25" s="1016"/>
      <c r="E25" s="1016"/>
      <c r="F25" s="1016"/>
      <c r="G25" s="1017"/>
      <c r="H25" s="526"/>
      <c r="I25" s="1015"/>
      <c r="J25" s="1016"/>
      <c r="K25" s="1016"/>
      <c r="L25" s="1016"/>
      <c r="M25" s="1016"/>
      <c r="N25" s="1016"/>
      <c r="O25" s="1016"/>
      <c r="P25" s="1016"/>
      <c r="Q25" s="1016"/>
      <c r="R25" s="1016"/>
      <c r="S25" s="1017"/>
      <c r="T25" s="526"/>
      <c r="U25" s="527"/>
    </row>
    <row r="26" spans="1:25" s="528" customFormat="1" x14ac:dyDescent="0.3">
      <c r="A26" s="526"/>
      <c r="B26" s="1015"/>
      <c r="C26" s="1016"/>
      <c r="D26" s="1016"/>
      <c r="E26" s="1016"/>
      <c r="F26" s="1016"/>
      <c r="G26" s="1017"/>
      <c r="H26" s="526"/>
      <c r="I26" s="1015"/>
      <c r="J26" s="1016"/>
      <c r="K26" s="1016"/>
      <c r="L26" s="1016"/>
      <c r="M26" s="1016"/>
      <c r="N26" s="1016"/>
      <c r="O26" s="1016"/>
      <c r="P26" s="1016"/>
      <c r="Q26" s="1016"/>
      <c r="R26" s="1016"/>
      <c r="S26" s="1017"/>
      <c r="T26" s="526"/>
      <c r="U26" s="527"/>
    </row>
    <row r="27" spans="1:25" s="528" customFormat="1" x14ac:dyDescent="0.3">
      <c r="A27" s="526"/>
      <c r="B27" s="1015"/>
      <c r="C27" s="1016"/>
      <c r="D27" s="1016"/>
      <c r="E27" s="1016"/>
      <c r="F27" s="1016"/>
      <c r="G27" s="1017"/>
      <c r="H27" s="526"/>
      <c r="I27" s="1015"/>
      <c r="J27" s="1016"/>
      <c r="K27" s="1016"/>
      <c r="L27" s="1016"/>
      <c r="M27" s="1016"/>
      <c r="N27" s="1016"/>
      <c r="O27" s="1016"/>
      <c r="P27" s="1016"/>
      <c r="Q27" s="1016"/>
      <c r="R27" s="1016"/>
      <c r="S27" s="1017"/>
      <c r="T27" s="526"/>
      <c r="U27" s="527"/>
    </row>
    <row r="28" spans="1:25" s="528" customFormat="1" x14ac:dyDescent="0.3">
      <c r="A28" s="526"/>
      <c r="B28" s="1015"/>
      <c r="C28" s="1016"/>
      <c r="D28" s="1016"/>
      <c r="E28" s="1016"/>
      <c r="F28" s="1016"/>
      <c r="G28" s="1017"/>
      <c r="H28" s="526"/>
      <c r="I28" s="1015"/>
      <c r="J28" s="1016"/>
      <c r="K28" s="1016"/>
      <c r="L28" s="1016"/>
      <c r="M28" s="1016"/>
      <c r="N28" s="1016"/>
      <c r="O28" s="1016"/>
      <c r="P28" s="1016"/>
      <c r="Q28" s="1016"/>
      <c r="R28" s="1016"/>
      <c r="S28" s="1017"/>
      <c r="T28" s="526"/>
      <c r="U28" s="527"/>
    </row>
    <row r="29" spans="1:25" s="528" customFormat="1" x14ac:dyDescent="0.3">
      <c r="A29" s="526"/>
      <c r="B29" s="1015"/>
      <c r="C29" s="1016"/>
      <c r="D29" s="1016"/>
      <c r="E29" s="1016"/>
      <c r="F29" s="1016"/>
      <c r="G29" s="1017"/>
      <c r="H29" s="526"/>
      <c r="I29" s="1015"/>
      <c r="J29" s="1016"/>
      <c r="K29" s="1016"/>
      <c r="L29" s="1016"/>
      <c r="M29" s="1016"/>
      <c r="N29" s="1016"/>
      <c r="O29" s="1016"/>
      <c r="P29" s="1016"/>
      <c r="Q29" s="1016"/>
      <c r="R29" s="1016"/>
      <c r="S29" s="1017"/>
      <c r="T29" s="526"/>
      <c r="U29" s="527"/>
    </row>
    <row r="30" spans="1:25" s="528" customFormat="1" x14ac:dyDescent="0.3">
      <c r="A30" s="526"/>
      <c r="B30" s="1015"/>
      <c r="C30" s="1016"/>
      <c r="D30" s="1016"/>
      <c r="E30" s="1016"/>
      <c r="F30" s="1016"/>
      <c r="G30" s="1017"/>
      <c r="H30" s="526"/>
      <c r="I30" s="1015"/>
      <c r="J30" s="1016"/>
      <c r="K30" s="1016"/>
      <c r="L30" s="1016"/>
      <c r="M30" s="1016"/>
      <c r="N30" s="1016"/>
      <c r="O30" s="1016"/>
      <c r="P30" s="1016"/>
      <c r="Q30" s="1016"/>
      <c r="R30" s="1016"/>
      <c r="S30" s="1017"/>
      <c r="T30" s="526"/>
      <c r="U30" s="527"/>
    </row>
    <row r="31" spans="1:25" s="528" customFormat="1" x14ac:dyDescent="0.3">
      <c r="A31" s="526"/>
      <c r="B31" s="1015"/>
      <c r="C31" s="1016"/>
      <c r="D31" s="1016"/>
      <c r="E31" s="1016"/>
      <c r="F31" s="1016"/>
      <c r="G31" s="1017"/>
      <c r="H31" s="526"/>
      <c r="I31" s="1015"/>
      <c r="J31" s="1016"/>
      <c r="K31" s="1016"/>
      <c r="L31" s="1016"/>
      <c r="M31" s="1016"/>
      <c r="N31" s="1016"/>
      <c r="O31" s="1016"/>
      <c r="P31" s="1016"/>
      <c r="Q31" s="1016"/>
      <c r="R31" s="1016"/>
      <c r="S31" s="1017"/>
      <c r="T31" s="526"/>
      <c r="U31" s="527"/>
    </row>
    <row r="32" spans="1:25" s="528" customFormat="1" x14ac:dyDescent="0.3">
      <c r="A32" s="526"/>
      <c r="B32" s="1015"/>
      <c r="C32" s="1016"/>
      <c r="D32" s="1016"/>
      <c r="E32" s="1016"/>
      <c r="F32" s="1016"/>
      <c r="G32" s="1017"/>
      <c r="H32" s="526"/>
      <c r="I32" s="1015"/>
      <c r="J32" s="1016"/>
      <c r="K32" s="1016"/>
      <c r="L32" s="1016"/>
      <c r="M32" s="1016"/>
      <c r="N32" s="1016"/>
      <c r="O32" s="1016"/>
      <c r="P32" s="1016"/>
      <c r="Q32" s="1016"/>
      <c r="R32" s="1016"/>
      <c r="S32" s="1017"/>
      <c r="T32" s="526"/>
      <c r="U32" s="527"/>
    </row>
    <row r="33" spans="1:21" s="528" customFormat="1" x14ac:dyDescent="0.3">
      <c r="A33" s="526"/>
      <c r="B33" s="1015"/>
      <c r="C33" s="1016"/>
      <c r="D33" s="1016"/>
      <c r="E33" s="1016"/>
      <c r="F33" s="1016"/>
      <c r="G33" s="1017"/>
      <c r="H33" s="526"/>
      <c r="I33" s="1015"/>
      <c r="J33" s="1016"/>
      <c r="K33" s="1016"/>
      <c r="L33" s="1016"/>
      <c r="M33" s="1016"/>
      <c r="N33" s="1016"/>
      <c r="O33" s="1016"/>
      <c r="P33" s="1016"/>
      <c r="Q33" s="1016"/>
      <c r="R33" s="1016"/>
      <c r="S33" s="1017"/>
      <c r="T33" s="526"/>
      <c r="U33" s="527"/>
    </row>
    <row r="34" spans="1:21" s="528" customFormat="1" x14ac:dyDescent="0.3">
      <c r="A34" s="526"/>
      <c r="B34" s="1015"/>
      <c r="C34" s="1016"/>
      <c r="D34" s="1016"/>
      <c r="E34" s="1016"/>
      <c r="F34" s="1016"/>
      <c r="G34" s="1017"/>
      <c r="H34" s="526"/>
      <c r="I34" s="1015"/>
      <c r="J34" s="1016"/>
      <c r="K34" s="1016"/>
      <c r="L34" s="1016"/>
      <c r="M34" s="1016"/>
      <c r="N34" s="1016"/>
      <c r="O34" s="1016"/>
      <c r="P34" s="1016"/>
      <c r="Q34" s="1016"/>
      <c r="R34" s="1016"/>
      <c r="S34" s="1017"/>
      <c r="T34" s="526"/>
      <c r="U34" s="527"/>
    </row>
    <row r="35" spans="1:21" s="528" customFormat="1" x14ac:dyDescent="0.3">
      <c r="A35" s="526"/>
      <c r="B35" s="1015"/>
      <c r="C35" s="1016"/>
      <c r="D35" s="1016"/>
      <c r="E35" s="1016"/>
      <c r="F35" s="1016"/>
      <c r="G35" s="1017"/>
      <c r="H35" s="526"/>
      <c r="I35" s="1015"/>
      <c r="J35" s="1016"/>
      <c r="K35" s="1016"/>
      <c r="L35" s="1016"/>
      <c r="M35" s="1016"/>
      <c r="N35" s="1016"/>
      <c r="O35" s="1016"/>
      <c r="P35" s="1016"/>
      <c r="Q35" s="1016"/>
      <c r="R35" s="1016"/>
      <c r="S35" s="1017"/>
      <c r="T35" s="526"/>
      <c r="U35" s="527"/>
    </row>
    <row r="36" spans="1:21" s="528" customFormat="1" x14ac:dyDescent="0.3">
      <c r="A36" s="526"/>
      <c r="B36" s="1015"/>
      <c r="C36" s="1016"/>
      <c r="D36" s="1016"/>
      <c r="E36" s="1016"/>
      <c r="F36" s="1016"/>
      <c r="G36" s="1017"/>
      <c r="H36" s="526"/>
      <c r="I36" s="1015"/>
      <c r="J36" s="1016"/>
      <c r="K36" s="1016"/>
      <c r="L36" s="1016"/>
      <c r="M36" s="1016"/>
      <c r="N36" s="1016"/>
      <c r="O36" s="1016"/>
      <c r="P36" s="1016"/>
      <c r="Q36" s="1016"/>
      <c r="R36" s="1016"/>
      <c r="S36" s="1017"/>
      <c r="T36" s="526"/>
      <c r="U36" s="527"/>
    </row>
    <row r="37" spans="1:21" s="528" customFormat="1" x14ac:dyDescent="0.3">
      <c r="A37" s="526"/>
      <c r="B37" s="1015"/>
      <c r="C37" s="1016"/>
      <c r="D37" s="1016"/>
      <c r="E37" s="1016"/>
      <c r="F37" s="1016"/>
      <c r="G37" s="1017"/>
      <c r="H37" s="526"/>
      <c r="I37" s="1015"/>
      <c r="J37" s="1016"/>
      <c r="K37" s="1016"/>
      <c r="L37" s="1016"/>
      <c r="M37" s="1016"/>
      <c r="N37" s="1016"/>
      <c r="O37" s="1016"/>
      <c r="P37" s="1016"/>
      <c r="Q37" s="1016"/>
      <c r="R37" s="1016"/>
      <c r="S37" s="1017"/>
      <c r="T37" s="526"/>
      <c r="U37" s="527"/>
    </row>
    <row r="38" spans="1:21" s="528" customFormat="1" x14ac:dyDescent="0.3">
      <c r="A38" s="526"/>
      <c r="B38" s="1015"/>
      <c r="C38" s="1016"/>
      <c r="D38" s="1016"/>
      <c r="E38" s="1016"/>
      <c r="F38" s="1016"/>
      <c r="G38" s="1017"/>
      <c r="H38" s="526"/>
      <c r="I38" s="1015"/>
      <c r="J38" s="1016"/>
      <c r="K38" s="1016"/>
      <c r="L38" s="1016"/>
      <c r="M38" s="1016"/>
      <c r="N38" s="1016"/>
      <c r="O38" s="1016"/>
      <c r="P38" s="1016"/>
      <c r="Q38" s="1016"/>
      <c r="R38" s="1016"/>
      <c r="S38" s="1017"/>
      <c r="T38" s="526"/>
      <c r="U38" s="527"/>
    </row>
    <row r="39" spans="1:21" s="528" customFormat="1" x14ac:dyDescent="0.3">
      <c r="A39" s="526"/>
      <c r="B39" s="1015"/>
      <c r="C39" s="1016"/>
      <c r="D39" s="1016"/>
      <c r="E39" s="1016"/>
      <c r="F39" s="1016"/>
      <c r="G39" s="1017"/>
      <c r="H39" s="526"/>
      <c r="I39" s="1015"/>
      <c r="J39" s="1016"/>
      <c r="K39" s="1016"/>
      <c r="L39" s="1016"/>
      <c r="M39" s="1016"/>
      <c r="N39" s="1016"/>
      <c r="O39" s="1016"/>
      <c r="P39" s="1016"/>
      <c r="Q39" s="1016"/>
      <c r="R39" s="1016"/>
      <c r="S39" s="1017"/>
      <c r="T39" s="526"/>
      <c r="U39" s="527"/>
    </row>
    <row r="40" spans="1:21" s="528" customFormat="1" x14ac:dyDescent="0.3">
      <c r="A40" s="526"/>
      <c r="B40" s="1015"/>
      <c r="C40" s="1016"/>
      <c r="D40" s="1016"/>
      <c r="E40" s="1016"/>
      <c r="F40" s="1016"/>
      <c r="G40" s="1017"/>
      <c r="H40" s="526"/>
      <c r="I40" s="1015"/>
      <c r="J40" s="1016"/>
      <c r="K40" s="1016"/>
      <c r="L40" s="1016"/>
      <c r="M40" s="1016"/>
      <c r="N40" s="1016"/>
      <c r="O40" s="1016"/>
      <c r="P40" s="1016"/>
      <c r="Q40" s="1016"/>
      <c r="R40" s="1016"/>
      <c r="S40" s="1017"/>
      <c r="T40" s="526"/>
      <c r="U40" s="527"/>
    </row>
    <row r="41" spans="1:21" s="528" customFormat="1" x14ac:dyDescent="0.3">
      <c r="A41" s="526"/>
      <c r="B41" s="1015"/>
      <c r="C41" s="1016"/>
      <c r="D41" s="1016"/>
      <c r="E41" s="1016"/>
      <c r="F41" s="1016"/>
      <c r="G41" s="1017"/>
      <c r="H41" s="526"/>
      <c r="I41" s="1015"/>
      <c r="J41" s="1016"/>
      <c r="K41" s="1016"/>
      <c r="L41" s="1016"/>
      <c r="M41" s="1016"/>
      <c r="N41" s="1016"/>
      <c r="O41" s="1016"/>
      <c r="P41" s="1016"/>
      <c r="Q41" s="1016"/>
      <c r="R41" s="1016"/>
      <c r="S41" s="1017"/>
      <c r="T41" s="526"/>
      <c r="U41" s="527"/>
    </row>
    <row r="42" spans="1:21" s="528" customFormat="1" x14ac:dyDescent="0.3">
      <c r="A42" s="526"/>
      <c r="B42" s="1015"/>
      <c r="C42" s="1016"/>
      <c r="D42" s="1016"/>
      <c r="E42" s="1016"/>
      <c r="F42" s="1016"/>
      <c r="G42" s="1017"/>
      <c r="H42" s="526"/>
      <c r="I42" s="1015"/>
      <c r="J42" s="1016"/>
      <c r="K42" s="1016"/>
      <c r="L42" s="1016"/>
      <c r="M42" s="1016"/>
      <c r="N42" s="1016"/>
      <c r="O42" s="1016"/>
      <c r="P42" s="1016"/>
      <c r="Q42" s="1016"/>
      <c r="R42" s="1016"/>
      <c r="S42" s="1017"/>
      <c r="T42" s="526"/>
      <c r="U42" s="527"/>
    </row>
    <row r="43" spans="1:21" s="528" customFormat="1" ht="17.25" thickBot="1" x14ac:dyDescent="0.35">
      <c r="A43" s="526"/>
      <c r="B43" s="1018"/>
      <c r="C43" s="1019"/>
      <c r="D43" s="1019"/>
      <c r="E43" s="1019"/>
      <c r="F43" s="1019"/>
      <c r="G43" s="1020"/>
      <c r="H43" s="526"/>
      <c r="I43" s="1018"/>
      <c r="J43" s="1019"/>
      <c r="K43" s="1019"/>
      <c r="L43" s="1019"/>
      <c r="M43" s="1019"/>
      <c r="N43" s="1019"/>
      <c r="O43" s="1019"/>
      <c r="P43" s="1019"/>
      <c r="Q43" s="1019"/>
      <c r="R43" s="1019"/>
      <c r="S43" s="1020"/>
      <c r="T43" s="526"/>
      <c r="U43" s="527"/>
    </row>
    <row r="44" spans="1:21" s="528" customFormat="1" ht="17.25" thickBot="1" x14ac:dyDescent="0.35">
      <c r="A44" s="526"/>
      <c r="B44" s="526"/>
      <c r="C44" s="526"/>
      <c r="D44" s="526"/>
      <c r="E44" s="526"/>
      <c r="F44" s="526"/>
      <c r="G44" s="526"/>
      <c r="H44" s="526"/>
      <c r="I44" s="526"/>
      <c r="J44" s="526"/>
      <c r="K44" s="526"/>
      <c r="L44" s="526"/>
      <c r="M44" s="526"/>
      <c r="N44" s="526"/>
      <c r="O44" s="526"/>
      <c r="P44" s="526"/>
      <c r="Q44" s="526"/>
      <c r="R44" s="526"/>
      <c r="S44" s="526"/>
      <c r="T44" s="526"/>
      <c r="U44" s="527"/>
    </row>
    <row r="45" spans="1:21" s="528" customFormat="1" ht="18" thickBot="1" x14ac:dyDescent="0.35">
      <c r="A45" s="526"/>
      <c r="B45" s="727" t="s">
        <v>221</v>
      </c>
      <c r="C45" s="763"/>
      <c r="D45" s="763"/>
      <c r="E45" s="763"/>
      <c r="F45" s="763"/>
      <c r="G45" s="763"/>
      <c r="H45" s="763"/>
      <c r="I45" s="763"/>
      <c r="J45" s="763"/>
      <c r="K45" s="763"/>
      <c r="L45" s="763"/>
      <c r="M45" s="763"/>
      <c r="N45" s="763"/>
      <c r="O45" s="763"/>
      <c r="P45" s="763"/>
      <c r="Q45" s="763"/>
      <c r="R45" s="763"/>
      <c r="S45" s="728"/>
      <c r="T45" s="526"/>
      <c r="U45" s="527"/>
    </row>
    <row r="46" spans="1:21" s="528" customFormat="1" x14ac:dyDescent="0.3">
      <c r="A46" s="526"/>
      <c r="B46" s="1015"/>
      <c r="C46" s="1016"/>
      <c r="D46" s="1016"/>
      <c r="E46" s="1016"/>
      <c r="F46" s="1016"/>
      <c r="G46" s="1016"/>
      <c r="H46" s="1016"/>
      <c r="I46" s="1016"/>
      <c r="J46" s="1016"/>
      <c r="K46" s="1016"/>
      <c r="L46" s="1016"/>
      <c r="M46" s="1016"/>
      <c r="N46" s="1016"/>
      <c r="O46" s="1016"/>
      <c r="P46" s="1016"/>
      <c r="Q46" s="1016"/>
      <c r="R46" s="1016"/>
      <c r="S46" s="1017"/>
      <c r="T46" s="526"/>
      <c r="U46" s="527"/>
    </row>
    <row r="47" spans="1:21" s="528" customFormat="1" x14ac:dyDescent="0.3">
      <c r="A47" s="526"/>
      <c r="B47" s="1015"/>
      <c r="C47" s="1016"/>
      <c r="D47" s="1016"/>
      <c r="E47" s="1016"/>
      <c r="F47" s="1016"/>
      <c r="G47" s="1016"/>
      <c r="H47" s="1016"/>
      <c r="I47" s="1016"/>
      <c r="J47" s="1016"/>
      <c r="K47" s="1016"/>
      <c r="L47" s="1016"/>
      <c r="M47" s="1016"/>
      <c r="N47" s="1016"/>
      <c r="O47" s="1016"/>
      <c r="P47" s="1016"/>
      <c r="Q47" s="1016"/>
      <c r="R47" s="1016"/>
      <c r="S47" s="1017"/>
      <c r="T47" s="526"/>
      <c r="U47" s="527"/>
    </row>
    <row r="48" spans="1:21" s="528" customFormat="1" x14ac:dyDescent="0.3">
      <c r="A48" s="526"/>
      <c r="B48" s="1015"/>
      <c r="C48" s="1016"/>
      <c r="D48" s="1016"/>
      <c r="E48" s="1016"/>
      <c r="F48" s="1016"/>
      <c r="G48" s="1016"/>
      <c r="H48" s="1016"/>
      <c r="I48" s="1016"/>
      <c r="J48" s="1016"/>
      <c r="K48" s="1016"/>
      <c r="L48" s="1016"/>
      <c r="M48" s="1016"/>
      <c r="N48" s="1016"/>
      <c r="O48" s="1016"/>
      <c r="P48" s="1016"/>
      <c r="Q48" s="1016"/>
      <c r="R48" s="1016"/>
      <c r="S48" s="1017"/>
      <c r="T48" s="526"/>
      <c r="U48" s="527"/>
    </row>
    <row r="49" spans="1:21" s="528" customFormat="1" x14ac:dyDescent="0.3">
      <c r="A49" s="526"/>
      <c r="B49" s="1015"/>
      <c r="C49" s="1016"/>
      <c r="D49" s="1016"/>
      <c r="E49" s="1016"/>
      <c r="F49" s="1016"/>
      <c r="G49" s="1016"/>
      <c r="H49" s="1016"/>
      <c r="I49" s="1016"/>
      <c r="J49" s="1016"/>
      <c r="K49" s="1016"/>
      <c r="L49" s="1016"/>
      <c r="M49" s="1016"/>
      <c r="N49" s="1016"/>
      <c r="O49" s="1016"/>
      <c r="P49" s="1016"/>
      <c r="Q49" s="1016"/>
      <c r="R49" s="1016"/>
      <c r="S49" s="1017"/>
      <c r="T49" s="526"/>
      <c r="U49" s="527"/>
    </row>
    <row r="50" spans="1:21" s="528" customFormat="1" x14ac:dyDescent="0.3">
      <c r="A50" s="526"/>
      <c r="B50" s="1015"/>
      <c r="C50" s="1016"/>
      <c r="D50" s="1016"/>
      <c r="E50" s="1016"/>
      <c r="F50" s="1016"/>
      <c r="G50" s="1016"/>
      <c r="H50" s="1016"/>
      <c r="I50" s="1016"/>
      <c r="J50" s="1016"/>
      <c r="K50" s="1016"/>
      <c r="L50" s="1016"/>
      <c r="M50" s="1016"/>
      <c r="N50" s="1016"/>
      <c r="O50" s="1016"/>
      <c r="P50" s="1016"/>
      <c r="Q50" s="1016"/>
      <c r="R50" s="1016"/>
      <c r="S50" s="1017"/>
      <c r="T50" s="526"/>
      <c r="U50" s="527"/>
    </row>
    <row r="51" spans="1:21" s="528" customFormat="1" x14ac:dyDescent="0.3">
      <c r="A51" s="526"/>
      <c r="B51" s="1015"/>
      <c r="C51" s="1016"/>
      <c r="D51" s="1016"/>
      <c r="E51" s="1016"/>
      <c r="F51" s="1016"/>
      <c r="G51" s="1016"/>
      <c r="H51" s="1016"/>
      <c r="I51" s="1016"/>
      <c r="J51" s="1016"/>
      <c r="K51" s="1016"/>
      <c r="L51" s="1016"/>
      <c r="M51" s="1016"/>
      <c r="N51" s="1016"/>
      <c r="O51" s="1016"/>
      <c r="P51" s="1016"/>
      <c r="Q51" s="1016"/>
      <c r="R51" s="1016"/>
      <c r="S51" s="1017"/>
      <c r="T51" s="526"/>
      <c r="U51" s="527"/>
    </row>
    <row r="52" spans="1:21" s="528" customFormat="1" x14ac:dyDescent="0.3">
      <c r="A52" s="526"/>
      <c r="B52" s="1015"/>
      <c r="C52" s="1016"/>
      <c r="D52" s="1016"/>
      <c r="E52" s="1016"/>
      <c r="F52" s="1016"/>
      <c r="G52" s="1016"/>
      <c r="H52" s="1016"/>
      <c r="I52" s="1016"/>
      <c r="J52" s="1016"/>
      <c r="K52" s="1016"/>
      <c r="L52" s="1016"/>
      <c r="M52" s="1016"/>
      <c r="N52" s="1016"/>
      <c r="O52" s="1016"/>
      <c r="P52" s="1016"/>
      <c r="Q52" s="1016"/>
      <c r="R52" s="1016"/>
      <c r="S52" s="1017"/>
      <c r="T52" s="526"/>
      <c r="U52" s="527"/>
    </row>
    <row r="53" spans="1:21" s="528" customFormat="1" x14ac:dyDescent="0.3">
      <c r="A53" s="526"/>
      <c r="B53" s="1015"/>
      <c r="C53" s="1016"/>
      <c r="D53" s="1016"/>
      <c r="E53" s="1016"/>
      <c r="F53" s="1016"/>
      <c r="G53" s="1016"/>
      <c r="H53" s="1016"/>
      <c r="I53" s="1016"/>
      <c r="J53" s="1016"/>
      <c r="K53" s="1016"/>
      <c r="L53" s="1016"/>
      <c r="M53" s="1016"/>
      <c r="N53" s="1016"/>
      <c r="O53" s="1016"/>
      <c r="P53" s="1016"/>
      <c r="Q53" s="1016"/>
      <c r="R53" s="1016"/>
      <c r="S53" s="1017"/>
      <c r="T53" s="526"/>
      <c r="U53" s="527"/>
    </row>
    <row r="54" spans="1:21" s="528" customFormat="1" x14ac:dyDescent="0.3">
      <c r="A54" s="526"/>
      <c r="B54" s="1015"/>
      <c r="C54" s="1016"/>
      <c r="D54" s="1016"/>
      <c r="E54" s="1016"/>
      <c r="F54" s="1016"/>
      <c r="G54" s="1016"/>
      <c r="H54" s="1016"/>
      <c r="I54" s="1016"/>
      <c r="J54" s="1016"/>
      <c r="K54" s="1016"/>
      <c r="L54" s="1016"/>
      <c r="M54" s="1016"/>
      <c r="N54" s="1016"/>
      <c r="O54" s="1016"/>
      <c r="P54" s="1016"/>
      <c r="Q54" s="1016"/>
      <c r="R54" s="1016"/>
      <c r="S54" s="1017"/>
      <c r="T54" s="526"/>
      <c r="U54" s="527"/>
    </row>
    <row r="55" spans="1:21" s="528" customFormat="1" x14ac:dyDescent="0.3">
      <c r="A55" s="526"/>
      <c r="B55" s="1015"/>
      <c r="C55" s="1016"/>
      <c r="D55" s="1016"/>
      <c r="E55" s="1016"/>
      <c r="F55" s="1016"/>
      <c r="G55" s="1016"/>
      <c r="H55" s="1016"/>
      <c r="I55" s="1016"/>
      <c r="J55" s="1016"/>
      <c r="K55" s="1016"/>
      <c r="L55" s="1016"/>
      <c r="M55" s="1016"/>
      <c r="N55" s="1016"/>
      <c r="O55" s="1016"/>
      <c r="P55" s="1016"/>
      <c r="Q55" s="1016"/>
      <c r="R55" s="1016"/>
      <c r="S55" s="1017"/>
      <c r="T55" s="526"/>
      <c r="U55" s="527"/>
    </row>
    <row r="56" spans="1:21" s="528" customFormat="1" x14ac:dyDescent="0.3">
      <c r="A56" s="526"/>
      <c r="B56" s="1015"/>
      <c r="C56" s="1016"/>
      <c r="D56" s="1016"/>
      <c r="E56" s="1016"/>
      <c r="F56" s="1016"/>
      <c r="G56" s="1016"/>
      <c r="H56" s="1016"/>
      <c r="I56" s="1016"/>
      <c r="J56" s="1016"/>
      <c r="K56" s="1016"/>
      <c r="L56" s="1016"/>
      <c r="M56" s="1016"/>
      <c r="N56" s="1016"/>
      <c r="O56" s="1016"/>
      <c r="P56" s="1016"/>
      <c r="Q56" s="1016"/>
      <c r="R56" s="1016"/>
      <c r="S56" s="1017"/>
      <c r="T56" s="526"/>
      <c r="U56" s="527"/>
    </row>
    <row r="57" spans="1:21" s="528" customFormat="1" x14ac:dyDescent="0.3">
      <c r="A57" s="526"/>
      <c r="B57" s="1015"/>
      <c r="C57" s="1016"/>
      <c r="D57" s="1016"/>
      <c r="E57" s="1016"/>
      <c r="F57" s="1016"/>
      <c r="G57" s="1016"/>
      <c r="H57" s="1016"/>
      <c r="I57" s="1016"/>
      <c r="J57" s="1016"/>
      <c r="K57" s="1016"/>
      <c r="L57" s="1016"/>
      <c r="M57" s="1016"/>
      <c r="N57" s="1016"/>
      <c r="O57" s="1016"/>
      <c r="P57" s="1016"/>
      <c r="Q57" s="1016"/>
      <c r="R57" s="1016"/>
      <c r="S57" s="1017"/>
      <c r="T57" s="526"/>
      <c r="U57" s="527"/>
    </row>
    <row r="58" spans="1:21" s="528" customFormat="1" x14ac:dyDescent="0.3">
      <c r="A58" s="526"/>
      <c r="B58" s="1015"/>
      <c r="C58" s="1016"/>
      <c r="D58" s="1016"/>
      <c r="E58" s="1016"/>
      <c r="F58" s="1016"/>
      <c r="G58" s="1016"/>
      <c r="H58" s="1016"/>
      <c r="I58" s="1016"/>
      <c r="J58" s="1016"/>
      <c r="K58" s="1016"/>
      <c r="L58" s="1016"/>
      <c r="M58" s="1016"/>
      <c r="N58" s="1016"/>
      <c r="O58" s="1016"/>
      <c r="P58" s="1016"/>
      <c r="Q58" s="1016"/>
      <c r="R58" s="1016"/>
      <c r="S58" s="1017"/>
      <c r="T58" s="526"/>
      <c r="U58" s="527"/>
    </row>
    <row r="59" spans="1:21" s="528" customFormat="1" x14ac:dyDescent="0.3">
      <c r="A59" s="526"/>
      <c r="B59" s="1015"/>
      <c r="C59" s="1016"/>
      <c r="D59" s="1016"/>
      <c r="E59" s="1016"/>
      <c r="F59" s="1016"/>
      <c r="G59" s="1016"/>
      <c r="H59" s="1016"/>
      <c r="I59" s="1016"/>
      <c r="J59" s="1016"/>
      <c r="K59" s="1016"/>
      <c r="L59" s="1016"/>
      <c r="M59" s="1016"/>
      <c r="N59" s="1016"/>
      <c r="O59" s="1016"/>
      <c r="P59" s="1016"/>
      <c r="Q59" s="1016"/>
      <c r="R59" s="1016"/>
      <c r="S59" s="1017"/>
      <c r="T59" s="526"/>
      <c r="U59" s="527"/>
    </row>
    <row r="60" spans="1:21" s="528" customFormat="1" x14ac:dyDescent="0.3">
      <c r="A60" s="526"/>
      <c r="B60" s="1015"/>
      <c r="C60" s="1016"/>
      <c r="D60" s="1016"/>
      <c r="E60" s="1016"/>
      <c r="F60" s="1016"/>
      <c r="G60" s="1016"/>
      <c r="H60" s="1016"/>
      <c r="I60" s="1016"/>
      <c r="J60" s="1016"/>
      <c r="K60" s="1016"/>
      <c r="L60" s="1016"/>
      <c r="M60" s="1016"/>
      <c r="N60" s="1016"/>
      <c r="O60" s="1016"/>
      <c r="P60" s="1016"/>
      <c r="Q60" s="1016"/>
      <c r="R60" s="1016"/>
      <c r="S60" s="1017"/>
      <c r="T60" s="526"/>
      <c r="U60" s="527"/>
    </row>
    <row r="61" spans="1:21" s="528" customFormat="1" x14ac:dyDescent="0.3">
      <c r="A61" s="526"/>
      <c r="B61" s="1015"/>
      <c r="C61" s="1016"/>
      <c r="D61" s="1016"/>
      <c r="E61" s="1016"/>
      <c r="F61" s="1016"/>
      <c r="G61" s="1016"/>
      <c r="H61" s="1016"/>
      <c r="I61" s="1016"/>
      <c r="J61" s="1016"/>
      <c r="K61" s="1016"/>
      <c r="L61" s="1016"/>
      <c r="M61" s="1016"/>
      <c r="N61" s="1016"/>
      <c r="O61" s="1016"/>
      <c r="P61" s="1016"/>
      <c r="Q61" s="1016"/>
      <c r="R61" s="1016"/>
      <c r="S61" s="1017"/>
      <c r="T61" s="526"/>
      <c r="U61" s="527"/>
    </row>
    <row r="62" spans="1:21" s="528" customFormat="1" x14ac:dyDescent="0.3">
      <c r="A62" s="526"/>
      <c r="B62" s="1015"/>
      <c r="C62" s="1016"/>
      <c r="D62" s="1016"/>
      <c r="E62" s="1016"/>
      <c r="F62" s="1016"/>
      <c r="G62" s="1016"/>
      <c r="H62" s="1016"/>
      <c r="I62" s="1016"/>
      <c r="J62" s="1016"/>
      <c r="K62" s="1016"/>
      <c r="L62" s="1016"/>
      <c r="M62" s="1016"/>
      <c r="N62" s="1016"/>
      <c r="O62" s="1016"/>
      <c r="P62" s="1016"/>
      <c r="Q62" s="1016"/>
      <c r="R62" s="1016"/>
      <c r="S62" s="1017"/>
      <c r="T62" s="526"/>
      <c r="U62" s="527"/>
    </row>
    <row r="63" spans="1:21" s="528" customFormat="1" x14ac:dyDescent="0.3">
      <c r="A63" s="526"/>
      <c r="B63" s="1015"/>
      <c r="C63" s="1016"/>
      <c r="D63" s="1016"/>
      <c r="E63" s="1016"/>
      <c r="F63" s="1016"/>
      <c r="G63" s="1016"/>
      <c r="H63" s="1016"/>
      <c r="I63" s="1016"/>
      <c r="J63" s="1016"/>
      <c r="K63" s="1016"/>
      <c r="L63" s="1016"/>
      <c r="M63" s="1016"/>
      <c r="N63" s="1016"/>
      <c r="O63" s="1016"/>
      <c r="P63" s="1016"/>
      <c r="Q63" s="1016"/>
      <c r="R63" s="1016"/>
      <c r="S63" s="1017"/>
      <c r="T63" s="526"/>
      <c r="U63" s="527"/>
    </row>
    <row r="64" spans="1:21" s="528" customFormat="1" x14ac:dyDescent="0.3">
      <c r="A64" s="526"/>
      <c r="B64" s="1015"/>
      <c r="C64" s="1016"/>
      <c r="D64" s="1016"/>
      <c r="E64" s="1016"/>
      <c r="F64" s="1016"/>
      <c r="G64" s="1016"/>
      <c r="H64" s="1016"/>
      <c r="I64" s="1016"/>
      <c r="J64" s="1016"/>
      <c r="K64" s="1016"/>
      <c r="L64" s="1016"/>
      <c r="M64" s="1016"/>
      <c r="N64" s="1016"/>
      <c r="O64" s="1016"/>
      <c r="P64" s="1016"/>
      <c r="Q64" s="1016"/>
      <c r="R64" s="1016"/>
      <c r="S64" s="1017"/>
      <c r="T64" s="526"/>
      <c r="U64" s="527"/>
    </row>
    <row r="65" spans="1:21" s="528" customFormat="1" x14ac:dyDescent="0.3">
      <c r="A65" s="526"/>
      <c r="B65" s="1015"/>
      <c r="C65" s="1016"/>
      <c r="D65" s="1016"/>
      <c r="E65" s="1016"/>
      <c r="F65" s="1016"/>
      <c r="G65" s="1016"/>
      <c r="H65" s="1016"/>
      <c r="I65" s="1016"/>
      <c r="J65" s="1016"/>
      <c r="K65" s="1016"/>
      <c r="L65" s="1016"/>
      <c r="M65" s="1016"/>
      <c r="N65" s="1016"/>
      <c r="O65" s="1016"/>
      <c r="P65" s="1016"/>
      <c r="Q65" s="1016"/>
      <c r="R65" s="1016"/>
      <c r="S65" s="1017"/>
      <c r="T65" s="526"/>
      <c r="U65" s="527"/>
    </row>
    <row r="66" spans="1:21" s="528" customFormat="1" x14ac:dyDescent="0.3">
      <c r="A66" s="526"/>
      <c r="B66" s="1015"/>
      <c r="C66" s="1016"/>
      <c r="D66" s="1016"/>
      <c r="E66" s="1016"/>
      <c r="F66" s="1016"/>
      <c r="G66" s="1016"/>
      <c r="H66" s="1016"/>
      <c r="I66" s="1016"/>
      <c r="J66" s="1016"/>
      <c r="K66" s="1016"/>
      <c r="L66" s="1016"/>
      <c r="M66" s="1016"/>
      <c r="N66" s="1016"/>
      <c r="O66" s="1016"/>
      <c r="P66" s="1016"/>
      <c r="Q66" s="1016"/>
      <c r="R66" s="1016"/>
      <c r="S66" s="1017"/>
      <c r="T66" s="526"/>
      <c r="U66" s="527"/>
    </row>
    <row r="67" spans="1:21" s="528" customFormat="1" x14ac:dyDescent="0.3">
      <c r="A67" s="526"/>
      <c r="B67" s="1015"/>
      <c r="C67" s="1016"/>
      <c r="D67" s="1016"/>
      <c r="E67" s="1016"/>
      <c r="F67" s="1016"/>
      <c r="G67" s="1016"/>
      <c r="H67" s="1016"/>
      <c r="I67" s="1016"/>
      <c r="J67" s="1016"/>
      <c r="K67" s="1016"/>
      <c r="L67" s="1016"/>
      <c r="M67" s="1016"/>
      <c r="N67" s="1016"/>
      <c r="O67" s="1016"/>
      <c r="P67" s="1016"/>
      <c r="Q67" s="1016"/>
      <c r="R67" s="1016"/>
      <c r="S67" s="1017"/>
      <c r="T67" s="526"/>
      <c r="U67" s="527"/>
    </row>
    <row r="68" spans="1:21" s="528" customFormat="1" x14ac:dyDescent="0.3">
      <c r="A68" s="526"/>
      <c r="B68" s="1015"/>
      <c r="C68" s="1016"/>
      <c r="D68" s="1016"/>
      <c r="E68" s="1016"/>
      <c r="F68" s="1016"/>
      <c r="G68" s="1016"/>
      <c r="H68" s="1016"/>
      <c r="I68" s="1016"/>
      <c r="J68" s="1016"/>
      <c r="K68" s="1016"/>
      <c r="L68" s="1016"/>
      <c r="M68" s="1016"/>
      <c r="N68" s="1016"/>
      <c r="O68" s="1016"/>
      <c r="P68" s="1016"/>
      <c r="Q68" s="1016"/>
      <c r="R68" s="1016"/>
      <c r="S68" s="1017"/>
      <c r="T68" s="526"/>
      <c r="U68" s="527"/>
    </row>
    <row r="69" spans="1:21" s="528" customFormat="1" x14ac:dyDescent="0.3">
      <c r="A69" s="526"/>
      <c r="B69" s="1015"/>
      <c r="C69" s="1016"/>
      <c r="D69" s="1016"/>
      <c r="E69" s="1016"/>
      <c r="F69" s="1016"/>
      <c r="G69" s="1016"/>
      <c r="H69" s="1016"/>
      <c r="I69" s="1016"/>
      <c r="J69" s="1016"/>
      <c r="K69" s="1016"/>
      <c r="L69" s="1016"/>
      <c r="M69" s="1016"/>
      <c r="N69" s="1016"/>
      <c r="O69" s="1016"/>
      <c r="P69" s="1016"/>
      <c r="Q69" s="1016"/>
      <c r="R69" s="1016"/>
      <c r="S69" s="1017"/>
      <c r="T69" s="526"/>
      <c r="U69" s="527"/>
    </row>
    <row r="70" spans="1:21" s="528" customFormat="1" x14ac:dyDescent="0.3">
      <c r="A70" s="526"/>
      <c r="B70" s="1015"/>
      <c r="C70" s="1016"/>
      <c r="D70" s="1016"/>
      <c r="E70" s="1016"/>
      <c r="F70" s="1016"/>
      <c r="G70" s="1016"/>
      <c r="H70" s="1016"/>
      <c r="I70" s="1016"/>
      <c r="J70" s="1016"/>
      <c r="K70" s="1016"/>
      <c r="L70" s="1016"/>
      <c r="M70" s="1016"/>
      <c r="N70" s="1016"/>
      <c r="O70" s="1016"/>
      <c r="P70" s="1016"/>
      <c r="Q70" s="1016"/>
      <c r="R70" s="1016"/>
      <c r="S70" s="1017"/>
      <c r="T70" s="526"/>
      <c r="U70" s="527"/>
    </row>
    <row r="71" spans="1:21" s="528" customFormat="1" x14ac:dyDescent="0.3">
      <c r="A71" s="526"/>
      <c r="B71" s="1015"/>
      <c r="C71" s="1016"/>
      <c r="D71" s="1016"/>
      <c r="E71" s="1016"/>
      <c r="F71" s="1016"/>
      <c r="G71" s="1016"/>
      <c r="H71" s="1016"/>
      <c r="I71" s="1016"/>
      <c r="J71" s="1016"/>
      <c r="K71" s="1016"/>
      <c r="L71" s="1016"/>
      <c r="M71" s="1016"/>
      <c r="N71" s="1016"/>
      <c r="O71" s="1016"/>
      <c r="P71" s="1016"/>
      <c r="Q71" s="1016"/>
      <c r="R71" s="1016"/>
      <c r="S71" s="1017"/>
      <c r="T71" s="526"/>
      <c r="U71" s="527"/>
    </row>
    <row r="72" spans="1:21" s="528" customFormat="1" x14ac:dyDescent="0.3">
      <c r="A72" s="526"/>
      <c r="B72" s="1015"/>
      <c r="C72" s="1016"/>
      <c r="D72" s="1016"/>
      <c r="E72" s="1016"/>
      <c r="F72" s="1016"/>
      <c r="G72" s="1016"/>
      <c r="H72" s="1016"/>
      <c r="I72" s="1016"/>
      <c r="J72" s="1016"/>
      <c r="K72" s="1016"/>
      <c r="L72" s="1016"/>
      <c r="M72" s="1016"/>
      <c r="N72" s="1016"/>
      <c r="O72" s="1016"/>
      <c r="P72" s="1016"/>
      <c r="Q72" s="1016"/>
      <c r="R72" s="1016"/>
      <c r="S72" s="1017"/>
      <c r="T72" s="526"/>
      <c r="U72" s="527"/>
    </row>
    <row r="73" spans="1:21" s="528" customFormat="1" x14ac:dyDescent="0.3">
      <c r="A73" s="526"/>
      <c r="B73" s="1015"/>
      <c r="C73" s="1016"/>
      <c r="D73" s="1016"/>
      <c r="E73" s="1016"/>
      <c r="F73" s="1016"/>
      <c r="G73" s="1016"/>
      <c r="H73" s="1016"/>
      <c r="I73" s="1016"/>
      <c r="J73" s="1016"/>
      <c r="K73" s="1016"/>
      <c r="L73" s="1016"/>
      <c r="M73" s="1016"/>
      <c r="N73" s="1016"/>
      <c r="O73" s="1016"/>
      <c r="P73" s="1016"/>
      <c r="Q73" s="1016"/>
      <c r="R73" s="1016"/>
      <c r="S73" s="1017"/>
      <c r="T73" s="526"/>
      <c r="U73" s="527"/>
    </row>
    <row r="74" spans="1:21" s="528" customFormat="1" x14ac:dyDescent="0.3">
      <c r="A74" s="526"/>
      <c r="B74" s="1015"/>
      <c r="C74" s="1016"/>
      <c r="D74" s="1016"/>
      <c r="E74" s="1016"/>
      <c r="F74" s="1016"/>
      <c r="G74" s="1016"/>
      <c r="H74" s="1016"/>
      <c r="I74" s="1016"/>
      <c r="J74" s="1016"/>
      <c r="K74" s="1016"/>
      <c r="L74" s="1016"/>
      <c r="M74" s="1016"/>
      <c r="N74" s="1016"/>
      <c r="O74" s="1016"/>
      <c r="P74" s="1016"/>
      <c r="Q74" s="1016"/>
      <c r="R74" s="1016"/>
      <c r="S74" s="1017"/>
      <c r="T74" s="526"/>
      <c r="U74" s="527"/>
    </row>
    <row r="75" spans="1:21" s="528" customFormat="1" x14ac:dyDescent="0.3">
      <c r="A75" s="526"/>
      <c r="B75" s="1015"/>
      <c r="C75" s="1016"/>
      <c r="D75" s="1016"/>
      <c r="E75" s="1016"/>
      <c r="F75" s="1016"/>
      <c r="G75" s="1016"/>
      <c r="H75" s="1016"/>
      <c r="I75" s="1016"/>
      <c r="J75" s="1016"/>
      <c r="K75" s="1016"/>
      <c r="L75" s="1016"/>
      <c r="M75" s="1016"/>
      <c r="N75" s="1016"/>
      <c r="O75" s="1016"/>
      <c r="P75" s="1016"/>
      <c r="Q75" s="1016"/>
      <c r="R75" s="1016"/>
      <c r="S75" s="1017"/>
      <c r="T75" s="526"/>
      <c r="U75" s="527"/>
    </row>
    <row r="76" spans="1:21" s="528" customFormat="1" x14ac:dyDescent="0.3">
      <c r="A76" s="526"/>
      <c r="B76" s="1015"/>
      <c r="C76" s="1016"/>
      <c r="D76" s="1016"/>
      <c r="E76" s="1016"/>
      <c r="F76" s="1016"/>
      <c r="G76" s="1016"/>
      <c r="H76" s="1016"/>
      <c r="I76" s="1016"/>
      <c r="J76" s="1016"/>
      <c r="K76" s="1016"/>
      <c r="L76" s="1016"/>
      <c r="M76" s="1016"/>
      <c r="N76" s="1016"/>
      <c r="O76" s="1016"/>
      <c r="P76" s="1016"/>
      <c r="Q76" s="1016"/>
      <c r="R76" s="1016"/>
      <c r="S76" s="1017"/>
      <c r="T76" s="526"/>
      <c r="U76" s="527"/>
    </row>
    <row r="77" spans="1:21" s="528" customFormat="1" ht="17.25" thickBot="1" x14ac:dyDescent="0.35">
      <c r="A77" s="526"/>
      <c r="B77" s="1018"/>
      <c r="C77" s="1019"/>
      <c r="D77" s="1019"/>
      <c r="E77" s="1019"/>
      <c r="F77" s="1019"/>
      <c r="G77" s="1019"/>
      <c r="H77" s="1019"/>
      <c r="I77" s="1019"/>
      <c r="J77" s="1019"/>
      <c r="K77" s="1019"/>
      <c r="L77" s="1019"/>
      <c r="M77" s="1019"/>
      <c r="N77" s="1019"/>
      <c r="O77" s="1019"/>
      <c r="P77" s="1019"/>
      <c r="Q77" s="1019"/>
      <c r="R77" s="1019"/>
      <c r="S77" s="1020"/>
      <c r="T77" s="526"/>
      <c r="U77" s="527"/>
    </row>
    <row r="78" spans="1:21" s="528" customFormat="1" ht="17.25" thickBot="1" x14ac:dyDescent="0.35">
      <c r="A78" s="526"/>
      <c r="B78" s="526"/>
      <c r="C78" s="526"/>
      <c r="D78" s="526"/>
      <c r="E78" s="526"/>
      <c r="F78" s="526"/>
      <c r="G78" s="526"/>
      <c r="H78" s="526"/>
      <c r="I78" s="526"/>
      <c r="J78" s="526"/>
      <c r="K78" s="526"/>
      <c r="L78" s="526"/>
      <c r="M78" s="526"/>
      <c r="N78" s="526"/>
      <c r="O78" s="526"/>
      <c r="P78" s="526"/>
      <c r="Q78" s="526"/>
      <c r="R78" s="526"/>
      <c r="S78" s="526"/>
      <c r="T78" s="526"/>
      <c r="U78" s="527"/>
    </row>
    <row r="79" spans="1:21" s="528" customFormat="1" ht="18" thickBot="1" x14ac:dyDescent="0.35">
      <c r="A79" s="526"/>
      <c r="B79" s="727" t="s">
        <v>462</v>
      </c>
      <c r="C79" s="763"/>
      <c r="D79" s="763"/>
      <c r="E79" s="763"/>
      <c r="F79" s="763"/>
      <c r="G79" s="728"/>
      <c r="H79" s="526"/>
      <c r="I79" s="727" t="s">
        <v>463</v>
      </c>
      <c r="J79" s="763"/>
      <c r="K79" s="763"/>
      <c r="L79" s="763"/>
      <c r="M79" s="763"/>
      <c r="N79" s="763"/>
      <c r="O79" s="763"/>
      <c r="P79" s="763"/>
      <c r="Q79" s="763"/>
      <c r="R79" s="763"/>
      <c r="S79" s="728"/>
      <c r="T79" s="526"/>
      <c r="U79" s="527"/>
    </row>
    <row r="80" spans="1:21" s="528" customFormat="1" x14ac:dyDescent="0.3">
      <c r="A80" s="526"/>
      <c r="B80" s="1015"/>
      <c r="C80" s="1016"/>
      <c r="D80" s="1016"/>
      <c r="E80" s="1016"/>
      <c r="F80" s="1016"/>
      <c r="G80" s="1017"/>
      <c r="H80" s="526"/>
      <c r="I80" s="1015"/>
      <c r="J80" s="1016"/>
      <c r="K80" s="1016"/>
      <c r="L80" s="1016"/>
      <c r="M80" s="1016"/>
      <c r="N80" s="1016"/>
      <c r="O80" s="1016"/>
      <c r="P80" s="1016"/>
      <c r="Q80" s="1016"/>
      <c r="R80" s="1016"/>
      <c r="S80" s="1017"/>
      <c r="T80" s="526"/>
      <c r="U80" s="527"/>
    </row>
    <row r="81" spans="1:21" s="528" customFormat="1" x14ac:dyDescent="0.3">
      <c r="A81" s="526"/>
      <c r="B81" s="1015"/>
      <c r="C81" s="1016"/>
      <c r="D81" s="1016"/>
      <c r="E81" s="1016"/>
      <c r="F81" s="1016"/>
      <c r="G81" s="1017"/>
      <c r="H81" s="526"/>
      <c r="I81" s="1015"/>
      <c r="J81" s="1016"/>
      <c r="K81" s="1016"/>
      <c r="L81" s="1016"/>
      <c r="M81" s="1016"/>
      <c r="N81" s="1016"/>
      <c r="O81" s="1016"/>
      <c r="P81" s="1016"/>
      <c r="Q81" s="1016"/>
      <c r="R81" s="1016"/>
      <c r="S81" s="1017"/>
      <c r="T81" s="526"/>
      <c r="U81" s="527"/>
    </row>
    <row r="82" spans="1:21" s="528" customFormat="1" x14ac:dyDescent="0.3">
      <c r="A82" s="526"/>
      <c r="B82" s="1015"/>
      <c r="C82" s="1016"/>
      <c r="D82" s="1016"/>
      <c r="E82" s="1016"/>
      <c r="F82" s="1016"/>
      <c r="G82" s="1017"/>
      <c r="H82" s="526"/>
      <c r="I82" s="1015"/>
      <c r="J82" s="1016"/>
      <c r="K82" s="1016"/>
      <c r="L82" s="1016"/>
      <c r="M82" s="1016"/>
      <c r="N82" s="1016"/>
      <c r="O82" s="1016"/>
      <c r="P82" s="1016"/>
      <c r="Q82" s="1016"/>
      <c r="R82" s="1016"/>
      <c r="S82" s="1017"/>
      <c r="T82" s="526"/>
      <c r="U82" s="527"/>
    </row>
    <row r="83" spans="1:21" s="528" customFormat="1" x14ac:dyDescent="0.3">
      <c r="A83" s="526"/>
      <c r="B83" s="1015"/>
      <c r="C83" s="1016"/>
      <c r="D83" s="1016"/>
      <c r="E83" s="1016"/>
      <c r="F83" s="1016"/>
      <c r="G83" s="1017"/>
      <c r="H83" s="526"/>
      <c r="I83" s="1015"/>
      <c r="J83" s="1016"/>
      <c r="K83" s="1016"/>
      <c r="L83" s="1016"/>
      <c r="M83" s="1016"/>
      <c r="N83" s="1016"/>
      <c r="O83" s="1016"/>
      <c r="P83" s="1016"/>
      <c r="Q83" s="1016"/>
      <c r="R83" s="1016"/>
      <c r="S83" s="1017"/>
      <c r="T83" s="526"/>
      <c r="U83" s="527"/>
    </row>
    <row r="84" spans="1:21" s="528" customFormat="1" x14ac:dyDescent="0.3">
      <c r="A84" s="526"/>
      <c r="B84" s="1015"/>
      <c r="C84" s="1016"/>
      <c r="D84" s="1016"/>
      <c r="E84" s="1016"/>
      <c r="F84" s="1016"/>
      <c r="G84" s="1017"/>
      <c r="H84" s="526"/>
      <c r="I84" s="1015"/>
      <c r="J84" s="1016"/>
      <c r="K84" s="1016"/>
      <c r="L84" s="1016"/>
      <c r="M84" s="1016"/>
      <c r="N84" s="1016"/>
      <c r="O84" s="1016"/>
      <c r="P84" s="1016"/>
      <c r="Q84" s="1016"/>
      <c r="R84" s="1016"/>
      <c r="S84" s="1017"/>
      <c r="T84" s="526"/>
      <c r="U84" s="527"/>
    </row>
    <row r="85" spans="1:21" s="528" customFormat="1" x14ac:dyDescent="0.3">
      <c r="A85" s="526"/>
      <c r="B85" s="1015"/>
      <c r="C85" s="1016"/>
      <c r="D85" s="1016"/>
      <c r="E85" s="1016"/>
      <c r="F85" s="1016"/>
      <c r="G85" s="1017"/>
      <c r="H85" s="526"/>
      <c r="I85" s="1015"/>
      <c r="J85" s="1016"/>
      <c r="K85" s="1016"/>
      <c r="L85" s="1016"/>
      <c r="M85" s="1016"/>
      <c r="N85" s="1016"/>
      <c r="O85" s="1016"/>
      <c r="P85" s="1016"/>
      <c r="Q85" s="1016"/>
      <c r="R85" s="1016"/>
      <c r="S85" s="1017"/>
      <c r="T85" s="526"/>
      <c r="U85" s="527"/>
    </row>
    <row r="86" spans="1:21" s="528" customFormat="1" x14ac:dyDescent="0.3">
      <c r="A86" s="526"/>
      <c r="B86" s="1015"/>
      <c r="C86" s="1016"/>
      <c r="D86" s="1016"/>
      <c r="E86" s="1016"/>
      <c r="F86" s="1016"/>
      <c r="G86" s="1017"/>
      <c r="H86" s="526"/>
      <c r="I86" s="1015"/>
      <c r="J86" s="1016"/>
      <c r="K86" s="1016"/>
      <c r="L86" s="1016"/>
      <c r="M86" s="1016"/>
      <c r="N86" s="1016"/>
      <c r="O86" s="1016"/>
      <c r="P86" s="1016"/>
      <c r="Q86" s="1016"/>
      <c r="R86" s="1016"/>
      <c r="S86" s="1017"/>
      <c r="T86" s="526"/>
      <c r="U86" s="527"/>
    </row>
    <row r="87" spans="1:21" s="528" customFormat="1" x14ac:dyDescent="0.3">
      <c r="A87" s="526"/>
      <c r="B87" s="1015"/>
      <c r="C87" s="1016"/>
      <c r="D87" s="1016"/>
      <c r="E87" s="1016"/>
      <c r="F87" s="1016"/>
      <c r="G87" s="1017"/>
      <c r="H87" s="526"/>
      <c r="I87" s="1015"/>
      <c r="J87" s="1016"/>
      <c r="K87" s="1016"/>
      <c r="L87" s="1016"/>
      <c r="M87" s="1016"/>
      <c r="N87" s="1016"/>
      <c r="O87" s="1016"/>
      <c r="P87" s="1016"/>
      <c r="Q87" s="1016"/>
      <c r="R87" s="1016"/>
      <c r="S87" s="1017"/>
      <c r="T87" s="526"/>
      <c r="U87" s="527"/>
    </row>
    <row r="88" spans="1:21" s="528" customFormat="1" x14ac:dyDescent="0.3">
      <c r="A88" s="526"/>
      <c r="B88" s="1015"/>
      <c r="C88" s="1016"/>
      <c r="D88" s="1016"/>
      <c r="E88" s="1016"/>
      <c r="F88" s="1016"/>
      <c r="G88" s="1017"/>
      <c r="H88" s="526"/>
      <c r="I88" s="1015"/>
      <c r="J88" s="1016"/>
      <c r="K88" s="1016"/>
      <c r="L88" s="1016"/>
      <c r="M88" s="1016"/>
      <c r="N88" s="1016"/>
      <c r="O88" s="1016"/>
      <c r="P88" s="1016"/>
      <c r="Q88" s="1016"/>
      <c r="R88" s="1016"/>
      <c r="S88" s="1017"/>
      <c r="T88" s="526"/>
      <c r="U88" s="527"/>
    </row>
    <row r="89" spans="1:21" s="528" customFormat="1" x14ac:dyDescent="0.3">
      <c r="A89" s="526"/>
      <c r="B89" s="1015"/>
      <c r="C89" s="1016"/>
      <c r="D89" s="1016"/>
      <c r="E89" s="1016"/>
      <c r="F89" s="1016"/>
      <c r="G89" s="1017"/>
      <c r="H89" s="526"/>
      <c r="I89" s="1015"/>
      <c r="J89" s="1016"/>
      <c r="K89" s="1016"/>
      <c r="L89" s="1016"/>
      <c r="M89" s="1016"/>
      <c r="N89" s="1016"/>
      <c r="O89" s="1016"/>
      <c r="P89" s="1016"/>
      <c r="Q89" s="1016"/>
      <c r="R89" s="1016"/>
      <c r="S89" s="1017"/>
      <c r="T89" s="526"/>
      <c r="U89" s="527"/>
    </row>
    <row r="90" spans="1:21" s="528" customFormat="1" x14ac:dyDescent="0.3">
      <c r="A90" s="526"/>
      <c r="B90" s="1015"/>
      <c r="C90" s="1016"/>
      <c r="D90" s="1016"/>
      <c r="E90" s="1016"/>
      <c r="F90" s="1016"/>
      <c r="G90" s="1017"/>
      <c r="H90" s="526"/>
      <c r="I90" s="1015"/>
      <c r="J90" s="1016"/>
      <c r="K90" s="1016"/>
      <c r="L90" s="1016"/>
      <c r="M90" s="1016"/>
      <c r="N90" s="1016"/>
      <c r="O90" s="1016"/>
      <c r="P90" s="1016"/>
      <c r="Q90" s="1016"/>
      <c r="R90" s="1016"/>
      <c r="S90" s="1017"/>
      <c r="T90" s="526"/>
      <c r="U90" s="527"/>
    </row>
    <row r="91" spans="1:21" s="528" customFormat="1" x14ac:dyDescent="0.3">
      <c r="A91" s="526"/>
      <c r="B91" s="1015"/>
      <c r="C91" s="1016"/>
      <c r="D91" s="1016"/>
      <c r="E91" s="1016"/>
      <c r="F91" s="1016"/>
      <c r="G91" s="1017"/>
      <c r="H91" s="526"/>
      <c r="I91" s="1015"/>
      <c r="J91" s="1016"/>
      <c r="K91" s="1016"/>
      <c r="L91" s="1016"/>
      <c r="M91" s="1016"/>
      <c r="N91" s="1016"/>
      <c r="O91" s="1016"/>
      <c r="P91" s="1016"/>
      <c r="Q91" s="1016"/>
      <c r="R91" s="1016"/>
      <c r="S91" s="1017"/>
      <c r="T91" s="526"/>
      <c r="U91" s="527"/>
    </row>
    <row r="92" spans="1:21" s="528" customFormat="1" x14ac:dyDescent="0.3">
      <c r="A92" s="526"/>
      <c r="B92" s="1015"/>
      <c r="C92" s="1016"/>
      <c r="D92" s="1016"/>
      <c r="E92" s="1016"/>
      <c r="F92" s="1016"/>
      <c r="G92" s="1017"/>
      <c r="H92" s="526"/>
      <c r="I92" s="1015"/>
      <c r="J92" s="1016"/>
      <c r="K92" s="1016"/>
      <c r="L92" s="1016"/>
      <c r="M92" s="1016"/>
      <c r="N92" s="1016"/>
      <c r="O92" s="1016"/>
      <c r="P92" s="1016"/>
      <c r="Q92" s="1016"/>
      <c r="R92" s="1016"/>
      <c r="S92" s="1017"/>
      <c r="T92" s="526"/>
      <c r="U92" s="527"/>
    </row>
    <row r="93" spans="1:21" s="528" customFormat="1" x14ac:dyDescent="0.3">
      <c r="A93" s="526"/>
      <c r="B93" s="1015"/>
      <c r="C93" s="1016"/>
      <c r="D93" s="1016"/>
      <c r="E93" s="1016"/>
      <c r="F93" s="1016"/>
      <c r="G93" s="1017"/>
      <c r="H93" s="526"/>
      <c r="I93" s="1015"/>
      <c r="J93" s="1016"/>
      <c r="K93" s="1016"/>
      <c r="L93" s="1016"/>
      <c r="M93" s="1016"/>
      <c r="N93" s="1016"/>
      <c r="O93" s="1016"/>
      <c r="P93" s="1016"/>
      <c r="Q93" s="1016"/>
      <c r="R93" s="1016"/>
      <c r="S93" s="1017"/>
      <c r="T93" s="526"/>
      <c r="U93" s="527"/>
    </row>
    <row r="94" spans="1:21" s="528" customFormat="1" x14ac:dyDescent="0.3">
      <c r="A94" s="526"/>
      <c r="B94" s="1015"/>
      <c r="C94" s="1016"/>
      <c r="D94" s="1016"/>
      <c r="E94" s="1016"/>
      <c r="F94" s="1016"/>
      <c r="G94" s="1017"/>
      <c r="H94" s="526"/>
      <c r="I94" s="1015"/>
      <c r="J94" s="1016"/>
      <c r="K94" s="1016"/>
      <c r="L94" s="1016"/>
      <c r="M94" s="1016"/>
      <c r="N94" s="1016"/>
      <c r="O94" s="1016"/>
      <c r="P94" s="1016"/>
      <c r="Q94" s="1016"/>
      <c r="R94" s="1016"/>
      <c r="S94" s="1017"/>
      <c r="T94" s="526"/>
      <c r="U94" s="527"/>
    </row>
    <row r="95" spans="1:21" s="528" customFormat="1" x14ac:dyDescent="0.3">
      <c r="A95" s="526"/>
      <c r="B95" s="1015"/>
      <c r="C95" s="1016"/>
      <c r="D95" s="1016"/>
      <c r="E95" s="1016"/>
      <c r="F95" s="1016"/>
      <c r="G95" s="1017"/>
      <c r="H95" s="526"/>
      <c r="I95" s="1015"/>
      <c r="J95" s="1016"/>
      <c r="K95" s="1016"/>
      <c r="L95" s="1016"/>
      <c r="M95" s="1016"/>
      <c r="N95" s="1016"/>
      <c r="O95" s="1016"/>
      <c r="P95" s="1016"/>
      <c r="Q95" s="1016"/>
      <c r="R95" s="1016"/>
      <c r="S95" s="1017"/>
      <c r="T95" s="526"/>
      <c r="U95" s="527"/>
    </row>
    <row r="96" spans="1:21" s="528" customFormat="1" x14ac:dyDescent="0.3">
      <c r="A96" s="526"/>
      <c r="B96" s="1015"/>
      <c r="C96" s="1016"/>
      <c r="D96" s="1016"/>
      <c r="E96" s="1016"/>
      <c r="F96" s="1016"/>
      <c r="G96" s="1017"/>
      <c r="H96" s="526"/>
      <c r="I96" s="1015"/>
      <c r="J96" s="1016"/>
      <c r="K96" s="1016"/>
      <c r="L96" s="1016"/>
      <c r="M96" s="1016"/>
      <c r="N96" s="1016"/>
      <c r="O96" s="1016"/>
      <c r="P96" s="1016"/>
      <c r="Q96" s="1016"/>
      <c r="R96" s="1016"/>
      <c r="S96" s="1017"/>
      <c r="T96" s="526"/>
      <c r="U96" s="527"/>
    </row>
    <row r="97" spans="1:21" s="528" customFormat="1" x14ac:dyDescent="0.3">
      <c r="A97" s="526"/>
      <c r="B97" s="1015"/>
      <c r="C97" s="1016"/>
      <c r="D97" s="1016"/>
      <c r="E97" s="1016"/>
      <c r="F97" s="1016"/>
      <c r="G97" s="1017"/>
      <c r="H97" s="526"/>
      <c r="I97" s="1015"/>
      <c r="J97" s="1016"/>
      <c r="K97" s="1016"/>
      <c r="L97" s="1016"/>
      <c r="M97" s="1016"/>
      <c r="N97" s="1016"/>
      <c r="O97" s="1016"/>
      <c r="P97" s="1016"/>
      <c r="Q97" s="1016"/>
      <c r="R97" s="1016"/>
      <c r="S97" s="1017"/>
      <c r="T97" s="526"/>
      <c r="U97" s="527"/>
    </row>
    <row r="98" spans="1:21" s="528" customFormat="1" x14ac:dyDescent="0.3">
      <c r="A98" s="526"/>
      <c r="B98" s="1015"/>
      <c r="C98" s="1016"/>
      <c r="D98" s="1016"/>
      <c r="E98" s="1016"/>
      <c r="F98" s="1016"/>
      <c r="G98" s="1017"/>
      <c r="H98" s="526"/>
      <c r="I98" s="1015"/>
      <c r="J98" s="1016"/>
      <c r="K98" s="1016"/>
      <c r="L98" s="1016"/>
      <c r="M98" s="1016"/>
      <c r="N98" s="1016"/>
      <c r="O98" s="1016"/>
      <c r="P98" s="1016"/>
      <c r="Q98" s="1016"/>
      <c r="R98" s="1016"/>
      <c r="S98" s="1017"/>
      <c r="T98" s="526"/>
      <c r="U98" s="527"/>
    </row>
    <row r="99" spans="1:21" s="528" customFormat="1" x14ac:dyDescent="0.3">
      <c r="A99" s="526"/>
      <c r="B99" s="1015"/>
      <c r="C99" s="1016"/>
      <c r="D99" s="1016"/>
      <c r="E99" s="1016"/>
      <c r="F99" s="1016"/>
      <c r="G99" s="1017"/>
      <c r="H99" s="526"/>
      <c r="I99" s="1015"/>
      <c r="J99" s="1016"/>
      <c r="K99" s="1016"/>
      <c r="L99" s="1016"/>
      <c r="M99" s="1016"/>
      <c r="N99" s="1016"/>
      <c r="O99" s="1016"/>
      <c r="P99" s="1016"/>
      <c r="Q99" s="1016"/>
      <c r="R99" s="1016"/>
      <c r="S99" s="1017"/>
      <c r="T99" s="526"/>
      <c r="U99" s="527"/>
    </row>
    <row r="100" spans="1:21" s="528" customFormat="1" x14ac:dyDescent="0.3">
      <c r="A100" s="526"/>
      <c r="B100" s="1015"/>
      <c r="C100" s="1016"/>
      <c r="D100" s="1016"/>
      <c r="E100" s="1016"/>
      <c r="F100" s="1016"/>
      <c r="G100" s="1017"/>
      <c r="H100" s="526"/>
      <c r="I100" s="1015"/>
      <c r="J100" s="1016"/>
      <c r="K100" s="1016"/>
      <c r="L100" s="1016"/>
      <c r="M100" s="1016"/>
      <c r="N100" s="1016"/>
      <c r="O100" s="1016"/>
      <c r="P100" s="1016"/>
      <c r="Q100" s="1016"/>
      <c r="R100" s="1016"/>
      <c r="S100" s="1017"/>
      <c r="T100" s="526"/>
      <c r="U100" s="527"/>
    </row>
    <row r="101" spans="1:21" s="528" customFormat="1" x14ac:dyDescent="0.3">
      <c r="A101" s="526"/>
      <c r="B101" s="1015"/>
      <c r="C101" s="1016"/>
      <c r="D101" s="1016"/>
      <c r="E101" s="1016"/>
      <c r="F101" s="1016"/>
      <c r="G101" s="1017"/>
      <c r="H101" s="526"/>
      <c r="I101" s="1015"/>
      <c r="J101" s="1016"/>
      <c r="K101" s="1016"/>
      <c r="L101" s="1016"/>
      <c r="M101" s="1016"/>
      <c r="N101" s="1016"/>
      <c r="O101" s="1016"/>
      <c r="P101" s="1016"/>
      <c r="Q101" s="1016"/>
      <c r="R101" s="1016"/>
      <c r="S101" s="1017"/>
      <c r="T101" s="526"/>
      <c r="U101" s="527"/>
    </row>
    <row r="102" spans="1:21" s="528" customFormat="1" x14ac:dyDescent="0.3">
      <c r="A102" s="526"/>
      <c r="B102" s="1015"/>
      <c r="C102" s="1016"/>
      <c r="D102" s="1016"/>
      <c r="E102" s="1016"/>
      <c r="F102" s="1016"/>
      <c r="G102" s="1017"/>
      <c r="H102" s="526"/>
      <c r="I102" s="1015"/>
      <c r="J102" s="1016"/>
      <c r="K102" s="1016"/>
      <c r="L102" s="1016"/>
      <c r="M102" s="1016"/>
      <c r="N102" s="1016"/>
      <c r="O102" s="1016"/>
      <c r="P102" s="1016"/>
      <c r="Q102" s="1016"/>
      <c r="R102" s="1016"/>
      <c r="S102" s="1017"/>
      <c r="T102" s="526"/>
      <c r="U102" s="527"/>
    </row>
    <row r="103" spans="1:21" s="528" customFormat="1" x14ac:dyDescent="0.3">
      <c r="A103" s="526"/>
      <c r="B103" s="1015"/>
      <c r="C103" s="1016"/>
      <c r="D103" s="1016"/>
      <c r="E103" s="1016"/>
      <c r="F103" s="1016"/>
      <c r="G103" s="1017"/>
      <c r="H103" s="526"/>
      <c r="I103" s="1015"/>
      <c r="J103" s="1016"/>
      <c r="K103" s="1016"/>
      <c r="L103" s="1016"/>
      <c r="M103" s="1016"/>
      <c r="N103" s="1016"/>
      <c r="O103" s="1016"/>
      <c r="P103" s="1016"/>
      <c r="Q103" s="1016"/>
      <c r="R103" s="1016"/>
      <c r="S103" s="1017"/>
      <c r="T103" s="526"/>
      <c r="U103" s="527"/>
    </row>
    <row r="104" spans="1:21" s="528" customFormat="1" x14ac:dyDescent="0.3">
      <c r="A104" s="526"/>
      <c r="B104" s="1015"/>
      <c r="C104" s="1016"/>
      <c r="D104" s="1016"/>
      <c r="E104" s="1016"/>
      <c r="F104" s="1016"/>
      <c r="G104" s="1017"/>
      <c r="H104" s="526"/>
      <c r="I104" s="1015"/>
      <c r="J104" s="1016"/>
      <c r="K104" s="1016"/>
      <c r="L104" s="1016"/>
      <c r="M104" s="1016"/>
      <c r="N104" s="1016"/>
      <c r="O104" s="1016"/>
      <c r="P104" s="1016"/>
      <c r="Q104" s="1016"/>
      <c r="R104" s="1016"/>
      <c r="S104" s="1017"/>
      <c r="T104" s="526"/>
      <c r="U104" s="527"/>
    </row>
    <row r="105" spans="1:21" s="528" customFormat="1" x14ac:dyDescent="0.3">
      <c r="A105" s="526"/>
      <c r="B105" s="1015"/>
      <c r="C105" s="1016"/>
      <c r="D105" s="1016"/>
      <c r="E105" s="1016"/>
      <c r="F105" s="1016"/>
      <c r="G105" s="1017"/>
      <c r="H105" s="526"/>
      <c r="I105" s="1015"/>
      <c r="J105" s="1016"/>
      <c r="K105" s="1016"/>
      <c r="L105" s="1016"/>
      <c r="M105" s="1016"/>
      <c r="N105" s="1016"/>
      <c r="O105" s="1016"/>
      <c r="P105" s="1016"/>
      <c r="Q105" s="1016"/>
      <c r="R105" s="1016"/>
      <c r="S105" s="1017"/>
      <c r="T105" s="526"/>
      <c r="U105" s="527"/>
    </row>
    <row r="106" spans="1:21" s="528" customFormat="1" x14ac:dyDescent="0.3">
      <c r="A106" s="526"/>
      <c r="B106" s="1015"/>
      <c r="C106" s="1016"/>
      <c r="D106" s="1016"/>
      <c r="E106" s="1016"/>
      <c r="F106" s="1016"/>
      <c r="G106" s="1017"/>
      <c r="H106" s="526"/>
      <c r="I106" s="1015"/>
      <c r="J106" s="1016"/>
      <c r="K106" s="1016"/>
      <c r="L106" s="1016"/>
      <c r="M106" s="1016"/>
      <c r="N106" s="1016"/>
      <c r="O106" s="1016"/>
      <c r="P106" s="1016"/>
      <c r="Q106" s="1016"/>
      <c r="R106" s="1016"/>
      <c r="S106" s="1017"/>
      <c r="T106" s="526"/>
      <c r="U106" s="527"/>
    </row>
    <row r="107" spans="1:21" s="528" customFormat="1" x14ac:dyDescent="0.3">
      <c r="A107" s="526"/>
      <c r="B107" s="1015"/>
      <c r="C107" s="1016"/>
      <c r="D107" s="1016"/>
      <c r="E107" s="1016"/>
      <c r="F107" s="1016"/>
      <c r="G107" s="1017"/>
      <c r="H107" s="526"/>
      <c r="I107" s="1015"/>
      <c r="J107" s="1016"/>
      <c r="K107" s="1016"/>
      <c r="L107" s="1016"/>
      <c r="M107" s="1016"/>
      <c r="N107" s="1016"/>
      <c r="O107" s="1016"/>
      <c r="P107" s="1016"/>
      <c r="Q107" s="1016"/>
      <c r="R107" s="1016"/>
      <c r="S107" s="1017"/>
      <c r="T107" s="526"/>
      <c r="U107" s="527"/>
    </row>
    <row r="108" spans="1:21" s="528" customFormat="1" x14ac:dyDescent="0.3">
      <c r="A108" s="526"/>
      <c r="B108" s="1015"/>
      <c r="C108" s="1016"/>
      <c r="D108" s="1016"/>
      <c r="E108" s="1016"/>
      <c r="F108" s="1016"/>
      <c r="G108" s="1017"/>
      <c r="H108" s="526"/>
      <c r="I108" s="1015"/>
      <c r="J108" s="1016"/>
      <c r="K108" s="1016"/>
      <c r="L108" s="1016"/>
      <c r="M108" s="1016"/>
      <c r="N108" s="1016"/>
      <c r="O108" s="1016"/>
      <c r="P108" s="1016"/>
      <c r="Q108" s="1016"/>
      <c r="R108" s="1016"/>
      <c r="S108" s="1017"/>
      <c r="T108" s="526"/>
      <c r="U108" s="527"/>
    </row>
    <row r="109" spans="1:21" s="528" customFormat="1" x14ac:dyDescent="0.3">
      <c r="A109" s="526"/>
      <c r="B109" s="1015"/>
      <c r="C109" s="1016"/>
      <c r="D109" s="1016"/>
      <c r="E109" s="1016"/>
      <c r="F109" s="1016"/>
      <c r="G109" s="1017"/>
      <c r="H109" s="526"/>
      <c r="I109" s="1015"/>
      <c r="J109" s="1016"/>
      <c r="K109" s="1016"/>
      <c r="L109" s="1016"/>
      <c r="M109" s="1016"/>
      <c r="N109" s="1016"/>
      <c r="O109" s="1016"/>
      <c r="P109" s="1016"/>
      <c r="Q109" s="1016"/>
      <c r="R109" s="1016"/>
      <c r="S109" s="1017"/>
      <c r="T109" s="526"/>
      <c r="U109" s="527"/>
    </row>
    <row r="110" spans="1:21" s="528" customFormat="1" ht="17.25" thickBot="1" x14ac:dyDescent="0.35">
      <c r="A110" s="526"/>
      <c r="B110" s="1018"/>
      <c r="C110" s="1019"/>
      <c r="D110" s="1019"/>
      <c r="E110" s="1019"/>
      <c r="F110" s="1019"/>
      <c r="G110" s="1020"/>
      <c r="H110" s="526"/>
      <c r="I110" s="1018"/>
      <c r="J110" s="1019"/>
      <c r="K110" s="1019"/>
      <c r="L110" s="1019"/>
      <c r="M110" s="1019"/>
      <c r="N110" s="1019"/>
      <c r="O110" s="1019"/>
      <c r="P110" s="1019"/>
      <c r="Q110" s="1019"/>
      <c r="R110" s="1019"/>
      <c r="S110" s="1020"/>
      <c r="T110" s="526"/>
      <c r="U110" s="527"/>
    </row>
    <row r="111" spans="1:21" s="528" customFormat="1" ht="17.25" thickBot="1" x14ac:dyDescent="0.35">
      <c r="A111" s="526"/>
      <c r="B111" s="526"/>
      <c r="C111" s="526"/>
      <c r="D111" s="526"/>
      <c r="E111" s="526"/>
      <c r="F111" s="526"/>
      <c r="G111" s="526"/>
      <c r="H111" s="526"/>
      <c r="I111" s="526"/>
      <c r="J111" s="526"/>
      <c r="K111" s="526"/>
      <c r="L111" s="526"/>
      <c r="M111" s="526"/>
      <c r="N111" s="526"/>
      <c r="O111" s="526"/>
      <c r="P111" s="526"/>
      <c r="Q111" s="526"/>
      <c r="R111" s="526"/>
      <c r="S111" s="526"/>
      <c r="T111" s="526"/>
      <c r="U111" s="527"/>
    </row>
    <row r="112" spans="1:21" s="528" customFormat="1" ht="18" thickBot="1" x14ac:dyDescent="0.35">
      <c r="A112" s="526"/>
      <c r="B112" s="727" t="s">
        <v>464</v>
      </c>
      <c r="C112" s="763"/>
      <c r="D112" s="763"/>
      <c r="E112" s="763"/>
      <c r="F112" s="763"/>
      <c r="G112" s="728"/>
      <c r="H112" s="526"/>
      <c r="I112" s="727" t="s">
        <v>465</v>
      </c>
      <c r="J112" s="763"/>
      <c r="K112" s="763"/>
      <c r="L112" s="763"/>
      <c r="M112" s="763"/>
      <c r="N112" s="763"/>
      <c r="O112" s="763"/>
      <c r="P112" s="763"/>
      <c r="Q112" s="763"/>
      <c r="R112" s="763"/>
      <c r="S112" s="728"/>
      <c r="T112" s="526"/>
      <c r="U112" s="527"/>
    </row>
    <row r="113" spans="1:21" s="528" customFormat="1" x14ac:dyDescent="0.3">
      <c r="A113" s="526"/>
      <c r="B113" s="1015"/>
      <c r="C113" s="1016"/>
      <c r="D113" s="1016"/>
      <c r="E113" s="1016"/>
      <c r="F113" s="1016"/>
      <c r="G113" s="1017"/>
      <c r="H113" s="526"/>
      <c r="I113" s="1015"/>
      <c r="J113" s="1016"/>
      <c r="K113" s="1016"/>
      <c r="L113" s="1016"/>
      <c r="M113" s="1016"/>
      <c r="N113" s="1016"/>
      <c r="O113" s="1016"/>
      <c r="P113" s="1016"/>
      <c r="Q113" s="1016"/>
      <c r="R113" s="1016"/>
      <c r="S113" s="1017"/>
      <c r="T113" s="526"/>
      <c r="U113" s="527"/>
    </row>
    <row r="114" spans="1:21" s="528" customFormat="1" x14ac:dyDescent="0.3">
      <c r="A114" s="526"/>
      <c r="B114" s="1015"/>
      <c r="C114" s="1016"/>
      <c r="D114" s="1016"/>
      <c r="E114" s="1016"/>
      <c r="F114" s="1016"/>
      <c r="G114" s="1017"/>
      <c r="H114" s="526"/>
      <c r="I114" s="1015"/>
      <c r="J114" s="1016"/>
      <c r="K114" s="1016"/>
      <c r="L114" s="1016"/>
      <c r="M114" s="1016"/>
      <c r="N114" s="1016"/>
      <c r="O114" s="1016"/>
      <c r="P114" s="1016"/>
      <c r="Q114" s="1016"/>
      <c r="R114" s="1016"/>
      <c r="S114" s="1017"/>
      <c r="T114" s="526"/>
      <c r="U114" s="527"/>
    </row>
    <row r="115" spans="1:21" s="528" customFormat="1" x14ac:dyDescent="0.3">
      <c r="A115" s="526"/>
      <c r="B115" s="1015"/>
      <c r="C115" s="1016"/>
      <c r="D115" s="1016"/>
      <c r="E115" s="1016"/>
      <c r="F115" s="1016"/>
      <c r="G115" s="1017"/>
      <c r="H115" s="526"/>
      <c r="I115" s="1015"/>
      <c r="J115" s="1016"/>
      <c r="K115" s="1016"/>
      <c r="L115" s="1016"/>
      <c r="M115" s="1016"/>
      <c r="N115" s="1016"/>
      <c r="O115" s="1016"/>
      <c r="P115" s="1016"/>
      <c r="Q115" s="1016"/>
      <c r="R115" s="1016"/>
      <c r="S115" s="1017"/>
      <c r="T115" s="526"/>
      <c r="U115" s="527"/>
    </row>
    <row r="116" spans="1:21" s="528" customFormat="1" x14ac:dyDescent="0.3">
      <c r="A116" s="526"/>
      <c r="B116" s="1015"/>
      <c r="C116" s="1016"/>
      <c r="D116" s="1016"/>
      <c r="E116" s="1016"/>
      <c r="F116" s="1016"/>
      <c r="G116" s="1017"/>
      <c r="H116" s="526"/>
      <c r="I116" s="1015"/>
      <c r="J116" s="1016"/>
      <c r="K116" s="1016"/>
      <c r="L116" s="1016"/>
      <c r="M116" s="1016"/>
      <c r="N116" s="1016"/>
      <c r="O116" s="1016"/>
      <c r="P116" s="1016"/>
      <c r="Q116" s="1016"/>
      <c r="R116" s="1016"/>
      <c r="S116" s="1017"/>
      <c r="T116" s="526"/>
      <c r="U116" s="527"/>
    </row>
    <row r="117" spans="1:21" s="528" customFormat="1" x14ac:dyDescent="0.3">
      <c r="A117" s="526"/>
      <c r="B117" s="1015"/>
      <c r="C117" s="1016"/>
      <c r="D117" s="1016"/>
      <c r="E117" s="1016"/>
      <c r="F117" s="1016"/>
      <c r="G117" s="1017"/>
      <c r="H117" s="526"/>
      <c r="I117" s="1015"/>
      <c r="J117" s="1016"/>
      <c r="K117" s="1016"/>
      <c r="L117" s="1016"/>
      <c r="M117" s="1016"/>
      <c r="N117" s="1016"/>
      <c r="O117" s="1016"/>
      <c r="P117" s="1016"/>
      <c r="Q117" s="1016"/>
      <c r="R117" s="1016"/>
      <c r="S117" s="1017"/>
      <c r="T117" s="526"/>
      <c r="U117" s="527"/>
    </row>
    <row r="118" spans="1:21" s="528" customFormat="1" x14ac:dyDescent="0.3">
      <c r="A118" s="526"/>
      <c r="B118" s="1015"/>
      <c r="C118" s="1016"/>
      <c r="D118" s="1016"/>
      <c r="E118" s="1016"/>
      <c r="F118" s="1016"/>
      <c r="G118" s="1017"/>
      <c r="H118" s="526"/>
      <c r="I118" s="1015"/>
      <c r="J118" s="1016"/>
      <c r="K118" s="1016"/>
      <c r="L118" s="1016"/>
      <c r="M118" s="1016"/>
      <c r="N118" s="1016"/>
      <c r="O118" s="1016"/>
      <c r="P118" s="1016"/>
      <c r="Q118" s="1016"/>
      <c r="R118" s="1016"/>
      <c r="S118" s="1017"/>
      <c r="T118" s="526"/>
      <c r="U118" s="527"/>
    </row>
    <row r="119" spans="1:21" s="528" customFormat="1" x14ac:dyDescent="0.3">
      <c r="A119" s="526"/>
      <c r="B119" s="1015"/>
      <c r="C119" s="1016"/>
      <c r="D119" s="1016"/>
      <c r="E119" s="1016"/>
      <c r="F119" s="1016"/>
      <c r="G119" s="1017"/>
      <c r="H119" s="526"/>
      <c r="I119" s="1015"/>
      <c r="J119" s="1016"/>
      <c r="K119" s="1016"/>
      <c r="L119" s="1016"/>
      <c r="M119" s="1016"/>
      <c r="N119" s="1016"/>
      <c r="O119" s="1016"/>
      <c r="P119" s="1016"/>
      <c r="Q119" s="1016"/>
      <c r="R119" s="1016"/>
      <c r="S119" s="1017"/>
      <c r="T119" s="526"/>
      <c r="U119" s="527"/>
    </row>
    <row r="120" spans="1:21" s="528" customFormat="1" x14ac:dyDescent="0.3">
      <c r="A120" s="526"/>
      <c r="B120" s="1015"/>
      <c r="C120" s="1016"/>
      <c r="D120" s="1016"/>
      <c r="E120" s="1016"/>
      <c r="F120" s="1016"/>
      <c r="G120" s="1017"/>
      <c r="H120" s="526"/>
      <c r="I120" s="1015"/>
      <c r="J120" s="1016"/>
      <c r="K120" s="1016"/>
      <c r="L120" s="1016"/>
      <c r="M120" s="1016"/>
      <c r="N120" s="1016"/>
      <c r="O120" s="1016"/>
      <c r="P120" s="1016"/>
      <c r="Q120" s="1016"/>
      <c r="R120" s="1016"/>
      <c r="S120" s="1017"/>
      <c r="T120" s="526"/>
      <c r="U120" s="527"/>
    </row>
    <row r="121" spans="1:21" s="528" customFormat="1" x14ac:dyDescent="0.3">
      <c r="A121" s="526"/>
      <c r="B121" s="1015"/>
      <c r="C121" s="1016"/>
      <c r="D121" s="1016"/>
      <c r="E121" s="1016"/>
      <c r="F121" s="1016"/>
      <c r="G121" s="1017"/>
      <c r="H121" s="526"/>
      <c r="I121" s="1015"/>
      <c r="J121" s="1016"/>
      <c r="K121" s="1016"/>
      <c r="L121" s="1016"/>
      <c r="M121" s="1016"/>
      <c r="N121" s="1016"/>
      <c r="O121" s="1016"/>
      <c r="P121" s="1016"/>
      <c r="Q121" s="1016"/>
      <c r="R121" s="1016"/>
      <c r="S121" s="1017"/>
      <c r="T121" s="526"/>
      <c r="U121" s="527"/>
    </row>
    <row r="122" spans="1:21" s="528" customFormat="1" x14ac:dyDescent="0.3">
      <c r="A122" s="526"/>
      <c r="B122" s="1015"/>
      <c r="C122" s="1016"/>
      <c r="D122" s="1016"/>
      <c r="E122" s="1016"/>
      <c r="F122" s="1016"/>
      <c r="G122" s="1017"/>
      <c r="H122" s="526"/>
      <c r="I122" s="1015"/>
      <c r="J122" s="1016"/>
      <c r="K122" s="1016"/>
      <c r="L122" s="1016"/>
      <c r="M122" s="1016"/>
      <c r="N122" s="1016"/>
      <c r="O122" s="1016"/>
      <c r="P122" s="1016"/>
      <c r="Q122" s="1016"/>
      <c r="R122" s="1016"/>
      <c r="S122" s="1017"/>
      <c r="T122" s="526"/>
      <c r="U122" s="527"/>
    </row>
    <row r="123" spans="1:21" s="528" customFormat="1" x14ac:dyDescent="0.3">
      <c r="A123" s="526"/>
      <c r="B123" s="1015"/>
      <c r="C123" s="1016"/>
      <c r="D123" s="1016"/>
      <c r="E123" s="1016"/>
      <c r="F123" s="1016"/>
      <c r="G123" s="1017"/>
      <c r="H123" s="526"/>
      <c r="I123" s="1015"/>
      <c r="J123" s="1016"/>
      <c r="K123" s="1016"/>
      <c r="L123" s="1016"/>
      <c r="M123" s="1016"/>
      <c r="N123" s="1016"/>
      <c r="O123" s="1016"/>
      <c r="P123" s="1016"/>
      <c r="Q123" s="1016"/>
      <c r="R123" s="1016"/>
      <c r="S123" s="1017"/>
      <c r="T123" s="526"/>
      <c r="U123" s="527"/>
    </row>
    <row r="124" spans="1:21" s="528" customFormat="1" x14ac:dyDescent="0.3">
      <c r="A124" s="526"/>
      <c r="B124" s="1015"/>
      <c r="C124" s="1016"/>
      <c r="D124" s="1016"/>
      <c r="E124" s="1016"/>
      <c r="F124" s="1016"/>
      <c r="G124" s="1017"/>
      <c r="H124" s="526"/>
      <c r="I124" s="1015"/>
      <c r="J124" s="1016"/>
      <c r="K124" s="1016"/>
      <c r="L124" s="1016"/>
      <c r="M124" s="1016"/>
      <c r="N124" s="1016"/>
      <c r="O124" s="1016"/>
      <c r="P124" s="1016"/>
      <c r="Q124" s="1016"/>
      <c r="R124" s="1016"/>
      <c r="S124" s="1017"/>
      <c r="T124" s="526"/>
      <c r="U124" s="527"/>
    </row>
    <row r="125" spans="1:21" s="528" customFormat="1" x14ac:dyDescent="0.3">
      <c r="A125" s="526"/>
      <c r="B125" s="1015"/>
      <c r="C125" s="1016"/>
      <c r="D125" s="1016"/>
      <c r="E125" s="1016"/>
      <c r="F125" s="1016"/>
      <c r="G125" s="1017"/>
      <c r="H125" s="526"/>
      <c r="I125" s="1015"/>
      <c r="J125" s="1016"/>
      <c r="K125" s="1016"/>
      <c r="L125" s="1016"/>
      <c r="M125" s="1016"/>
      <c r="N125" s="1016"/>
      <c r="O125" s="1016"/>
      <c r="P125" s="1016"/>
      <c r="Q125" s="1016"/>
      <c r="R125" s="1016"/>
      <c r="S125" s="1017"/>
      <c r="T125" s="526"/>
      <c r="U125" s="527"/>
    </row>
    <row r="126" spans="1:21" s="528" customFormat="1" x14ac:dyDescent="0.3">
      <c r="A126" s="526"/>
      <c r="B126" s="1015"/>
      <c r="C126" s="1016"/>
      <c r="D126" s="1016"/>
      <c r="E126" s="1016"/>
      <c r="F126" s="1016"/>
      <c r="G126" s="1017"/>
      <c r="H126" s="526"/>
      <c r="I126" s="1015"/>
      <c r="J126" s="1016"/>
      <c r="K126" s="1016"/>
      <c r="L126" s="1016"/>
      <c r="M126" s="1016"/>
      <c r="N126" s="1016"/>
      <c r="O126" s="1016"/>
      <c r="P126" s="1016"/>
      <c r="Q126" s="1016"/>
      <c r="R126" s="1016"/>
      <c r="S126" s="1017"/>
      <c r="T126" s="526"/>
      <c r="U126" s="527"/>
    </row>
    <row r="127" spans="1:21" s="528" customFormat="1" x14ac:dyDescent="0.3">
      <c r="A127" s="526"/>
      <c r="B127" s="1015"/>
      <c r="C127" s="1016"/>
      <c r="D127" s="1016"/>
      <c r="E127" s="1016"/>
      <c r="F127" s="1016"/>
      <c r="G127" s="1017"/>
      <c r="H127" s="526"/>
      <c r="I127" s="1015"/>
      <c r="J127" s="1016"/>
      <c r="K127" s="1016"/>
      <c r="L127" s="1016"/>
      <c r="M127" s="1016"/>
      <c r="N127" s="1016"/>
      <c r="O127" s="1016"/>
      <c r="P127" s="1016"/>
      <c r="Q127" s="1016"/>
      <c r="R127" s="1016"/>
      <c r="S127" s="1017"/>
      <c r="T127" s="526"/>
      <c r="U127" s="527"/>
    </row>
    <row r="128" spans="1:21" s="528" customFormat="1" x14ac:dyDescent="0.3">
      <c r="A128" s="526"/>
      <c r="B128" s="1015"/>
      <c r="C128" s="1016"/>
      <c r="D128" s="1016"/>
      <c r="E128" s="1016"/>
      <c r="F128" s="1016"/>
      <c r="G128" s="1017"/>
      <c r="H128" s="526"/>
      <c r="I128" s="1015"/>
      <c r="J128" s="1016"/>
      <c r="K128" s="1016"/>
      <c r="L128" s="1016"/>
      <c r="M128" s="1016"/>
      <c r="N128" s="1016"/>
      <c r="O128" s="1016"/>
      <c r="P128" s="1016"/>
      <c r="Q128" s="1016"/>
      <c r="R128" s="1016"/>
      <c r="S128" s="1017"/>
      <c r="T128" s="526"/>
      <c r="U128" s="527"/>
    </row>
    <row r="129" spans="1:21" s="528" customFormat="1" x14ac:dyDescent="0.3">
      <c r="A129" s="526"/>
      <c r="B129" s="1015"/>
      <c r="C129" s="1016"/>
      <c r="D129" s="1016"/>
      <c r="E129" s="1016"/>
      <c r="F129" s="1016"/>
      <c r="G129" s="1017"/>
      <c r="H129" s="526"/>
      <c r="I129" s="1015"/>
      <c r="J129" s="1016"/>
      <c r="K129" s="1016"/>
      <c r="L129" s="1016"/>
      <c r="M129" s="1016"/>
      <c r="N129" s="1016"/>
      <c r="O129" s="1016"/>
      <c r="P129" s="1016"/>
      <c r="Q129" s="1016"/>
      <c r="R129" s="1016"/>
      <c r="S129" s="1017"/>
      <c r="T129" s="526"/>
      <c r="U129" s="527"/>
    </row>
    <row r="130" spans="1:21" s="528" customFormat="1" x14ac:dyDescent="0.3">
      <c r="A130" s="526"/>
      <c r="B130" s="1015"/>
      <c r="C130" s="1016"/>
      <c r="D130" s="1016"/>
      <c r="E130" s="1016"/>
      <c r="F130" s="1016"/>
      <c r="G130" s="1017"/>
      <c r="H130" s="526"/>
      <c r="I130" s="1015"/>
      <c r="J130" s="1016"/>
      <c r="K130" s="1016"/>
      <c r="L130" s="1016"/>
      <c r="M130" s="1016"/>
      <c r="N130" s="1016"/>
      <c r="O130" s="1016"/>
      <c r="P130" s="1016"/>
      <c r="Q130" s="1016"/>
      <c r="R130" s="1016"/>
      <c r="S130" s="1017"/>
      <c r="T130" s="526"/>
      <c r="U130" s="527"/>
    </row>
    <row r="131" spans="1:21" s="528" customFormat="1" x14ac:dyDescent="0.3">
      <c r="A131" s="526"/>
      <c r="B131" s="1015"/>
      <c r="C131" s="1016"/>
      <c r="D131" s="1016"/>
      <c r="E131" s="1016"/>
      <c r="F131" s="1016"/>
      <c r="G131" s="1017"/>
      <c r="H131" s="526"/>
      <c r="I131" s="1015"/>
      <c r="J131" s="1016"/>
      <c r="K131" s="1016"/>
      <c r="L131" s="1016"/>
      <c r="M131" s="1016"/>
      <c r="N131" s="1016"/>
      <c r="O131" s="1016"/>
      <c r="P131" s="1016"/>
      <c r="Q131" s="1016"/>
      <c r="R131" s="1016"/>
      <c r="S131" s="1017"/>
      <c r="T131" s="526"/>
      <c r="U131" s="527"/>
    </row>
    <row r="132" spans="1:21" s="528" customFormat="1" x14ac:dyDescent="0.3">
      <c r="A132" s="526"/>
      <c r="B132" s="1015"/>
      <c r="C132" s="1016"/>
      <c r="D132" s="1016"/>
      <c r="E132" s="1016"/>
      <c r="F132" s="1016"/>
      <c r="G132" s="1017"/>
      <c r="H132" s="526"/>
      <c r="I132" s="1015"/>
      <c r="J132" s="1016"/>
      <c r="K132" s="1016"/>
      <c r="L132" s="1016"/>
      <c r="M132" s="1016"/>
      <c r="N132" s="1016"/>
      <c r="O132" s="1016"/>
      <c r="P132" s="1016"/>
      <c r="Q132" s="1016"/>
      <c r="R132" s="1016"/>
      <c r="S132" s="1017"/>
      <c r="T132" s="526"/>
      <c r="U132" s="527"/>
    </row>
    <row r="133" spans="1:21" s="528" customFormat="1" x14ac:dyDescent="0.3">
      <c r="A133" s="526"/>
      <c r="B133" s="1015"/>
      <c r="C133" s="1016"/>
      <c r="D133" s="1016"/>
      <c r="E133" s="1016"/>
      <c r="F133" s="1016"/>
      <c r="G133" s="1017"/>
      <c r="H133" s="526"/>
      <c r="I133" s="1015"/>
      <c r="J133" s="1016"/>
      <c r="K133" s="1016"/>
      <c r="L133" s="1016"/>
      <c r="M133" s="1016"/>
      <c r="N133" s="1016"/>
      <c r="O133" s="1016"/>
      <c r="P133" s="1016"/>
      <c r="Q133" s="1016"/>
      <c r="R133" s="1016"/>
      <c r="S133" s="1017"/>
      <c r="T133" s="526"/>
      <c r="U133" s="527"/>
    </row>
    <row r="134" spans="1:21" s="528" customFormat="1" x14ac:dyDescent="0.3">
      <c r="A134" s="526"/>
      <c r="B134" s="1015"/>
      <c r="C134" s="1016"/>
      <c r="D134" s="1016"/>
      <c r="E134" s="1016"/>
      <c r="F134" s="1016"/>
      <c r="G134" s="1017"/>
      <c r="H134" s="526"/>
      <c r="I134" s="1015"/>
      <c r="J134" s="1016"/>
      <c r="K134" s="1016"/>
      <c r="L134" s="1016"/>
      <c r="M134" s="1016"/>
      <c r="N134" s="1016"/>
      <c r="O134" s="1016"/>
      <c r="P134" s="1016"/>
      <c r="Q134" s="1016"/>
      <c r="R134" s="1016"/>
      <c r="S134" s="1017"/>
      <c r="T134" s="526"/>
      <c r="U134" s="527"/>
    </row>
    <row r="135" spans="1:21" s="528" customFormat="1" x14ac:dyDescent="0.3">
      <c r="A135" s="526"/>
      <c r="B135" s="1015"/>
      <c r="C135" s="1016"/>
      <c r="D135" s="1016"/>
      <c r="E135" s="1016"/>
      <c r="F135" s="1016"/>
      <c r="G135" s="1017"/>
      <c r="H135" s="526"/>
      <c r="I135" s="1015"/>
      <c r="J135" s="1016"/>
      <c r="K135" s="1016"/>
      <c r="L135" s="1016"/>
      <c r="M135" s="1016"/>
      <c r="N135" s="1016"/>
      <c r="O135" s="1016"/>
      <c r="P135" s="1016"/>
      <c r="Q135" s="1016"/>
      <c r="R135" s="1016"/>
      <c r="S135" s="1017"/>
      <c r="T135" s="526"/>
      <c r="U135" s="527"/>
    </row>
    <row r="136" spans="1:21" s="528" customFormat="1" x14ac:dyDescent="0.3">
      <c r="A136" s="526"/>
      <c r="B136" s="1015"/>
      <c r="C136" s="1016"/>
      <c r="D136" s="1016"/>
      <c r="E136" s="1016"/>
      <c r="F136" s="1016"/>
      <c r="G136" s="1017"/>
      <c r="H136" s="526"/>
      <c r="I136" s="1015"/>
      <c r="J136" s="1016"/>
      <c r="K136" s="1016"/>
      <c r="L136" s="1016"/>
      <c r="M136" s="1016"/>
      <c r="N136" s="1016"/>
      <c r="O136" s="1016"/>
      <c r="P136" s="1016"/>
      <c r="Q136" s="1016"/>
      <c r="R136" s="1016"/>
      <c r="S136" s="1017"/>
      <c r="T136" s="526"/>
      <c r="U136" s="527"/>
    </row>
    <row r="137" spans="1:21" s="528" customFormat="1" x14ac:dyDescent="0.3">
      <c r="A137" s="526"/>
      <c r="B137" s="1015"/>
      <c r="C137" s="1016"/>
      <c r="D137" s="1016"/>
      <c r="E137" s="1016"/>
      <c r="F137" s="1016"/>
      <c r="G137" s="1017"/>
      <c r="H137" s="526"/>
      <c r="I137" s="1015"/>
      <c r="J137" s="1016"/>
      <c r="K137" s="1016"/>
      <c r="L137" s="1016"/>
      <c r="M137" s="1016"/>
      <c r="N137" s="1016"/>
      <c r="O137" s="1016"/>
      <c r="P137" s="1016"/>
      <c r="Q137" s="1016"/>
      <c r="R137" s="1016"/>
      <c r="S137" s="1017"/>
      <c r="T137" s="526"/>
      <c r="U137" s="527"/>
    </row>
    <row r="138" spans="1:21" s="528" customFormat="1" x14ac:dyDescent="0.3">
      <c r="A138" s="526"/>
      <c r="B138" s="1015"/>
      <c r="C138" s="1016"/>
      <c r="D138" s="1016"/>
      <c r="E138" s="1016"/>
      <c r="F138" s="1016"/>
      <c r="G138" s="1017"/>
      <c r="H138" s="526"/>
      <c r="I138" s="1015"/>
      <c r="J138" s="1016"/>
      <c r="K138" s="1016"/>
      <c r="L138" s="1016"/>
      <c r="M138" s="1016"/>
      <c r="N138" s="1016"/>
      <c r="O138" s="1016"/>
      <c r="P138" s="1016"/>
      <c r="Q138" s="1016"/>
      <c r="R138" s="1016"/>
      <c r="S138" s="1017"/>
      <c r="T138" s="526"/>
      <c r="U138" s="527"/>
    </row>
    <row r="139" spans="1:21" s="528" customFormat="1" x14ac:dyDescent="0.3">
      <c r="A139" s="526"/>
      <c r="B139" s="1015"/>
      <c r="C139" s="1016"/>
      <c r="D139" s="1016"/>
      <c r="E139" s="1016"/>
      <c r="F139" s="1016"/>
      <c r="G139" s="1017"/>
      <c r="H139" s="526"/>
      <c r="I139" s="1015"/>
      <c r="J139" s="1016"/>
      <c r="K139" s="1016"/>
      <c r="L139" s="1016"/>
      <c r="M139" s="1016"/>
      <c r="N139" s="1016"/>
      <c r="O139" s="1016"/>
      <c r="P139" s="1016"/>
      <c r="Q139" s="1016"/>
      <c r="R139" s="1016"/>
      <c r="S139" s="1017"/>
      <c r="T139" s="526"/>
      <c r="U139" s="527"/>
    </row>
    <row r="140" spans="1:21" s="528" customFormat="1" x14ac:dyDescent="0.3">
      <c r="A140" s="526"/>
      <c r="B140" s="1015"/>
      <c r="C140" s="1016"/>
      <c r="D140" s="1016"/>
      <c r="E140" s="1016"/>
      <c r="F140" s="1016"/>
      <c r="G140" s="1017"/>
      <c r="H140" s="526"/>
      <c r="I140" s="1015"/>
      <c r="J140" s="1016"/>
      <c r="K140" s="1016"/>
      <c r="L140" s="1016"/>
      <c r="M140" s="1016"/>
      <c r="N140" s="1016"/>
      <c r="O140" s="1016"/>
      <c r="P140" s="1016"/>
      <c r="Q140" s="1016"/>
      <c r="R140" s="1016"/>
      <c r="S140" s="1017"/>
      <c r="T140" s="526"/>
      <c r="U140" s="527"/>
    </row>
    <row r="141" spans="1:21" s="528" customFormat="1" x14ac:dyDescent="0.3">
      <c r="A141" s="526"/>
      <c r="B141" s="1015"/>
      <c r="C141" s="1016"/>
      <c r="D141" s="1016"/>
      <c r="E141" s="1016"/>
      <c r="F141" s="1016"/>
      <c r="G141" s="1017"/>
      <c r="H141" s="526"/>
      <c r="I141" s="1015"/>
      <c r="J141" s="1016"/>
      <c r="K141" s="1016"/>
      <c r="L141" s="1016"/>
      <c r="M141" s="1016"/>
      <c r="N141" s="1016"/>
      <c r="O141" s="1016"/>
      <c r="P141" s="1016"/>
      <c r="Q141" s="1016"/>
      <c r="R141" s="1016"/>
      <c r="S141" s="1017"/>
      <c r="T141" s="526"/>
      <c r="U141" s="527"/>
    </row>
    <row r="142" spans="1:21" s="528" customFormat="1" x14ac:dyDescent="0.3">
      <c r="A142" s="526"/>
      <c r="B142" s="1015"/>
      <c r="C142" s="1016"/>
      <c r="D142" s="1016"/>
      <c r="E142" s="1016"/>
      <c r="F142" s="1016"/>
      <c r="G142" s="1017"/>
      <c r="H142" s="526"/>
      <c r="I142" s="1015"/>
      <c r="J142" s="1016"/>
      <c r="K142" s="1016"/>
      <c r="L142" s="1016"/>
      <c r="M142" s="1016"/>
      <c r="N142" s="1016"/>
      <c r="O142" s="1016"/>
      <c r="P142" s="1016"/>
      <c r="Q142" s="1016"/>
      <c r="R142" s="1016"/>
      <c r="S142" s="1017"/>
      <c r="T142" s="526"/>
      <c r="U142" s="527"/>
    </row>
    <row r="143" spans="1:21" s="528" customFormat="1" ht="17.25" thickBot="1" x14ac:dyDescent="0.35">
      <c r="A143" s="526"/>
      <c r="B143" s="1018"/>
      <c r="C143" s="1019"/>
      <c r="D143" s="1019"/>
      <c r="E143" s="1019"/>
      <c r="F143" s="1019"/>
      <c r="G143" s="1020"/>
      <c r="H143" s="526"/>
      <c r="I143" s="1018"/>
      <c r="J143" s="1019"/>
      <c r="K143" s="1019"/>
      <c r="L143" s="1019"/>
      <c r="M143" s="1019"/>
      <c r="N143" s="1019"/>
      <c r="O143" s="1019"/>
      <c r="P143" s="1019"/>
      <c r="Q143" s="1019"/>
      <c r="R143" s="1019"/>
      <c r="S143" s="1020"/>
      <c r="T143" s="526"/>
      <c r="U143" s="527"/>
    </row>
    <row r="144" spans="1:21" s="528" customFormat="1" ht="17.25" thickBot="1" x14ac:dyDescent="0.35">
      <c r="A144" s="526"/>
      <c r="B144" s="526"/>
      <c r="C144" s="526"/>
      <c r="D144" s="526"/>
      <c r="E144" s="526"/>
      <c r="F144" s="526"/>
      <c r="G144" s="526"/>
      <c r="H144" s="526"/>
      <c r="I144" s="526"/>
      <c r="J144" s="526"/>
      <c r="K144" s="526"/>
      <c r="L144" s="526"/>
      <c r="M144" s="526"/>
      <c r="N144" s="526"/>
      <c r="O144" s="526"/>
      <c r="P144" s="526"/>
      <c r="Q144" s="526"/>
      <c r="R144" s="526"/>
      <c r="S144" s="526"/>
      <c r="T144" s="526"/>
      <c r="U144" s="527"/>
    </row>
    <row r="145" spans="1:21" s="528" customFormat="1" ht="18" thickBot="1" x14ac:dyDescent="0.35">
      <c r="A145" s="526"/>
      <c r="B145" s="727" t="s">
        <v>466</v>
      </c>
      <c r="C145" s="763"/>
      <c r="D145" s="763"/>
      <c r="E145" s="763"/>
      <c r="F145" s="763"/>
      <c r="G145" s="763"/>
      <c r="H145" s="763"/>
      <c r="I145" s="763"/>
      <c r="J145" s="763"/>
      <c r="K145" s="763"/>
      <c r="L145" s="763"/>
      <c r="M145" s="763"/>
      <c r="N145" s="763"/>
      <c r="O145" s="763"/>
      <c r="P145" s="763"/>
      <c r="Q145" s="763"/>
      <c r="R145" s="763"/>
      <c r="S145" s="728"/>
      <c r="T145" s="526"/>
      <c r="U145" s="527"/>
    </row>
    <row r="146" spans="1:21" s="528" customFormat="1" x14ac:dyDescent="0.3">
      <c r="A146" s="526"/>
      <c r="B146" s="1015"/>
      <c r="C146" s="1016"/>
      <c r="D146" s="1016"/>
      <c r="E146" s="1016"/>
      <c r="F146" s="1016"/>
      <c r="G146" s="1016"/>
      <c r="H146" s="1016"/>
      <c r="I146" s="1016"/>
      <c r="J146" s="1016"/>
      <c r="K146" s="1016"/>
      <c r="L146" s="1016"/>
      <c r="M146" s="1016"/>
      <c r="N146" s="1016"/>
      <c r="O146" s="1016"/>
      <c r="P146" s="1016"/>
      <c r="Q146" s="1016"/>
      <c r="R146" s="1016"/>
      <c r="S146" s="1017"/>
      <c r="T146" s="526"/>
      <c r="U146" s="527"/>
    </row>
    <row r="147" spans="1:21" s="528" customFormat="1" x14ac:dyDescent="0.3">
      <c r="A147" s="526"/>
      <c r="B147" s="1015"/>
      <c r="C147" s="1016"/>
      <c r="D147" s="1016"/>
      <c r="E147" s="1016"/>
      <c r="F147" s="1016"/>
      <c r="G147" s="1016"/>
      <c r="H147" s="1016"/>
      <c r="I147" s="1016"/>
      <c r="J147" s="1016"/>
      <c r="K147" s="1016"/>
      <c r="L147" s="1016"/>
      <c r="M147" s="1016"/>
      <c r="N147" s="1016"/>
      <c r="O147" s="1016"/>
      <c r="P147" s="1016"/>
      <c r="Q147" s="1016"/>
      <c r="R147" s="1016"/>
      <c r="S147" s="1017"/>
      <c r="T147" s="526"/>
      <c r="U147" s="527"/>
    </row>
    <row r="148" spans="1:21" s="528" customFormat="1" x14ac:dyDescent="0.3">
      <c r="A148" s="526"/>
      <c r="B148" s="1015"/>
      <c r="C148" s="1016"/>
      <c r="D148" s="1016"/>
      <c r="E148" s="1016"/>
      <c r="F148" s="1016"/>
      <c r="G148" s="1016"/>
      <c r="H148" s="1016"/>
      <c r="I148" s="1016"/>
      <c r="J148" s="1016"/>
      <c r="K148" s="1016"/>
      <c r="L148" s="1016"/>
      <c r="M148" s="1016"/>
      <c r="N148" s="1016"/>
      <c r="O148" s="1016"/>
      <c r="P148" s="1016"/>
      <c r="Q148" s="1016"/>
      <c r="R148" s="1016"/>
      <c r="S148" s="1017"/>
      <c r="T148" s="526"/>
      <c r="U148" s="527"/>
    </row>
    <row r="149" spans="1:21" s="528" customFormat="1" x14ac:dyDescent="0.3">
      <c r="A149" s="526"/>
      <c r="B149" s="1015"/>
      <c r="C149" s="1016"/>
      <c r="D149" s="1016"/>
      <c r="E149" s="1016"/>
      <c r="F149" s="1016"/>
      <c r="G149" s="1016"/>
      <c r="H149" s="1016"/>
      <c r="I149" s="1016"/>
      <c r="J149" s="1016"/>
      <c r="K149" s="1016"/>
      <c r="L149" s="1016"/>
      <c r="M149" s="1016"/>
      <c r="N149" s="1016"/>
      <c r="O149" s="1016"/>
      <c r="P149" s="1016"/>
      <c r="Q149" s="1016"/>
      <c r="R149" s="1016"/>
      <c r="S149" s="1017"/>
      <c r="T149" s="526"/>
      <c r="U149" s="527"/>
    </row>
    <row r="150" spans="1:21" s="528" customFormat="1" x14ac:dyDescent="0.3">
      <c r="A150" s="526"/>
      <c r="B150" s="1015"/>
      <c r="C150" s="1016"/>
      <c r="D150" s="1016"/>
      <c r="E150" s="1016"/>
      <c r="F150" s="1016"/>
      <c r="G150" s="1016"/>
      <c r="H150" s="1016"/>
      <c r="I150" s="1016"/>
      <c r="J150" s="1016"/>
      <c r="K150" s="1016"/>
      <c r="L150" s="1016"/>
      <c r="M150" s="1016"/>
      <c r="N150" s="1016"/>
      <c r="O150" s="1016"/>
      <c r="P150" s="1016"/>
      <c r="Q150" s="1016"/>
      <c r="R150" s="1016"/>
      <c r="S150" s="1017"/>
      <c r="T150" s="526"/>
      <c r="U150" s="527"/>
    </row>
    <row r="151" spans="1:21" s="528" customFormat="1" x14ac:dyDescent="0.3">
      <c r="A151" s="526"/>
      <c r="B151" s="1015"/>
      <c r="C151" s="1016"/>
      <c r="D151" s="1016"/>
      <c r="E151" s="1016"/>
      <c r="F151" s="1016"/>
      <c r="G151" s="1016"/>
      <c r="H151" s="1016"/>
      <c r="I151" s="1016"/>
      <c r="J151" s="1016"/>
      <c r="K151" s="1016"/>
      <c r="L151" s="1016"/>
      <c r="M151" s="1016"/>
      <c r="N151" s="1016"/>
      <c r="O151" s="1016"/>
      <c r="P151" s="1016"/>
      <c r="Q151" s="1016"/>
      <c r="R151" s="1016"/>
      <c r="S151" s="1017"/>
      <c r="T151" s="526"/>
      <c r="U151" s="527"/>
    </row>
    <row r="152" spans="1:21" s="528" customFormat="1" x14ac:dyDescent="0.3">
      <c r="A152" s="526"/>
      <c r="B152" s="1015"/>
      <c r="C152" s="1016"/>
      <c r="D152" s="1016"/>
      <c r="E152" s="1016"/>
      <c r="F152" s="1016"/>
      <c r="G152" s="1016"/>
      <c r="H152" s="1016"/>
      <c r="I152" s="1016"/>
      <c r="J152" s="1016"/>
      <c r="K152" s="1016"/>
      <c r="L152" s="1016"/>
      <c r="M152" s="1016"/>
      <c r="N152" s="1016"/>
      <c r="O152" s="1016"/>
      <c r="P152" s="1016"/>
      <c r="Q152" s="1016"/>
      <c r="R152" s="1016"/>
      <c r="S152" s="1017"/>
      <c r="T152" s="526"/>
      <c r="U152" s="527"/>
    </row>
    <row r="153" spans="1:21" s="528" customFormat="1" x14ac:dyDescent="0.3">
      <c r="A153" s="526"/>
      <c r="B153" s="1015"/>
      <c r="C153" s="1016"/>
      <c r="D153" s="1016"/>
      <c r="E153" s="1016"/>
      <c r="F153" s="1016"/>
      <c r="G153" s="1016"/>
      <c r="H153" s="1016"/>
      <c r="I153" s="1016"/>
      <c r="J153" s="1016"/>
      <c r="K153" s="1016"/>
      <c r="L153" s="1016"/>
      <c r="M153" s="1016"/>
      <c r="N153" s="1016"/>
      <c r="O153" s="1016"/>
      <c r="P153" s="1016"/>
      <c r="Q153" s="1016"/>
      <c r="R153" s="1016"/>
      <c r="S153" s="1017"/>
      <c r="T153" s="526"/>
      <c r="U153" s="527"/>
    </row>
    <row r="154" spans="1:21" s="528" customFormat="1" x14ac:dyDescent="0.3">
      <c r="A154" s="526"/>
      <c r="B154" s="1015"/>
      <c r="C154" s="1016"/>
      <c r="D154" s="1016"/>
      <c r="E154" s="1016"/>
      <c r="F154" s="1016"/>
      <c r="G154" s="1016"/>
      <c r="H154" s="1016"/>
      <c r="I154" s="1016"/>
      <c r="J154" s="1016"/>
      <c r="K154" s="1016"/>
      <c r="L154" s="1016"/>
      <c r="M154" s="1016"/>
      <c r="N154" s="1016"/>
      <c r="O154" s="1016"/>
      <c r="P154" s="1016"/>
      <c r="Q154" s="1016"/>
      <c r="R154" s="1016"/>
      <c r="S154" s="1017"/>
      <c r="T154" s="526"/>
      <c r="U154" s="527"/>
    </row>
    <row r="155" spans="1:21" s="528" customFormat="1" x14ac:dyDescent="0.3">
      <c r="A155" s="526"/>
      <c r="B155" s="1015"/>
      <c r="C155" s="1016"/>
      <c r="D155" s="1016"/>
      <c r="E155" s="1016"/>
      <c r="F155" s="1016"/>
      <c r="G155" s="1016"/>
      <c r="H155" s="1016"/>
      <c r="I155" s="1016"/>
      <c r="J155" s="1016"/>
      <c r="K155" s="1016"/>
      <c r="L155" s="1016"/>
      <c r="M155" s="1016"/>
      <c r="N155" s="1016"/>
      <c r="O155" s="1016"/>
      <c r="P155" s="1016"/>
      <c r="Q155" s="1016"/>
      <c r="R155" s="1016"/>
      <c r="S155" s="1017"/>
      <c r="T155" s="526"/>
      <c r="U155" s="527"/>
    </row>
    <row r="156" spans="1:21" s="528" customFormat="1" x14ac:dyDescent="0.3">
      <c r="A156" s="526"/>
      <c r="B156" s="1015"/>
      <c r="C156" s="1016"/>
      <c r="D156" s="1016"/>
      <c r="E156" s="1016"/>
      <c r="F156" s="1016"/>
      <c r="G156" s="1016"/>
      <c r="H156" s="1016"/>
      <c r="I156" s="1016"/>
      <c r="J156" s="1016"/>
      <c r="K156" s="1016"/>
      <c r="L156" s="1016"/>
      <c r="M156" s="1016"/>
      <c r="N156" s="1016"/>
      <c r="O156" s="1016"/>
      <c r="P156" s="1016"/>
      <c r="Q156" s="1016"/>
      <c r="R156" s="1016"/>
      <c r="S156" s="1017"/>
      <c r="T156" s="526"/>
      <c r="U156" s="527"/>
    </row>
    <row r="157" spans="1:21" s="528" customFormat="1" x14ac:dyDescent="0.3">
      <c r="A157" s="526"/>
      <c r="B157" s="1015"/>
      <c r="C157" s="1016"/>
      <c r="D157" s="1016"/>
      <c r="E157" s="1016"/>
      <c r="F157" s="1016"/>
      <c r="G157" s="1016"/>
      <c r="H157" s="1016"/>
      <c r="I157" s="1016"/>
      <c r="J157" s="1016"/>
      <c r="K157" s="1016"/>
      <c r="L157" s="1016"/>
      <c r="M157" s="1016"/>
      <c r="N157" s="1016"/>
      <c r="O157" s="1016"/>
      <c r="P157" s="1016"/>
      <c r="Q157" s="1016"/>
      <c r="R157" s="1016"/>
      <c r="S157" s="1017"/>
      <c r="T157" s="526"/>
      <c r="U157" s="527"/>
    </row>
    <row r="158" spans="1:21" s="528" customFormat="1" x14ac:dyDescent="0.3">
      <c r="A158" s="526"/>
      <c r="B158" s="1015"/>
      <c r="C158" s="1016"/>
      <c r="D158" s="1016"/>
      <c r="E158" s="1016"/>
      <c r="F158" s="1016"/>
      <c r="G158" s="1016"/>
      <c r="H158" s="1016"/>
      <c r="I158" s="1016"/>
      <c r="J158" s="1016"/>
      <c r="K158" s="1016"/>
      <c r="L158" s="1016"/>
      <c r="M158" s="1016"/>
      <c r="N158" s="1016"/>
      <c r="O158" s="1016"/>
      <c r="P158" s="1016"/>
      <c r="Q158" s="1016"/>
      <c r="R158" s="1016"/>
      <c r="S158" s="1017"/>
      <c r="T158" s="526"/>
      <c r="U158" s="527"/>
    </row>
    <row r="159" spans="1:21" s="528" customFormat="1" x14ac:dyDescent="0.3">
      <c r="A159" s="526"/>
      <c r="B159" s="1015"/>
      <c r="C159" s="1016"/>
      <c r="D159" s="1016"/>
      <c r="E159" s="1016"/>
      <c r="F159" s="1016"/>
      <c r="G159" s="1016"/>
      <c r="H159" s="1016"/>
      <c r="I159" s="1016"/>
      <c r="J159" s="1016"/>
      <c r="K159" s="1016"/>
      <c r="L159" s="1016"/>
      <c r="M159" s="1016"/>
      <c r="N159" s="1016"/>
      <c r="O159" s="1016"/>
      <c r="P159" s="1016"/>
      <c r="Q159" s="1016"/>
      <c r="R159" s="1016"/>
      <c r="S159" s="1017"/>
      <c r="T159" s="526"/>
      <c r="U159" s="527"/>
    </row>
    <row r="160" spans="1:21" s="528" customFormat="1" x14ac:dyDescent="0.3">
      <c r="A160" s="526"/>
      <c r="B160" s="1015"/>
      <c r="C160" s="1016"/>
      <c r="D160" s="1016"/>
      <c r="E160" s="1016"/>
      <c r="F160" s="1016"/>
      <c r="G160" s="1016"/>
      <c r="H160" s="1016"/>
      <c r="I160" s="1016"/>
      <c r="J160" s="1016"/>
      <c r="K160" s="1016"/>
      <c r="L160" s="1016"/>
      <c r="M160" s="1016"/>
      <c r="N160" s="1016"/>
      <c r="O160" s="1016"/>
      <c r="P160" s="1016"/>
      <c r="Q160" s="1016"/>
      <c r="R160" s="1016"/>
      <c r="S160" s="1017"/>
      <c r="T160" s="526"/>
      <c r="U160" s="527"/>
    </row>
    <row r="161" spans="1:21" s="528" customFormat="1" x14ac:dyDescent="0.3">
      <c r="A161" s="526"/>
      <c r="B161" s="1015"/>
      <c r="C161" s="1016"/>
      <c r="D161" s="1016"/>
      <c r="E161" s="1016"/>
      <c r="F161" s="1016"/>
      <c r="G161" s="1016"/>
      <c r="H161" s="1016"/>
      <c r="I161" s="1016"/>
      <c r="J161" s="1016"/>
      <c r="K161" s="1016"/>
      <c r="L161" s="1016"/>
      <c r="M161" s="1016"/>
      <c r="N161" s="1016"/>
      <c r="O161" s="1016"/>
      <c r="P161" s="1016"/>
      <c r="Q161" s="1016"/>
      <c r="R161" s="1016"/>
      <c r="S161" s="1017"/>
      <c r="T161" s="526"/>
      <c r="U161" s="527"/>
    </row>
    <row r="162" spans="1:21" s="528" customFormat="1" x14ac:dyDescent="0.3">
      <c r="A162" s="526"/>
      <c r="B162" s="1015"/>
      <c r="C162" s="1016"/>
      <c r="D162" s="1016"/>
      <c r="E162" s="1016"/>
      <c r="F162" s="1016"/>
      <c r="G162" s="1016"/>
      <c r="H162" s="1016"/>
      <c r="I162" s="1016"/>
      <c r="J162" s="1016"/>
      <c r="K162" s="1016"/>
      <c r="L162" s="1016"/>
      <c r="M162" s="1016"/>
      <c r="N162" s="1016"/>
      <c r="O162" s="1016"/>
      <c r="P162" s="1016"/>
      <c r="Q162" s="1016"/>
      <c r="R162" s="1016"/>
      <c r="S162" s="1017"/>
      <c r="T162" s="526"/>
      <c r="U162" s="527"/>
    </row>
    <row r="163" spans="1:21" s="528" customFormat="1" x14ac:dyDescent="0.3">
      <c r="A163" s="526"/>
      <c r="B163" s="1015"/>
      <c r="C163" s="1016"/>
      <c r="D163" s="1016"/>
      <c r="E163" s="1016"/>
      <c r="F163" s="1016"/>
      <c r="G163" s="1016"/>
      <c r="H163" s="1016"/>
      <c r="I163" s="1016"/>
      <c r="J163" s="1016"/>
      <c r="K163" s="1016"/>
      <c r="L163" s="1016"/>
      <c r="M163" s="1016"/>
      <c r="N163" s="1016"/>
      <c r="O163" s="1016"/>
      <c r="P163" s="1016"/>
      <c r="Q163" s="1016"/>
      <c r="R163" s="1016"/>
      <c r="S163" s="1017"/>
      <c r="T163" s="526"/>
      <c r="U163" s="527"/>
    </row>
    <row r="164" spans="1:21" s="528" customFormat="1" x14ac:dyDescent="0.3">
      <c r="A164" s="526"/>
      <c r="B164" s="1015"/>
      <c r="C164" s="1016"/>
      <c r="D164" s="1016"/>
      <c r="E164" s="1016"/>
      <c r="F164" s="1016"/>
      <c r="G164" s="1016"/>
      <c r="H164" s="1016"/>
      <c r="I164" s="1016"/>
      <c r="J164" s="1016"/>
      <c r="K164" s="1016"/>
      <c r="L164" s="1016"/>
      <c r="M164" s="1016"/>
      <c r="N164" s="1016"/>
      <c r="O164" s="1016"/>
      <c r="P164" s="1016"/>
      <c r="Q164" s="1016"/>
      <c r="R164" s="1016"/>
      <c r="S164" s="1017"/>
      <c r="T164" s="526"/>
      <c r="U164" s="527"/>
    </row>
    <row r="165" spans="1:21" s="528" customFormat="1" x14ac:dyDescent="0.3">
      <c r="A165" s="526"/>
      <c r="B165" s="1015"/>
      <c r="C165" s="1016"/>
      <c r="D165" s="1016"/>
      <c r="E165" s="1016"/>
      <c r="F165" s="1016"/>
      <c r="G165" s="1016"/>
      <c r="H165" s="1016"/>
      <c r="I165" s="1016"/>
      <c r="J165" s="1016"/>
      <c r="K165" s="1016"/>
      <c r="L165" s="1016"/>
      <c r="M165" s="1016"/>
      <c r="N165" s="1016"/>
      <c r="O165" s="1016"/>
      <c r="P165" s="1016"/>
      <c r="Q165" s="1016"/>
      <c r="R165" s="1016"/>
      <c r="S165" s="1017"/>
      <c r="T165" s="526"/>
      <c r="U165" s="527"/>
    </row>
    <row r="166" spans="1:21" s="528" customFormat="1" x14ac:dyDescent="0.3">
      <c r="A166" s="526"/>
      <c r="B166" s="1015"/>
      <c r="C166" s="1016"/>
      <c r="D166" s="1016"/>
      <c r="E166" s="1016"/>
      <c r="F166" s="1016"/>
      <c r="G166" s="1016"/>
      <c r="H166" s="1016"/>
      <c r="I166" s="1016"/>
      <c r="J166" s="1016"/>
      <c r="K166" s="1016"/>
      <c r="L166" s="1016"/>
      <c r="M166" s="1016"/>
      <c r="N166" s="1016"/>
      <c r="O166" s="1016"/>
      <c r="P166" s="1016"/>
      <c r="Q166" s="1016"/>
      <c r="R166" s="1016"/>
      <c r="S166" s="1017"/>
      <c r="T166" s="526"/>
      <c r="U166" s="527"/>
    </row>
    <row r="167" spans="1:21" s="528" customFormat="1" x14ac:dyDescent="0.3">
      <c r="A167" s="526"/>
      <c r="B167" s="1015"/>
      <c r="C167" s="1016"/>
      <c r="D167" s="1016"/>
      <c r="E167" s="1016"/>
      <c r="F167" s="1016"/>
      <c r="G167" s="1016"/>
      <c r="H167" s="1016"/>
      <c r="I167" s="1016"/>
      <c r="J167" s="1016"/>
      <c r="K167" s="1016"/>
      <c r="L167" s="1016"/>
      <c r="M167" s="1016"/>
      <c r="N167" s="1016"/>
      <c r="O167" s="1016"/>
      <c r="P167" s="1016"/>
      <c r="Q167" s="1016"/>
      <c r="R167" s="1016"/>
      <c r="S167" s="1017"/>
      <c r="T167" s="526"/>
      <c r="U167" s="527"/>
    </row>
    <row r="168" spans="1:21" s="528" customFormat="1" x14ac:dyDescent="0.3">
      <c r="A168" s="526"/>
      <c r="B168" s="1015"/>
      <c r="C168" s="1016"/>
      <c r="D168" s="1016"/>
      <c r="E168" s="1016"/>
      <c r="F168" s="1016"/>
      <c r="G168" s="1016"/>
      <c r="H168" s="1016"/>
      <c r="I168" s="1016"/>
      <c r="J168" s="1016"/>
      <c r="K168" s="1016"/>
      <c r="L168" s="1016"/>
      <c r="M168" s="1016"/>
      <c r="N168" s="1016"/>
      <c r="O168" s="1016"/>
      <c r="P168" s="1016"/>
      <c r="Q168" s="1016"/>
      <c r="R168" s="1016"/>
      <c r="S168" s="1017"/>
      <c r="T168" s="526"/>
      <c r="U168" s="527"/>
    </row>
    <row r="169" spans="1:21" s="528" customFormat="1" x14ac:dyDescent="0.3">
      <c r="A169" s="526"/>
      <c r="B169" s="1015"/>
      <c r="C169" s="1016"/>
      <c r="D169" s="1016"/>
      <c r="E169" s="1016"/>
      <c r="F169" s="1016"/>
      <c r="G169" s="1016"/>
      <c r="H169" s="1016"/>
      <c r="I169" s="1016"/>
      <c r="J169" s="1016"/>
      <c r="K169" s="1016"/>
      <c r="L169" s="1016"/>
      <c r="M169" s="1016"/>
      <c r="N169" s="1016"/>
      <c r="O169" s="1016"/>
      <c r="P169" s="1016"/>
      <c r="Q169" s="1016"/>
      <c r="R169" s="1016"/>
      <c r="S169" s="1017"/>
      <c r="T169" s="526"/>
      <c r="U169" s="527"/>
    </row>
    <row r="170" spans="1:21" s="528" customFormat="1" x14ac:dyDescent="0.3">
      <c r="A170" s="526"/>
      <c r="B170" s="1015"/>
      <c r="C170" s="1016"/>
      <c r="D170" s="1016"/>
      <c r="E170" s="1016"/>
      <c r="F170" s="1016"/>
      <c r="G170" s="1016"/>
      <c r="H170" s="1016"/>
      <c r="I170" s="1016"/>
      <c r="J170" s="1016"/>
      <c r="K170" s="1016"/>
      <c r="L170" s="1016"/>
      <c r="M170" s="1016"/>
      <c r="N170" s="1016"/>
      <c r="O170" s="1016"/>
      <c r="P170" s="1016"/>
      <c r="Q170" s="1016"/>
      <c r="R170" s="1016"/>
      <c r="S170" s="1017"/>
      <c r="T170" s="526"/>
      <c r="U170" s="527"/>
    </row>
    <row r="171" spans="1:21" s="528" customFormat="1" x14ac:dyDescent="0.3">
      <c r="A171" s="526"/>
      <c r="B171" s="1015"/>
      <c r="C171" s="1016"/>
      <c r="D171" s="1016"/>
      <c r="E171" s="1016"/>
      <c r="F171" s="1016"/>
      <c r="G171" s="1016"/>
      <c r="H171" s="1016"/>
      <c r="I171" s="1016"/>
      <c r="J171" s="1016"/>
      <c r="K171" s="1016"/>
      <c r="L171" s="1016"/>
      <c r="M171" s="1016"/>
      <c r="N171" s="1016"/>
      <c r="O171" s="1016"/>
      <c r="P171" s="1016"/>
      <c r="Q171" s="1016"/>
      <c r="R171" s="1016"/>
      <c r="S171" s="1017"/>
      <c r="T171" s="526"/>
      <c r="U171" s="527"/>
    </row>
    <row r="172" spans="1:21" s="528" customFormat="1" x14ac:dyDescent="0.3">
      <c r="A172" s="526"/>
      <c r="B172" s="1015"/>
      <c r="C172" s="1016"/>
      <c r="D172" s="1016"/>
      <c r="E172" s="1016"/>
      <c r="F172" s="1016"/>
      <c r="G172" s="1016"/>
      <c r="H172" s="1016"/>
      <c r="I172" s="1016"/>
      <c r="J172" s="1016"/>
      <c r="K172" s="1016"/>
      <c r="L172" s="1016"/>
      <c r="M172" s="1016"/>
      <c r="N172" s="1016"/>
      <c r="O172" s="1016"/>
      <c r="P172" s="1016"/>
      <c r="Q172" s="1016"/>
      <c r="R172" s="1016"/>
      <c r="S172" s="1017"/>
      <c r="T172" s="526"/>
      <c r="U172" s="527"/>
    </row>
    <row r="173" spans="1:21" s="528" customFormat="1" x14ac:dyDescent="0.3">
      <c r="A173" s="526"/>
      <c r="B173" s="1015"/>
      <c r="C173" s="1016"/>
      <c r="D173" s="1016"/>
      <c r="E173" s="1016"/>
      <c r="F173" s="1016"/>
      <c r="G173" s="1016"/>
      <c r="H173" s="1016"/>
      <c r="I173" s="1016"/>
      <c r="J173" s="1016"/>
      <c r="K173" s="1016"/>
      <c r="L173" s="1016"/>
      <c r="M173" s="1016"/>
      <c r="N173" s="1016"/>
      <c r="O173" s="1016"/>
      <c r="P173" s="1016"/>
      <c r="Q173" s="1016"/>
      <c r="R173" s="1016"/>
      <c r="S173" s="1017"/>
      <c r="T173" s="526"/>
      <c r="U173" s="527"/>
    </row>
    <row r="174" spans="1:21" s="528" customFormat="1" x14ac:dyDescent="0.3">
      <c r="A174" s="526"/>
      <c r="B174" s="1015"/>
      <c r="C174" s="1016"/>
      <c r="D174" s="1016"/>
      <c r="E174" s="1016"/>
      <c r="F174" s="1016"/>
      <c r="G174" s="1016"/>
      <c r="H174" s="1016"/>
      <c r="I174" s="1016"/>
      <c r="J174" s="1016"/>
      <c r="K174" s="1016"/>
      <c r="L174" s="1016"/>
      <c r="M174" s="1016"/>
      <c r="N174" s="1016"/>
      <c r="O174" s="1016"/>
      <c r="P174" s="1016"/>
      <c r="Q174" s="1016"/>
      <c r="R174" s="1016"/>
      <c r="S174" s="1017"/>
      <c r="T174" s="526"/>
      <c r="U174" s="527"/>
    </row>
    <row r="175" spans="1:21" s="528" customFormat="1" x14ac:dyDescent="0.3">
      <c r="A175" s="526"/>
      <c r="B175" s="1015"/>
      <c r="C175" s="1016"/>
      <c r="D175" s="1016"/>
      <c r="E175" s="1016"/>
      <c r="F175" s="1016"/>
      <c r="G175" s="1016"/>
      <c r="H175" s="1016"/>
      <c r="I175" s="1016"/>
      <c r="J175" s="1016"/>
      <c r="K175" s="1016"/>
      <c r="L175" s="1016"/>
      <c r="M175" s="1016"/>
      <c r="N175" s="1016"/>
      <c r="O175" s="1016"/>
      <c r="P175" s="1016"/>
      <c r="Q175" s="1016"/>
      <c r="R175" s="1016"/>
      <c r="S175" s="1017"/>
      <c r="T175" s="526"/>
      <c r="U175" s="527"/>
    </row>
    <row r="176" spans="1:21" s="528" customFormat="1" x14ac:dyDescent="0.3">
      <c r="A176" s="526"/>
      <c r="B176" s="1015"/>
      <c r="C176" s="1016"/>
      <c r="D176" s="1016"/>
      <c r="E176" s="1016"/>
      <c r="F176" s="1016"/>
      <c r="G176" s="1016"/>
      <c r="H176" s="1016"/>
      <c r="I176" s="1016"/>
      <c r="J176" s="1016"/>
      <c r="K176" s="1016"/>
      <c r="L176" s="1016"/>
      <c r="M176" s="1016"/>
      <c r="N176" s="1016"/>
      <c r="O176" s="1016"/>
      <c r="P176" s="1016"/>
      <c r="Q176" s="1016"/>
      <c r="R176" s="1016"/>
      <c r="S176" s="1017"/>
      <c r="T176" s="526"/>
      <c r="U176" s="527"/>
    </row>
    <row r="177" spans="1:21" s="528" customFormat="1" ht="17.25" thickBot="1" x14ac:dyDescent="0.35">
      <c r="A177" s="526"/>
      <c r="B177" s="1018"/>
      <c r="C177" s="1019"/>
      <c r="D177" s="1019"/>
      <c r="E177" s="1019"/>
      <c r="F177" s="1019"/>
      <c r="G177" s="1019"/>
      <c r="H177" s="1019"/>
      <c r="I177" s="1019"/>
      <c r="J177" s="1019"/>
      <c r="K177" s="1019"/>
      <c r="L177" s="1019"/>
      <c r="M177" s="1019"/>
      <c r="N177" s="1019"/>
      <c r="O177" s="1019"/>
      <c r="P177" s="1019"/>
      <c r="Q177" s="1019"/>
      <c r="R177" s="1019"/>
      <c r="S177" s="1020"/>
      <c r="T177" s="526"/>
      <c r="U177" s="527"/>
    </row>
    <row r="178" spans="1:21" s="528" customFormat="1" ht="17.25" thickBot="1" x14ac:dyDescent="0.35">
      <c r="A178" s="526"/>
      <c r="B178" s="526"/>
      <c r="C178" s="526"/>
      <c r="D178" s="526"/>
      <c r="E178" s="526"/>
      <c r="F178" s="526"/>
      <c r="G178" s="526"/>
      <c r="H178" s="526"/>
      <c r="I178" s="526"/>
      <c r="J178" s="526"/>
      <c r="K178" s="526"/>
      <c r="L178" s="526"/>
      <c r="M178" s="526"/>
      <c r="N178" s="526"/>
      <c r="O178" s="526"/>
      <c r="P178" s="526"/>
      <c r="Q178" s="526"/>
      <c r="R178" s="526"/>
      <c r="S178" s="526"/>
      <c r="T178" s="526"/>
      <c r="U178" s="527"/>
    </row>
    <row r="179" spans="1:21" s="528" customFormat="1" ht="18" thickBot="1" x14ac:dyDescent="0.35">
      <c r="A179" s="526"/>
      <c r="B179" s="727" t="s">
        <v>420</v>
      </c>
      <c r="C179" s="763"/>
      <c r="D179" s="763"/>
      <c r="E179" s="763"/>
      <c r="F179" s="763"/>
      <c r="G179" s="763"/>
      <c r="H179" s="763"/>
      <c r="I179" s="763"/>
      <c r="J179" s="763"/>
      <c r="K179" s="763"/>
      <c r="L179" s="763"/>
      <c r="M179" s="763"/>
      <c r="N179" s="763"/>
      <c r="O179" s="763"/>
      <c r="P179" s="763"/>
      <c r="Q179" s="763"/>
      <c r="R179" s="763"/>
      <c r="S179" s="728"/>
      <c r="T179" s="526"/>
      <c r="U179" s="527"/>
    </row>
    <row r="180" spans="1:21" s="528" customFormat="1" x14ac:dyDescent="0.3">
      <c r="A180" s="526"/>
      <c r="B180" s="1015"/>
      <c r="C180" s="1016"/>
      <c r="D180" s="1016"/>
      <c r="E180" s="1016"/>
      <c r="F180" s="1016"/>
      <c r="G180" s="1016"/>
      <c r="H180" s="1016"/>
      <c r="I180" s="1016"/>
      <c r="J180" s="1016"/>
      <c r="K180" s="1016"/>
      <c r="L180" s="1016"/>
      <c r="M180" s="1016"/>
      <c r="N180" s="1016"/>
      <c r="O180" s="1016"/>
      <c r="P180" s="1016"/>
      <c r="Q180" s="1016"/>
      <c r="R180" s="1016"/>
      <c r="S180" s="1017"/>
      <c r="T180" s="526"/>
      <c r="U180" s="527"/>
    </row>
    <row r="181" spans="1:21" s="528" customFormat="1" x14ac:dyDescent="0.3">
      <c r="A181" s="526"/>
      <c r="B181" s="1015"/>
      <c r="C181" s="1016"/>
      <c r="D181" s="1016"/>
      <c r="E181" s="1016"/>
      <c r="F181" s="1016"/>
      <c r="G181" s="1016"/>
      <c r="H181" s="1016"/>
      <c r="I181" s="1016"/>
      <c r="J181" s="1016"/>
      <c r="K181" s="1016"/>
      <c r="L181" s="1016"/>
      <c r="M181" s="1016"/>
      <c r="N181" s="1016"/>
      <c r="O181" s="1016"/>
      <c r="P181" s="1016"/>
      <c r="Q181" s="1016"/>
      <c r="R181" s="1016"/>
      <c r="S181" s="1017"/>
      <c r="T181" s="526"/>
      <c r="U181" s="527"/>
    </row>
    <row r="182" spans="1:21" s="528" customFormat="1" x14ac:dyDescent="0.3">
      <c r="A182" s="526"/>
      <c r="B182" s="1015"/>
      <c r="C182" s="1016"/>
      <c r="D182" s="1016"/>
      <c r="E182" s="1016"/>
      <c r="F182" s="1016"/>
      <c r="G182" s="1016"/>
      <c r="H182" s="1016"/>
      <c r="I182" s="1016"/>
      <c r="J182" s="1016"/>
      <c r="K182" s="1016"/>
      <c r="L182" s="1016"/>
      <c r="M182" s="1016"/>
      <c r="N182" s="1016"/>
      <c r="O182" s="1016"/>
      <c r="P182" s="1016"/>
      <c r="Q182" s="1016"/>
      <c r="R182" s="1016"/>
      <c r="S182" s="1017"/>
      <c r="T182" s="526"/>
      <c r="U182" s="527"/>
    </row>
    <row r="183" spans="1:21" s="528" customFormat="1" x14ac:dyDescent="0.3">
      <c r="A183" s="526"/>
      <c r="B183" s="1015"/>
      <c r="C183" s="1016"/>
      <c r="D183" s="1016"/>
      <c r="E183" s="1016"/>
      <c r="F183" s="1016"/>
      <c r="G183" s="1016"/>
      <c r="H183" s="1016"/>
      <c r="I183" s="1016"/>
      <c r="J183" s="1016"/>
      <c r="K183" s="1016"/>
      <c r="L183" s="1016"/>
      <c r="M183" s="1016"/>
      <c r="N183" s="1016"/>
      <c r="O183" s="1016"/>
      <c r="P183" s="1016"/>
      <c r="Q183" s="1016"/>
      <c r="R183" s="1016"/>
      <c r="S183" s="1017"/>
      <c r="T183" s="526"/>
      <c r="U183" s="527"/>
    </row>
    <row r="184" spans="1:21" s="528" customFormat="1" x14ac:dyDescent="0.3">
      <c r="A184" s="526"/>
      <c r="B184" s="1015"/>
      <c r="C184" s="1016"/>
      <c r="D184" s="1016"/>
      <c r="E184" s="1016"/>
      <c r="F184" s="1016"/>
      <c r="G184" s="1016"/>
      <c r="H184" s="1016"/>
      <c r="I184" s="1016"/>
      <c r="J184" s="1016"/>
      <c r="K184" s="1016"/>
      <c r="L184" s="1016"/>
      <c r="M184" s="1016"/>
      <c r="N184" s="1016"/>
      <c r="O184" s="1016"/>
      <c r="P184" s="1016"/>
      <c r="Q184" s="1016"/>
      <c r="R184" s="1016"/>
      <c r="S184" s="1017"/>
      <c r="T184" s="526"/>
      <c r="U184" s="527"/>
    </row>
    <row r="185" spans="1:21" s="528" customFormat="1" x14ac:dyDescent="0.3">
      <c r="A185" s="526"/>
      <c r="B185" s="1015"/>
      <c r="C185" s="1016"/>
      <c r="D185" s="1016"/>
      <c r="E185" s="1016"/>
      <c r="F185" s="1016"/>
      <c r="G185" s="1016"/>
      <c r="H185" s="1016"/>
      <c r="I185" s="1016"/>
      <c r="J185" s="1016"/>
      <c r="K185" s="1016"/>
      <c r="L185" s="1016"/>
      <c r="M185" s="1016"/>
      <c r="N185" s="1016"/>
      <c r="O185" s="1016"/>
      <c r="P185" s="1016"/>
      <c r="Q185" s="1016"/>
      <c r="R185" s="1016"/>
      <c r="S185" s="1017"/>
      <c r="T185" s="526"/>
      <c r="U185" s="527"/>
    </row>
    <row r="186" spans="1:21" s="528" customFormat="1" x14ac:dyDescent="0.3">
      <c r="A186" s="526"/>
      <c r="B186" s="1015"/>
      <c r="C186" s="1016"/>
      <c r="D186" s="1016"/>
      <c r="E186" s="1016"/>
      <c r="F186" s="1016"/>
      <c r="G186" s="1016"/>
      <c r="H186" s="1016"/>
      <c r="I186" s="1016"/>
      <c r="J186" s="1016"/>
      <c r="K186" s="1016"/>
      <c r="L186" s="1016"/>
      <c r="M186" s="1016"/>
      <c r="N186" s="1016"/>
      <c r="O186" s="1016"/>
      <c r="P186" s="1016"/>
      <c r="Q186" s="1016"/>
      <c r="R186" s="1016"/>
      <c r="S186" s="1017"/>
      <c r="T186" s="526"/>
      <c r="U186" s="527"/>
    </row>
    <row r="187" spans="1:21" s="528" customFormat="1" x14ac:dyDescent="0.3">
      <c r="A187" s="526"/>
      <c r="B187" s="1015"/>
      <c r="C187" s="1016"/>
      <c r="D187" s="1016"/>
      <c r="E187" s="1016"/>
      <c r="F187" s="1016"/>
      <c r="G187" s="1016"/>
      <c r="H187" s="1016"/>
      <c r="I187" s="1016"/>
      <c r="J187" s="1016"/>
      <c r="K187" s="1016"/>
      <c r="L187" s="1016"/>
      <c r="M187" s="1016"/>
      <c r="N187" s="1016"/>
      <c r="O187" s="1016"/>
      <c r="P187" s="1016"/>
      <c r="Q187" s="1016"/>
      <c r="R187" s="1016"/>
      <c r="S187" s="1017"/>
      <c r="T187" s="526"/>
      <c r="U187" s="527"/>
    </row>
    <row r="188" spans="1:21" s="528" customFormat="1" x14ac:dyDescent="0.3">
      <c r="A188" s="526"/>
      <c r="B188" s="1015"/>
      <c r="C188" s="1016"/>
      <c r="D188" s="1016"/>
      <c r="E188" s="1016"/>
      <c r="F188" s="1016"/>
      <c r="G188" s="1016"/>
      <c r="H188" s="1016"/>
      <c r="I188" s="1016"/>
      <c r="J188" s="1016"/>
      <c r="K188" s="1016"/>
      <c r="L188" s="1016"/>
      <c r="M188" s="1016"/>
      <c r="N188" s="1016"/>
      <c r="O188" s="1016"/>
      <c r="P188" s="1016"/>
      <c r="Q188" s="1016"/>
      <c r="R188" s="1016"/>
      <c r="S188" s="1017"/>
      <c r="T188" s="526"/>
      <c r="U188" s="527"/>
    </row>
    <row r="189" spans="1:21" s="528" customFormat="1" x14ac:dyDescent="0.3">
      <c r="A189" s="526"/>
      <c r="B189" s="1015"/>
      <c r="C189" s="1016"/>
      <c r="D189" s="1016"/>
      <c r="E189" s="1016"/>
      <c r="F189" s="1016"/>
      <c r="G189" s="1016"/>
      <c r="H189" s="1016"/>
      <c r="I189" s="1016"/>
      <c r="J189" s="1016"/>
      <c r="K189" s="1016"/>
      <c r="L189" s="1016"/>
      <c r="M189" s="1016"/>
      <c r="N189" s="1016"/>
      <c r="O189" s="1016"/>
      <c r="P189" s="1016"/>
      <c r="Q189" s="1016"/>
      <c r="R189" s="1016"/>
      <c r="S189" s="1017"/>
      <c r="T189" s="526"/>
      <c r="U189" s="527"/>
    </row>
    <row r="190" spans="1:21" s="528" customFormat="1" x14ac:dyDescent="0.3">
      <c r="A190" s="526"/>
      <c r="B190" s="1015"/>
      <c r="C190" s="1016"/>
      <c r="D190" s="1016"/>
      <c r="E190" s="1016"/>
      <c r="F190" s="1016"/>
      <c r="G190" s="1016"/>
      <c r="H190" s="1016"/>
      <c r="I190" s="1016"/>
      <c r="J190" s="1016"/>
      <c r="K190" s="1016"/>
      <c r="L190" s="1016"/>
      <c r="M190" s="1016"/>
      <c r="N190" s="1016"/>
      <c r="O190" s="1016"/>
      <c r="P190" s="1016"/>
      <c r="Q190" s="1016"/>
      <c r="R190" s="1016"/>
      <c r="S190" s="1017"/>
      <c r="T190" s="526"/>
      <c r="U190" s="527"/>
    </row>
    <row r="191" spans="1:21" s="528" customFormat="1" x14ac:dyDescent="0.3">
      <c r="A191" s="526"/>
      <c r="B191" s="1015"/>
      <c r="C191" s="1016"/>
      <c r="D191" s="1016"/>
      <c r="E191" s="1016"/>
      <c r="F191" s="1016"/>
      <c r="G191" s="1016"/>
      <c r="H191" s="1016"/>
      <c r="I191" s="1016"/>
      <c r="J191" s="1016"/>
      <c r="K191" s="1016"/>
      <c r="L191" s="1016"/>
      <c r="M191" s="1016"/>
      <c r="N191" s="1016"/>
      <c r="O191" s="1016"/>
      <c r="P191" s="1016"/>
      <c r="Q191" s="1016"/>
      <c r="R191" s="1016"/>
      <c r="S191" s="1017"/>
      <c r="T191" s="526"/>
      <c r="U191" s="527"/>
    </row>
    <row r="192" spans="1:21" s="528" customFormat="1" x14ac:dyDescent="0.3">
      <c r="A192" s="526"/>
      <c r="B192" s="1015"/>
      <c r="C192" s="1016"/>
      <c r="D192" s="1016"/>
      <c r="E192" s="1016"/>
      <c r="F192" s="1016"/>
      <c r="G192" s="1016"/>
      <c r="H192" s="1016"/>
      <c r="I192" s="1016"/>
      <c r="J192" s="1016"/>
      <c r="K192" s="1016"/>
      <c r="L192" s="1016"/>
      <c r="M192" s="1016"/>
      <c r="N192" s="1016"/>
      <c r="O192" s="1016"/>
      <c r="P192" s="1016"/>
      <c r="Q192" s="1016"/>
      <c r="R192" s="1016"/>
      <c r="S192" s="1017"/>
      <c r="T192" s="526"/>
      <c r="U192" s="527"/>
    </row>
    <row r="193" spans="1:21" s="528" customFormat="1" x14ac:dyDescent="0.3">
      <c r="A193" s="526"/>
      <c r="B193" s="1015"/>
      <c r="C193" s="1016"/>
      <c r="D193" s="1016"/>
      <c r="E193" s="1016"/>
      <c r="F193" s="1016"/>
      <c r="G193" s="1016"/>
      <c r="H193" s="1016"/>
      <c r="I193" s="1016"/>
      <c r="J193" s="1016"/>
      <c r="K193" s="1016"/>
      <c r="L193" s="1016"/>
      <c r="M193" s="1016"/>
      <c r="N193" s="1016"/>
      <c r="O193" s="1016"/>
      <c r="P193" s="1016"/>
      <c r="Q193" s="1016"/>
      <c r="R193" s="1016"/>
      <c r="S193" s="1017"/>
      <c r="T193" s="526"/>
      <c r="U193" s="527"/>
    </row>
    <row r="194" spans="1:21" s="528" customFormat="1" x14ac:dyDescent="0.3">
      <c r="A194" s="526"/>
      <c r="B194" s="1015"/>
      <c r="C194" s="1016"/>
      <c r="D194" s="1016"/>
      <c r="E194" s="1016"/>
      <c r="F194" s="1016"/>
      <c r="G194" s="1016"/>
      <c r="H194" s="1016"/>
      <c r="I194" s="1016"/>
      <c r="J194" s="1016"/>
      <c r="K194" s="1016"/>
      <c r="L194" s="1016"/>
      <c r="M194" s="1016"/>
      <c r="N194" s="1016"/>
      <c r="O194" s="1016"/>
      <c r="P194" s="1016"/>
      <c r="Q194" s="1016"/>
      <c r="R194" s="1016"/>
      <c r="S194" s="1017"/>
      <c r="T194" s="526"/>
      <c r="U194" s="527"/>
    </row>
    <row r="195" spans="1:21" s="528" customFormat="1" x14ac:dyDescent="0.3">
      <c r="A195" s="526"/>
      <c r="B195" s="1015"/>
      <c r="C195" s="1016"/>
      <c r="D195" s="1016"/>
      <c r="E195" s="1016"/>
      <c r="F195" s="1016"/>
      <c r="G195" s="1016"/>
      <c r="H195" s="1016"/>
      <c r="I195" s="1016"/>
      <c r="J195" s="1016"/>
      <c r="K195" s="1016"/>
      <c r="L195" s="1016"/>
      <c r="M195" s="1016"/>
      <c r="N195" s="1016"/>
      <c r="O195" s="1016"/>
      <c r="P195" s="1016"/>
      <c r="Q195" s="1016"/>
      <c r="R195" s="1016"/>
      <c r="S195" s="1017"/>
      <c r="T195" s="526"/>
      <c r="U195" s="527"/>
    </row>
    <row r="196" spans="1:21" s="528" customFormat="1" x14ac:dyDescent="0.3">
      <c r="A196" s="526"/>
      <c r="B196" s="1015"/>
      <c r="C196" s="1016"/>
      <c r="D196" s="1016"/>
      <c r="E196" s="1016"/>
      <c r="F196" s="1016"/>
      <c r="G196" s="1016"/>
      <c r="H196" s="1016"/>
      <c r="I196" s="1016"/>
      <c r="J196" s="1016"/>
      <c r="K196" s="1016"/>
      <c r="L196" s="1016"/>
      <c r="M196" s="1016"/>
      <c r="N196" s="1016"/>
      <c r="O196" s="1016"/>
      <c r="P196" s="1016"/>
      <c r="Q196" s="1016"/>
      <c r="R196" s="1016"/>
      <c r="S196" s="1017"/>
      <c r="T196" s="526"/>
      <c r="U196" s="527"/>
    </row>
    <row r="197" spans="1:21" s="528" customFormat="1" x14ac:dyDescent="0.3">
      <c r="A197" s="526"/>
      <c r="B197" s="1015"/>
      <c r="C197" s="1016"/>
      <c r="D197" s="1016"/>
      <c r="E197" s="1016"/>
      <c r="F197" s="1016"/>
      <c r="G197" s="1016"/>
      <c r="H197" s="1016"/>
      <c r="I197" s="1016"/>
      <c r="J197" s="1016"/>
      <c r="K197" s="1016"/>
      <c r="L197" s="1016"/>
      <c r="M197" s="1016"/>
      <c r="N197" s="1016"/>
      <c r="O197" s="1016"/>
      <c r="P197" s="1016"/>
      <c r="Q197" s="1016"/>
      <c r="R197" s="1016"/>
      <c r="S197" s="1017"/>
      <c r="T197" s="526"/>
      <c r="U197" s="527"/>
    </row>
    <row r="198" spans="1:21" s="528" customFormat="1" x14ac:dyDescent="0.3">
      <c r="A198" s="526"/>
      <c r="B198" s="1015"/>
      <c r="C198" s="1016"/>
      <c r="D198" s="1016"/>
      <c r="E198" s="1016"/>
      <c r="F198" s="1016"/>
      <c r="G198" s="1016"/>
      <c r="H198" s="1016"/>
      <c r="I198" s="1016"/>
      <c r="J198" s="1016"/>
      <c r="K198" s="1016"/>
      <c r="L198" s="1016"/>
      <c r="M198" s="1016"/>
      <c r="N198" s="1016"/>
      <c r="O198" s="1016"/>
      <c r="P198" s="1016"/>
      <c r="Q198" s="1016"/>
      <c r="R198" s="1016"/>
      <c r="S198" s="1017"/>
      <c r="T198" s="526"/>
      <c r="U198" s="527"/>
    </row>
    <row r="199" spans="1:21" s="528" customFormat="1" x14ac:dyDescent="0.3">
      <c r="A199" s="526"/>
      <c r="B199" s="1015"/>
      <c r="C199" s="1016"/>
      <c r="D199" s="1016"/>
      <c r="E199" s="1016"/>
      <c r="F199" s="1016"/>
      <c r="G199" s="1016"/>
      <c r="H199" s="1016"/>
      <c r="I199" s="1016"/>
      <c r="J199" s="1016"/>
      <c r="K199" s="1016"/>
      <c r="L199" s="1016"/>
      <c r="M199" s="1016"/>
      <c r="N199" s="1016"/>
      <c r="O199" s="1016"/>
      <c r="P199" s="1016"/>
      <c r="Q199" s="1016"/>
      <c r="R199" s="1016"/>
      <c r="S199" s="1017"/>
      <c r="T199" s="526"/>
      <c r="U199" s="527"/>
    </row>
    <row r="200" spans="1:21" s="528" customFormat="1" x14ac:dyDescent="0.3">
      <c r="A200" s="526"/>
      <c r="B200" s="1015"/>
      <c r="C200" s="1016"/>
      <c r="D200" s="1016"/>
      <c r="E200" s="1016"/>
      <c r="F200" s="1016"/>
      <c r="G200" s="1016"/>
      <c r="H200" s="1016"/>
      <c r="I200" s="1016"/>
      <c r="J200" s="1016"/>
      <c r="K200" s="1016"/>
      <c r="L200" s="1016"/>
      <c r="M200" s="1016"/>
      <c r="N200" s="1016"/>
      <c r="O200" s="1016"/>
      <c r="P200" s="1016"/>
      <c r="Q200" s="1016"/>
      <c r="R200" s="1016"/>
      <c r="S200" s="1017"/>
      <c r="T200" s="526"/>
      <c r="U200" s="527"/>
    </row>
    <row r="201" spans="1:21" s="528" customFormat="1" x14ac:dyDescent="0.3">
      <c r="A201" s="526"/>
      <c r="B201" s="1015"/>
      <c r="C201" s="1016"/>
      <c r="D201" s="1016"/>
      <c r="E201" s="1016"/>
      <c r="F201" s="1016"/>
      <c r="G201" s="1016"/>
      <c r="H201" s="1016"/>
      <c r="I201" s="1016"/>
      <c r="J201" s="1016"/>
      <c r="K201" s="1016"/>
      <c r="L201" s="1016"/>
      <c r="M201" s="1016"/>
      <c r="N201" s="1016"/>
      <c r="O201" s="1016"/>
      <c r="P201" s="1016"/>
      <c r="Q201" s="1016"/>
      <c r="R201" s="1016"/>
      <c r="S201" s="1017"/>
      <c r="T201" s="526"/>
      <c r="U201" s="527"/>
    </row>
    <row r="202" spans="1:21" s="528" customFormat="1" x14ac:dyDescent="0.3">
      <c r="A202" s="526"/>
      <c r="B202" s="1015"/>
      <c r="C202" s="1016"/>
      <c r="D202" s="1016"/>
      <c r="E202" s="1016"/>
      <c r="F202" s="1016"/>
      <c r="G202" s="1016"/>
      <c r="H202" s="1016"/>
      <c r="I202" s="1016"/>
      <c r="J202" s="1016"/>
      <c r="K202" s="1016"/>
      <c r="L202" s="1016"/>
      <c r="M202" s="1016"/>
      <c r="N202" s="1016"/>
      <c r="O202" s="1016"/>
      <c r="P202" s="1016"/>
      <c r="Q202" s="1016"/>
      <c r="R202" s="1016"/>
      <c r="S202" s="1017"/>
      <c r="T202" s="526"/>
      <c r="U202" s="527"/>
    </row>
    <row r="203" spans="1:21" s="528" customFormat="1" x14ac:dyDescent="0.3">
      <c r="A203" s="526"/>
      <c r="B203" s="1015"/>
      <c r="C203" s="1016"/>
      <c r="D203" s="1016"/>
      <c r="E203" s="1016"/>
      <c r="F203" s="1016"/>
      <c r="G203" s="1016"/>
      <c r="H203" s="1016"/>
      <c r="I203" s="1016"/>
      <c r="J203" s="1016"/>
      <c r="K203" s="1016"/>
      <c r="L203" s="1016"/>
      <c r="M203" s="1016"/>
      <c r="N203" s="1016"/>
      <c r="O203" s="1016"/>
      <c r="P203" s="1016"/>
      <c r="Q203" s="1016"/>
      <c r="R203" s="1016"/>
      <c r="S203" s="1017"/>
      <c r="T203" s="526"/>
      <c r="U203" s="527"/>
    </row>
    <row r="204" spans="1:21" s="528" customFormat="1" x14ac:dyDescent="0.3">
      <c r="A204" s="526"/>
      <c r="B204" s="1015"/>
      <c r="C204" s="1016"/>
      <c r="D204" s="1016"/>
      <c r="E204" s="1016"/>
      <c r="F204" s="1016"/>
      <c r="G204" s="1016"/>
      <c r="H204" s="1016"/>
      <c r="I204" s="1016"/>
      <c r="J204" s="1016"/>
      <c r="K204" s="1016"/>
      <c r="L204" s="1016"/>
      <c r="M204" s="1016"/>
      <c r="N204" s="1016"/>
      <c r="O204" s="1016"/>
      <c r="P204" s="1016"/>
      <c r="Q204" s="1016"/>
      <c r="R204" s="1016"/>
      <c r="S204" s="1017"/>
      <c r="T204" s="526"/>
      <c r="U204" s="527"/>
    </row>
    <row r="205" spans="1:21" s="528" customFormat="1" x14ac:dyDescent="0.3">
      <c r="A205" s="526"/>
      <c r="B205" s="1015"/>
      <c r="C205" s="1016"/>
      <c r="D205" s="1016"/>
      <c r="E205" s="1016"/>
      <c r="F205" s="1016"/>
      <c r="G205" s="1016"/>
      <c r="H205" s="1016"/>
      <c r="I205" s="1016"/>
      <c r="J205" s="1016"/>
      <c r="K205" s="1016"/>
      <c r="L205" s="1016"/>
      <c r="M205" s="1016"/>
      <c r="N205" s="1016"/>
      <c r="O205" s="1016"/>
      <c r="P205" s="1016"/>
      <c r="Q205" s="1016"/>
      <c r="R205" s="1016"/>
      <c r="S205" s="1017"/>
      <c r="T205" s="526"/>
      <c r="U205" s="527"/>
    </row>
    <row r="206" spans="1:21" s="528" customFormat="1" x14ac:dyDescent="0.3">
      <c r="A206" s="526"/>
      <c r="B206" s="1015"/>
      <c r="C206" s="1016"/>
      <c r="D206" s="1016"/>
      <c r="E206" s="1016"/>
      <c r="F206" s="1016"/>
      <c r="G206" s="1016"/>
      <c r="H206" s="1016"/>
      <c r="I206" s="1016"/>
      <c r="J206" s="1016"/>
      <c r="K206" s="1016"/>
      <c r="L206" s="1016"/>
      <c r="M206" s="1016"/>
      <c r="N206" s="1016"/>
      <c r="O206" s="1016"/>
      <c r="P206" s="1016"/>
      <c r="Q206" s="1016"/>
      <c r="R206" s="1016"/>
      <c r="S206" s="1017"/>
      <c r="T206" s="526"/>
      <c r="U206" s="527"/>
    </row>
    <row r="207" spans="1:21" s="528" customFormat="1" x14ac:dyDescent="0.3">
      <c r="A207" s="526"/>
      <c r="B207" s="1015"/>
      <c r="C207" s="1016"/>
      <c r="D207" s="1016"/>
      <c r="E207" s="1016"/>
      <c r="F207" s="1016"/>
      <c r="G207" s="1016"/>
      <c r="H207" s="1016"/>
      <c r="I207" s="1016"/>
      <c r="J207" s="1016"/>
      <c r="K207" s="1016"/>
      <c r="L207" s="1016"/>
      <c r="M207" s="1016"/>
      <c r="N207" s="1016"/>
      <c r="O207" s="1016"/>
      <c r="P207" s="1016"/>
      <c r="Q207" s="1016"/>
      <c r="R207" s="1016"/>
      <c r="S207" s="1017"/>
      <c r="T207" s="526"/>
      <c r="U207" s="527"/>
    </row>
    <row r="208" spans="1:21" s="528" customFormat="1" x14ac:dyDescent="0.3">
      <c r="A208" s="526"/>
      <c r="B208" s="1015"/>
      <c r="C208" s="1016"/>
      <c r="D208" s="1016"/>
      <c r="E208" s="1016"/>
      <c r="F208" s="1016"/>
      <c r="G208" s="1016"/>
      <c r="H208" s="1016"/>
      <c r="I208" s="1016"/>
      <c r="J208" s="1016"/>
      <c r="K208" s="1016"/>
      <c r="L208" s="1016"/>
      <c r="M208" s="1016"/>
      <c r="N208" s="1016"/>
      <c r="O208" s="1016"/>
      <c r="P208" s="1016"/>
      <c r="Q208" s="1016"/>
      <c r="R208" s="1016"/>
      <c r="S208" s="1017"/>
      <c r="T208" s="526"/>
      <c r="U208" s="527"/>
    </row>
    <row r="209" spans="1:21" s="528" customFormat="1" x14ac:dyDescent="0.3">
      <c r="A209" s="526"/>
      <c r="B209" s="1015"/>
      <c r="C209" s="1016"/>
      <c r="D209" s="1016"/>
      <c r="E209" s="1016"/>
      <c r="F209" s="1016"/>
      <c r="G209" s="1016"/>
      <c r="H209" s="1016"/>
      <c r="I209" s="1016"/>
      <c r="J209" s="1016"/>
      <c r="K209" s="1016"/>
      <c r="L209" s="1016"/>
      <c r="M209" s="1016"/>
      <c r="N209" s="1016"/>
      <c r="O209" s="1016"/>
      <c r="P209" s="1016"/>
      <c r="Q209" s="1016"/>
      <c r="R209" s="1016"/>
      <c r="S209" s="1017"/>
      <c r="T209" s="526"/>
      <c r="U209" s="527"/>
    </row>
    <row r="210" spans="1:21" s="528" customFormat="1" x14ac:dyDescent="0.3">
      <c r="A210" s="526"/>
      <c r="B210" s="1015"/>
      <c r="C210" s="1016"/>
      <c r="D210" s="1016"/>
      <c r="E210" s="1016"/>
      <c r="F210" s="1016"/>
      <c r="G210" s="1016"/>
      <c r="H210" s="1016"/>
      <c r="I210" s="1016"/>
      <c r="J210" s="1016"/>
      <c r="K210" s="1016"/>
      <c r="L210" s="1016"/>
      <c r="M210" s="1016"/>
      <c r="N210" s="1016"/>
      <c r="O210" s="1016"/>
      <c r="P210" s="1016"/>
      <c r="Q210" s="1016"/>
      <c r="R210" s="1016"/>
      <c r="S210" s="1017"/>
      <c r="T210" s="526"/>
      <c r="U210" s="527"/>
    </row>
    <row r="211" spans="1:21" s="528" customFormat="1" ht="17.25" thickBot="1" x14ac:dyDescent="0.35">
      <c r="A211" s="526"/>
      <c r="B211" s="1018"/>
      <c r="C211" s="1019"/>
      <c r="D211" s="1019"/>
      <c r="E211" s="1019"/>
      <c r="F211" s="1019"/>
      <c r="G211" s="1019"/>
      <c r="H211" s="1019"/>
      <c r="I211" s="1019"/>
      <c r="J211" s="1019"/>
      <c r="K211" s="1019"/>
      <c r="L211" s="1019"/>
      <c r="M211" s="1019"/>
      <c r="N211" s="1019"/>
      <c r="O211" s="1019"/>
      <c r="P211" s="1019"/>
      <c r="Q211" s="1019"/>
      <c r="R211" s="1019"/>
      <c r="S211" s="1020"/>
      <c r="T211" s="526"/>
      <c r="U211" s="527"/>
    </row>
    <row r="212" spans="1:21" s="528" customFormat="1" ht="17.25" thickBot="1" x14ac:dyDescent="0.35">
      <c r="A212" s="526"/>
      <c r="B212" s="529"/>
      <c r="C212" s="529"/>
      <c r="D212" s="529"/>
      <c r="E212" s="529"/>
      <c r="F212" s="529"/>
      <c r="G212" s="529"/>
      <c r="H212" s="526"/>
      <c r="I212" s="526"/>
      <c r="J212" s="526"/>
      <c r="K212" s="526"/>
      <c r="L212" s="526"/>
      <c r="M212" s="526"/>
      <c r="N212" s="526"/>
      <c r="O212" s="526"/>
      <c r="P212" s="526"/>
      <c r="Q212" s="526"/>
      <c r="R212" s="526"/>
      <c r="S212" s="526"/>
      <c r="T212" s="526"/>
      <c r="U212" s="527"/>
    </row>
    <row r="213" spans="1:21" s="528" customFormat="1" ht="18" thickBot="1" x14ac:dyDescent="0.35">
      <c r="A213" s="526"/>
      <c r="B213" s="727" t="s">
        <v>467</v>
      </c>
      <c r="C213" s="763"/>
      <c r="D213" s="763"/>
      <c r="E213" s="763"/>
      <c r="F213" s="763"/>
      <c r="G213" s="728"/>
      <c r="H213" s="526"/>
      <c r="I213" s="727" t="s">
        <v>468</v>
      </c>
      <c r="J213" s="763"/>
      <c r="K213" s="763"/>
      <c r="L213" s="763"/>
      <c r="M213" s="763"/>
      <c r="N213" s="763"/>
      <c r="O213" s="763"/>
      <c r="P213" s="763"/>
      <c r="Q213" s="763"/>
      <c r="R213" s="763"/>
      <c r="S213" s="728"/>
      <c r="T213" s="526"/>
      <c r="U213" s="527"/>
    </row>
    <row r="214" spans="1:21" s="528" customFormat="1" x14ac:dyDescent="0.3">
      <c r="A214" s="526"/>
      <c r="B214" s="1021"/>
      <c r="C214" s="1022"/>
      <c r="D214" s="1022"/>
      <c r="E214" s="1022"/>
      <c r="F214" s="1022"/>
      <c r="G214" s="1023"/>
      <c r="H214" s="526"/>
      <c r="I214" s="1021"/>
      <c r="J214" s="1022"/>
      <c r="K214" s="1022"/>
      <c r="L214" s="1022"/>
      <c r="M214" s="1022"/>
      <c r="N214" s="1022"/>
      <c r="O214" s="1022"/>
      <c r="P214" s="1022"/>
      <c r="Q214" s="1022"/>
      <c r="R214" s="1022"/>
      <c r="S214" s="1023"/>
      <c r="T214" s="526"/>
      <c r="U214" s="527"/>
    </row>
    <row r="215" spans="1:21" s="528" customFormat="1" x14ac:dyDescent="0.3">
      <c r="A215" s="526"/>
      <c r="B215" s="1015"/>
      <c r="C215" s="1016"/>
      <c r="D215" s="1016"/>
      <c r="E215" s="1016"/>
      <c r="F215" s="1016"/>
      <c r="G215" s="1017"/>
      <c r="H215" s="526"/>
      <c r="I215" s="1015"/>
      <c r="J215" s="1016"/>
      <c r="K215" s="1016"/>
      <c r="L215" s="1016"/>
      <c r="M215" s="1016"/>
      <c r="N215" s="1016"/>
      <c r="O215" s="1016"/>
      <c r="P215" s="1016"/>
      <c r="Q215" s="1016"/>
      <c r="R215" s="1016"/>
      <c r="S215" s="1017"/>
      <c r="T215" s="526"/>
      <c r="U215" s="527"/>
    </row>
    <row r="216" spans="1:21" s="528" customFormat="1" x14ac:dyDescent="0.3">
      <c r="A216" s="526"/>
      <c r="B216" s="1015"/>
      <c r="C216" s="1016"/>
      <c r="D216" s="1016"/>
      <c r="E216" s="1016"/>
      <c r="F216" s="1016"/>
      <c r="G216" s="1017"/>
      <c r="H216" s="526"/>
      <c r="I216" s="1015"/>
      <c r="J216" s="1016"/>
      <c r="K216" s="1016"/>
      <c r="L216" s="1016"/>
      <c r="M216" s="1016"/>
      <c r="N216" s="1016"/>
      <c r="O216" s="1016"/>
      <c r="P216" s="1016"/>
      <c r="Q216" s="1016"/>
      <c r="R216" s="1016"/>
      <c r="S216" s="1017"/>
      <c r="T216" s="526"/>
      <c r="U216" s="527"/>
    </row>
    <row r="217" spans="1:21" s="528" customFormat="1" x14ac:dyDescent="0.3">
      <c r="A217" s="526"/>
      <c r="B217" s="1015"/>
      <c r="C217" s="1016"/>
      <c r="D217" s="1016"/>
      <c r="E217" s="1016"/>
      <c r="F217" s="1016"/>
      <c r="G217" s="1017"/>
      <c r="H217" s="526"/>
      <c r="I217" s="1015"/>
      <c r="J217" s="1016"/>
      <c r="K217" s="1016"/>
      <c r="L217" s="1016"/>
      <c r="M217" s="1016"/>
      <c r="N217" s="1016"/>
      <c r="O217" s="1016"/>
      <c r="P217" s="1016"/>
      <c r="Q217" s="1016"/>
      <c r="R217" s="1016"/>
      <c r="S217" s="1017"/>
      <c r="T217" s="526"/>
      <c r="U217" s="527"/>
    </row>
    <row r="218" spans="1:21" s="528" customFormat="1" x14ac:dyDescent="0.3">
      <c r="A218" s="526"/>
      <c r="B218" s="1015"/>
      <c r="C218" s="1016"/>
      <c r="D218" s="1016"/>
      <c r="E218" s="1016"/>
      <c r="F218" s="1016"/>
      <c r="G218" s="1017"/>
      <c r="H218" s="526"/>
      <c r="I218" s="1015"/>
      <c r="J218" s="1016"/>
      <c r="K218" s="1016"/>
      <c r="L218" s="1016"/>
      <c r="M218" s="1016"/>
      <c r="N218" s="1016"/>
      <c r="O218" s="1016"/>
      <c r="P218" s="1016"/>
      <c r="Q218" s="1016"/>
      <c r="R218" s="1016"/>
      <c r="S218" s="1017"/>
      <c r="T218" s="526"/>
      <c r="U218" s="527"/>
    </row>
    <row r="219" spans="1:21" s="528" customFormat="1" x14ac:dyDescent="0.3">
      <c r="A219" s="526"/>
      <c r="B219" s="1015"/>
      <c r="C219" s="1016"/>
      <c r="D219" s="1016"/>
      <c r="E219" s="1016"/>
      <c r="F219" s="1016"/>
      <c r="G219" s="1017"/>
      <c r="H219" s="526"/>
      <c r="I219" s="1015"/>
      <c r="J219" s="1016"/>
      <c r="K219" s="1016"/>
      <c r="L219" s="1016"/>
      <c r="M219" s="1016"/>
      <c r="N219" s="1016"/>
      <c r="O219" s="1016"/>
      <c r="P219" s="1016"/>
      <c r="Q219" s="1016"/>
      <c r="R219" s="1016"/>
      <c r="S219" s="1017"/>
      <c r="T219" s="526"/>
      <c r="U219" s="527"/>
    </row>
    <row r="220" spans="1:21" s="528" customFormat="1" x14ac:dyDescent="0.3">
      <c r="A220" s="526"/>
      <c r="B220" s="1015"/>
      <c r="C220" s="1016"/>
      <c r="D220" s="1016"/>
      <c r="E220" s="1016"/>
      <c r="F220" s="1016"/>
      <c r="G220" s="1017"/>
      <c r="H220" s="526"/>
      <c r="I220" s="1015"/>
      <c r="J220" s="1016"/>
      <c r="K220" s="1016"/>
      <c r="L220" s="1016"/>
      <c r="M220" s="1016"/>
      <c r="N220" s="1016"/>
      <c r="O220" s="1016"/>
      <c r="P220" s="1016"/>
      <c r="Q220" s="1016"/>
      <c r="R220" s="1016"/>
      <c r="S220" s="1017"/>
      <c r="T220" s="526"/>
      <c r="U220" s="527"/>
    </row>
    <row r="221" spans="1:21" s="528" customFormat="1" x14ac:dyDescent="0.3">
      <c r="A221" s="526"/>
      <c r="B221" s="1015"/>
      <c r="C221" s="1016"/>
      <c r="D221" s="1016"/>
      <c r="E221" s="1016"/>
      <c r="F221" s="1016"/>
      <c r="G221" s="1017"/>
      <c r="H221" s="526"/>
      <c r="I221" s="1015"/>
      <c r="J221" s="1016"/>
      <c r="K221" s="1016"/>
      <c r="L221" s="1016"/>
      <c r="M221" s="1016"/>
      <c r="N221" s="1016"/>
      <c r="O221" s="1016"/>
      <c r="P221" s="1016"/>
      <c r="Q221" s="1016"/>
      <c r="R221" s="1016"/>
      <c r="S221" s="1017"/>
      <c r="T221" s="526"/>
      <c r="U221" s="527"/>
    </row>
    <row r="222" spans="1:21" s="528" customFormat="1" x14ac:dyDescent="0.3">
      <c r="A222" s="526"/>
      <c r="B222" s="1015"/>
      <c r="C222" s="1016"/>
      <c r="D222" s="1016"/>
      <c r="E222" s="1016"/>
      <c r="F222" s="1016"/>
      <c r="G222" s="1017"/>
      <c r="H222" s="526"/>
      <c r="I222" s="1015"/>
      <c r="J222" s="1016"/>
      <c r="K222" s="1016"/>
      <c r="L222" s="1016"/>
      <c r="M222" s="1016"/>
      <c r="N222" s="1016"/>
      <c r="O222" s="1016"/>
      <c r="P222" s="1016"/>
      <c r="Q222" s="1016"/>
      <c r="R222" s="1016"/>
      <c r="S222" s="1017"/>
      <c r="T222" s="526"/>
      <c r="U222" s="527"/>
    </row>
    <row r="223" spans="1:21" s="528" customFormat="1" x14ac:dyDescent="0.3">
      <c r="A223" s="526"/>
      <c r="B223" s="1015"/>
      <c r="C223" s="1016"/>
      <c r="D223" s="1016"/>
      <c r="E223" s="1016"/>
      <c r="F223" s="1016"/>
      <c r="G223" s="1017"/>
      <c r="H223" s="526"/>
      <c r="I223" s="1015"/>
      <c r="J223" s="1016"/>
      <c r="K223" s="1016"/>
      <c r="L223" s="1016"/>
      <c r="M223" s="1016"/>
      <c r="N223" s="1016"/>
      <c r="O223" s="1016"/>
      <c r="P223" s="1016"/>
      <c r="Q223" s="1016"/>
      <c r="R223" s="1016"/>
      <c r="S223" s="1017"/>
      <c r="T223" s="526"/>
      <c r="U223" s="527"/>
    </row>
    <row r="224" spans="1:21" s="528" customFormat="1" x14ac:dyDescent="0.3">
      <c r="A224" s="526"/>
      <c r="B224" s="1015"/>
      <c r="C224" s="1016"/>
      <c r="D224" s="1016"/>
      <c r="E224" s="1016"/>
      <c r="F224" s="1016"/>
      <c r="G224" s="1017"/>
      <c r="H224" s="526"/>
      <c r="I224" s="1015"/>
      <c r="J224" s="1016"/>
      <c r="K224" s="1016"/>
      <c r="L224" s="1016"/>
      <c r="M224" s="1016"/>
      <c r="N224" s="1016"/>
      <c r="O224" s="1016"/>
      <c r="P224" s="1016"/>
      <c r="Q224" s="1016"/>
      <c r="R224" s="1016"/>
      <c r="S224" s="1017"/>
      <c r="T224" s="526"/>
      <c r="U224" s="527"/>
    </row>
    <row r="225" spans="1:21" s="528" customFormat="1" x14ac:dyDescent="0.3">
      <c r="A225" s="526"/>
      <c r="B225" s="1015"/>
      <c r="C225" s="1016"/>
      <c r="D225" s="1016"/>
      <c r="E225" s="1016"/>
      <c r="F225" s="1016"/>
      <c r="G225" s="1017"/>
      <c r="H225" s="526"/>
      <c r="I225" s="1015"/>
      <c r="J225" s="1016"/>
      <c r="K225" s="1016"/>
      <c r="L225" s="1016"/>
      <c r="M225" s="1016"/>
      <c r="N225" s="1016"/>
      <c r="O225" s="1016"/>
      <c r="P225" s="1016"/>
      <c r="Q225" s="1016"/>
      <c r="R225" s="1016"/>
      <c r="S225" s="1017"/>
      <c r="T225" s="526"/>
      <c r="U225" s="527"/>
    </row>
    <row r="226" spans="1:21" s="528" customFormat="1" x14ac:dyDescent="0.3">
      <c r="A226" s="526"/>
      <c r="B226" s="1015"/>
      <c r="C226" s="1016"/>
      <c r="D226" s="1016"/>
      <c r="E226" s="1016"/>
      <c r="F226" s="1016"/>
      <c r="G226" s="1017"/>
      <c r="H226" s="526"/>
      <c r="I226" s="1015"/>
      <c r="J226" s="1016"/>
      <c r="K226" s="1016"/>
      <c r="L226" s="1016"/>
      <c r="M226" s="1016"/>
      <c r="N226" s="1016"/>
      <c r="O226" s="1016"/>
      <c r="P226" s="1016"/>
      <c r="Q226" s="1016"/>
      <c r="R226" s="1016"/>
      <c r="S226" s="1017"/>
      <c r="T226" s="526"/>
      <c r="U226" s="527"/>
    </row>
    <row r="227" spans="1:21" s="528" customFormat="1" x14ac:dyDescent="0.3">
      <c r="A227" s="526"/>
      <c r="B227" s="1015"/>
      <c r="C227" s="1016"/>
      <c r="D227" s="1016"/>
      <c r="E227" s="1016"/>
      <c r="F227" s="1016"/>
      <c r="G227" s="1017"/>
      <c r="H227" s="526"/>
      <c r="I227" s="1015"/>
      <c r="J227" s="1016"/>
      <c r="K227" s="1016"/>
      <c r="L227" s="1016"/>
      <c r="M227" s="1016"/>
      <c r="N227" s="1016"/>
      <c r="O227" s="1016"/>
      <c r="P227" s="1016"/>
      <c r="Q227" s="1016"/>
      <c r="R227" s="1016"/>
      <c r="S227" s="1017"/>
      <c r="T227" s="526"/>
      <c r="U227" s="527"/>
    </row>
    <row r="228" spans="1:21" s="528" customFormat="1" x14ac:dyDescent="0.3">
      <c r="A228" s="526"/>
      <c r="B228" s="1015"/>
      <c r="C228" s="1016"/>
      <c r="D228" s="1016"/>
      <c r="E228" s="1016"/>
      <c r="F228" s="1016"/>
      <c r="G228" s="1017"/>
      <c r="H228" s="526"/>
      <c r="I228" s="1015"/>
      <c r="J228" s="1016"/>
      <c r="K228" s="1016"/>
      <c r="L228" s="1016"/>
      <c r="M228" s="1016"/>
      <c r="N228" s="1016"/>
      <c r="O228" s="1016"/>
      <c r="P228" s="1016"/>
      <c r="Q228" s="1016"/>
      <c r="R228" s="1016"/>
      <c r="S228" s="1017"/>
      <c r="T228" s="526"/>
      <c r="U228" s="527"/>
    </row>
    <row r="229" spans="1:21" s="528" customFormat="1" x14ac:dyDescent="0.3">
      <c r="A229" s="526"/>
      <c r="B229" s="1015"/>
      <c r="C229" s="1016"/>
      <c r="D229" s="1016"/>
      <c r="E229" s="1016"/>
      <c r="F229" s="1016"/>
      <c r="G229" s="1017"/>
      <c r="H229" s="526"/>
      <c r="I229" s="1015"/>
      <c r="J229" s="1016"/>
      <c r="K229" s="1016"/>
      <c r="L229" s="1016"/>
      <c r="M229" s="1016"/>
      <c r="N229" s="1016"/>
      <c r="O229" s="1016"/>
      <c r="P229" s="1016"/>
      <c r="Q229" s="1016"/>
      <c r="R229" s="1016"/>
      <c r="S229" s="1017"/>
      <c r="T229" s="526"/>
      <c r="U229" s="527"/>
    </row>
    <row r="230" spans="1:21" s="528" customFormat="1" x14ac:dyDescent="0.3">
      <c r="A230" s="526"/>
      <c r="B230" s="1015"/>
      <c r="C230" s="1016"/>
      <c r="D230" s="1016"/>
      <c r="E230" s="1016"/>
      <c r="F230" s="1016"/>
      <c r="G230" s="1017"/>
      <c r="H230" s="526"/>
      <c r="I230" s="1015"/>
      <c r="J230" s="1016"/>
      <c r="K230" s="1016"/>
      <c r="L230" s="1016"/>
      <c r="M230" s="1016"/>
      <c r="N230" s="1016"/>
      <c r="O230" s="1016"/>
      <c r="P230" s="1016"/>
      <c r="Q230" s="1016"/>
      <c r="R230" s="1016"/>
      <c r="S230" s="1017"/>
      <c r="T230" s="526"/>
      <c r="U230" s="527"/>
    </row>
    <row r="231" spans="1:21" s="528" customFormat="1" x14ac:dyDescent="0.3">
      <c r="A231" s="526"/>
      <c r="B231" s="1015"/>
      <c r="C231" s="1016"/>
      <c r="D231" s="1016"/>
      <c r="E231" s="1016"/>
      <c r="F231" s="1016"/>
      <c r="G231" s="1017"/>
      <c r="H231" s="526"/>
      <c r="I231" s="1015"/>
      <c r="J231" s="1016"/>
      <c r="K231" s="1016"/>
      <c r="L231" s="1016"/>
      <c r="M231" s="1016"/>
      <c r="N231" s="1016"/>
      <c r="O231" s="1016"/>
      <c r="P231" s="1016"/>
      <c r="Q231" s="1016"/>
      <c r="R231" s="1016"/>
      <c r="S231" s="1017"/>
      <c r="T231" s="526"/>
      <c r="U231" s="527"/>
    </row>
    <row r="232" spans="1:21" s="528" customFormat="1" x14ac:dyDescent="0.3">
      <c r="A232" s="526"/>
      <c r="B232" s="1015"/>
      <c r="C232" s="1016"/>
      <c r="D232" s="1016"/>
      <c r="E232" s="1016"/>
      <c r="F232" s="1016"/>
      <c r="G232" s="1017"/>
      <c r="H232" s="526"/>
      <c r="I232" s="1015"/>
      <c r="J232" s="1016"/>
      <c r="K232" s="1016"/>
      <c r="L232" s="1016"/>
      <c r="M232" s="1016"/>
      <c r="N232" s="1016"/>
      <c r="O232" s="1016"/>
      <c r="P232" s="1016"/>
      <c r="Q232" s="1016"/>
      <c r="R232" s="1016"/>
      <c r="S232" s="1017"/>
      <c r="T232" s="526"/>
      <c r="U232" s="527"/>
    </row>
    <row r="233" spans="1:21" s="528" customFormat="1" x14ac:dyDescent="0.3">
      <c r="A233" s="526"/>
      <c r="B233" s="1015"/>
      <c r="C233" s="1016"/>
      <c r="D233" s="1016"/>
      <c r="E233" s="1016"/>
      <c r="F233" s="1016"/>
      <c r="G233" s="1017"/>
      <c r="H233" s="526"/>
      <c r="I233" s="1015"/>
      <c r="J233" s="1016"/>
      <c r="K233" s="1016"/>
      <c r="L233" s="1016"/>
      <c r="M233" s="1016"/>
      <c r="N233" s="1016"/>
      <c r="O233" s="1016"/>
      <c r="P233" s="1016"/>
      <c r="Q233" s="1016"/>
      <c r="R233" s="1016"/>
      <c r="S233" s="1017"/>
      <c r="T233" s="526"/>
      <c r="U233" s="527"/>
    </row>
    <row r="234" spans="1:21" s="528" customFormat="1" x14ac:dyDescent="0.3">
      <c r="A234" s="526"/>
      <c r="B234" s="1015"/>
      <c r="C234" s="1016"/>
      <c r="D234" s="1016"/>
      <c r="E234" s="1016"/>
      <c r="F234" s="1016"/>
      <c r="G234" s="1017"/>
      <c r="H234" s="526"/>
      <c r="I234" s="1015"/>
      <c r="J234" s="1016"/>
      <c r="K234" s="1016"/>
      <c r="L234" s="1016"/>
      <c r="M234" s="1016"/>
      <c r="N234" s="1016"/>
      <c r="O234" s="1016"/>
      <c r="P234" s="1016"/>
      <c r="Q234" s="1016"/>
      <c r="R234" s="1016"/>
      <c r="S234" s="1017"/>
      <c r="T234" s="526"/>
      <c r="U234" s="527"/>
    </row>
    <row r="235" spans="1:21" s="528" customFormat="1" x14ac:dyDescent="0.3">
      <c r="A235" s="526"/>
      <c r="B235" s="1015"/>
      <c r="C235" s="1016"/>
      <c r="D235" s="1016"/>
      <c r="E235" s="1016"/>
      <c r="F235" s="1016"/>
      <c r="G235" s="1017"/>
      <c r="H235" s="526"/>
      <c r="I235" s="1015"/>
      <c r="J235" s="1016"/>
      <c r="K235" s="1016"/>
      <c r="L235" s="1016"/>
      <c r="M235" s="1016"/>
      <c r="N235" s="1016"/>
      <c r="O235" s="1016"/>
      <c r="P235" s="1016"/>
      <c r="Q235" s="1016"/>
      <c r="R235" s="1016"/>
      <c r="S235" s="1017"/>
      <c r="T235" s="526"/>
      <c r="U235" s="527"/>
    </row>
    <row r="236" spans="1:21" s="528" customFormat="1" x14ac:dyDescent="0.3">
      <c r="A236" s="526"/>
      <c r="B236" s="1015"/>
      <c r="C236" s="1016"/>
      <c r="D236" s="1016"/>
      <c r="E236" s="1016"/>
      <c r="F236" s="1016"/>
      <c r="G236" s="1017"/>
      <c r="H236" s="526"/>
      <c r="I236" s="1015"/>
      <c r="J236" s="1016"/>
      <c r="K236" s="1016"/>
      <c r="L236" s="1016"/>
      <c r="M236" s="1016"/>
      <c r="N236" s="1016"/>
      <c r="O236" s="1016"/>
      <c r="P236" s="1016"/>
      <c r="Q236" s="1016"/>
      <c r="R236" s="1016"/>
      <c r="S236" s="1017"/>
      <c r="T236" s="526"/>
      <c r="U236" s="527"/>
    </row>
    <row r="237" spans="1:21" s="528" customFormat="1" x14ac:dyDescent="0.3">
      <c r="A237" s="526"/>
      <c r="B237" s="1015"/>
      <c r="C237" s="1016"/>
      <c r="D237" s="1016"/>
      <c r="E237" s="1016"/>
      <c r="F237" s="1016"/>
      <c r="G237" s="1017"/>
      <c r="H237" s="526"/>
      <c r="I237" s="1015"/>
      <c r="J237" s="1016"/>
      <c r="K237" s="1016"/>
      <c r="L237" s="1016"/>
      <c r="M237" s="1016"/>
      <c r="N237" s="1016"/>
      <c r="O237" s="1016"/>
      <c r="P237" s="1016"/>
      <c r="Q237" s="1016"/>
      <c r="R237" s="1016"/>
      <c r="S237" s="1017"/>
      <c r="T237" s="526"/>
      <c r="U237" s="527"/>
    </row>
    <row r="238" spans="1:21" s="528" customFormat="1" x14ac:dyDescent="0.3">
      <c r="A238" s="526"/>
      <c r="B238" s="1015"/>
      <c r="C238" s="1016"/>
      <c r="D238" s="1016"/>
      <c r="E238" s="1016"/>
      <c r="F238" s="1016"/>
      <c r="G238" s="1017"/>
      <c r="H238" s="526"/>
      <c r="I238" s="1015"/>
      <c r="J238" s="1016"/>
      <c r="K238" s="1016"/>
      <c r="L238" s="1016"/>
      <c r="M238" s="1016"/>
      <c r="N238" s="1016"/>
      <c r="O238" s="1016"/>
      <c r="P238" s="1016"/>
      <c r="Q238" s="1016"/>
      <c r="R238" s="1016"/>
      <c r="S238" s="1017"/>
      <c r="T238" s="526"/>
      <c r="U238" s="527"/>
    </row>
    <row r="239" spans="1:21" s="528" customFormat="1" x14ac:dyDescent="0.3">
      <c r="A239" s="526"/>
      <c r="B239" s="1015"/>
      <c r="C239" s="1016"/>
      <c r="D239" s="1016"/>
      <c r="E239" s="1016"/>
      <c r="F239" s="1016"/>
      <c r="G239" s="1017"/>
      <c r="H239" s="526"/>
      <c r="I239" s="1015"/>
      <c r="J239" s="1016"/>
      <c r="K239" s="1016"/>
      <c r="L239" s="1016"/>
      <c r="M239" s="1016"/>
      <c r="N239" s="1016"/>
      <c r="O239" s="1016"/>
      <c r="P239" s="1016"/>
      <c r="Q239" s="1016"/>
      <c r="R239" s="1016"/>
      <c r="S239" s="1017"/>
      <c r="T239" s="526"/>
      <c r="U239" s="527"/>
    </row>
    <row r="240" spans="1:21" s="528" customFormat="1" x14ac:dyDescent="0.3">
      <c r="A240" s="526"/>
      <c r="B240" s="1015"/>
      <c r="C240" s="1016"/>
      <c r="D240" s="1016"/>
      <c r="E240" s="1016"/>
      <c r="F240" s="1016"/>
      <c r="G240" s="1017"/>
      <c r="H240" s="526"/>
      <c r="I240" s="1015"/>
      <c r="J240" s="1016"/>
      <c r="K240" s="1016"/>
      <c r="L240" s="1016"/>
      <c r="M240" s="1016"/>
      <c r="N240" s="1016"/>
      <c r="O240" s="1016"/>
      <c r="P240" s="1016"/>
      <c r="Q240" s="1016"/>
      <c r="R240" s="1016"/>
      <c r="S240" s="1017"/>
      <c r="T240" s="526"/>
      <c r="U240" s="527"/>
    </row>
    <row r="241" spans="1:21" s="528" customFormat="1" x14ac:dyDescent="0.3">
      <c r="A241" s="526"/>
      <c r="B241" s="1015"/>
      <c r="C241" s="1016"/>
      <c r="D241" s="1016"/>
      <c r="E241" s="1016"/>
      <c r="F241" s="1016"/>
      <c r="G241" s="1017"/>
      <c r="H241" s="526"/>
      <c r="I241" s="1015"/>
      <c r="J241" s="1016"/>
      <c r="K241" s="1016"/>
      <c r="L241" s="1016"/>
      <c r="M241" s="1016"/>
      <c r="N241" s="1016"/>
      <c r="O241" s="1016"/>
      <c r="P241" s="1016"/>
      <c r="Q241" s="1016"/>
      <c r="R241" s="1016"/>
      <c r="S241" s="1017"/>
      <c r="T241" s="526"/>
      <c r="U241" s="527"/>
    </row>
    <row r="242" spans="1:21" s="528" customFormat="1" x14ac:dyDescent="0.3">
      <c r="A242" s="526"/>
      <c r="B242" s="1015"/>
      <c r="C242" s="1016"/>
      <c r="D242" s="1016"/>
      <c r="E242" s="1016"/>
      <c r="F242" s="1016"/>
      <c r="G242" s="1017"/>
      <c r="H242" s="526"/>
      <c r="I242" s="1015"/>
      <c r="J242" s="1016"/>
      <c r="K242" s="1016"/>
      <c r="L242" s="1016"/>
      <c r="M242" s="1016"/>
      <c r="N242" s="1016"/>
      <c r="O242" s="1016"/>
      <c r="P242" s="1016"/>
      <c r="Q242" s="1016"/>
      <c r="R242" s="1016"/>
      <c r="S242" s="1017"/>
      <c r="T242" s="526"/>
      <c r="U242" s="527"/>
    </row>
    <row r="243" spans="1:21" s="528" customFormat="1" x14ac:dyDescent="0.3">
      <c r="A243" s="526"/>
      <c r="B243" s="1015"/>
      <c r="C243" s="1016"/>
      <c r="D243" s="1016"/>
      <c r="E243" s="1016"/>
      <c r="F243" s="1016"/>
      <c r="G243" s="1017"/>
      <c r="H243" s="526"/>
      <c r="I243" s="1015"/>
      <c r="J243" s="1016"/>
      <c r="K243" s="1016"/>
      <c r="L243" s="1016"/>
      <c r="M243" s="1016"/>
      <c r="N243" s="1016"/>
      <c r="O243" s="1016"/>
      <c r="P243" s="1016"/>
      <c r="Q243" s="1016"/>
      <c r="R243" s="1016"/>
      <c r="S243" s="1017"/>
      <c r="T243" s="526"/>
      <c r="U243" s="527"/>
    </row>
    <row r="244" spans="1:21" s="528" customFormat="1" ht="17.25" thickBot="1" x14ac:dyDescent="0.35">
      <c r="A244" s="526"/>
      <c r="B244" s="1018"/>
      <c r="C244" s="1019"/>
      <c r="D244" s="1019"/>
      <c r="E244" s="1019"/>
      <c r="F244" s="1019"/>
      <c r="G244" s="1020"/>
      <c r="H244" s="526"/>
      <c r="I244" s="1018"/>
      <c r="J244" s="1019"/>
      <c r="K244" s="1019"/>
      <c r="L244" s="1019"/>
      <c r="M244" s="1019"/>
      <c r="N244" s="1019"/>
      <c r="O244" s="1019"/>
      <c r="P244" s="1019"/>
      <c r="Q244" s="1019"/>
      <c r="R244" s="1019"/>
      <c r="S244" s="1020"/>
      <c r="T244" s="526"/>
      <c r="U244" s="527"/>
    </row>
    <row r="245" spans="1:21" s="528" customFormat="1" ht="17.25" thickBot="1" x14ac:dyDescent="0.35">
      <c r="A245" s="526"/>
      <c r="B245" s="526"/>
      <c r="C245" s="526"/>
      <c r="D245" s="526"/>
      <c r="E245" s="526"/>
      <c r="F245" s="526"/>
      <c r="G245" s="526"/>
      <c r="H245" s="526"/>
      <c r="I245" s="526"/>
      <c r="J245" s="526"/>
      <c r="K245" s="526"/>
      <c r="L245" s="526"/>
      <c r="M245" s="526"/>
      <c r="N245" s="526"/>
      <c r="O245" s="526"/>
      <c r="P245" s="526"/>
      <c r="Q245" s="526"/>
      <c r="R245" s="526"/>
      <c r="S245" s="526"/>
      <c r="T245" s="526"/>
      <c r="U245" s="527"/>
    </row>
    <row r="246" spans="1:21" s="528" customFormat="1" ht="18" thickBot="1" x14ac:dyDescent="0.35">
      <c r="A246" s="526"/>
      <c r="B246" s="727" t="s">
        <v>469</v>
      </c>
      <c r="C246" s="763"/>
      <c r="D246" s="763"/>
      <c r="E246" s="763"/>
      <c r="F246" s="763"/>
      <c r="G246" s="763"/>
      <c r="H246" s="763"/>
      <c r="I246" s="763"/>
      <c r="J246" s="763"/>
      <c r="K246" s="763"/>
      <c r="L246" s="763"/>
      <c r="M246" s="763"/>
      <c r="N246" s="763"/>
      <c r="O246" s="763"/>
      <c r="P246" s="763"/>
      <c r="Q246" s="763"/>
      <c r="R246" s="763"/>
      <c r="S246" s="728"/>
      <c r="T246" s="526"/>
      <c r="U246" s="527"/>
    </row>
    <row r="247" spans="1:21" s="528" customFormat="1" x14ac:dyDescent="0.3">
      <c r="A247" s="526"/>
      <c r="B247" s="1015"/>
      <c r="C247" s="1016"/>
      <c r="D247" s="1016"/>
      <c r="E247" s="1016"/>
      <c r="F247" s="1016"/>
      <c r="G247" s="1016"/>
      <c r="H247" s="1016"/>
      <c r="I247" s="1016"/>
      <c r="J247" s="1016"/>
      <c r="K247" s="1016"/>
      <c r="L247" s="1016"/>
      <c r="M247" s="1016"/>
      <c r="N247" s="1016"/>
      <c r="O247" s="1016"/>
      <c r="P247" s="1016"/>
      <c r="Q247" s="1016"/>
      <c r="R247" s="1016"/>
      <c r="S247" s="1017"/>
      <c r="T247" s="526"/>
      <c r="U247" s="527"/>
    </row>
    <row r="248" spans="1:21" s="528" customFormat="1" x14ac:dyDescent="0.3">
      <c r="A248" s="526"/>
      <c r="B248" s="1015"/>
      <c r="C248" s="1016"/>
      <c r="D248" s="1016"/>
      <c r="E248" s="1016"/>
      <c r="F248" s="1016"/>
      <c r="G248" s="1016"/>
      <c r="H248" s="1016"/>
      <c r="I248" s="1016"/>
      <c r="J248" s="1016"/>
      <c r="K248" s="1016"/>
      <c r="L248" s="1016"/>
      <c r="M248" s="1016"/>
      <c r="N248" s="1016"/>
      <c r="O248" s="1016"/>
      <c r="P248" s="1016"/>
      <c r="Q248" s="1016"/>
      <c r="R248" s="1016"/>
      <c r="S248" s="1017"/>
      <c r="T248" s="526"/>
      <c r="U248" s="527"/>
    </row>
    <row r="249" spans="1:21" s="528" customFormat="1" x14ac:dyDescent="0.3">
      <c r="A249" s="526"/>
      <c r="B249" s="1015"/>
      <c r="C249" s="1016"/>
      <c r="D249" s="1016"/>
      <c r="E249" s="1016"/>
      <c r="F249" s="1016"/>
      <c r="G249" s="1016"/>
      <c r="H249" s="1016"/>
      <c r="I249" s="1016"/>
      <c r="J249" s="1016"/>
      <c r="K249" s="1016"/>
      <c r="L249" s="1016"/>
      <c r="M249" s="1016"/>
      <c r="N249" s="1016"/>
      <c r="O249" s="1016"/>
      <c r="P249" s="1016"/>
      <c r="Q249" s="1016"/>
      <c r="R249" s="1016"/>
      <c r="S249" s="1017"/>
      <c r="T249" s="526"/>
      <c r="U249" s="527"/>
    </row>
    <row r="250" spans="1:21" s="528" customFormat="1" x14ac:dyDescent="0.3">
      <c r="A250" s="526"/>
      <c r="B250" s="1015"/>
      <c r="C250" s="1016"/>
      <c r="D250" s="1016"/>
      <c r="E250" s="1016"/>
      <c r="F250" s="1016"/>
      <c r="G250" s="1016"/>
      <c r="H250" s="1016"/>
      <c r="I250" s="1016"/>
      <c r="J250" s="1016"/>
      <c r="K250" s="1016"/>
      <c r="L250" s="1016"/>
      <c r="M250" s="1016"/>
      <c r="N250" s="1016"/>
      <c r="O250" s="1016"/>
      <c r="P250" s="1016"/>
      <c r="Q250" s="1016"/>
      <c r="R250" s="1016"/>
      <c r="S250" s="1017"/>
      <c r="T250" s="526"/>
      <c r="U250" s="527"/>
    </row>
    <row r="251" spans="1:21" s="528" customFormat="1" x14ac:dyDescent="0.3">
      <c r="A251" s="526"/>
      <c r="B251" s="1015"/>
      <c r="C251" s="1016"/>
      <c r="D251" s="1016"/>
      <c r="E251" s="1016"/>
      <c r="F251" s="1016"/>
      <c r="G251" s="1016"/>
      <c r="H251" s="1016"/>
      <c r="I251" s="1016"/>
      <c r="J251" s="1016"/>
      <c r="K251" s="1016"/>
      <c r="L251" s="1016"/>
      <c r="M251" s="1016"/>
      <c r="N251" s="1016"/>
      <c r="O251" s="1016"/>
      <c r="P251" s="1016"/>
      <c r="Q251" s="1016"/>
      <c r="R251" s="1016"/>
      <c r="S251" s="1017"/>
      <c r="T251" s="526"/>
      <c r="U251" s="527"/>
    </row>
    <row r="252" spans="1:21" s="528" customFormat="1" x14ac:dyDescent="0.3">
      <c r="A252" s="526"/>
      <c r="B252" s="1015"/>
      <c r="C252" s="1016"/>
      <c r="D252" s="1016"/>
      <c r="E252" s="1016"/>
      <c r="F252" s="1016"/>
      <c r="G252" s="1016"/>
      <c r="H252" s="1016"/>
      <c r="I252" s="1016"/>
      <c r="J252" s="1016"/>
      <c r="K252" s="1016"/>
      <c r="L252" s="1016"/>
      <c r="M252" s="1016"/>
      <c r="N252" s="1016"/>
      <c r="O252" s="1016"/>
      <c r="P252" s="1016"/>
      <c r="Q252" s="1016"/>
      <c r="R252" s="1016"/>
      <c r="S252" s="1017"/>
      <c r="T252" s="526"/>
      <c r="U252" s="527"/>
    </row>
    <row r="253" spans="1:21" s="528" customFormat="1" x14ac:dyDescent="0.3">
      <c r="A253" s="526"/>
      <c r="B253" s="1015"/>
      <c r="C253" s="1016"/>
      <c r="D253" s="1016"/>
      <c r="E253" s="1016"/>
      <c r="F253" s="1016"/>
      <c r="G253" s="1016"/>
      <c r="H253" s="1016"/>
      <c r="I253" s="1016"/>
      <c r="J253" s="1016"/>
      <c r="K253" s="1016"/>
      <c r="L253" s="1016"/>
      <c r="M253" s="1016"/>
      <c r="N253" s="1016"/>
      <c r="O253" s="1016"/>
      <c r="P253" s="1016"/>
      <c r="Q253" s="1016"/>
      <c r="R253" s="1016"/>
      <c r="S253" s="1017"/>
      <c r="T253" s="526"/>
      <c r="U253" s="527"/>
    </row>
    <row r="254" spans="1:21" s="528" customFormat="1" x14ac:dyDescent="0.3">
      <c r="A254" s="526"/>
      <c r="B254" s="1015"/>
      <c r="C254" s="1016"/>
      <c r="D254" s="1016"/>
      <c r="E254" s="1016"/>
      <c r="F254" s="1016"/>
      <c r="G254" s="1016"/>
      <c r="H254" s="1016"/>
      <c r="I254" s="1016"/>
      <c r="J254" s="1016"/>
      <c r="K254" s="1016"/>
      <c r="L254" s="1016"/>
      <c r="M254" s="1016"/>
      <c r="N254" s="1016"/>
      <c r="O254" s="1016"/>
      <c r="P254" s="1016"/>
      <c r="Q254" s="1016"/>
      <c r="R254" s="1016"/>
      <c r="S254" s="1017"/>
      <c r="T254" s="526"/>
      <c r="U254" s="527"/>
    </row>
    <row r="255" spans="1:21" s="528" customFormat="1" x14ac:dyDescent="0.3">
      <c r="A255" s="526"/>
      <c r="B255" s="1015"/>
      <c r="C255" s="1016"/>
      <c r="D255" s="1016"/>
      <c r="E255" s="1016"/>
      <c r="F255" s="1016"/>
      <c r="G255" s="1016"/>
      <c r="H255" s="1016"/>
      <c r="I255" s="1016"/>
      <c r="J255" s="1016"/>
      <c r="K255" s="1016"/>
      <c r="L255" s="1016"/>
      <c r="M255" s="1016"/>
      <c r="N255" s="1016"/>
      <c r="O255" s="1016"/>
      <c r="P255" s="1016"/>
      <c r="Q255" s="1016"/>
      <c r="R255" s="1016"/>
      <c r="S255" s="1017"/>
      <c r="T255" s="526"/>
      <c r="U255" s="527"/>
    </row>
    <row r="256" spans="1:21" s="528" customFormat="1" x14ac:dyDescent="0.3">
      <c r="A256" s="526"/>
      <c r="B256" s="1015"/>
      <c r="C256" s="1016"/>
      <c r="D256" s="1016"/>
      <c r="E256" s="1016"/>
      <c r="F256" s="1016"/>
      <c r="G256" s="1016"/>
      <c r="H256" s="1016"/>
      <c r="I256" s="1016"/>
      <c r="J256" s="1016"/>
      <c r="K256" s="1016"/>
      <c r="L256" s="1016"/>
      <c r="M256" s="1016"/>
      <c r="N256" s="1016"/>
      <c r="O256" s="1016"/>
      <c r="P256" s="1016"/>
      <c r="Q256" s="1016"/>
      <c r="R256" s="1016"/>
      <c r="S256" s="1017"/>
      <c r="T256" s="526"/>
      <c r="U256" s="527"/>
    </row>
    <row r="257" spans="1:21" s="528" customFormat="1" x14ac:dyDescent="0.3">
      <c r="A257" s="526"/>
      <c r="B257" s="1015"/>
      <c r="C257" s="1016"/>
      <c r="D257" s="1016"/>
      <c r="E257" s="1016"/>
      <c r="F257" s="1016"/>
      <c r="G257" s="1016"/>
      <c r="H257" s="1016"/>
      <c r="I257" s="1016"/>
      <c r="J257" s="1016"/>
      <c r="K257" s="1016"/>
      <c r="L257" s="1016"/>
      <c r="M257" s="1016"/>
      <c r="N257" s="1016"/>
      <c r="O257" s="1016"/>
      <c r="P257" s="1016"/>
      <c r="Q257" s="1016"/>
      <c r="R257" s="1016"/>
      <c r="S257" s="1017"/>
      <c r="T257" s="526"/>
      <c r="U257" s="527"/>
    </row>
    <row r="258" spans="1:21" s="528" customFormat="1" x14ac:dyDescent="0.3">
      <c r="A258" s="526"/>
      <c r="B258" s="1015"/>
      <c r="C258" s="1016"/>
      <c r="D258" s="1016"/>
      <c r="E258" s="1016"/>
      <c r="F258" s="1016"/>
      <c r="G258" s="1016"/>
      <c r="H258" s="1016"/>
      <c r="I258" s="1016"/>
      <c r="J258" s="1016"/>
      <c r="K258" s="1016"/>
      <c r="L258" s="1016"/>
      <c r="M258" s="1016"/>
      <c r="N258" s="1016"/>
      <c r="O258" s="1016"/>
      <c r="P258" s="1016"/>
      <c r="Q258" s="1016"/>
      <c r="R258" s="1016"/>
      <c r="S258" s="1017"/>
      <c r="T258" s="526"/>
      <c r="U258" s="527"/>
    </row>
    <row r="259" spans="1:21" s="528" customFormat="1" x14ac:dyDescent="0.3">
      <c r="A259" s="526"/>
      <c r="B259" s="1015"/>
      <c r="C259" s="1016"/>
      <c r="D259" s="1016"/>
      <c r="E259" s="1016"/>
      <c r="F259" s="1016"/>
      <c r="G259" s="1016"/>
      <c r="H259" s="1016"/>
      <c r="I259" s="1016"/>
      <c r="J259" s="1016"/>
      <c r="K259" s="1016"/>
      <c r="L259" s="1016"/>
      <c r="M259" s="1016"/>
      <c r="N259" s="1016"/>
      <c r="O259" s="1016"/>
      <c r="P259" s="1016"/>
      <c r="Q259" s="1016"/>
      <c r="R259" s="1016"/>
      <c r="S259" s="1017"/>
      <c r="T259" s="526"/>
      <c r="U259" s="527"/>
    </row>
    <row r="260" spans="1:21" s="528" customFormat="1" x14ac:dyDescent="0.3">
      <c r="A260" s="526"/>
      <c r="B260" s="1015"/>
      <c r="C260" s="1016"/>
      <c r="D260" s="1016"/>
      <c r="E260" s="1016"/>
      <c r="F260" s="1016"/>
      <c r="G260" s="1016"/>
      <c r="H260" s="1016"/>
      <c r="I260" s="1016"/>
      <c r="J260" s="1016"/>
      <c r="K260" s="1016"/>
      <c r="L260" s="1016"/>
      <c r="M260" s="1016"/>
      <c r="N260" s="1016"/>
      <c r="O260" s="1016"/>
      <c r="P260" s="1016"/>
      <c r="Q260" s="1016"/>
      <c r="R260" s="1016"/>
      <c r="S260" s="1017"/>
      <c r="T260" s="526"/>
      <c r="U260" s="527"/>
    </row>
    <row r="261" spans="1:21" s="528" customFormat="1" x14ac:dyDescent="0.3">
      <c r="A261" s="526"/>
      <c r="B261" s="1015"/>
      <c r="C261" s="1016"/>
      <c r="D261" s="1016"/>
      <c r="E261" s="1016"/>
      <c r="F261" s="1016"/>
      <c r="G261" s="1016"/>
      <c r="H261" s="1016"/>
      <c r="I261" s="1016"/>
      <c r="J261" s="1016"/>
      <c r="K261" s="1016"/>
      <c r="L261" s="1016"/>
      <c r="M261" s="1016"/>
      <c r="N261" s="1016"/>
      <c r="O261" s="1016"/>
      <c r="P261" s="1016"/>
      <c r="Q261" s="1016"/>
      <c r="R261" s="1016"/>
      <c r="S261" s="1017"/>
      <c r="T261" s="526"/>
      <c r="U261" s="527"/>
    </row>
    <row r="262" spans="1:21" s="528" customFormat="1" x14ac:dyDescent="0.3">
      <c r="A262" s="526"/>
      <c r="B262" s="1015"/>
      <c r="C262" s="1016"/>
      <c r="D262" s="1016"/>
      <c r="E262" s="1016"/>
      <c r="F262" s="1016"/>
      <c r="G262" s="1016"/>
      <c r="H262" s="1016"/>
      <c r="I262" s="1016"/>
      <c r="J262" s="1016"/>
      <c r="K262" s="1016"/>
      <c r="L262" s="1016"/>
      <c r="M262" s="1016"/>
      <c r="N262" s="1016"/>
      <c r="O262" s="1016"/>
      <c r="P262" s="1016"/>
      <c r="Q262" s="1016"/>
      <c r="R262" s="1016"/>
      <c r="S262" s="1017"/>
      <c r="T262" s="526"/>
      <c r="U262" s="527"/>
    </row>
    <row r="263" spans="1:21" s="528" customFormat="1" x14ac:dyDescent="0.3">
      <c r="A263" s="526"/>
      <c r="B263" s="1015"/>
      <c r="C263" s="1016"/>
      <c r="D263" s="1016"/>
      <c r="E263" s="1016"/>
      <c r="F263" s="1016"/>
      <c r="G263" s="1016"/>
      <c r="H263" s="1016"/>
      <c r="I263" s="1016"/>
      <c r="J263" s="1016"/>
      <c r="K263" s="1016"/>
      <c r="L263" s="1016"/>
      <c r="M263" s="1016"/>
      <c r="N263" s="1016"/>
      <c r="O263" s="1016"/>
      <c r="P263" s="1016"/>
      <c r="Q263" s="1016"/>
      <c r="R263" s="1016"/>
      <c r="S263" s="1017"/>
      <c r="T263" s="526"/>
      <c r="U263" s="527"/>
    </row>
    <row r="264" spans="1:21" s="528" customFormat="1" x14ac:dyDescent="0.3">
      <c r="A264" s="526"/>
      <c r="B264" s="1015"/>
      <c r="C264" s="1016"/>
      <c r="D264" s="1016"/>
      <c r="E264" s="1016"/>
      <c r="F264" s="1016"/>
      <c r="G264" s="1016"/>
      <c r="H264" s="1016"/>
      <c r="I264" s="1016"/>
      <c r="J264" s="1016"/>
      <c r="K264" s="1016"/>
      <c r="L264" s="1016"/>
      <c r="M264" s="1016"/>
      <c r="N264" s="1016"/>
      <c r="O264" s="1016"/>
      <c r="P264" s="1016"/>
      <c r="Q264" s="1016"/>
      <c r="R264" s="1016"/>
      <c r="S264" s="1017"/>
      <c r="T264" s="526"/>
      <c r="U264" s="527"/>
    </row>
    <row r="265" spans="1:21" s="528" customFormat="1" x14ac:dyDescent="0.3">
      <c r="A265" s="526"/>
      <c r="B265" s="1015"/>
      <c r="C265" s="1016"/>
      <c r="D265" s="1016"/>
      <c r="E265" s="1016"/>
      <c r="F265" s="1016"/>
      <c r="G265" s="1016"/>
      <c r="H265" s="1016"/>
      <c r="I265" s="1016"/>
      <c r="J265" s="1016"/>
      <c r="K265" s="1016"/>
      <c r="L265" s="1016"/>
      <c r="M265" s="1016"/>
      <c r="N265" s="1016"/>
      <c r="O265" s="1016"/>
      <c r="P265" s="1016"/>
      <c r="Q265" s="1016"/>
      <c r="R265" s="1016"/>
      <c r="S265" s="1017"/>
      <c r="T265" s="526"/>
      <c r="U265" s="527"/>
    </row>
    <row r="266" spans="1:21" s="528" customFormat="1" x14ac:dyDescent="0.3">
      <c r="A266" s="526"/>
      <c r="B266" s="1015"/>
      <c r="C266" s="1016"/>
      <c r="D266" s="1016"/>
      <c r="E266" s="1016"/>
      <c r="F266" s="1016"/>
      <c r="G266" s="1016"/>
      <c r="H266" s="1016"/>
      <c r="I266" s="1016"/>
      <c r="J266" s="1016"/>
      <c r="K266" s="1016"/>
      <c r="L266" s="1016"/>
      <c r="M266" s="1016"/>
      <c r="N266" s="1016"/>
      <c r="O266" s="1016"/>
      <c r="P266" s="1016"/>
      <c r="Q266" s="1016"/>
      <c r="R266" s="1016"/>
      <c r="S266" s="1017"/>
      <c r="T266" s="526"/>
      <c r="U266" s="527"/>
    </row>
    <row r="267" spans="1:21" s="528" customFormat="1" x14ac:dyDescent="0.3">
      <c r="A267" s="526"/>
      <c r="B267" s="1015"/>
      <c r="C267" s="1016"/>
      <c r="D267" s="1016"/>
      <c r="E267" s="1016"/>
      <c r="F267" s="1016"/>
      <c r="G267" s="1016"/>
      <c r="H267" s="1016"/>
      <c r="I267" s="1016"/>
      <c r="J267" s="1016"/>
      <c r="K267" s="1016"/>
      <c r="L267" s="1016"/>
      <c r="M267" s="1016"/>
      <c r="N267" s="1016"/>
      <c r="O267" s="1016"/>
      <c r="P267" s="1016"/>
      <c r="Q267" s="1016"/>
      <c r="R267" s="1016"/>
      <c r="S267" s="1017"/>
      <c r="T267" s="526"/>
      <c r="U267" s="527"/>
    </row>
    <row r="268" spans="1:21" s="528" customFormat="1" x14ac:dyDescent="0.3">
      <c r="A268" s="526"/>
      <c r="B268" s="1015"/>
      <c r="C268" s="1016"/>
      <c r="D268" s="1016"/>
      <c r="E268" s="1016"/>
      <c r="F268" s="1016"/>
      <c r="G268" s="1016"/>
      <c r="H268" s="1016"/>
      <c r="I268" s="1016"/>
      <c r="J268" s="1016"/>
      <c r="K268" s="1016"/>
      <c r="L268" s="1016"/>
      <c r="M268" s="1016"/>
      <c r="N268" s="1016"/>
      <c r="O268" s="1016"/>
      <c r="P268" s="1016"/>
      <c r="Q268" s="1016"/>
      <c r="R268" s="1016"/>
      <c r="S268" s="1017"/>
      <c r="T268" s="526"/>
      <c r="U268" s="527"/>
    </row>
    <row r="269" spans="1:21" s="528" customFormat="1" x14ac:dyDescent="0.3">
      <c r="A269" s="526"/>
      <c r="B269" s="1015"/>
      <c r="C269" s="1016"/>
      <c r="D269" s="1016"/>
      <c r="E269" s="1016"/>
      <c r="F269" s="1016"/>
      <c r="G269" s="1016"/>
      <c r="H269" s="1016"/>
      <c r="I269" s="1016"/>
      <c r="J269" s="1016"/>
      <c r="K269" s="1016"/>
      <c r="L269" s="1016"/>
      <c r="M269" s="1016"/>
      <c r="N269" s="1016"/>
      <c r="O269" s="1016"/>
      <c r="P269" s="1016"/>
      <c r="Q269" s="1016"/>
      <c r="R269" s="1016"/>
      <c r="S269" s="1017"/>
      <c r="T269" s="526"/>
      <c r="U269" s="527"/>
    </row>
    <row r="270" spans="1:21" s="528" customFormat="1" x14ac:dyDescent="0.3">
      <c r="A270" s="526"/>
      <c r="B270" s="1015"/>
      <c r="C270" s="1016"/>
      <c r="D270" s="1016"/>
      <c r="E270" s="1016"/>
      <c r="F270" s="1016"/>
      <c r="G270" s="1016"/>
      <c r="H270" s="1016"/>
      <c r="I270" s="1016"/>
      <c r="J270" s="1016"/>
      <c r="K270" s="1016"/>
      <c r="L270" s="1016"/>
      <c r="M270" s="1016"/>
      <c r="N270" s="1016"/>
      <c r="O270" s="1016"/>
      <c r="P270" s="1016"/>
      <c r="Q270" s="1016"/>
      <c r="R270" s="1016"/>
      <c r="S270" s="1017"/>
      <c r="T270" s="526"/>
      <c r="U270" s="527"/>
    </row>
    <row r="271" spans="1:21" s="528" customFormat="1" x14ac:dyDescent="0.3">
      <c r="A271" s="526"/>
      <c r="B271" s="1015"/>
      <c r="C271" s="1016"/>
      <c r="D271" s="1016"/>
      <c r="E271" s="1016"/>
      <c r="F271" s="1016"/>
      <c r="G271" s="1016"/>
      <c r="H271" s="1016"/>
      <c r="I271" s="1016"/>
      <c r="J271" s="1016"/>
      <c r="K271" s="1016"/>
      <c r="L271" s="1016"/>
      <c r="M271" s="1016"/>
      <c r="N271" s="1016"/>
      <c r="O271" s="1016"/>
      <c r="P271" s="1016"/>
      <c r="Q271" s="1016"/>
      <c r="R271" s="1016"/>
      <c r="S271" s="1017"/>
      <c r="T271" s="526"/>
      <c r="U271" s="527"/>
    </row>
    <row r="272" spans="1:21" s="528" customFormat="1" x14ac:dyDescent="0.3">
      <c r="A272" s="526"/>
      <c r="B272" s="1015"/>
      <c r="C272" s="1016"/>
      <c r="D272" s="1016"/>
      <c r="E272" s="1016"/>
      <c r="F272" s="1016"/>
      <c r="G272" s="1016"/>
      <c r="H272" s="1016"/>
      <c r="I272" s="1016"/>
      <c r="J272" s="1016"/>
      <c r="K272" s="1016"/>
      <c r="L272" s="1016"/>
      <c r="M272" s="1016"/>
      <c r="N272" s="1016"/>
      <c r="O272" s="1016"/>
      <c r="P272" s="1016"/>
      <c r="Q272" s="1016"/>
      <c r="R272" s="1016"/>
      <c r="S272" s="1017"/>
      <c r="T272" s="526"/>
      <c r="U272" s="527"/>
    </row>
    <row r="273" spans="1:21" s="528" customFormat="1" x14ac:dyDescent="0.3">
      <c r="A273" s="526"/>
      <c r="B273" s="1015"/>
      <c r="C273" s="1016"/>
      <c r="D273" s="1016"/>
      <c r="E273" s="1016"/>
      <c r="F273" s="1016"/>
      <c r="G273" s="1016"/>
      <c r="H273" s="1016"/>
      <c r="I273" s="1016"/>
      <c r="J273" s="1016"/>
      <c r="K273" s="1016"/>
      <c r="L273" s="1016"/>
      <c r="M273" s="1016"/>
      <c r="N273" s="1016"/>
      <c r="O273" s="1016"/>
      <c r="P273" s="1016"/>
      <c r="Q273" s="1016"/>
      <c r="R273" s="1016"/>
      <c r="S273" s="1017"/>
      <c r="T273" s="526"/>
      <c r="U273" s="527"/>
    </row>
    <row r="274" spans="1:21" s="528" customFormat="1" x14ac:dyDescent="0.3">
      <c r="A274" s="526"/>
      <c r="B274" s="1015"/>
      <c r="C274" s="1016"/>
      <c r="D274" s="1016"/>
      <c r="E274" s="1016"/>
      <c r="F274" s="1016"/>
      <c r="G274" s="1016"/>
      <c r="H274" s="1016"/>
      <c r="I274" s="1016"/>
      <c r="J274" s="1016"/>
      <c r="K274" s="1016"/>
      <c r="L274" s="1016"/>
      <c r="M274" s="1016"/>
      <c r="N274" s="1016"/>
      <c r="O274" s="1016"/>
      <c r="P274" s="1016"/>
      <c r="Q274" s="1016"/>
      <c r="R274" s="1016"/>
      <c r="S274" s="1017"/>
      <c r="T274" s="526"/>
      <c r="U274" s="527"/>
    </row>
    <row r="275" spans="1:21" s="528" customFormat="1" x14ac:dyDescent="0.3">
      <c r="A275" s="526"/>
      <c r="B275" s="1015"/>
      <c r="C275" s="1016"/>
      <c r="D275" s="1016"/>
      <c r="E275" s="1016"/>
      <c r="F275" s="1016"/>
      <c r="G275" s="1016"/>
      <c r="H275" s="1016"/>
      <c r="I275" s="1016"/>
      <c r="J275" s="1016"/>
      <c r="K275" s="1016"/>
      <c r="L275" s="1016"/>
      <c r="M275" s="1016"/>
      <c r="N275" s="1016"/>
      <c r="O275" s="1016"/>
      <c r="P275" s="1016"/>
      <c r="Q275" s="1016"/>
      <c r="R275" s="1016"/>
      <c r="S275" s="1017"/>
      <c r="T275" s="526"/>
      <c r="U275" s="527"/>
    </row>
    <row r="276" spans="1:21" s="528" customFormat="1" x14ac:dyDescent="0.3">
      <c r="A276" s="526"/>
      <c r="B276" s="1015"/>
      <c r="C276" s="1016"/>
      <c r="D276" s="1016"/>
      <c r="E276" s="1016"/>
      <c r="F276" s="1016"/>
      <c r="G276" s="1016"/>
      <c r="H276" s="1016"/>
      <c r="I276" s="1016"/>
      <c r="J276" s="1016"/>
      <c r="K276" s="1016"/>
      <c r="L276" s="1016"/>
      <c r="M276" s="1016"/>
      <c r="N276" s="1016"/>
      <c r="O276" s="1016"/>
      <c r="P276" s="1016"/>
      <c r="Q276" s="1016"/>
      <c r="R276" s="1016"/>
      <c r="S276" s="1017"/>
      <c r="T276" s="526"/>
      <c r="U276" s="527"/>
    </row>
    <row r="277" spans="1:21" s="528" customFormat="1" x14ac:dyDescent="0.3">
      <c r="A277" s="526"/>
      <c r="B277" s="1015"/>
      <c r="C277" s="1016"/>
      <c r="D277" s="1016"/>
      <c r="E277" s="1016"/>
      <c r="F277" s="1016"/>
      <c r="G277" s="1016"/>
      <c r="H277" s="1016"/>
      <c r="I277" s="1016"/>
      <c r="J277" s="1016"/>
      <c r="K277" s="1016"/>
      <c r="L277" s="1016"/>
      <c r="M277" s="1016"/>
      <c r="N277" s="1016"/>
      <c r="O277" s="1016"/>
      <c r="P277" s="1016"/>
      <c r="Q277" s="1016"/>
      <c r="R277" s="1016"/>
      <c r="S277" s="1017"/>
      <c r="T277" s="526"/>
      <c r="U277" s="527"/>
    </row>
    <row r="278" spans="1:21" s="528" customFormat="1" ht="17.25" thickBot="1" x14ac:dyDescent="0.35">
      <c r="A278" s="526"/>
      <c r="B278" s="1018"/>
      <c r="C278" s="1019"/>
      <c r="D278" s="1019"/>
      <c r="E278" s="1019"/>
      <c r="F278" s="1019"/>
      <c r="G278" s="1019"/>
      <c r="H278" s="1019"/>
      <c r="I278" s="1019"/>
      <c r="J278" s="1019"/>
      <c r="K278" s="1019"/>
      <c r="L278" s="1019"/>
      <c r="M278" s="1019"/>
      <c r="N278" s="1019"/>
      <c r="O278" s="1019"/>
      <c r="P278" s="1019"/>
      <c r="Q278" s="1019"/>
      <c r="R278" s="1019"/>
      <c r="S278" s="1020"/>
      <c r="T278" s="526"/>
      <c r="U278" s="527"/>
    </row>
    <row r="279" spans="1:21" s="528" customFormat="1" x14ac:dyDescent="0.3">
      <c r="A279" s="526"/>
      <c r="B279" s="526"/>
      <c r="C279" s="526"/>
      <c r="D279" s="526"/>
      <c r="E279" s="526"/>
      <c r="F279" s="526"/>
      <c r="G279" s="526"/>
      <c r="H279" s="526"/>
      <c r="I279" s="526"/>
      <c r="J279" s="526"/>
      <c r="K279" s="526"/>
      <c r="L279" s="526"/>
      <c r="M279" s="526"/>
      <c r="N279" s="526"/>
      <c r="O279" s="526"/>
      <c r="P279" s="526"/>
      <c r="Q279" s="526"/>
      <c r="R279" s="526"/>
      <c r="S279" s="526"/>
      <c r="T279" s="526"/>
      <c r="U279" s="527"/>
    </row>
    <row r="280" spans="1:21" s="528" customFormat="1" x14ac:dyDescent="0.3">
      <c r="A280" s="527"/>
      <c r="B280" s="527"/>
      <c r="C280" s="527"/>
      <c r="D280" s="527"/>
      <c r="E280" s="527"/>
      <c r="F280" s="527"/>
      <c r="G280" s="527"/>
      <c r="H280" s="527"/>
      <c r="I280" s="527"/>
      <c r="J280" s="527"/>
      <c r="K280" s="527"/>
      <c r="L280" s="527"/>
      <c r="M280" s="527"/>
      <c r="N280" s="527"/>
      <c r="O280" s="527"/>
      <c r="P280" s="527"/>
      <c r="Q280" s="527"/>
      <c r="R280" s="527"/>
      <c r="S280" s="527"/>
      <c r="T280" s="527"/>
      <c r="U280" s="527"/>
    </row>
    <row r="281" spans="1:21" s="528" customFormat="1" x14ac:dyDescent="0.3"/>
    <row r="282" spans="1:21" s="528" customFormat="1" x14ac:dyDescent="0.3"/>
    <row r="283" spans="1:21" s="528" customFormat="1" x14ac:dyDescent="0.3"/>
    <row r="284" spans="1:21" s="528" customFormat="1" x14ac:dyDescent="0.3"/>
    <row r="285" spans="1:21" s="528" customFormat="1" x14ac:dyDescent="0.3"/>
    <row r="286" spans="1:21" s="528" customFormat="1" x14ac:dyDescent="0.3"/>
    <row r="287" spans="1:21" s="528" customFormat="1" x14ac:dyDescent="0.3"/>
  </sheetData>
  <sheetProtection password="CAAA" sheet="1" scenarios="1" selectLockedCells="1"/>
  <mergeCells count="25">
    <mergeCell ref="B247:S278"/>
    <mergeCell ref="B2:C2"/>
    <mergeCell ref="B13:G43"/>
    <mergeCell ref="I13:S43"/>
    <mergeCell ref="B46:S77"/>
    <mergeCell ref="B214:G244"/>
    <mergeCell ref="I214:S244"/>
    <mergeCell ref="B12:G12"/>
    <mergeCell ref="I12:S12"/>
    <mergeCell ref="B45:S45"/>
    <mergeCell ref="B246:S246"/>
    <mergeCell ref="B213:G213"/>
    <mergeCell ref="B79:G79"/>
    <mergeCell ref="I79:S79"/>
    <mergeCell ref="B80:G110"/>
    <mergeCell ref="I80:S110"/>
    <mergeCell ref="B112:G112"/>
    <mergeCell ref="I112:S112"/>
    <mergeCell ref="B113:G143"/>
    <mergeCell ref="I113:S143"/>
    <mergeCell ref="I213:S213"/>
    <mergeCell ref="B179:S179"/>
    <mergeCell ref="B180:S211"/>
    <mergeCell ref="B145:S145"/>
    <mergeCell ref="B146:S177"/>
  </mergeCells>
  <conditionalFormatting sqref="B2 B3:C9">
    <cfRule type="expression" dxfId="7" priority="1" stopIfTrue="1">
      <formula>CELL("Protect",B2)=0</formula>
    </cfRule>
  </conditionalFormatting>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66CC"/>
  </sheetPr>
  <dimension ref="A1:G21"/>
  <sheetViews>
    <sheetView workbookViewId="0">
      <selection activeCell="E4" sqref="E4"/>
    </sheetView>
  </sheetViews>
  <sheetFormatPr defaultColWidth="9.140625" defaultRowHeight="16.5" x14ac:dyDescent="0.3"/>
  <cols>
    <col min="1" max="1" width="4.28515625" style="33" customWidth="1"/>
    <col min="2" max="2" width="30.7109375" style="33" customWidth="1"/>
    <col min="3" max="3" width="42.85546875" style="33" customWidth="1"/>
    <col min="4" max="4" width="34.7109375" style="33" customWidth="1"/>
    <col min="5" max="5" width="48" style="33" customWidth="1"/>
    <col min="6" max="6" width="6.85546875" style="33" customWidth="1"/>
    <col min="7" max="7" width="4.140625" style="33" customWidth="1"/>
    <col min="8" max="16384" width="9.140625" style="33"/>
  </cols>
  <sheetData>
    <row r="1" spans="1:7" ht="17.25" thickBot="1" x14ac:dyDescent="0.35">
      <c r="A1" s="396"/>
      <c r="B1" s="396"/>
      <c r="C1" s="396"/>
      <c r="D1" s="396"/>
      <c r="E1" s="396"/>
      <c r="F1" s="396"/>
      <c r="G1" s="231"/>
    </row>
    <row r="2" spans="1:7" ht="18" thickBot="1" x14ac:dyDescent="0.35">
      <c r="A2" s="396"/>
      <c r="B2" s="631" t="str">
        <f>'Version Control'!$B$2</f>
        <v>Title Block</v>
      </c>
      <c r="C2" s="632"/>
      <c r="D2" s="396"/>
      <c r="E2" s="396"/>
      <c r="F2" s="396"/>
      <c r="G2" s="231"/>
    </row>
    <row r="3" spans="1:7" x14ac:dyDescent="0.3">
      <c r="A3" s="396"/>
      <c r="B3" s="248" t="str">
        <f>'Version Control'!$B$3</f>
        <v>Test Report Template Name:</v>
      </c>
      <c r="C3" s="249" t="str">
        <f>'Version Control'!$C$3</f>
        <v xml:space="preserve">Residential Freezer Appendix B  </v>
      </c>
      <c r="D3" s="396"/>
      <c r="E3" s="396"/>
      <c r="F3" s="396"/>
      <c r="G3" s="231"/>
    </row>
    <row r="4" spans="1:7" ht="18" x14ac:dyDescent="0.35">
      <c r="A4" s="396"/>
      <c r="B4" s="246" t="str">
        <f>'Version Control'!$B$4</f>
        <v>Version Number:</v>
      </c>
      <c r="C4" s="371" t="str">
        <f>'Version Control'!$C$4</f>
        <v>v2.4</v>
      </c>
      <c r="D4" s="396"/>
      <c r="E4" s="400" t="s">
        <v>230</v>
      </c>
      <c r="F4" s="396"/>
      <c r="G4" s="231"/>
    </row>
    <row r="5" spans="1:7" x14ac:dyDescent="0.3">
      <c r="A5" s="396"/>
      <c r="B5" s="245" t="str">
        <f>'Version Control'!$B$5</f>
        <v xml:space="preserve">Latest Template Revision: </v>
      </c>
      <c r="C5" s="243">
        <f>'Version Control'!$C$5</f>
        <v>42922</v>
      </c>
      <c r="D5" s="396"/>
      <c r="E5" s="396"/>
      <c r="F5" s="396"/>
      <c r="G5" s="231"/>
    </row>
    <row r="6" spans="1:7" x14ac:dyDescent="0.3">
      <c r="A6" s="396"/>
      <c r="B6" s="245" t="str">
        <f>'Version Control'!$B$6</f>
        <v>Tab Name:</v>
      </c>
      <c r="C6" s="371" t="str">
        <f ca="1">MID(CELL("filename",B1), FIND("]", CELL("filename", B1))+ 1, 255)</f>
        <v>Report Sign-Off Block</v>
      </c>
      <c r="D6" s="396"/>
      <c r="E6" s="396"/>
      <c r="F6" s="396"/>
      <c r="G6" s="231"/>
    </row>
    <row r="7" spans="1:7" x14ac:dyDescent="0.3">
      <c r="A7" s="396"/>
      <c r="B7" s="372" t="str">
        <f>'Version Control'!$B$7</f>
        <v>File Name:</v>
      </c>
      <c r="C7" s="373" t="str">
        <f ca="1">'Version Control'!$C$7</f>
        <v>Residential Freezer Appendix B - v2.4.xlsx</v>
      </c>
      <c r="D7" s="396"/>
      <c r="E7" s="396"/>
      <c r="F7" s="396"/>
      <c r="G7" s="231"/>
    </row>
    <row r="8" spans="1:7" x14ac:dyDescent="0.3">
      <c r="A8" s="396"/>
      <c r="B8" s="390" t="s">
        <v>116</v>
      </c>
      <c r="C8" s="391" t="str">
        <f>'Version Control'!$C$8</f>
        <v>[MM/DD/YYYY]</v>
      </c>
      <c r="D8" s="396"/>
      <c r="E8" s="396"/>
      <c r="F8" s="396"/>
      <c r="G8" s="231"/>
    </row>
    <row r="9" spans="1:7" ht="17.25" thickBot="1" x14ac:dyDescent="0.35">
      <c r="A9" s="396"/>
      <c r="B9" s="247" t="str">
        <f>'Version Control'!$B$9</f>
        <v xml:space="preserve">Test Completion Date: </v>
      </c>
      <c r="C9" s="244" t="str">
        <f>'Version Control'!$C$9</f>
        <v>[MM/DD/YYYY]</v>
      </c>
      <c r="D9" s="396"/>
      <c r="E9" s="396"/>
      <c r="F9" s="396"/>
      <c r="G9" s="231"/>
    </row>
    <row r="10" spans="1:7" x14ac:dyDescent="0.3">
      <c r="A10" s="396"/>
      <c r="B10" s="396"/>
      <c r="C10" s="396"/>
      <c r="D10" s="396"/>
      <c r="E10" s="396"/>
      <c r="F10" s="396"/>
      <c r="G10" s="231"/>
    </row>
    <row r="11" spans="1:7" ht="17.25" thickBot="1" x14ac:dyDescent="0.35">
      <c r="A11" s="396"/>
      <c r="B11" s="396"/>
      <c r="C11" s="396"/>
      <c r="D11" s="396"/>
      <c r="E11" s="396"/>
      <c r="F11" s="396"/>
      <c r="G11" s="231"/>
    </row>
    <row r="12" spans="1:7" ht="18" thickBot="1" x14ac:dyDescent="0.35">
      <c r="A12" s="397"/>
      <c r="B12" s="1034" t="s">
        <v>179</v>
      </c>
      <c r="C12" s="1035"/>
      <c r="D12" s="1035"/>
      <c r="E12" s="1036"/>
      <c r="F12" s="396"/>
      <c r="G12" s="231"/>
    </row>
    <row r="13" spans="1:7" ht="28.5" customHeight="1" x14ac:dyDescent="0.3">
      <c r="A13" s="397"/>
      <c r="B13" s="1028" t="s">
        <v>320</v>
      </c>
      <c r="C13" s="1029"/>
      <c r="D13" s="1029"/>
      <c r="E13" s="1030"/>
      <c r="F13" s="396"/>
      <c r="G13" s="231"/>
    </row>
    <row r="14" spans="1:7" ht="43.5" customHeight="1" thickBot="1" x14ac:dyDescent="0.35">
      <c r="A14" s="397"/>
      <c r="B14" s="1031"/>
      <c r="C14" s="1032"/>
      <c r="D14" s="1032"/>
      <c r="E14" s="1033"/>
      <c r="F14" s="396"/>
      <c r="G14" s="231"/>
    </row>
    <row r="15" spans="1:7" ht="17.25" x14ac:dyDescent="0.35">
      <c r="A15" s="397"/>
      <c r="B15" s="747" t="s">
        <v>180</v>
      </c>
      <c r="C15" s="748"/>
      <c r="D15" s="333" t="s">
        <v>178</v>
      </c>
      <c r="E15" s="334" t="s">
        <v>181</v>
      </c>
      <c r="F15" s="396"/>
      <c r="G15" s="231"/>
    </row>
    <row r="16" spans="1:7" x14ac:dyDescent="0.3">
      <c r="A16" s="397"/>
      <c r="B16" s="1024" t="s">
        <v>182</v>
      </c>
      <c r="C16" s="1025"/>
      <c r="D16" s="9" t="str">
        <f>'Version Control'!$C$9</f>
        <v>[MM/DD/YYYY]</v>
      </c>
      <c r="E16" s="276" t="s">
        <v>321</v>
      </c>
      <c r="F16" s="396"/>
      <c r="G16" s="231"/>
    </row>
    <row r="17" spans="1:7" x14ac:dyDescent="0.3">
      <c r="A17" s="397"/>
      <c r="B17" s="1024" t="s">
        <v>280</v>
      </c>
      <c r="C17" s="1025"/>
      <c r="D17" s="8" t="s">
        <v>210</v>
      </c>
      <c r="E17" s="276" t="s">
        <v>321</v>
      </c>
      <c r="F17" s="396"/>
      <c r="G17" s="231"/>
    </row>
    <row r="18" spans="1:7" x14ac:dyDescent="0.3">
      <c r="A18" s="397"/>
      <c r="B18" s="1024" t="s">
        <v>323</v>
      </c>
      <c r="C18" s="1025"/>
      <c r="D18" s="8" t="s">
        <v>210</v>
      </c>
      <c r="E18" s="276" t="s">
        <v>321</v>
      </c>
      <c r="F18" s="396"/>
      <c r="G18" s="231"/>
    </row>
    <row r="19" spans="1:7" ht="17.25" thickBot="1" x14ac:dyDescent="0.35">
      <c r="A19" s="397"/>
      <c r="B19" s="1026" t="s">
        <v>323</v>
      </c>
      <c r="C19" s="1027"/>
      <c r="D19" s="335" t="s">
        <v>210</v>
      </c>
      <c r="E19" s="454" t="s">
        <v>321</v>
      </c>
      <c r="F19" s="396"/>
      <c r="G19" s="231"/>
    </row>
    <row r="20" spans="1:7" x14ac:dyDescent="0.3">
      <c r="A20" s="396"/>
      <c r="B20" s="459"/>
      <c r="C20" s="396"/>
      <c r="D20" s="396"/>
      <c r="E20" s="396"/>
      <c r="F20" s="396"/>
      <c r="G20" s="231"/>
    </row>
    <row r="21" spans="1:7" x14ac:dyDescent="0.3">
      <c r="A21" s="231"/>
      <c r="B21" s="231"/>
      <c r="C21" s="231"/>
      <c r="D21" s="231"/>
      <c r="E21" s="231"/>
      <c r="F21" s="231"/>
      <c r="G21" s="231"/>
    </row>
  </sheetData>
  <sheetProtection password="CAAA" sheet="1" objects="1" scenarios="1" selectLockedCells="1"/>
  <mergeCells count="8">
    <mergeCell ref="B2:C2"/>
    <mergeCell ref="B18:C18"/>
    <mergeCell ref="B19:C19"/>
    <mergeCell ref="B13:E14"/>
    <mergeCell ref="B15:C15"/>
    <mergeCell ref="B16:C16"/>
    <mergeCell ref="B17:C17"/>
    <mergeCell ref="B12:E12"/>
  </mergeCells>
  <conditionalFormatting sqref="B2 B3:C9">
    <cfRule type="expression" dxfId="6" priority="2" stopIfTrue="1">
      <formula>CELL("Protect",B2)=0</formula>
    </cfRule>
  </conditionalFormatting>
  <conditionalFormatting sqref="B19:C19">
    <cfRule type="expression" dxfId="5" priority="1" stopIfTrue="1">
      <formula>OR($D$19="[MM/DD/YYYY]",$E$19="[Test Lab Name]")</formula>
    </cfRule>
  </conditionalFormatting>
  <hyperlinks>
    <hyperlink ref="E4" location="Instructions!C33" display="Back to Instructions tab"/>
  </hyperlinks>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34"/>
  <sheetViews>
    <sheetView zoomScale="80" zoomScaleNormal="80" workbookViewId="0">
      <selection activeCell="D18" sqref="D18"/>
    </sheetView>
  </sheetViews>
  <sheetFormatPr defaultColWidth="9.140625" defaultRowHeight="16.5" x14ac:dyDescent="0.3"/>
  <cols>
    <col min="1" max="1" width="3.42578125" style="1" customWidth="1"/>
    <col min="2" max="2" width="30.7109375" style="1" bestFit="1" customWidth="1"/>
    <col min="3" max="3" width="40.7109375" style="1" customWidth="1"/>
    <col min="4" max="4" width="14.5703125" style="1" bestFit="1" customWidth="1"/>
    <col min="5" max="5" width="4.7109375" style="1" customWidth="1"/>
    <col min="6" max="6" width="17.28515625" style="1" bestFit="1" customWidth="1"/>
    <col min="7" max="7" width="4.7109375" style="1" customWidth="1"/>
    <col min="8" max="8" width="24.42578125" style="1" bestFit="1" customWidth="1"/>
    <col min="9" max="9" width="4.7109375" style="1" customWidth="1"/>
    <col min="10" max="10" width="8.5703125" style="1" bestFit="1" customWidth="1"/>
    <col min="11" max="11" width="4.5703125" style="1" customWidth="1"/>
    <col min="12" max="12" width="18.42578125" style="1" bestFit="1" customWidth="1"/>
    <col min="13" max="13" width="7.28515625" style="1" customWidth="1"/>
    <col min="14" max="14" width="16.140625" style="1" bestFit="1" customWidth="1"/>
    <col min="15" max="15" width="6.28515625" style="1" customWidth="1"/>
    <col min="16" max="16" width="26.7109375" style="1" bestFit="1" customWidth="1"/>
    <col min="17" max="17" width="7.140625" style="1" customWidth="1"/>
    <col min="18" max="18" width="12.28515625" style="1" bestFit="1" customWidth="1"/>
    <col min="19" max="19" width="6.85546875" style="1" customWidth="1"/>
    <col min="20" max="20" width="13.42578125" style="1" bestFit="1" customWidth="1"/>
    <col min="21" max="21" width="6.7109375" style="1" customWidth="1"/>
    <col min="22" max="22" width="12.42578125" style="1" customWidth="1"/>
    <col min="23" max="23" width="4.5703125" style="1" customWidth="1"/>
    <col min="24" max="24" width="3.42578125" style="1" customWidth="1"/>
    <col min="25" max="16384" width="9.140625" style="1"/>
  </cols>
  <sheetData>
    <row r="1" spans="1:24" ht="17.25" thickBot="1" x14ac:dyDescent="0.35">
      <c r="A1" s="565"/>
      <c r="B1" s="570"/>
      <c r="C1" s="570"/>
      <c r="D1" s="565"/>
      <c r="E1" s="565"/>
      <c r="F1" s="565"/>
      <c r="G1" s="565"/>
      <c r="H1" s="565"/>
      <c r="I1" s="565"/>
      <c r="J1" s="565"/>
      <c r="K1" s="565"/>
      <c r="L1" s="565"/>
      <c r="M1" s="565"/>
      <c r="N1" s="565"/>
      <c r="O1" s="565"/>
      <c r="P1" s="565"/>
      <c r="Q1" s="565"/>
      <c r="R1" s="565"/>
      <c r="S1" s="565"/>
      <c r="T1" s="565"/>
      <c r="U1" s="565"/>
      <c r="V1" s="565"/>
      <c r="W1" s="565"/>
      <c r="X1" s="242"/>
    </row>
    <row r="2" spans="1:24" ht="18" thickBot="1" x14ac:dyDescent="0.35">
      <c r="A2" s="568"/>
      <c r="B2" s="1037" t="str">
        <f>'Version Control'!$B$2</f>
        <v>Title Block</v>
      </c>
      <c r="C2" s="1038"/>
      <c r="D2" s="565"/>
      <c r="E2" s="566"/>
      <c r="F2" s="566"/>
      <c r="G2" s="565"/>
      <c r="H2" s="565"/>
      <c r="I2" s="565"/>
      <c r="J2" s="565"/>
      <c r="K2" s="565"/>
      <c r="L2" s="565"/>
      <c r="M2" s="565"/>
      <c r="N2" s="565"/>
      <c r="O2" s="565"/>
      <c r="P2" s="565"/>
      <c r="Q2" s="565"/>
      <c r="R2" s="565"/>
      <c r="S2" s="565"/>
      <c r="T2" s="565"/>
      <c r="U2" s="565"/>
      <c r="V2" s="565"/>
      <c r="W2" s="565"/>
      <c r="X2" s="242"/>
    </row>
    <row r="3" spans="1:24" x14ac:dyDescent="0.3">
      <c r="A3" s="568"/>
      <c r="B3" s="573" t="str">
        <f>'Version Control'!$B$3</f>
        <v>Test Report Template Name:</v>
      </c>
      <c r="C3" s="574" t="str">
        <f>'Version Control'!$C$3</f>
        <v xml:space="preserve">Residential Freezer Appendix B  </v>
      </c>
      <c r="D3" s="565"/>
      <c r="E3" s="567"/>
      <c r="F3" s="567"/>
      <c r="G3" s="565"/>
      <c r="H3" s="565"/>
      <c r="I3" s="565"/>
      <c r="J3" s="565"/>
      <c r="K3" s="565"/>
      <c r="L3" s="565"/>
      <c r="M3" s="565"/>
      <c r="N3" s="565"/>
      <c r="O3" s="565"/>
      <c r="P3" s="565"/>
      <c r="Q3" s="565"/>
      <c r="R3" s="565"/>
      <c r="S3" s="565"/>
      <c r="T3" s="565"/>
      <c r="U3" s="565"/>
      <c r="V3" s="565"/>
      <c r="W3" s="565"/>
      <c r="X3" s="242"/>
    </row>
    <row r="4" spans="1:24" x14ac:dyDescent="0.3">
      <c r="A4" s="568"/>
      <c r="B4" s="575" t="str">
        <f>'Version Control'!$B$4</f>
        <v>Version Number:</v>
      </c>
      <c r="C4" s="576" t="str">
        <f>'Version Control'!$C$4</f>
        <v>v2.4</v>
      </c>
      <c r="D4" s="565"/>
      <c r="E4" s="567"/>
      <c r="F4" s="567"/>
      <c r="G4" s="565"/>
      <c r="H4" s="565"/>
      <c r="I4" s="565"/>
      <c r="J4" s="565"/>
      <c r="K4" s="565"/>
      <c r="L4" s="565"/>
      <c r="M4" s="565"/>
      <c r="N4" s="565"/>
      <c r="O4" s="565"/>
      <c r="P4" s="565"/>
      <c r="Q4" s="565"/>
      <c r="R4" s="565"/>
      <c r="S4" s="565"/>
      <c r="T4" s="565"/>
      <c r="U4" s="565"/>
      <c r="V4" s="565"/>
      <c r="W4" s="565"/>
      <c r="X4" s="242"/>
    </row>
    <row r="5" spans="1:24" x14ac:dyDescent="0.3">
      <c r="A5" s="568"/>
      <c r="B5" s="577" t="str">
        <f>'Version Control'!$B$5</f>
        <v xml:space="preserve">Latest Template Revision: </v>
      </c>
      <c r="C5" s="578">
        <f>'Version Control'!$C$5</f>
        <v>42922</v>
      </c>
      <c r="D5" s="565"/>
      <c r="E5" s="567"/>
      <c r="F5" s="567"/>
      <c r="G5" s="565"/>
      <c r="H5" s="565"/>
      <c r="I5" s="565"/>
      <c r="J5" s="565"/>
      <c r="K5" s="565"/>
      <c r="L5" s="565"/>
      <c r="M5" s="565"/>
      <c r="N5" s="565"/>
      <c r="O5" s="565"/>
      <c r="P5" s="565"/>
      <c r="Q5" s="565"/>
      <c r="R5" s="565"/>
      <c r="S5" s="565"/>
      <c r="T5" s="565"/>
      <c r="U5" s="565"/>
      <c r="V5" s="565"/>
      <c r="W5" s="565"/>
      <c r="X5" s="242"/>
    </row>
    <row r="6" spans="1:24" x14ac:dyDescent="0.3">
      <c r="A6" s="568"/>
      <c r="B6" s="577" t="str">
        <f>'Version Control'!$B$6</f>
        <v>Tab Name:</v>
      </c>
      <c r="C6" s="576" t="str">
        <f ca="1">MID(CELL("filename",B1), FIND("]", CELL("filename", B1))+ 1, 255)</f>
        <v>Drop-Downs</v>
      </c>
      <c r="D6" s="565"/>
      <c r="E6" s="567"/>
      <c r="F6" s="567"/>
      <c r="G6" s="565"/>
      <c r="H6" s="565"/>
      <c r="I6" s="565"/>
      <c r="J6" s="565"/>
      <c r="K6" s="565"/>
      <c r="L6" s="565"/>
      <c r="M6" s="565"/>
      <c r="N6" s="565"/>
      <c r="O6" s="565"/>
      <c r="P6" s="565"/>
      <c r="Q6" s="565"/>
      <c r="R6" s="565"/>
      <c r="S6" s="565"/>
      <c r="T6" s="565"/>
      <c r="U6" s="565"/>
      <c r="V6" s="565"/>
      <c r="W6" s="565"/>
      <c r="X6" s="242"/>
    </row>
    <row r="7" spans="1:24" ht="39" customHeight="1" x14ac:dyDescent="0.3">
      <c r="A7" s="568"/>
      <c r="B7" s="579" t="str">
        <f>'Version Control'!$B$7</f>
        <v>File Name:</v>
      </c>
      <c r="C7" s="580" t="str">
        <f ca="1">'Version Control'!$C$7</f>
        <v>Residential Freezer Appendix B - v2.4.xlsx</v>
      </c>
      <c r="D7" s="565"/>
      <c r="E7" s="567"/>
      <c r="F7" s="567"/>
      <c r="G7" s="565"/>
      <c r="H7" s="565"/>
      <c r="I7" s="565"/>
      <c r="J7" s="565"/>
      <c r="K7" s="565"/>
      <c r="L7" s="565"/>
      <c r="M7" s="565"/>
      <c r="N7" s="565"/>
      <c r="O7" s="565"/>
      <c r="P7" s="565"/>
      <c r="Q7" s="565"/>
      <c r="R7" s="565"/>
      <c r="S7" s="565"/>
      <c r="T7" s="565"/>
      <c r="U7" s="565"/>
      <c r="V7" s="565"/>
      <c r="W7" s="565"/>
      <c r="X7" s="242"/>
    </row>
    <row r="8" spans="1:24" ht="16.899999999999999" customHeight="1" x14ac:dyDescent="0.3">
      <c r="A8" s="568"/>
      <c r="B8" s="579" t="s">
        <v>116</v>
      </c>
      <c r="C8" s="581" t="str">
        <f>'Version Control'!$C$8</f>
        <v>[MM/DD/YYYY]</v>
      </c>
      <c r="D8" s="565"/>
      <c r="E8" s="567"/>
      <c r="F8" s="567"/>
      <c r="G8" s="565"/>
      <c r="H8" s="565"/>
      <c r="I8" s="565"/>
      <c r="J8" s="565"/>
      <c r="K8" s="565"/>
      <c r="L8" s="565"/>
      <c r="M8" s="565"/>
      <c r="N8" s="565"/>
      <c r="O8" s="565"/>
      <c r="P8" s="565"/>
      <c r="Q8" s="565"/>
      <c r="R8" s="565"/>
      <c r="S8" s="565"/>
      <c r="T8" s="565"/>
      <c r="U8" s="565"/>
      <c r="V8" s="565"/>
      <c r="W8" s="565"/>
      <c r="X8" s="242"/>
    </row>
    <row r="9" spans="1:24" ht="17.25" thickBot="1" x14ac:dyDescent="0.35">
      <c r="A9" s="568"/>
      <c r="B9" s="582" t="str">
        <f>'Version Control'!$B$9</f>
        <v xml:space="preserve">Test Completion Date: </v>
      </c>
      <c r="C9" s="583" t="str">
        <f>'Version Control'!$C$9</f>
        <v>[MM/DD/YYYY]</v>
      </c>
      <c r="D9" s="565"/>
      <c r="E9" s="567"/>
      <c r="F9" s="567"/>
      <c r="G9" s="565"/>
      <c r="H9" s="565"/>
      <c r="I9" s="565"/>
      <c r="J9" s="565"/>
      <c r="K9" s="565"/>
      <c r="L9" s="565"/>
      <c r="M9" s="565"/>
      <c r="N9" s="565"/>
      <c r="O9" s="565"/>
      <c r="P9" s="565"/>
      <c r="Q9" s="565"/>
      <c r="R9" s="565"/>
      <c r="S9" s="565"/>
      <c r="T9" s="565"/>
      <c r="U9" s="565"/>
      <c r="V9" s="565"/>
      <c r="W9" s="565"/>
      <c r="X9" s="242"/>
    </row>
    <row r="10" spans="1:24" x14ac:dyDescent="0.3">
      <c r="A10" s="565"/>
      <c r="B10" s="571"/>
      <c r="C10" s="572"/>
      <c r="D10" s="565"/>
      <c r="E10" s="567"/>
      <c r="F10" s="567"/>
      <c r="G10" s="565"/>
      <c r="H10" s="565"/>
      <c r="I10" s="565"/>
      <c r="J10" s="565"/>
      <c r="K10" s="565"/>
      <c r="L10" s="565"/>
      <c r="M10" s="565"/>
      <c r="N10" s="565"/>
      <c r="O10" s="565"/>
      <c r="P10" s="565"/>
      <c r="Q10" s="565"/>
      <c r="R10" s="565"/>
      <c r="S10" s="565"/>
      <c r="T10" s="565"/>
      <c r="U10" s="565"/>
      <c r="V10" s="565"/>
      <c r="W10" s="565"/>
      <c r="X10" s="242"/>
    </row>
    <row r="11" spans="1:24" x14ac:dyDescent="0.3">
      <c r="A11" s="565"/>
      <c r="B11" s="565"/>
      <c r="C11" s="565"/>
      <c r="D11" s="565"/>
      <c r="E11" s="565"/>
      <c r="F11" s="565"/>
      <c r="G11" s="565"/>
      <c r="H11" s="565"/>
      <c r="I11" s="565"/>
      <c r="J11" s="565"/>
      <c r="K11" s="565"/>
      <c r="L11" s="565"/>
      <c r="M11" s="565"/>
      <c r="N11" s="565"/>
      <c r="O11" s="565"/>
      <c r="P11" s="565"/>
      <c r="Q11" s="565"/>
      <c r="R11" s="565"/>
      <c r="S11" s="565"/>
      <c r="T11" s="565"/>
      <c r="U11" s="565"/>
      <c r="V11" s="565"/>
      <c r="W11" s="565"/>
      <c r="X11" s="242"/>
    </row>
    <row r="12" spans="1:24" x14ac:dyDescent="0.3">
      <c r="A12" s="565"/>
      <c r="B12" s="570"/>
      <c r="C12" s="565"/>
      <c r="D12" s="570"/>
      <c r="E12" s="565"/>
      <c r="F12" s="570"/>
      <c r="G12" s="565"/>
      <c r="H12" s="570"/>
      <c r="I12" s="565"/>
      <c r="J12" s="570"/>
      <c r="K12" s="565"/>
      <c r="L12" s="570"/>
      <c r="M12" s="565"/>
      <c r="N12" s="570"/>
      <c r="O12" s="565"/>
      <c r="P12" s="570"/>
      <c r="Q12" s="565"/>
      <c r="R12" s="570"/>
      <c r="S12" s="565"/>
      <c r="T12" s="570"/>
      <c r="U12" s="565"/>
      <c r="V12" s="570"/>
      <c r="W12" s="565"/>
      <c r="X12" s="242"/>
    </row>
    <row r="13" spans="1:24" ht="17.25" x14ac:dyDescent="0.35">
      <c r="A13" s="568"/>
      <c r="B13" s="470" t="s">
        <v>90</v>
      </c>
      <c r="C13" s="569"/>
      <c r="D13" s="470" t="s">
        <v>89</v>
      </c>
      <c r="E13" s="588"/>
      <c r="F13" s="470" t="s">
        <v>91</v>
      </c>
      <c r="G13" s="588"/>
      <c r="H13" s="470" t="s">
        <v>94</v>
      </c>
      <c r="I13" s="588"/>
      <c r="J13" s="470" t="s">
        <v>135</v>
      </c>
      <c r="K13" s="588"/>
      <c r="L13" s="530" t="s">
        <v>110</v>
      </c>
      <c r="M13" s="588"/>
      <c r="N13" s="596" t="s">
        <v>111</v>
      </c>
      <c r="O13" s="588"/>
      <c r="P13" s="470" t="s">
        <v>142</v>
      </c>
      <c r="Q13" s="588"/>
      <c r="R13" s="421" t="s">
        <v>233</v>
      </c>
      <c r="S13" s="588"/>
      <c r="T13" s="470" t="s">
        <v>455</v>
      </c>
      <c r="U13" s="593"/>
      <c r="V13" s="470" t="s">
        <v>389</v>
      </c>
      <c r="W13" s="569"/>
      <c r="X13" s="242"/>
    </row>
    <row r="14" spans="1:24" x14ac:dyDescent="0.3">
      <c r="A14" s="568"/>
      <c r="B14" s="586">
        <v>8</v>
      </c>
      <c r="C14" s="584"/>
      <c r="D14" s="385" t="s">
        <v>63</v>
      </c>
      <c r="E14" s="588"/>
      <c r="F14" s="589" t="s">
        <v>92</v>
      </c>
      <c r="G14" s="588"/>
      <c r="H14" s="586" t="s">
        <v>95</v>
      </c>
      <c r="I14" s="588"/>
      <c r="J14" s="586" t="s">
        <v>101</v>
      </c>
      <c r="K14" s="590"/>
      <c r="L14" s="586">
        <v>0</v>
      </c>
      <c r="M14" s="590"/>
      <c r="N14" s="586" t="s">
        <v>112</v>
      </c>
      <c r="O14" s="588"/>
      <c r="P14" s="589" t="s">
        <v>161</v>
      </c>
      <c r="Q14" s="588"/>
      <c r="R14" s="592">
        <v>0</v>
      </c>
      <c r="S14" s="588"/>
      <c r="T14" s="385" t="s">
        <v>63</v>
      </c>
      <c r="U14" s="588"/>
      <c r="V14" s="586">
        <v>0</v>
      </c>
      <c r="W14" s="569"/>
      <c r="X14" s="242"/>
    </row>
    <row r="15" spans="1:24" x14ac:dyDescent="0.3">
      <c r="A15" s="568"/>
      <c r="B15" s="586">
        <v>9</v>
      </c>
      <c r="C15" s="584"/>
      <c r="D15" s="587"/>
      <c r="E15" s="568"/>
      <c r="F15" s="589" t="s">
        <v>93</v>
      </c>
      <c r="G15" s="588"/>
      <c r="H15" s="586" t="s">
        <v>96</v>
      </c>
      <c r="I15" s="588"/>
      <c r="J15" s="586" t="s">
        <v>102</v>
      </c>
      <c r="K15" s="590"/>
      <c r="L15" s="591">
        <v>15</v>
      </c>
      <c r="M15" s="590"/>
      <c r="N15" s="586" t="s">
        <v>113</v>
      </c>
      <c r="O15" s="588"/>
      <c r="P15" s="589" t="s">
        <v>160</v>
      </c>
      <c r="Q15" s="588"/>
      <c r="R15" s="592">
        <v>1</v>
      </c>
      <c r="S15" s="569"/>
      <c r="T15" s="585"/>
      <c r="U15" s="568"/>
      <c r="V15" s="586">
        <v>0.23</v>
      </c>
      <c r="W15" s="569"/>
      <c r="X15" s="242"/>
    </row>
    <row r="16" spans="1:24" x14ac:dyDescent="0.3">
      <c r="A16" s="568"/>
      <c r="B16" s="586" t="s">
        <v>361</v>
      </c>
      <c r="C16" s="584"/>
      <c r="D16" s="470" t="s">
        <v>390</v>
      </c>
      <c r="E16" s="569"/>
      <c r="F16" s="587"/>
      <c r="G16" s="565"/>
      <c r="H16" s="585"/>
      <c r="I16" s="565"/>
      <c r="J16" s="585"/>
      <c r="K16" s="565"/>
      <c r="L16" s="585"/>
      <c r="M16" s="568"/>
      <c r="N16" s="597" t="s">
        <v>444</v>
      </c>
      <c r="O16" s="588"/>
      <c r="P16" s="589" t="s">
        <v>162</v>
      </c>
      <c r="Q16" s="588"/>
      <c r="R16" s="592">
        <v>2</v>
      </c>
      <c r="S16" s="569"/>
      <c r="T16" s="565"/>
      <c r="U16" s="565"/>
      <c r="V16" s="594"/>
      <c r="W16" s="565"/>
      <c r="X16" s="242"/>
    </row>
    <row r="17" spans="1:24" x14ac:dyDescent="0.3">
      <c r="A17" s="568"/>
      <c r="B17" s="586" t="s">
        <v>362</v>
      </c>
      <c r="C17" s="584"/>
      <c r="D17" s="385" t="s">
        <v>102</v>
      </c>
      <c r="E17" s="588"/>
      <c r="F17" s="470" t="s">
        <v>305</v>
      </c>
      <c r="G17" s="569"/>
      <c r="H17" s="565"/>
      <c r="I17" s="565"/>
      <c r="J17" s="565"/>
      <c r="K17" s="565"/>
      <c r="L17" s="565"/>
      <c r="M17" s="565"/>
      <c r="N17" s="585"/>
      <c r="O17" s="568"/>
      <c r="P17" s="385" t="s">
        <v>143</v>
      </c>
      <c r="Q17" s="588"/>
      <c r="R17" s="592" t="s">
        <v>234</v>
      </c>
      <c r="S17" s="569"/>
      <c r="T17" s="565"/>
      <c r="U17" s="565"/>
      <c r="V17" s="565"/>
      <c r="W17" s="565"/>
      <c r="X17" s="242"/>
    </row>
    <row r="18" spans="1:24" x14ac:dyDescent="0.3">
      <c r="A18" s="568"/>
      <c r="B18" s="586" t="s">
        <v>363</v>
      </c>
      <c r="C18" s="584"/>
      <c r="D18" s="585"/>
      <c r="E18" s="568"/>
      <c r="F18" s="589" t="s">
        <v>306</v>
      </c>
      <c r="G18" s="569"/>
      <c r="H18" s="565"/>
      <c r="I18" s="565"/>
      <c r="J18" s="565"/>
      <c r="K18" s="565"/>
      <c r="L18" s="565"/>
      <c r="M18" s="565"/>
      <c r="N18" s="565"/>
      <c r="O18" s="565"/>
      <c r="P18" s="585"/>
      <c r="Q18" s="565"/>
      <c r="R18" s="585"/>
      <c r="S18" s="565"/>
      <c r="T18" s="565"/>
      <c r="U18" s="565"/>
      <c r="V18" s="565"/>
      <c r="W18" s="565"/>
      <c r="X18" s="242"/>
    </row>
    <row r="19" spans="1:24" x14ac:dyDescent="0.3">
      <c r="A19" s="568"/>
      <c r="B19" s="586">
        <v>10</v>
      </c>
      <c r="C19" s="584"/>
      <c r="D19" s="565"/>
      <c r="E19" s="568"/>
      <c r="F19" s="589" t="s">
        <v>307</v>
      </c>
      <c r="G19" s="569"/>
      <c r="H19" s="565"/>
      <c r="I19" s="565"/>
      <c r="J19" s="565"/>
      <c r="K19" s="565"/>
      <c r="L19" s="565"/>
      <c r="M19" s="565"/>
      <c r="N19" s="565"/>
      <c r="O19" s="565"/>
      <c r="P19" s="565"/>
      <c r="Q19" s="565"/>
      <c r="R19" s="565"/>
      <c r="S19" s="565"/>
      <c r="T19" s="565"/>
      <c r="U19" s="565"/>
      <c r="V19" s="565"/>
      <c r="W19" s="565"/>
      <c r="X19" s="242"/>
    </row>
    <row r="20" spans="1:24" x14ac:dyDescent="0.3">
      <c r="A20" s="568"/>
      <c r="B20" s="586" t="s">
        <v>364</v>
      </c>
      <c r="C20" s="584"/>
      <c r="D20" s="565"/>
      <c r="E20" s="565"/>
      <c r="F20" s="585"/>
      <c r="G20" s="565"/>
      <c r="H20" s="565"/>
      <c r="I20" s="565"/>
      <c r="J20" s="565"/>
      <c r="K20" s="565"/>
      <c r="L20" s="565"/>
      <c r="M20" s="565"/>
      <c r="N20" s="565"/>
      <c r="O20" s="565"/>
      <c r="P20" s="565"/>
      <c r="Q20" s="565"/>
      <c r="R20" s="570"/>
      <c r="S20" s="565"/>
      <c r="T20" s="570"/>
      <c r="U20" s="565"/>
      <c r="V20" s="565"/>
      <c r="W20" s="565"/>
      <c r="X20" s="242"/>
    </row>
    <row r="21" spans="1:24" x14ac:dyDescent="0.3">
      <c r="A21" s="568"/>
      <c r="B21" s="586">
        <v>16</v>
      </c>
      <c r="C21" s="584"/>
      <c r="D21" s="570"/>
      <c r="E21" s="570"/>
      <c r="F21" s="570"/>
      <c r="G21" s="570"/>
      <c r="H21" s="570"/>
      <c r="I21" s="570"/>
      <c r="J21" s="570"/>
      <c r="K21" s="565"/>
      <c r="L21" s="570"/>
      <c r="M21" s="568"/>
      <c r="N21" s="470" t="s">
        <v>397</v>
      </c>
      <c r="O21" s="588"/>
      <c r="P21" s="470" t="s">
        <v>470</v>
      </c>
      <c r="Q21" s="569"/>
      <c r="R21" s="565"/>
      <c r="S21" s="565"/>
      <c r="T21" s="565"/>
      <c r="U21" s="565"/>
      <c r="V21" s="565"/>
      <c r="W21" s="565"/>
      <c r="X21" s="242"/>
    </row>
    <row r="22" spans="1:24" ht="17.25" x14ac:dyDescent="0.35">
      <c r="A22" s="568"/>
      <c r="B22" s="586">
        <v>17</v>
      </c>
      <c r="C22" s="584"/>
      <c r="D22" s="1040" t="s">
        <v>6</v>
      </c>
      <c r="E22" s="1040"/>
      <c r="F22" s="1040"/>
      <c r="G22" s="1040"/>
      <c r="H22" s="1040"/>
      <c r="I22" s="1040"/>
      <c r="J22" s="1040"/>
      <c r="K22" s="588"/>
      <c r="L22" s="470" t="s">
        <v>309</v>
      </c>
      <c r="M22" s="588"/>
      <c r="N22" s="385" t="s">
        <v>391</v>
      </c>
      <c r="O22" s="588"/>
      <c r="P22" s="589" t="s">
        <v>452</v>
      </c>
      <c r="Q22" s="569"/>
      <c r="R22" s="565"/>
      <c r="S22" s="565"/>
      <c r="T22" s="565"/>
      <c r="U22" s="565"/>
      <c r="V22" s="565"/>
      <c r="W22" s="565"/>
      <c r="X22" s="242"/>
    </row>
    <row r="23" spans="1:24" x14ac:dyDescent="0.3">
      <c r="A23" s="568"/>
      <c r="B23" s="586">
        <v>18</v>
      </c>
      <c r="C23" s="584"/>
      <c r="D23" s="589" t="s">
        <v>83</v>
      </c>
      <c r="E23" s="1039" t="s">
        <v>85</v>
      </c>
      <c r="F23" s="1039"/>
      <c r="G23" s="1039"/>
      <c r="H23" s="1039"/>
      <c r="I23" s="1039"/>
      <c r="J23" s="1039"/>
      <c r="K23" s="588"/>
      <c r="L23" s="589" t="s">
        <v>310</v>
      </c>
      <c r="M23" s="588"/>
      <c r="N23" s="385" t="s">
        <v>392</v>
      </c>
      <c r="O23" s="588"/>
      <c r="P23" s="589" t="s">
        <v>453</v>
      </c>
      <c r="Q23" s="569"/>
      <c r="R23" s="565"/>
      <c r="S23" s="565"/>
      <c r="T23" s="565"/>
      <c r="U23" s="565"/>
      <c r="V23" s="565"/>
      <c r="W23" s="565"/>
      <c r="X23" s="242"/>
    </row>
    <row r="24" spans="1:24" x14ac:dyDescent="0.3">
      <c r="A24" s="565"/>
      <c r="B24" s="585"/>
      <c r="C24" s="565"/>
      <c r="D24" s="589" t="s">
        <v>84</v>
      </c>
      <c r="E24" s="1039" t="s">
        <v>86</v>
      </c>
      <c r="F24" s="1039"/>
      <c r="G24" s="1039"/>
      <c r="H24" s="1039"/>
      <c r="I24" s="1039"/>
      <c r="J24" s="1039"/>
      <c r="K24" s="588"/>
      <c r="L24" s="589" t="s">
        <v>311</v>
      </c>
      <c r="M24" s="588"/>
      <c r="N24" s="385" t="s">
        <v>393</v>
      </c>
      <c r="O24" s="569"/>
      <c r="P24" s="585"/>
      <c r="Q24" s="565"/>
      <c r="R24" s="565"/>
      <c r="S24" s="565"/>
      <c r="T24" s="565"/>
      <c r="U24" s="565"/>
      <c r="V24" s="565"/>
      <c r="W24" s="565"/>
      <c r="X24" s="242"/>
    </row>
    <row r="25" spans="1:24" x14ac:dyDescent="0.3">
      <c r="A25" s="565"/>
      <c r="B25" s="565"/>
      <c r="C25" s="565"/>
      <c r="D25" s="589" t="s">
        <v>7</v>
      </c>
      <c r="E25" s="1039" t="s">
        <v>8</v>
      </c>
      <c r="F25" s="1039"/>
      <c r="G25" s="1039"/>
      <c r="H25" s="1039"/>
      <c r="I25" s="1039"/>
      <c r="J25" s="1039"/>
      <c r="K25" s="588"/>
      <c r="L25" s="589" t="s">
        <v>312</v>
      </c>
      <c r="M25" s="588"/>
      <c r="N25" s="385" t="s">
        <v>394</v>
      </c>
      <c r="O25" s="569"/>
      <c r="P25" s="565"/>
      <c r="Q25" s="565"/>
      <c r="R25" s="565"/>
      <c r="S25" s="565"/>
      <c r="T25" s="565"/>
      <c r="U25" s="565"/>
      <c r="V25" s="565"/>
      <c r="W25" s="565"/>
      <c r="X25" s="242"/>
    </row>
    <row r="26" spans="1:24" x14ac:dyDescent="0.3">
      <c r="A26" s="565"/>
      <c r="B26" s="565"/>
      <c r="C26" s="565"/>
      <c r="D26" s="589" t="s">
        <v>9</v>
      </c>
      <c r="E26" s="1039" t="s">
        <v>10</v>
      </c>
      <c r="F26" s="1039"/>
      <c r="G26" s="1039"/>
      <c r="H26" s="1039"/>
      <c r="I26" s="1039"/>
      <c r="J26" s="1039"/>
      <c r="K26" s="588"/>
      <c r="L26" s="589" t="s">
        <v>334</v>
      </c>
      <c r="M26" s="588"/>
      <c r="N26" s="385" t="s">
        <v>395</v>
      </c>
      <c r="O26" s="569"/>
      <c r="P26" s="565"/>
      <c r="Q26" s="565"/>
      <c r="R26" s="565"/>
      <c r="S26" s="565"/>
      <c r="T26" s="565"/>
      <c r="U26" s="565"/>
      <c r="V26" s="565"/>
      <c r="W26" s="565"/>
      <c r="X26" s="242"/>
    </row>
    <row r="27" spans="1:24" x14ac:dyDescent="0.3">
      <c r="A27" s="565"/>
      <c r="B27" s="565"/>
      <c r="C27" s="565"/>
      <c r="D27" s="589" t="s">
        <v>11</v>
      </c>
      <c r="E27" s="1039" t="s">
        <v>12</v>
      </c>
      <c r="F27" s="1039"/>
      <c r="G27" s="1039"/>
      <c r="H27" s="1039"/>
      <c r="I27" s="1039"/>
      <c r="J27" s="1039"/>
      <c r="K27" s="588"/>
      <c r="L27" s="589" t="s">
        <v>313</v>
      </c>
      <c r="M27" s="588"/>
      <c r="N27" s="385" t="s">
        <v>396</v>
      </c>
      <c r="O27" s="569"/>
      <c r="P27" s="565"/>
      <c r="Q27" s="565"/>
      <c r="R27" s="565"/>
      <c r="S27" s="565"/>
      <c r="T27" s="565"/>
      <c r="U27" s="565"/>
      <c r="V27" s="565"/>
      <c r="W27" s="565"/>
      <c r="X27" s="242"/>
    </row>
    <row r="28" spans="1:24" x14ac:dyDescent="0.3">
      <c r="A28" s="565"/>
      <c r="B28" s="565"/>
      <c r="C28" s="565"/>
      <c r="D28" s="589" t="s">
        <v>13</v>
      </c>
      <c r="E28" s="1039" t="s">
        <v>14</v>
      </c>
      <c r="F28" s="1039"/>
      <c r="G28" s="1039"/>
      <c r="H28" s="1039"/>
      <c r="I28" s="1039"/>
      <c r="J28" s="1039"/>
      <c r="K28" s="569"/>
      <c r="L28" s="585"/>
      <c r="M28" s="568"/>
      <c r="N28" s="385" t="s">
        <v>234</v>
      </c>
      <c r="O28" s="569"/>
      <c r="P28" s="565"/>
      <c r="Q28" s="565"/>
      <c r="R28" s="565"/>
      <c r="S28" s="565"/>
      <c r="T28" s="565"/>
      <c r="U28" s="565"/>
      <c r="V28" s="565"/>
      <c r="W28" s="565"/>
      <c r="X28" s="242"/>
    </row>
    <row r="29" spans="1:24" x14ac:dyDescent="0.3">
      <c r="A29" s="565"/>
      <c r="B29" s="565"/>
      <c r="C29" s="565"/>
      <c r="D29" s="589" t="s">
        <v>15</v>
      </c>
      <c r="E29" s="1039" t="s">
        <v>16</v>
      </c>
      <c r="F29" s="1039"/>
      <c r="G29" s="1039"/>
      <c r="H29" s="1039"/>
      <c r="I29" s="1039"/>
      <c r="J29" s="1039"/>
      <c r="K29" s="569"/>
      <c r="L29" s="565"/>
      <c r="M29" s="565"/>
      <c r="N29" s="585"/>
      <c r="O29" s="565"/>
      <c r="P29" s="565"/>
      <c r="Q29" s="565"/>
      <c r="R29" s="565"/>
      <c r="S29" s="565"/>
      <c r="T29" s="565"/>
      <c r="U29" s="565"/>
      <c r="V29" s="565"/>
      <c r="W29" s="565"/>
      <c r="X29" s="242"/>
    </row>
    <row r="30" spans="1:24" x14ac:dyDescent="0.3">
      <c r="A30" s="565"/>
      <c r="B30" s="565"/>
      <c r="C30" s="565"/>
      <c r="D30" s="589" t="s">
        <v>17</v>
      </c>
      <c r="E30" s="1039" t="s">
        <v>18</v>
      </c>
      <c r="F30" s="1039"/>
      <c r="G30" s="1039"/>
      <c r="H30" s="1039"/>
      <c r="I30" s="1039"/>
      <c r="J30" s="1039"/>
      <c r="K30" s="569"/>
      <c r="L30" s="565"/>
      <c r="M30" s="565"/>
      <c r="N30" s="565"/>
      <c r="O30" s="565"/>
      <c r="P30" s="565"/>
      <c r="Q30" s="565"/>
      <c r="R30" s="565"/>
      <c r="S30" s="565"/>
      <c r="T30" s="565"/>
      <c r="U30" s="565"/>
      <c r="V30" s="565"/>
      <c r="W30" s="565"/>
      <c r="X30" s="242"/>
    </row>
    <row r="31" spans="1:24" x14ac:dyDescent="0.3">
      <c r="A31" s="565"/>
      <c r="B31" s="565"/>
      <c r="C31" s="565"/>
      <c r="D31" s="589" t="s">
        <v>61</v>
      </c>
      <c r="E31" s="1039" t="s">
        <v>62</v>
      </c>
      <c r="F31" s="1039"/>
      <c r="G31" s="1039"/>
      <c r="H31" s="1039"/>
      <c r="I31" s="1039"/>
      <c r="J31" s="1039"/>
      <c r="K31" s="569"/>
      <c r="L31" s="565"/>
      <c r="M31" s="565"/>
      <c r="N31" s="565"/>
      <c r="O31" s="565"/>
      <c r="P31" s="565"/>
      <c r="Q31" s="565"/>
      <c r="R31" s="565"/>
      <c r="S31" s="565"/>
      <c r="T31" s="565"/>
      <c r="U31" s="565"/>
      <c r="V31" s="565"/>
      <c r="W31" s="565"/>
      <c r="X31" s="242"/>
    </row>
    <row r="32" spans="1:24" x14ac:dyDescent="0.3">
      <c r="A32" s="565"/>
      <c r="B32" s="565"/>
      <c r="C32" s="565"/>
      <c r="D32" s="589" t="s">
        <v>120</v>
      </c>
      <c r="E32" s="1039" t="s">
        <v>121</v>
      </c>
      <c r="F32" s="1039"/>
      <c r="G32" s="1039"/>
      <c r="H32" s="1039"/>
      <c r="I32" s="1039"/>
      <c r="J32" s="1039"/>
      <c r="K32" s="569"/>
      <c r="L32" s="565"/>
      <c r="M32" s="565"/>
      <c r="N32" s="565"/>
      <c r="O32" s="565"/>
      <c r="P32" s="565"/>
      <c r="Q32" s="565"/>
      <c r="R32" s="565"/>
      <c r="S32" s="565"/>
      <c r="T32" s="565"/>
      <c r="U32" s="565"/>
      <c r="V32" s="565"/>
      <c r="W32" s="565"/>
      <c r="X32" s="242"/>
    </row>
    <row r="33" spans="1:24" x14ac:dyDescent="0.3">
      <c r="A33" s="565"/>
      <c r="B33" s="565"/>
      <c r="C33" s="565"/>
      <c r="D33" s="585"/>
      <c r="E33" s="595"/>
      <c r="F33" s="595"/>
      <c r="G33" s="595"/>
      <c r="H33" s="595"/>
      <c r="I33" s="595"/>
      <c r="J33" s="595"/>
      <c r="K33" s="569"/>
      <c r="L33" s="565"/>
      <c r="M33" s="565"/>
      <c r="N33" s="565"/>
      <c r="O33" s="565"/>
      <c r="P33" s="565"/>
      <c r="Q33" s="565"/>
      <c r="R33" s="565"/>
      <c r="S33" s="565"/>
      <c r="T33" s="565"/>
      <c r="U33" s="565"/>
      <c r="V33" s="565"/>
      <c r="W33" s="565"/>
      <c r="X33" s="242"/>
    </row>
    <row r="34" spans="1:24" x14ac:dyDescent="0.3">
      <c r="A34" s="242"/>
      <c r="B34" s="242"/>
      <c r="C34" s="242"/>
      <c r="D34" s="242"/>
      <c r="E34" s="242"/>
      <c r="F34" s="242"/>
      <c r="G34" s="242"/>
      <c r="H34" s="242"/>
      <c r="I34" s="242"/>
      <c r="J34" s="242"/>
      <c r="K34" s="242"/>
      <c r="L34" s="242"/>
      <c r="M34" s="242"/>
      <c r="N34" s="242"/>
      <c r="O34" s="242"/>
      <c r="P34" s="242"/>
      <c r="Q34" s="242"/>
      <c r="R34" s="242"/>
      <c r="S34" s="242"/>
      <c r="T34" s="242"/>
      <c r="U34" s="242"/>
      <c r="V34" s="242"/>
      <c r="W34" s="242"/>
      <c r="X34" s="242"/>
    </row>
  </sheetData>
  <sheetProtection algorithmName="SHA-512" hashValue="1yKk1SV0jEN7d4lR+YsXuz93LcdRLTQu46F1OryB9uw8p9Ocj326pAq9b5oKD0u5FyI/i5u78oE5MVfMoDNn7A==" saltValue="NO8FuJaIemV5fgNfyXemsw==" spinCount="100000" sheet="1" objects="1" scenarios="1" selectLockedCells="1"/>
  <mergeCells count="12">
    <mergeCell ref="E32:J32"/>
    <mergeCell ref="D22:J22"/>
    <mergeCell ref="E26:J26"/>
    <mergeCell ref="E27:J27"/>
    <mergeCell ref="E28:J28"/>
    <mergeCell ref="E29:J29"/>
    <mergeCell ref="E30:J30"/>
    <mergeCell ref="B2:C2"/>
    <mergeCell ref="E23:J23"/>
    <mergeCell ref="E24:J24"/>
    <mergeCell ref="E25:J25"/>
    <mergeCell ref="E31:J31"/>
  </mergeCells>
  <conditionalFormatting sqref="A2:B2 A1:C1 A14:B23 A24:A33 A3:C13 W17:XFD18 E20:S20 D19:S19 D1:XFD16 D17:U18 U19:XFD20 D21:XFD21 D22 D23:E33 K22:XFD33 A34:XFD1048576">
    <cfRule type="expression" dxfId="4" priority="6" stopIfTrue="1">
      <formula>CELL("Protect",A1)=0</formula>
    </cfRule>
  </conditionalFormatting>
  <conditionalFormatting sqref="C24:C28">
    <cfRule type="expression" dxfId="3" priority="3" stopIfTrue="1">
      <formula>CELL("Protect",C24)=0</formula>
    </cfRule>
  </conditionalFormatting>
  <conditionalFormatting sqref="C29:C33">
    <cfRule type="expression" dxfId="2" priority="2" stopIfTrue="1">
      <formula>CELL("Protect",C29)=0</formula>
    </cfRule>
  </conditionalFormatting>
  <conditionalFormatting sqref="D20">
    <cfRule type="expression" dxfId="1" priority="1" stopIfTrue="1">
      <formula>CELL("Protect",D20)=0</formula>
    </cfRule>
  </conditionalFormatting>
  <dataValidations count="1">
    <dataValidation type="list" allowBlank="1" showInputMessage="1" showErrorMessage="1" sqref="D17">
      <formula1>Yes_No</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23"/>
  <sheetViews>
    <sheetView workbookViewId="0"/>
  </sheetViews>
  <sheetFormatPr defaultColWidth="9.140625" defaultRowHeight="16.5" x14ac:dyDescent="0.3"/>
  <cols>
    <col min="1" max="1" width="5" style="3" customWidth="1"/>
    <col min="2" max="2" width="33.85546875" style="4" customWidth="1"/>
    <col min="3" max="3" width="66.28515625" style="2" customWidth="1"/>
    <col min="4" max="4" width="5.42578125" style="3" customWidth="1"/>
    <col min="5" max="5" width="3.7109375" style="3" customWidth="1"/>
    <col min="6" max="16384" width="9.140625" style="3"/>
  </cols>
  <sheetData>
    <row r="1" spans="1:11" ht="17.25" thickBot="1" x14ac:dyDescent="0.35">
      <c r="A1" s="393"/>
      <c r="B1" s="394"/>
      <c r="C1" s="393"/>
      <c r="D1" s="393"/>
      <c r="E1" s="232"/>
    </row>
    <row r="2" spans="1:11" ht="18" thickBot="1" x14ac:dyDescent="0.35">
      <c r="A2" s="393"/>
      <c r="B2" s="1041" t="s">
        <v>171</v>
      </c>
      <c r="C2" s="1042"/>
      <c r="D2" s="393"/>
      <c r="E2" s="232"/>
    </row>
    <row r="3" spans="1:11" x14ac:dyDescent="0.3">
      <c r="A3" s="393"/>
      <c r="B3" s="388" t="s">
        <v>359</v>
      </c>
      <c r="C3" s="389" t="s">
        <v>488</v>
      </c>
      <c r="D3" s="393"/>
      <c r="E3" s="232"/>
    </row>
    <row r="4" spans="1:11" x14ac:dyDescent="0.3">
      <c r="A4" s="393"/>
      <c r="B4" s="237" t="s">
        <v>174</v>
      </c>
      <c r="C4" s="368" t="str">
        <f>INDEX(B14:B50,COUNTA(B14:B50),1)</f>
        <v>v2.4</v>
      </c>
      <c r="D4" s="393"/>
      <c r="E4" s="232"/>
    </row>
    <row r="5" spans="1:11" x14ac:dyDescent="0.3">
      <c r="A5" s="393"/>
      <c r="B5" s="237" t="s">
        <v>360</v>
      </c>
      <c r="C5" s="236">
        <f>IF(MAX(B14:C90)=0,"No Revisions Dates Entered",MAX(C14:C90))</f>
        <v>42922</v>
      </c>
      <c r="D5" s="393"/>
      <c r="E5" s="232"/>
    </row>
    <row r="6" spans="1:11" x14ac:dyDescent="0.3">
      <c r="A6" s="393"/>
      <c r="B6" s="238" t="s">
        <v>173</v>
      </c>
      <c r="C6" s="235" t="str">
        <f ca="1">MID(CELL("filename",A1), FIND("]", CELL("filename", A1))+ 1, 255)</f>
        <v>Version Control</v>
      </c>
      <c r="D6" s="393"/>
      <c r="E6" s="232"/>
    </row>
    <row r="7" spans="1:11" x14ac:dyDescent="0.3">
      <c r="A7" s="393"/>
      <c r="B7" s="369" t="s">
        <v>172</v>
      </c>
      <c r="C7" s="370" t="str">
        <f ca="1">MID(CELL("FILENAME",A1),FIND("[",CELL("FILENAME",A1))+1,FIND("]",CELL("FILENAME",A1))-FIND("[",CELL("FILENAME",A1))-1)</f>
        <v>Residential Freezer Appendix B - v2.4.xlsx</v>
      </c>
      <c r="D7" s="393"/>
      <c r="E7" s="232"/>
    </row>
    <row r="8" spans="1:11" x14ac:dyDescent="0.3">
      <c r="A8" s="393"/>
      <c r="B8" s="369" t="s">
        <v>116</v>
      </c>
      <c r="C8" s="236" t="str">
        <f>'General Info &amp; Test Results'!C17</f>
        <v>[MM/DD/YYYY]</v>
      </c>
      <c r="D8" s="393"/>
      <c r="E8" s="232"/>
    </row>
    <row r="9" spans="1:11" ht="17.25" thickBot="1" x14ac:dyDescent="0.35">
      <c r="A9" s="393"/>
      <c r="B9" s="239" t="s">
        <v>175</v>
      </c>
      <c r="C9" s="387" t="str">
        <f>'General Info &amp; Test Results'!C18</f>
        <v>[MM/DD/YYYY]</v>
      </c>
      <c r="D9" s="393"/>
      <c r="E9" s="232"/>
    </row>
    <row r="10" spans="1:11" x14ac:dyDescent="0.3">
      <c r="A10" s="393"/>
      <c r="B10" s="393"/>
      <c r="C10" s="393"/>
      <c r="D10" s="393"/>
      <c r="E10" s="232"/>
    </row>
    <row r="11" spans="1:11" ht="17.25" thickBot="1" x14ac:dyDescent="0.35">
      <c r="A11" s="393"/>
      <c r="B11" s="393"/>
      <c r="C11" s="393"/>
      <c r="D11" s="393"/>
      <c r="E11" s="232"/>
    </row>
    <row r="12" spans="1:11" ht="18" thickBot="1" x14ac:dyDescent="0.35">
      <c r="A12" s="393"/>
      <c r="B12" s="1041" t="s">
        <v>176</v>
      </c>
      <c r="C12" s="1042"/>
      <c r="D12" s="393"/>
      <c r="E12" s="232"/>
      <c r="H12" s="386"/>
      <c r="I12" s="386"/>
      <c r="J12" s="386"/>
      <c r="K12" s="386"/>
    </row>
    <row r="13" spans="1:11" ht="17.25" x14ac:dyDescent="0.35">
      <c r="A13" s="393"/>
      <c r="B13" s="342" t="s">
        <v>177</v>
      </c>
      <c r="C13" s="343" t="s">
        <v>178</v>
      </c>
      <c r="D13" s="393"/>
      <c r="E13" s="232"/>
      <c r="H13" s="386"/>
      <c r="I13" s="386"/>
      <c r="J13" s="386"/>
      <c r="K13" s="386"/>
    </row>
    <row r="14" spans="1:11" x14ac:dyDescent="0.3">
      <c r="A14" s="393"/>
      <c r="B14" s="340" t="s">
        <v>365</v>
      </c>
      <c r="C14" s="341">
        <v>41869</v>
      </c>
      <c r="D14" s="393"/>
      <c r="E14" s="232"/>
      <c r="H14" s="386"/>
      <c r="I14" s="386"/>
      <c r="J14" s="386"/>
      <c r="K14" s="386"/>
    </row>
    <row r="15" spans="1:11" x14ac:dyDescent="0.3">
      <c r="A15" s="393"/>
      <c r="B15" s="336" t="s">
        <v>398</v>
      </c>
      <c r="C15" s="337">
        <v>42115</v>
      </c>
      <c r="D15" s="393"/>
      <c r="E15" s="232"/>
      <c r="H15" s="386"/>
      <c r="I15" s="386"/>
      <c r="J15" s="386"/>
      <c r="K15" s="386"/>
    </row>
    <row r="16" spans="1:11" x14ac:dyDescent="0.3">
      <c r="A16" s="393"/>
      <c r="B16" s="336" t="s">
        <v>486</v>
      </c>
      <c r="C16" s="337">
        <v>42160</v>
      </c>
      <c r="D16" s="393"/>
      <c r="E16" s="232"/>
      <c r="H16" s="386"/>
      <c r="I16" s="386"/>
      <c r="J16" s="386"/>
      <c r="K16" s="386"/>
    </row>
    <row r="17" spans="1:5" x14ac:dyDescent="0.3">
      <c r="A17" s="393"/>
      <c r="B17" s="336" t="s">
        <v>487</v>
      </c>
      <c r="C17" s="337">
        <v>42177</v>
      </c>
      <c r="D17" s="393"/>
      <c r="E17" s="232"/>
    </row>
    <row r="18" spans="1:5" x14ac:dyDescent="0.3">
      <c r="A18" s="393"/>
      <c r="B18" s="336" t="s">
        <v>489</v>
      </c>
      <c r="C18" s="337">
        <v>42236</v>
      </c>
      <c r="D18" s="393"/>
      <c r="E18" s="232"/>
    </row>
    <row r="19" spans="1:5" x14ac:dyDescent="0.3">
      <c r="A19" s="393"/>
      <c r="B19" s="336" t="s">
        <v>509</v>
      </c>
      <c r="C19" s="337">
        <v>42374</v>
      </c>
      <c r="D19" s="393"/>
      <c r="E19" s="232"/>
    </row>
    <row r="20" spans="1:5" x14ac:dyDescent="0.3">
      <c r="A20" s="393"/>
      <c r="B20" s="336" t="s">
        <v>511</v>
      </c>
      <c r="C20" s="337">
        <v>42922</v>
      </c>
      <c r="D20" s="393"/>
      <c r="E20" s="232"/>
    </row>
    <row r="21" spans="1:5" ht="17.25" thickBot="1" x14ac:dyDescent="0.35">
      <c r="A21" s="393"/>
      <c r="B21" s="240"/>
      <c r="C21" s="241"/>
      <c r="D21" s="393"/>
      <c r="E21" s="232"/>
    </row>
    <row r="22" spans="1:5" x14ac:dyDescent="0.3">
      <c r="A22" s="393"/>
      <c r="B22" s="395"/>
      <c r="C22" s="394"/>
      <c r="D22" s="393"/>
      <c r="E22" s="232"/>
    </row>
    <row r="23" spans="1:5" x14ac:dyDescent="0.3">
      <c r="A23" s="232"/>
      <c r="B23" s="233"/>
      <c r="C23" s="234"/>
      <c r="D23" s="232"/>
      <c r="E23" s="232"/>
    </row>
  </sheetData>
  <sheetProtection algorithmName="SHA-512" hashValue="IUWfeI+qw0bqvirfYTkf0MLExW13EouSxUESadU6KHnbaTGmZGE/SjUDvvJr+2PwFae8s2KHjRunmgSggdwZWg==" saltValue="bBYj+q+T0XG0lgJFRpk1VQ==" spinCount="100000" sheet="1" objects="1" scenarios="1" selectLockedCells="1"/>
  <mergeCells count="2">
    <mergeCell ref="B12:C12"/>
    <mergeCell ref="B2:C2"/>
  </mergeCells>
  <conditionalFormatting sqref="A12:B12 D12:XFD12 A13:XFD1048576 A1:XFD11">
    <cfRule type="expression" dxfId="0" priority="1" stopIfTrue="1">
      <formula>CELL("Protect",A1)=0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DA2E1-4A6A-484B-80CA-ABF8787066A1}">
  <ds:schemaRefs>
    <ds:schemaRef ds:uri="http://purl.org/dc/terms/"/>
    <ds:schemaRef ds:uri="fa504290-48b0-421f-a269-8aa9478176e6"/>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14773898-0CA2-4277-99D7-37E981737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31</vt:i4>
      </vt:variant>
    </vt:vector>
  </HeadingPairs>
  <TitlesOfParts>
    <vt:vector size="49" baseType="lpstr">
      <vt:lpstr>Instructions</vt:lpstr>
      <vt:lpstr>Volume Data</vt:lpstr>
      <vt:lpstr>ASH-OFF Data 1</vt:lpstr>
      <vt:lpstr>ASH-OFF Data 2</vt:lpstr>
      <vt:lpstr>ASH-ON Data 1</vt:lpstr>
      <vt:lpstr>ASH-ON Data 2</vt:lpstr>
      <vt:lpstr>General Info &amp; Test Results</vt:lpstr>
      <vt:lpstr>Setup &amp; Instrumentation</vt:lpstr>
      <vt:lpstr>Volume</vt:lpstr>
      <vt:lpstr>Test Conditions</vt:lpstr>
      <vt:lpstr>Settings</vt:lpstr>
      <vt:lpstr>Energy Calcs (ASH Switch OFF)</vt:lpstr>
      <vt:lpstr>Energy Calcs (ASH Switch ON)</vt:lpstr>
      <vt:lpstr>Comments</vt:lpstr>
      <vt:lpstr>Photos</vt:lpstr>
      <vt:lpstr>Report Sign-Off Block</vt:lpstr>
      <vt:lpstr>Drop-Downs</vt:lpstr>
      <vt:lpstr>Version Control</vt:lpstr>
      <vt:lpstr>ASH</vt:lpstr>
      <vt:lpstr>ASH_Default</vt:lpstr>
      <vt:lpstr>ASH_Switch</vt:lpstr>
      <vt:lpstr>Aux_Comp</vt:lpstr>
      <vt:lpstr>Aux_Comp_Y_N</vt:lpstr>
      <vt:lpstr>Compact?</vt:lpstr>
      <vt:lpstr>Defrost</vt:lpstr>
      <vt:lpstr>DefrostControlType</vt:lpstr>
      <vt:lpstr>DefrostType</vt:lpstr>
      <vt:lpstr>DR</vt:lpstr>
      <vt:lpstr>FF_FR</vt:lpstr>
      <vt:lpstr>Freezer_Type</vt:lpstr>
      <vt:lpstr>FRZ_Comp_Temp</vt:lpstr>
      <vt:lpstr>Ice_Adder</vt:lpstr>
      <vt:lpstr>Package_Type</vt:lpstr>
      <vt:lpstr>'Energy Calcs (ASH Switch OFF)'!Print_Area</vt:lpstr>
      <vt:lpstr>'Energy Calcs (ASH Switch ON)'!Print_Area</vt:lpstr>
      <vt:lpstr>'General Info &amp; Test Results'!Print_Area</vt:lpstr>
      <vt:lpstr>Photos!Print_Area</vt:lpstr>
      <vt:lpstr>Settings!Print_Area</vt:lpstr>
      <vt:lpstr>'Test Conditions'!Print_Area</vt:lpstr>
      <vt:lpstr>Volume!Print_Area</vt:lpstr>
      <vt:lpstr>Product_Class</vt:lpstr>
      <vt:lpstr>Product_Type</vt:lpstr>
      <vt:lpstr>QC_Mode</vt:lpstr>
      <vt:lpstr>RefrigeratorTypes</vt:lpstr>
      <vt:lpstr>Sensor_Layout</vt:lpstr>
      <vt:lpstr>Steady_state_Condition</vt:lpstr>
      <vt:lpstr>Temp_Set</vt:lpstr>
      <vt:lpstr>VASH</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2012-07-26T18:36:56Z</dcterms:created>
  <dcterms:modified xsi:type="dcterms:W3CDTF">2017-07-06T20:08:43Z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