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<sst xmlns="http://schemas.openxmlformats.org/spreadsheetml/2006/main" count="272" uniqueCount="190">
  <si>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</si>
  <si>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</si>
  <si>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</si>
  <si>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</si>
  <si>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</si>
  <si>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</si>
  <si>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</si>
  <si>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</si>
  <si>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</si>
  <si>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</si>
  <si>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</si>
  <si>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</si>
  <si>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</si>
  <si>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</si>
  <si>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</si>
  <si>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</si>
  <si>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</si>
  <si>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</si>
  <si>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</si>
  <si>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</si>
  <si>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</si>
  <si>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</si>
  <si>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</si>
  <si>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</si>
  <si>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</si>
  <si>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</si>
  <si>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</si>
  <si>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</si>
  <si>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</si>
  <si>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</si>
  <si>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</si>
  <si>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</si>
  <si>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</si>
  <si>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</si>
  <si>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</si>
  <si>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</si>
  <si>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</si>
  <si>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</si>
  <si>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</si>
  <si>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</si>
  <si>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</si>
  <si>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</si>
  <si>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</si>
  <si>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</si>
  <si>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</si>
  <si>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</si>
  <si>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</si>
  <si>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</si>
  <si>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</si>
  <si>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</si>
  <si>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</si>
  <si>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</si>
  <si>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</si>
  <si>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</si>
  <si>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</si>
  <si>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</si>
  <si>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</si>
  <si>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</si>
  <si>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</si>
  <si>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</si>
  <si>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</si>
  <si>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</si>
  <si>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</si>
  <si>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</si>
  <si>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</si>
  <si>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</si>
  <si>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</si>
  <si>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</si>
  <si>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</si>
  <si>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</si>
  <si>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</si>
  <si>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</si>
  <si>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</si>
  <si>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</si>
  <si>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</si>
  <si>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</si>
  <si>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</si>
  <si>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</si>
  <si>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</si>
  <si>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</si>
  <si>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</si>
  <si>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</si>
  <si>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</si>
  <si>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</si>
  <si>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</si>
  <si>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</si>
  <si>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</si>
  <si>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</si>
  <si>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</si>
  <si>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</si>
  <si>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</si>
  <si>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</si>
  <si>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</si>
  <si>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</si>
  <si>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</si>
  <si>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</si>
  <si>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</si>
  <si>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</si>
  <si>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</si>
  <si>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</si>
  <si>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</si>
  <si>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</si>
  <si>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</si>
  <si>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</si>
  <si>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</si>
  <si>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</si>
  <si>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</si>
  <si>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</si>
  <si>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</si>
  <si>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</si>
  <si>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</si>
  <si>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</si>
  <si>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</si>
  <si>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</si>
  <si>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</si>
  <si>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</si>
  <si>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</si>
  <si>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</si>
  <si>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</si>
  <si>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</si>
  <si>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</si>
  <si>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</si>
  <si>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</si>
  <si>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</si>
  <si>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</si>
  <si>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</si>
  <si>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</si>
  <si>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</si>
  <si>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</si>
  <si>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</si>
  <si>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</si>
  <si>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</si>
  <si>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</si>
  <si>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</si>
  <si>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</si>
  <si>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</si>
  <si>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</si>
  <si>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</si>
  <si>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</si>
  <si>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</si>
  <si>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</si>
  <si>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</si>
  <si>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</si>
  <si>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</si>
  <si>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</si>
  <si>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</si>
  <si>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</si>
  <si>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</si>
  <si>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</si>
  <si>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</si>
  <si>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</si>
  <si>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</si>
  <si>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</si>
  <si>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</si>
  <si>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</si>
  <si>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</si>
  <si>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</si>
  <si>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</si>
  <si>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</si>
  <si>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</si>
  <si>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</si>
  <si>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</si>
  <si>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</si>
  <si>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</si>
  <si>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</si>
  <si>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</si>
  <si>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</si>
  <si>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</si>
  <si>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</si>
  <si>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</si>
  <si>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</si>
  <si>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</si>
  <si>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</si>
  <si>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</si>
  <si>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</si>
  <si>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</si>
  <si>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</si>
  <si>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</si>
  <si>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</si>
  <si>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</si>
  <si>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</si>
  <si>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</si>
  <si>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</si>
  <si>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</si>
  <si>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</si>
  <si>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</si>
  <si>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</si>
  <si>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</si>
  <si>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</si>
  <si>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Portland, 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</si>
</sst>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0.42690499999999998</c:v>
                </c:pt>
                <c:pt idx="1">
                  <c:v>1.0795064599999999</c:v>
                </c:pt>
                <c:pt idx="2">
                  <c:v>2.1835124600000002</c:v>
                </c:pt>
                <c:pt idx="3">
                  <c:v>6.81992346</c:v>
                </c:pt>
                <c:pt idx="4">
                  <c:v>8.0616914600000005</c:v>
                </c:pt>
                <c:pt idx="5">
                  <c:v>9.6712154600000009</c:v>
                </c:pt>
                <c:pt idx="6">
                  <c:v>11.855758460000001</c:v>
                </c:pt>
                <c:pt idx="7">
                  <c:v>14.54482046</c:v>
                </c:pt>
                <c:pt idx="8">
                  <c:v>17.27325746</c:v>
                </c:pt>
                <c:pt idx="9">
                  <c:v>19.223867460000001</c:v>
                </c:pt>
                <c:pt idx="10">
                  <c:v>19.63544546</c:v>
                </c:pt>
                <c:pt idx="11">
                  <c:v>19.856930460000001</c:v>
                </c:pt>
                <c:pt idx="12">
                  <c:v>19.856930460000001</c:v>
                </c:pt>
                <c:pt idx="13">
                  <c:v>19.856930460000001</c:v>
                </c:pt>
                <c:pt idx="14">
                  <c:v>19.856930460000001</c:v>
                </c:pt>
                <c:pt idx="15">
                  <c:v>19.856930460000001</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0.284441</c:v>
                </c:pt>
                <c:pt idx="1">
                  <c:v>0.284441</c:v>
                </c:pt>
                <c:pt idx="2">
                  <c:v>0.40967100000000001</c:v>
                </c:pt>
                <c:pt idx="3">
                  <c:v>1.4920870000000002</c:v>
                </c:pt>
                <c:pt idx="4">
                  <c:v>2.7539820000000002</c:v>
                </c:pt>
                <c:pt idx="5">
                  <c:v>3.7920240000000001</c:v>
                </c:pt>
                <c:pt idx="6">
                  <c:v>3.8235239999999999</c:v>
                </c:pt>
                <c:pt idx="7">
                  <c:v>3.833024</c:v>
                </c:pt>
                <c:pt idx="8">
                  <c:v>3.8460239999999999</c:v>
                </c:pt>
                <c:pt idx="9">
                  <c:v>3.855524</c:v>
                </c:pt>
                <c:pt idx="10">
                  <c:v>3.857024</c:v>
                </c:pt>
                <c:pt idx="11">
                  <c:v>3.8580239999999999</c:v>
                </c:pt>
                <c:pt idx="12">
                  <c:v>3.8580239999999999</c:v>
                </c:pt>
                <c:pt idx="13">
                  <c:v>3.8580239999999999</c:v>
                </c:pt>
                <c:pt idx="14">
                  <c:v>3.8580239999999999</c:v>
                </c:pt>
                <c:pt idx="15">
                  <c:v>3.8580239999999999</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3.89317103</c:v>
                </c:pt>
                <c:pt idx="1">
                  <c:v>5.5361746299999997</c:v>
                </c:pt>
                <c:pt idx="2">
                  <c:v>7.2010106299999999</c:v>
                </c:pt>
                <c:pt idx="3">
                  <c:v>10.03509363</c:v>
                </c:pt>
                <c:pt idx="4">
                  <c:v>11.12823663</c:v>
                </c:pt>
                <c:pt idx="5">
                  <c:v>15.73987863</c:v>
                </c:pt>
                <c:pt idx="6">
                  <c:v>20.65371463</c:v>
                </c:pt>
                <c:pt idx="7">
                  <c:v>21.312700629999998</c:v>
                </c:pt>
                <c:pt idx="8">
                  <c:v>27.15040063</c:v>
                </c:pt>
                <c:pt idx="9">
                  <c:v>32.790157630000003</c:v>
                </c:pt>
                <c:pt idx="10">
                  <c:v>35.908062630000003</c:v>
                </c:pt>
                <c:pt idx="11">
                  <c:v>39.027461670000001</c:v>
                </c:pt>
                <c:pt idx="12">
                  <c:v>39.027461670000001</c:v>
                </c:pt>
                <c:pt idx="13">
                  <c:v>39.027461670000001</c:v>
                </c:pt>
                <c:pt idx="14">
                  <c:v>39.027461670000001</c:v>
                </c:pt>
                <c:pt idx="15">
                  <c:v>39.027461670000001</c:v>
                </c:pt>
              </c:numCache>
            </c:numRef>
          </c:val>
          <c:extLst/>
        </c:ser>
        <c:dLbls>
          <c:showLegendKey val="0"/>
          <c:showVal val="0"/>
          <c:showCatName val="0"/>
          <c:showSerName val="0"/>
          <c:showPercent val="0"/>
          <c:showBubbleSize val="0"/>
        </c:dLbls>
        <c:axId val="179627336"/>
        <c:axId val="179627728"/>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0.165931</c:v>
                </c:pt>
                <c:pt idx="1">
                  <c:v>1.4333899999999999</c:v>
                </c:pt>
                <c:pt idx="2">
                  <c:v>2.7416770000000001</c:v>
                </c:pt>
                <c:pt idx="3">
                  <c:v>5.9683150000000005</c:v>
                </c:pt>
                <c:pt idx="4">
                  <c:v>10.910709000000001</c:v>
                </c:pt>
                <c:pt idx="5">
                  <c:v>15.378472</c:v>
                </c:pt>
                <c:pt idx="6">
                  <c:v>20.06842</c:v>
                </c:pt>
                <c:pt idx="7">
                  <c:v>24.018861000000001</c:v>
                </c:pt>
                <c:pt idx="8">
                  <c:v>30.380739000000002</c:v>
                </c:pt>
                <c:pt idx="9">
                  <c:v>34.824418000000001</c:v>
                </c:pt>
                <c:pt idx="10">
                  <c:v>38.461654000000003</c:v>
                </c:pt>
                <c:pt idx="11">
                  <c:v>41.355467000000004</c:v>
                </c:pt>
                <c:pt idx="12">
                  <c:v>44.956125000000007</c:v>
                </c:pt>
                <c:pt idx="13">
                  <c:v>44.956125000000007</c:v>
                </c:pt>
                <c:pt idx="14">
                  <c:v>44.956125000000007</c:v>
                </c:pt>
                <c:pt idx="15">
                  <c:v>44.956125000000007</c:v>
                </c:pt>
              </c:numCache>
            </c:numRef>
          </c:val>
          <c:smooth val="0"/>
          <c:extLst/>
        </c:ser>
        <c:dLbls>
          <c:showLegendKey val="0"/>
          <c:showVal val="0"/>
          <c:showCatName val="0"/>
          <c:showSerName val="0"/>
          <c:showPercent val="0"/>
          <c:showBubbleSize val="0"/>
        </c:dLbls>
        <c:marker val="1"/>
        <c:smooth val="0"/>
        <c:axId val="179627336"/>
        <c:axId val="179627728"/>
      </c:lineChart>
      <c:catAx>
        <c:axId val="179627336"/>
        <c:scaling>
          <c:orientation val="minMax"/>
        </c:scaling>
        <c:delete val="0"/>
        <c:axPos val="b"/>
        <c:numFmt formatCode="General" sourceLinked="0"/>
        <c:majorTickMark val="out"/>
        <c:minorTickMark val="none"/>
        <c:tickLblPos val="nextTo"/>
        <c:txPr>
          <a:bodyPr/>
          <a:lstStyle/>
          <a:p>
            <a:pPr>
              <a:defRPr sz="1200"/>
            </a:pPr>
            <a:endParaRPr lang="en-US"/>
          </a:p>
        </c:txPr>
        <c:crossAx val="179627728"/>
        <c:crosses val="autoZero"/>
        <c:auto val="1"/>
        <c:lblAlgn val="ctr"/>
        <c:lblOffset val="100"/>
        <c:noMultiLvlLbl val="0"/>
      </c:catAx>
      <c:valAx>
        <c:axId val="179627728"/>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9627336"/>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0383694871814398"/>
          <c:y val="3.4279606892416777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13969.6373118885</c:v>
                </c:pt>
                <c:pt idx="1">
                  <c:v>13969.6373118885</c:v>
                </c:pt>
                <c:pt idx="2">
                  <c:v>13969.6373118885</c:v>
                </c:pt>
                <c:pt idx="3">
                  <c:v>13969.6373118885</c:v>
                </c:pt>
                <c:pt idx="4">
                  <c:v>33480.023649800401</c:v>
                </c:pt>
                <c:pt idx="5">
                  <c:v>46086.1776467409</c:v>
                </c:pt>
                <c:pt idx="6">
                  <c:v>64379.867591885399</c:v>
                </c:pt>
                <c:pt idx="7">
                  <c:v>75691.3846378116</c:v>
                </c:pt>
                <c:pt idx="8">
                  <c:v>133604.34868173601</c:v>
                </c:pt>
                <c:pt idx="9">
                  <c:v>145221.31795019851</c:v>
                </c:pt>
                <c:pt idx="10">
                  <c:v>159292.61020748521</c:v>
                </c:pt>
                <c:pt idx="11">
                  <c:v>170484.2064935313</c:v>
                </c:pt>
                <c:pt idx="12">
                  <c:v>180252.87120915391</c:v>
                </c:pt>
                <c:pt idx="13">
                  <c:v>180252.87120915391</c:v>
                </c:pt>
                <c:pt idx="14">
                  <c:v>180252.87120915391</c:v>
                </c:pt>
                <c:pt idx="15">
                  <c:v>180252.87120915391</c:v>
                </c:pt>
              </c:numCache>
            </c:numRef>
          </c:val>
          <c:extLst/>
        </c:ser>
        <c:dLbls>
          <c:showLegendKey val="0"/>
          <c:showVal val="0"/>
          <c:showCatName val="0"/>
          <c:showSerName val="0"/>
          <c:showPercent val="0"/>
          <c:showBubbleSize val="0"/>
        </c:dLbls>
        <c:axId val="180255608"/>
        <c:axId val="179629296"/>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376</c:v>
                </c:pt>
                <c:pt idx="1">
                  <c:v>543</c:v>
                </c:pt>
                <c:pt idx="2">
                  <c:v>971</c:v>
                </c:pt>
                <c:pt idx="3">
                  <c:v>1890</c:v>
                </c:pt>
                <c:pt idx="4">
                  <c:v>2298</c:v>
                </c:pt>
                <c:pt idx="5">
                  <c:v>2965</c:v>
                </c:pt>
                <c:pt idx="6">
                  <c:v>3856</c:v>
                </c:pt>
                <c:pt idx="7">
                  <c:v>4660</c:v>
                </c:pt>
                <c:pt idx="8">
                  <c:v>5708</c:v>
                </c:pt>
                <c:pt idx="9">
                  <c:v>6241</c:v>
                </c:pt>
                <c:pt idx="10">
                  <c:v>7122</c:v>
                </c:pt>
                <c:pt idx="11">
                  <c:v>7797</c:v>
                </c:pt>
                <c:pt idx="12">
                  <c:v>7797</c:v>
                </c:pt>
                <c:pt idx="13">
                  <c:v>7797</c:v>
                </c:pt>
                <c:pt idx="14">
                  <c:v>7797</c:v>
                </c:pt>
                <c:pt idx="15">
                  <c:v>7797</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259</c:v>
                </c:pt>
                <c:pt idx="1">
                  <c:v>367</c:v>
                </c:pt>
                <c:pt idx="2">
                  <c:v>463</c:v>
                </c:pt>
                <c:pt idx="3">
                  <c:v>683</c:v>
                </c:pt>
                <c:pt idx="4">
                  <c:v>1024</c:v>
                </c:pt>
                <c:pt idx="5">
                  <c:v>1330</c:v>
                </c:pt>
                <c:pt idx="6">
                  <c:v>1667</c:v>
                </c:pt>
                <c:pt idx="7">
                  <c:v>1957</c:v>
                </c:pt>
                <c:pt idx="8">
                  <c:v>2422</c:v>
                </c:pt>
                <c:pt idx="9">
                  <c:v>2775</c:v>
                </c:pt>
                <c:pt idx="10">
                  <c:v>3057</c:v>
                </c:pt>
                <c:pt idx="11">
                  <c:v>3254</c:v>
                </c:pt>
                <c:pt idx="12">
                  <c:v>3510</c:v>
                </c:pt>
                <c:pt idx="13">
                  <c:v>3510</c:v>
                </c:pt>
                <c:pt idx="14">
                  <c:v>3510</c:v>
                </c:pt>
                <c:pt idx="15">
                  <c:v>3510</c:v>
                </c:pt>
              </c:numCache>
            </c:numRef>
          </c:val>
          <c:smooth val="0"/>
          <c:extLst/>
        </c:ser>
        <c:dLbls>
          <c:showLegendKey val="0"/>
          <c:showVal val="0"/>
          <c:showCatName val="0"/>
          <c:showSerName val="0"/>
          <c:showPercent val="0"/>
          <c:showBubbleSize val="0"/>
        </c:dLbls>
        <c:marker val="1"/>
        <c:smooth val="0"/>
        <c:axId val="179628512"/>
        <c:axId val="179628904"/>
      </c:lineChart>
      <c:catAx>
        <c:axId val="179628512"/>
        <c:scaling>
          <c:orientation val="minMax"/>
        </c:scaling>
        <c:delete val="0"/>
        <c:axPos val="b"/>
        <c:numFmt formatCode="General" sourceLinked="0"/>
        <c:majorTickMark val="out"/>
        <c:minorTickMark val="none"/>
        <c:tickLblPos val="nextTo"/>
        <c:txPr>
          <a:bodyPr/>
          <a:lstStyle/>
          <a:p>
            <a:pPr>
              <a:defRPr sz="1200"/>
            </a:pPr>
            <a:endParaRPr lang="en-US"/>
          </a:p>
        </c:txPr>
        <c:crossAx val="179628904"/>
        <c:crosses val="autoZero"/>
        <c:auto val="1"/>
        <c:lblAlgn val="ctr"/>
        <c:lblOffset val="100"/>
        <c:noMultiLvlLbl val="0"/>
      </c:catAx>
      <c:valAx>
        <c:axId val="179628904"/>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9628512"/>
        <c:crosses val="autoZero"/>
        <c:crossBetween val="between"/>
      </c:valAx>
      <c:valAx>
        <c:axId val="179629296"/>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80255608"/>
        <c:crosses val="max"/>
        <c:crossBetween val="between"/>
      </c:valAx>
      <c:catAx>
        <c:axId val="180255608"/>
        <c:scaling>
          <c:orientation val="minMax"/>
        </c:scaling>
        <c:delete val="1"/>
        <c:axPos val="b"/>
        <c:numFmt formatCode="General" sourceLinked="1"/>
        <c:majorTickMark val="out"/>
        <c:minorTickMark val="none"/>
        <c:tickLblPos val="nextTo"/>
        <c:crossAx val="179629296"/>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3565</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20000000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0</v>
      </c>
      <c r="E7" s="9">
        <v>213102</v>
      </c>
      <c r="F7" s="9">
        <v>213803</v>
      </c>
      <c r="G7" s="9">
        <v>426905</v>
      </c>
      <c r="H7" s="9">
        <v>284441</v>
      </c>
      <c r="I7" s="9">
        <v>3893171.03</v>
      </c>
      <c r="J7" s="9">
        <v>165931</v>
      </c>
      <c r="K7" s="1"/>
      <c r="L7" s="23">
        <v>376</v>
      </c>
      <c r="M7" s="23">
        <v>0</v>
      </c>
      <c r="N7" s="23">
        <v>0</v>
      </c>
      <c r="O7" s="23">
        <v>0</v>
      </c>
      <c r="P7" s="24">
        <v>0</v>
      </c>
      <c r="Q7" s="24">
        <v>0</v>
      </c>
      <c r="R7" s="23">
        <v>376</v>
      </c>
      <c r="S7" s="1"/>
      <c r="T7" s="25">
        <v>259</v>
      </c>
      <c r="U7" s="23">
        <v>0</v>
      </c>
      <c r="V7" s="23">
        <v>0</v>
      </c>
      <c r="W7" s="23">
        <v>0</v>
      </c>
      <c r="X7" s="23">
        <v>0</v>
      </c>
      <c r="Y7" s="23">
        <v>0</v>
      </c>
      <c r="Z7" s="23">
        <v>259</v>
      </c>
      <c r="AA7" s="23">
        <v>0</v>
      </c>
      <c r="AB7" s="1"/>
      <c r="AC7" s="26">
        <v>47196</v>
      </c>
      <c r="AD7" s="22"/>
      <c r="AE7" s="23">
        <v>361035</v>
      </c>
      <c r="AF7" s="23">
        <v>89966</v>
      </c>
      <c r="AG7" s="23">
        <v>0</v>
      </c>
      <c r="AH7" s="23">
        <v>0</v>
      </c>
      <c r="AI7" s="9">
        <v>156646.84</v>
      </c>
      <c r="AJ7" s="27"/>
      <c r="AK7" s="24"/>
      <c r="AL7" s="23"/>
      <c r="AM7" s="28"/>
      <c r="AN7" s="23">
        <v>16</v>
      </c>
      <c r="AO7" s="28"/>
      <c r="AP7" s="23"/>
      <c r="AQ7" s="1"/>
      <c r="AR7" s="23">
        <v>248</v>
      </c>
      <c r="AS7" s="9">
        <v>3303002</v>
      </c>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82912.460000000006</v>
      </c>
      <c r="E8" s="9">
        <v>408849</v>
      </c>
      <c r="F8" s="9">
        <v>160840</v>
      </c>
      <c r="G8" s="9">
        <v>652601.46</v>
      </c>
      <c r="H8" s="9">
        <v>0</v>
      </c>
      <c r="I8" s="9">
        <v>1643003.6</v>
      </c>
      <c r="J8" s="9">
        <v>1267459</v>
      </c>
      <c r="K8" s="1"/>
      <c r="L8" s="23">
        <v>167</v>
      </c>
      <c r="M8" s="23">
        <v>0</v>
      </c>
      <c r="N8" s="23">
        <v>0</v>
      </c>
      <c r="O8" s="23">
        <v>0</v>
      </c>
      <c r="P8" s="24">
        <v>0</v>
      </c>
      <c r="Q8" s="24">
        <v>0</v>
      </c>
      <c r="R8" s="23">
        <v>167</v>
      </c>
      <c r="S8" s="1"/>
      <c r="T8" s="25">
        <v>108</v>
      </c>
      <c r="U8" s="23">
        <v>0</v>
      </c>
      <c r="V8" s="23">
        <v>0</v>
      </c>
      <c r="W8" s="23">
        <v>0</v>
      </c>
      <c r="X8" s="23">
        <v>0</v>
      </c>
      <c r="Y8" s="23">
        <v>0</v>
      </c>
      <c r="Z8" s="23">
        <v>108</v>
      </c>
      <c r="AA8" s="23">
        <v>0</v>
      </c>
      <c r="AB8" s="1"/>
      <c r="AC8" s="26">
        <v>23472</v>
      </c>
      <c r="AD8" s="22"/>
      <c r="AE8" s="23">
        <v>0</v>
      </c>
      <c r="AF8" s="23">
        <v>0</v>
      </c>
      <c r="AG8" s="23">
        <v>0</v>
      </c>
      <c r="AH8" s="23">
        <v>0</v>
      </c>
      <c r="AI8" s="9">
        <v>68753.55</v>
      </c>
      <c r="AJ8" s="27"/>
      <c r="AK8" s="24"/>
      <c r="AL8" s="23"/>
      <c r="AM8" s="28"/>
      <c r="AN8" s="23"/>
      <c r="AO8" s="28"/>
      <c r="AP8" s="23"/>
      <c r="AQ8" s="1"/>
      <c r="AR8" s="23">
        <v>108</v>
      </c>
      <c r="AS8" s="9">
        <v>1288728</v>
      </c>
      <c r="AT8" s="23"/>
      <c r="AU8" s="29"/>
      <c r="AV8" s="1"/>
      <c r="AW8" s="23">
        <v>0</v>
      </c>
      <c r="AX8" s="23">
        <v>0</v>
      </c>
      <c r="AY8" s="23">
        <v>0</v>
      </c>
      <c r="AZ8" s="23">
        <v>6500</v>
      </c>
      <c r="BA8" s="23">
        <v>192</v>
      </c>
      <c r="BB8" s="23">
        <v>0</v>
      </c>
      <c r="BC8" s="23">
        <v>0</v>
      </c>
      <c r="BD8" s="23">
        <v>0</v>
      </c>
      <c r="BE8" s="23">
        <v>0</v>
      </c>
      <c r="BF8" s="23">
        <v>0</v>
      </c>
      <c r="BG8" s="23">
        <v>0</v>
      </c>
      <c r="BH8" s="23">
        <v>0</v>
      </c>
      <c r="BI8" s="23">
        <v>0</v>
      </c>
      <c r="BJ8" s="23">
        <v>0</v>
      </c>
      <c r="BK8" s="23">
        <v>0</v>
      </c>
      <c r="BL8" s="23">
        <v>0</v>
      </c>
      <c r="BM8" s="23">
        <v>0</v>
      </c>
      <c r="BN8" s="23">
        <v>0</v>
      </c>
      <c r="BO8" s="23">
        <v>93</v>
      </c>
      <c r="BP8" s="23">
        <v>0</v>
      </c>
      <c r="BQ8" s="23">
        <v>0</v>
      </c>
      <c r="BR8" s="23">
        <v>0</v>
      </c>
      <c r="BS8" s="23">
        <v>0</v>
      </c>
      <c r="BT8" s="23">
        <v>0</v>
      </c>
      <c r="BU8" s="23">
        <v>2</v>
      </c>
      <c r="BV8" s="23">
        <v>0</v>
      </c>
      <c r="BW8" s="23">
        <v>0</v>
      </c>
      <c r="BX8" s="23">
        <v>0</v>
      </c>
      <c r="BY8" s="23">
        <v>3</v>
      </c>
      <c r="BZ8" s="23">
        <v>1</v>
      </c>
      <c r="CA8" s="23">
        <v>1162</v>
      </c>
      <c r="CB8" s="1"/>
      <c r="CC8" s="1"/>
    </row>
    <row r="9" spans="1:81" x14ac:dyDescent="0.25">
      <c r="A9" s="1"/>
      <c r="B9" s="3">
        <v>2011</v>
      </c>
      <c r="C9" s="18">
        <v>2</v>
      </c>
      <c r="D9" s="9">
        <v>69987</v>
      </c>
      <c r="E9" s="9">
        <v>374978</v>
      </c>
      <c r="F9" s="9">
        <v>659041</v>
      </c>
      <c r="G9" s="9">
        <v>1104006</v>
      </c>
      <c r="H9" s="9">
        <v>125230</v>
      </c>
      <c r="I9" s="9">
        <v>1664836</v>
      </c>
      <c r="J9" s="9">
        <v>1308287</v>
      </c>
      <c r="K9" s="1"/>
      <c r="L9" s="23">
        <v>428</v>
      </c>
      <c r="M9" s="23">
        <v>0</v>
      </c>
      <c r="N9" s="23">
        <v>0</v>
      </c>
      <c r="O9" s="23">
        <v>0</v>
      </c>
      <c r="P9" s="24">
        <v>0</v>
      </c>
      <c r="Q9" s="24">
        <v>0</v>
      </c>
      <c r="R9" s="23">
        <v>428</v>
      </c>
      <c r="S9" s="1"/>
      <c r="T9" s="25">
        <v>96</v>
      </c>
      <c r="U9" s="23">
        <v>0</v>
      </c>
      <c r="V9" s="23">
        <v>0</v>
      </c>
      <c r="W9" s="23">
        <v>0</v>
      </c>
      <c r="X9" s="23">
        <v>0</v>
      </c>
      <c r="Y9" s="23">
        <v>0</v>
      </c>
      <c r="Z9" s="23">
        <v>96</v>
      </c>
      <c r="AA9" s="23">
        <v>0</v>
      </c>
      <c r="AB9" s="1"/>
      <c r="AC9" s="26">
        <v>21551</v>
      </c>
      <c r="AD9" s="22"/>
      <c r="AE9" s="23">
        <v>0</v>
      </c>
      <c r="AF9" s="23">
        <v>0</v>
      </c>
      <c r="AG9" s="23">
        <v>0</v>
      </c>
      <c r="AH9" s="23">
        <v>0</v>
      </c>
      <c r="AI9" s="9">
        <v>42132</v>
      </c>
      <c r="AJ9" s="27"/>
      <c r="AK9" s="24"/>
      <c r="AL9" s="23"/>
      <c r="AM9" s="28"/>
      <c r="AN9" s="23">
        <v>17</v>
      </c>
      <c r="AO9" s="28"/>
      <c r="AP9" s="23"/>
      <c r="AQ9" s="1"/>
      <c r="AR9" s="23">
        <v>96</v>
      </c>
      <c r="AS9" s="9">
        <v>1152433</v>
      </c>
      <c r="AT9" s="23"/>
      <c r="AU9" s="29"/>
      <c r="AV9" s="1"/>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71</v>
      </c>
      <c r="BP9" s="23">
        <v>0</v>
      </c>
      <c r="BQ9" s="23">
        <v>0</v>
      </c>
      <c r="BR9" s="23">
        <v>0</v>
      </c>
      <c r="BS9" s="23">
        <v>0</v>
      </c>
      <c r="BT9" s="23">
        <v>0</v>
      </c>
      <c r="BU9" s="23">
        <v>0</v>
      </c>
      <c r="BV9" s="23">
        <v>0</v>
      </c>
      <c r="BW9" s="23">
        <v>0</v>
      </c>
      <c r="BX9" s="23">
        <v>0</v>
      </c>
      <c r="BY9" s="23">
        <v>8593</v>
      </c>
      <c r="BZ9" s="23">
        <v>5018</v>
      </c>
      <c r="CA9" s="23">
        <v>1345</v>
      </c>
      <c r="CB9" s="1"/>
      <c r="CC9" s="1"/>
    </row>
    <row r="10" spans="1:81" x14ac:dyDescent="0.25">
      <c r="A10" s="1"/>
      <c r="B10" s="3">
        <v>2011</v>
      </c>
      <c r="C10" s="18">
        <v>3</v>
      </c>
      <c r="D10" s="9">
        <v>67222</v>
      </c>
      <c r="E10" s="9">
        <v>217239</v>
      </c>
      <c r="F10" s="9">
        <v>4351950</v>
      </c>
      <c r="G10" s="9">
        <v>4636411</v>
      </c>
      <c r="H10" s="9">
        <v>1082416</v>
      </c>
      <c r="I10" s="9">
        <v>2834083</v>
      </c>
      <c r="J10" s="9">
        <v>3226638</v>
      </c>
      <c r="K10" s="1"/>
      <c r="L10" s="23">
        <v>919</v>
      </c>
      <c r="M10" s="23">
        <v>0</v>
      </c>
      <c r="N10" s="23">
        <v>0</v>
      </c>
      <c r="O10" s="23">
        <v>0</v>
      </c>
      <c r="P10" s="24">
        <v>0</v>
      </c>
      <c r="Q10" s="24">
        <v>0</v>
      </c>
      <c r="R10" s="23">
        <v>919</v>
      </c>
      <c r="S10" s="1"/>
      <c r="T10" s="25">
        <v>220</v>
      </c>
      <c r="U10" s="23">
        <v>0</v>
      </c>
      <c r="V10" s="23">
        <v>0</v>
      </c>
      <c r="W10" s="23">
        <v>0</v>
      </c>
      <c r="X10" s="23">
        <v>0</v>
      </c>
      <c r="Y10" s="23">
        <v>0</v>
      </c>
      <c r="Z10" s="23">
        <v>220</v>
      </c>
      <c r="AA10" s="23">
        <v>0</v>
      </c>
      <c r="AB10" s="1"/>
      <c r="AC10" s="26">
        <v>61970</v>
      </c>
      <c r="AD10" s="22"/>
      <c r="AE10" s="23">
        <v>0</v>
      </c>
      <c r="AF10" s="23">
        <v>0</v>
      </c>
      <c r="AG10" s="23">
        <v>0</v>
      </c>
      <c r="AH10" s="23">
        <v>0</v>
      </c>
      <c r="AI10" s="9">
        <v>109824</v>
      </c>
      <c r="AJ10" s="27"/>
      <c r="AK10" s="24"/>
      <c r="AL10" s="23"/>
      <c r="AM10" s="28"/>
      <c r="AN10" s="23">
        <v>33</v>
      </c>
      <c r="AO10" s="28"/>
      <c r="AP10" s="23"/>
      <c r="AQ10" s="1"/>
      <c r="AR10" s="23">
        <v>209</v>
      </c>
      <c r="AS10" s="9">
        <v>2487733</v>
      </c>
      <c r="AT10" s="23"/>
      <c r="AU10" s="29"/>
      <c r="AV10" s="1"/>
      <c r="AW10" s="23">
        <v>0</v>
      </c>
      <c r="AX10" s="23">
        <v>0</v>
      </c>
      <c r="AY10" s="23">
        <v>0</v>
      </c>
      <c r="AZ10" s="23">
        <v>0</v>
      </c>
      <c r="BA10" s="23">
        <v>0</v>
      </c>
      <c r="BB10" s="23">
        <v>0</v>
      </c>
      <c r="BC10" s="23">
        <v>37</v>
      </c>
      <c r="BD10" s="23">
        <v>0</v>
      </c>
      <c r="BE10" s="23">
        <v>0</v>
      </c>
      <c r="BF10" s="23">
        <v>0</v>
      </c>
      <c r="BG10" s="23">
        <v>0</v>
      </c>
      <c r="BH10" s="23">
        <v>0</v>
      </c>
      <c r="BI10" s="23">
        <v>0</v>
      </c>
      <c r="BJ10" s="23">
        <v>0</v>
      </c>
      <c r="BK10" s="23">
        <v>0</v>
      </c>
      <c r="BL10" s="23">
        <v>0</v>
      </c>
      <c r="BM10" s="23">
        <v>0</v>
      </c>
      <c r="BN10" s="23">
        <v>0</v>
      </c>
      <c r="BO10" s="23">
        <v>44</v>
      </c>
      <c r="BP10" s="23">
        <v>6</v>
      </c>
      <c r="BQ10" s="23">
        <v>0</v>
      </c>
      <c r="BR10" s="23">
        <v>0</v>
      </c>
      <c r="BS10" s="23">
        <v>0</v>
      </c>
      <c r="BT10" s="23">
        <v>0</v>
      </c>
      <c r="BU10" s="23">
        <v>2</v>
      </c>
      <c r="BV10" s="23">
        <v>0</v>
      </c>
      <c r="BW10" s="23">
        <v>0</v>
      </c>
      <c r="BX10" s="23">
        <v>0</v>
      </c>
      <c r="BY10" s="23">
        <v>8879</v>
      </c>
      <c r="BZ10" s="23">
        <v>1339</v>
      </c>
      <c r="CA10" s="23">
        <v>329</v>
      </c>
      <c r="CB10" s="1"/>
      <c r="CC10" s="1"/>
    </row>
    <row r="11" spans="1:81" x14ac:dyDescent="0.25">
      <c r="A11" s="1"/>
      <c r="B11" s="3">
        <v>2011</v>
      </c>
      <c r="C11" s="18">
        <v>4</v>
      </c>
      <c r="D11" s="9">
        <v>335011</v>
      </c>
      <c r="E11" s="9">
        <v>318163</v>
      </c>
      <c r="F11" s="9">
        <v>588594</v>
      </c>
      <c r="G11" s="9">
        <v>1241768</v>
      </c>
      <c r="H11" s="9">
        <v>1261895</v>
      </c>
      <c r="I11" s="9">
        <v>1093143</v>
      </c>
      <c r="J11" s="9">
        <v>4942394</v>
      </c>
      <c r="K11" s="1"/>
      <c r="L11" s="23">
        <v>408</v>
      </c>
      <c r="M11" s="23">
        <v>0</v>
      </c>
      <c r="N11" s="23">
        <v>0</v>
      </c>
      <c r="O11" s="23">
        <v>0</v>
      </c>
      <c r="P11" s="24">
        <v>0</v>
      </c>
      <c r="Q11" s="24">
        <v>0</v>
      </c>
      <c r="R11" s="23">
        <v>408</v>
      </c>
      <c r="S11" s="1"/>
      <c r="T11" s="25">
        <v>339</v>
      </c>
      <c r="U11" s="23">
        <v>0</v>
      </c>
      <c r="V11" s="23">
        <v>0</v>
      </c>
      <c r="W11" s="23">
        <v>2</v>
      </c>
      <c r="X11" s="23">
        <v>0</v>
      </c>
      <c r="Y11" s="23">
        <v>0</v>
      </c>
      <c r="Z11" s="23">
        <v>341</v>
      </c>
      <c r="AA11" s="23">
        <v>57251.02</v>
      </c>
      <c r="AB11" s="1"/>
      <c r="AC11" s="26">
        <v>56376</v>
      </c>
      <c r="AD11" s="22"/>
      <c r="AE11" s="23">
        <v>599329</v>
      </c>
      <c r="AF11" s="23">
        <v>115650</v>
      </c>
      <c r="AG11" s="23">
        <v>0</v>
      </c>
      <c r="AH11" s="23">
        <v>0</v>
      </c>
      <c r="AI11" s="9">
        <v>226366</v>
      </c>
      <c r="AJ11" s="27"/>
      <c r="AK11" s="24"/>
      <c r="AL11" s="23"/>
      <c r="AM11" s="28"/>
      <c r="AN11" s="23">
        <v>33</v>
      </c>
      <c r="AO11" s="28"/>
      <c r="AP11" s="23"/>
      <c r="AQ11" s="1"/>
      <c r="AR11" s="23">
        <v>326</v>
      </c>
      <c r="AS11" s="9">
        <v>3935068</v>
      </c>
      <c r="AT11" s="23">
        <v>0</v>
      </c>
      <c r="AU11" s="29"/>
      <c r="AV11" s="1"/>
      <c r="AW11" s="23">
        <v>0</v>
      </c>
      <c r="AX11" s="23">
        <v>1</v>
      </c>
      <c r="AY11" s="23">
        <v>255</v>
      </c>
      <c r="AZ11" s="23">
        <v>25</v>
      </c>
      <c r="BA11" s="23">
        <v>22</v>
      </c>
      <c r="BB11" s="23">
        <v>0</v>
      </c>
      <c r="BC11" s="23">
        <v>0</v>
      </c>
      <c r="BD11" s="23">
        <v>0</v>
      </c>
      <c r="BE11" s="23">
        <v>0</v>
      </c>
      <c r="BF11" s="23">
        <v>0</v>
      </c>
      <c r="BG11" s="23">
        <v>0</v>
      </c>
      <c r="BH11" s="23">
        <v>0</v>
      </c>
      <c r="BI11" s="23">
        <v>6</v>
      </c>
      <c r="BJ11" s="23">
        <v>0</v>
      </c>
      <c r="BK11" s="23">
        <v>0</v>
      </c>
      <c r="BL11" s="23">
        <v>0</v>
      </c>
      <c r="BM11" s="23">
        <v>0</v>
      </c>
      <c r="BN11" s="23">
        <v>0</v>
      </c>
      <c r="BO11" s="23">
        <v>0</v>
      </c>
      <c r="BP11" s="23">
        <v>0</v>
      </c>
      <c r="BQ11" s="23">
        <v>0</v>
      </c>
      <c r="BR11" s="23">
        <v>0</v>
      </c>
      <c r="BS11" s="23">
        <v>0</v>
      </c>
      <c r="BT11" s="23">
        <v>3402</v>
      </c>
      <c r="BU11" s="23">
        <v>47</v>
      </c>
      <c r="BV11" s="23">
        <v>0</v>
      </c>
      <c r="BW11" s="23">
        <v>0</v>
      </c>
      <c r="BX11" s="23">
        <v>0</v>
      </c>
      <c r="BY11" s="23">
        <v>10867</v>
      </c>
      <c r="BZ11" s="23">
        <v>1725</v>
      </c>
      <c r="CA11" s="23">
        <v>842</v>
      </c>
      <c r="CB11" s="1"/>
      <c r="CC11" s="1"/>
    </row>
    <row r="12" spans="1:81" x14ac:dyDescent="0.25">
      <c r="A12" s="1"/>
      <c r="B12" s="3">
        <v>2012</v>
      </c>
      <c r="C12" s="18">
        <v>1</v>
      </c>
      <c r="D12" s="9">
        <v>325897</v>
      </c>
      <c r="E12" s="9">
        <v>367186</v>
      </c>
      <c r="F12" s="9">
        <v>916441</v>
      </c>
      <c r="G12" s="9">
        <v>1609524</v>
      </c>
      <c r="H12" s="9">
        <v>1038042</v>
      </c>
      <c r="I12" s="9">
        <v>4611642</v>
      </c>
      <c r="J12" s="9">
        <v>4467763</v>
      </c>
      <c r="K12" s="1"/>
      <c r="L12" s="23">
        <v>667</v>
      </c>
      <c r="M12" s="23">
        <v>0</v>
      </c>
      <c r="N12" s="23">
        <v>0</v>
      </c>
      <c r="O12" s="23">
        <v>0</v>
      </c>
      <c r="P12" s="24">
        <v>0</v>
      </c>
      <c r="Q12" s="24">
        <v>0</v>
      </c>
      <c r="R12" s="23">
        <v>667</v>
      </c>
      <c r="S12" s="1"/>
      <c r="T12" s="25">
        <v>301</v>
      </c>
      <c r="U12" s="23">
        <v>0</v>
      </c>
      <c r="V12" s="23">
        <v>0</v>
      </c>
      <c r="W12" s="23">
        <v>5</v>
      </c>
      <c r="X12" s="23">
        <v>0</v>
      </c>
      <c r="Y12" s="23">
        <v>0</v>
      </c>
      <c r="Z12" s="23">
        <v>306</v>
      </c>
      <c r="AA12" s="23">
        <v>324731.34999999998</v>
      </c>
      <c r="AB12" s="1"/>
      <c r="AC12" s="26">
        <v>53753</v>
      </c>
      <c r="AD12" s="22"/>
      <c r="AE12" s="23">
        <v>218355</v>
      </c>
      <c r="AF12" s="23">
        <v>92482</v>
      </c>
      <c r="AG12" s="23">
        <v>0</v>
      </c>
      <c r="AH12" s="23">
        <v>0</v>
      </c>
      <c r="AI12" s="9">
        <v>161713</v>
      </c>
      <c r="AJ12" s="27"/>
      <c r="AK12" s="24"/>
      <c r="AL12" s="23"/>
      <c r="AM12" s="28"/>
      <c r="AN12" s="23">
        <v>48</v>
      </c>
      <c r="AO12" s="28"/>
      <c r="AP12" s="23"/>
      <c r="AQ12" s="1"/>
      <c r="AR12" s="23">
        <v>292</v>
      </c>
      <c r="AS12" s="9">
        <v>3768237</v>
      </c>
      <c r="AT12" s="23">
        <v>0</v>
      </c>
      <c r="AU12" s="29"/>
      <c r="AV12" s="1"/>
      <c r="AW12" s="23">
        <v>0</v>
      </c>
      <c r="AX12" s="23">
        <v>3</v>
      </c>
      <c r="AY12" s="23">
        <v>39</v>
      </c>
      <c r="AZ12" s="23">
        <v>76400</v>
      </c>
      <c r="BA12" s="23">
        <v>93</v>
      </c>
      <c r="BB12" s="23">
        <v>0</v>
      </c>
      <c r="BC12" s="23">
        <v>0</v>
      </c>
      <c r="BD12" s="23">
        <v>0</v>
      </c>
      <c r="BE12" s="23">
        <v>0</v>
      </c>
      <c r="BF12" s="23">
        <v>0</v>
      </c>
      <c r="BG12" s="23">
        <v>0</v>
      </c>
      <c r="BH12" s="23">
        <v>0</v>
      </c>
      <c r="BI12" s="23">
        <v>0</v>
      </c>
      <c r="BJ12" s="23">
        <v>0</v>
      </c>
      <c r="BK12" s="23">
        <v>0</v>
      </c>
      <c r="BL12" s="23">
        <v>0</v>
      </c>
      <c r="BM12" s="23">
        <v>0</v>
      </c>
      <c r="BN12" s="23">
        <v>0</v>
      </c>
      <c r="BO12" s="23">
        <v>426</v>
      </c>
      <c r="BP12" s="23">
        <v>6</v>
      </c>
      <c r="BQ12" s="23">
        <v>0</v>
      </c>
      <c r="BR12" s="23">
        <v>0</v>
      </c>
      <c r="BS12" s="23">
        <v>0</v>
      </c>
      <c r="BT12" s="23">
        <v>3981</v>
      </c>
      <c r="BU12" s="23">
        <v>46</v>
      </c>
      <c r="BV12" s="23">
        <v>0</v>
      </c>
      <c r="BW12" s="23">
        <v>0</v>
      </c>
      <c r="BX12" s="23">
        <v>0</v>
      </c>
      <c r="BY12" s="23">
        <v>11931</v>
      </c>
      <c r="BZ12" s="23">
        <v>2302</v>
      </c>
      <c r="CA12" s="23">
        <v>850</v>
      </c>
      <c r="CB12" s="1"/>
      <c r="CC12" s="1"/>
    </row>
    <row r="13" spans="1:81" x14ac:dyDescent="0.25">
      <c r="A13" s="1"/>
      <c r="B13" s="3">
        <v>2012</v>
      </c>
      <c r="C13" s="18">
        <v>2</v>
      </c>
      <c r="D13" s="9">
        <v>409549</v>
      </c>
      <c r="E13" s="9">
        <v>415094</v>
      </c>
      <c r="F13" s="9">
        <v>1359900</v>
      </c>
      <c r="G13" s="9">
        <v>2184543</v>
      </c>
      <c r="H13" s="9">
        <v>31500</v>
      </c>
      <c r="I13" s="9">
        <v>4913836</v>
      </c>
      <c r="J13" s="9">
        <v>4689948</v>
      </c>
      <c r="K13" s="1"/>
      <c r="L13" s="23">
        <v>891</v>
      </c>
      <c r="M13" s="23">
        <v>0</v>
      </c>
      <c r="N13" s="23">
        <v>0</v>
      </c>
      <c r="O13" s="23">
        <v>0</v>
      </c>
      <c r="P13" s="24">
        <v>0</v>
      </c>
      <c r="Q13" s="24">
        <v>0</v>
      </c>
      <c r="R13" s="23">
        <v>891</v>
      </c>
      <c r="S13" s="1"/>
      <c r="T13" s="25">
        <v>336</v>
      </c>
      <c r="U13" s="23">
        <v>0</v>
      </c>
      <c r="V13" s="23">
        <v>0</v>
      </c>
      <c r="W13" s="23">
        <v>1</v>
      </c>
      <c r="X13" s="23">
        <v>0</v>
      </c>
      <c r="Y13" s="23">
        <v>0</v>
      </c>
      <c r="Z13" s="23">
        <v>337</v>
      </c>
      <c r="AA13" s="23">
        <v>32910</v>
      </c>
      <c r="AB13" s="1"/>
      <c r="AC13" s="26">
        <v>67800</v>
      </c>
      <c r="AD13" s="22"/>
      <c r="AE13" s="23">
        <v>503995</v>
      </c>
      <c r="AF13" s="23">
        <v>114532</v>
      </c>
      <c r="AG13" s="23">
        <v>0</v>
      </c>
      <c r="AH13" s="23">
        <v>0</v>
      </c>
      <c r="AI13" s="9">
        <v>212023</v>
      </c>
      <c r="AJ13" s="27"/>
      <c r="AK13" s="24"/>
      <c r="AL13" s="23"/>
      <c r="AM13" s="28"/>
      <c r="AN13" s="23">
        <v>49</v>
      </c>
      <c r="AO13" s="28"/>
      <c r="AP13" s="23"/>
      <c r="AQ13" s="1"/>
      <c r="AR13" s="23">
        <v>327</v>
      </c>
      <c r="AS13" s="9">
        <v>4020949</v>
      </c>
      <c r="AT13" s="23">
        <v>0</v>
      </c>
      <c r="AU13" s="29"/>
      <c r="AV13" s="1"/>
      <c r="AW13" s="23">
        <v>0</v>
      </c>
      <c r="AX13" s="23">
        <v>0</v>
      </c>
      <c r="AY13" s="23">
        <v>0</v>
      </c>
      <c r="AZ13" s="23">
        <v>110000</v>
      </c>
      <c r="BA13" s="23">
        <v>544</v>
      </c>
      <c r="BB13" s="23">
        <v>0</v>
      </c>
      <c r="BC13" s="23">
        <v>0</v>
      </c>
      <c r="BD13" s="23">
        <v>882</v>
      </c>
      <c r="BE13" s="23">
        <v>38</v>
      </c>
      <c r="BF13" s="23">
        <v>0</v>
      </c>
      <c r="BG13" s="23">
        <v>0</v>
      </c>
      <c r="BH13" s="23">
        <v>0</v>
      </c>
      <c r="BI13" s="23">
        <v>0</v>
      </c>
      <c r="BJ13" s="23">
        <v>0</v>
      </c>
      <c r="BK13" s="23">
        <v>0</v>
      </c>
      <c r="BL13" s="23">
        <v>0</v>
      </c>
      <c r="BM13" s="23">
        <v>0</v>
      </c>
      <c r="BN13" s="23">
        <v>0</v>
      </c>
      <c r="BO13" s="23">
        <v>323</v>
      </c>
      <c r="BP13" s="23">
        <v>1</v>
      </c>
      <c r="BQ13" s="23">
        <v>0</v>
      </c>
      <c r="BR13" s="23">
        <v>0</v>
      </c>
      <c r="BS13" s="23">
        <v>0</v>
      </c>
      <c r="BT13" s="23">
        <v>1749</v>
      </c>
      <c r="BU13" s="23">
        <v>40</v>
      </c>
      <c r="BV13" s="23">
        <v>0</v>
      </c>
      <c r="BW13" s="23">
        <v>0</v>
      </c>
      <c r="BX13" s="23">
        <v>0</v>
      </c>
      <c r="BY13" s="23">
        <v>28483</v>
      </c>
      <c r="BZ13" s="23">
        <v>2073</v>
      </c>
      <c r="CA13" s="23">
        <v>1270</v>
      </c>
      <c r="CB13" s="1"/>
      <c r="CC13" s="1"/>
    </row>
    <row r="14" spans="1:81" x14ac:dyDescent="0.25">
      <c r="A14" s="1"/>
      <c r="B14" s="3">
        <v>2012</v>
      </c>
      <c r="C14" s="18">
        <v>3</v>
      </c>
      <c r="D14" s="9">
        <v>213609</v>
      </c>
      <c r="E14" s="9">
        <v>523479</v>
      </c>
      <c r="F14" s="9">
        <v>1951974</v>
      </c>
      <c r="G14" s="9">
        <v>2689062</v>
      </c>
      <c r="H14" s="9">
        <v>9500</v>
      </c>
      <c r="I14" s="9">
        <v>658986</v>
      </c>
      <c r="J14" s="9">
        <v>3950441</v>
      </c>
      <c r="K14" s="1"/>
      <c r="L14" s="23">
        <v>804</v>
      </c>
      <c r="M14" s="23">
        <v>0</v>
      </c>
      <c r="N14" s="23">
        <v>0</v>
      </c>
      <c r="O14" s="23">
        <v>0</v>
      </c>
      <c r="P14" s="24">
        <v>0</v>
      </c>
      <c r="Q14" s="24">
        <v>0</v>
      </c>
      <c r="R14" s="23">
        <v>804</v>
      </c>
      <c r="S14" s="1"/>
      <c r="T14" s="25">
        <v>282</v>
      </c>
      <c r="U14" s="23">
        <v>0</v>
      </c>
      <c r="V14" s="23">
        <v>0</v>
      </c>
      <c r="W14" s="23">
        <v>8</v>
      </c>
      <c r="X14" s="23">
        <v>0</v>
      </c>
      <c r="Y14" s="23">
        <v>0</v>
      </c>
      <c r="Z14" s="23">
        <v>290</v>
      </c>
      <c r="AA14" s="23">
        <v>272957.21999999997</v>
      </c>
      <c r="AB14" s="1"/>
      <c r="AC14" s="26">
        <v>54133</v>
      </c>
      <c r="AD14" s="22"/>
      <c r="AE14" s="23">
        <v>343842</v>
      </c>
      <c r="AF14" s="23">
        <v>67432</v>
      </c>
      <c r="AG14" s="23">
        <v>0</v>
      </c>
      <c r="AH14" s="23">
        <v>0</v>
      </c>
      <c r="AI14" s="9">
        <v>134343</v>
      </c>
      <c r="AJ14" s="27"/>
      <c r="AK14" s="24"/>
      <c r="AL14" s="23"/>
      <c r="AM14" s="28"/>
      <c r="AN14" s="23">
        <v>49</v>
      </c>
      <c r="AO14" s="28"/>
      <c r="AP14" s="23"/>
      <c r="AQ14" s="1"/>
      <c r="AR14" s="23">
        <v>268</v>
      </c>
      <c r="AS14" s="9">
        <v>3312003</v>
      </c>
      <c r="AT14" s="23">
        <v>0</v>
      </c>
      <c r="AU14" s="29"/>
      <c r="AV14" s="1"/>
      <c r="AW14" s="23">
        <v>0</v>
      </c>
      <c r="AX14" s="23">
        <v>0</v>
      </c>
      <c r="AY14" s="23">
        <v>0</v>
      </c>
      <c r="AZ14" s="23">
        <v>59000</v>
      </c>
      <c r="BA14" s="23">
        <v>738</v>
      </c>
      <c r="BB14" s="23">
        <v>0</v>
      </c>
      <c r="BC14" s="23">
        <v>0</v>
      </c>
      <c r="BD14" s="23">
        <v>1216</v>
      </c>
      <c r="BE14" s="23">
        <v>0</v>
      </c>
      <c r="BF14" s="23">
        <v>0</v>
      </c>
      <c r="BG14" s="23">
        <v>0</v>
      </c>
      <c r="BH14" s="23">
        <v>0</v>
      </c>
      <c r="BI14" s="23">
        <v>0</v>
      </c>
      <c r="BJ14" s="23">
        <v>0</v>
      </c>
      <c r="BK14" s="23">
        <v>0</v>
      </c>
      <c r="BL14" s="23">
        <v>0</v>
      </c>
      <c r="BM14" s="23">
        <v>0</v>
      </c>
      <c r="BN14" s="23">
        <v>0</v>
      </c>
      <c r="BO14" s="23">
        <v>206</v>
      </c>
      <c r="BP14" s="23">
        <v>5</v>
      </c>
      <c r="BQ14" s="23">
        <v>0</v>
      </c>
      <c r="BR14" s="23">
        <v>0</v>
      </c>
      <c r="BS14" s="23">
        <v>0</v>
      </c>
      <c r="BT14" s="23">
        <v>0</v>
      </c>
      <c r="BU14" s="23">
        <v>0</v>
      </c>
      <c r="BV14" s="23">
        <v>0</v>
      </c>
      <c r="BW14" s="23">
        <v>0</v>
      </c>
      <c r="BX14" s="23">
        <v>0</v>
      </c>
      <c r="BY14" s="23">
        <v>12022</v>
      </c>
      <c r="BZ14" s="23">
        <v>2198</v>
      </c>
      <c r="CA14" s="23">
        <v>1543</v>
      </c>
      <c r="CB14" s="1"/>
      <c r="CC14" s="1"/>
    </row>
    <row r="15" spans="1:81" x14ac:dyDescent="0.25">
      <c r="A15" s="1"/>
      <c r="B15" s="3">
        <v>2012</v>
      </c>
      <c r="C15" s="18">
        <v>4</v>
      </c>
      <c r="D15" s="9">
        <v>248417</v>
      </c>
      <c r="E15" s="9">
        <v>500423</v>
      </c>
      <c r="F15" s="9">
        <v>1979597</v>
      </c>
      <c r="G15" s="9">
        <v>2728437</v>
      </c>
      <c r="H15" s="9">
        <v>13000</v>
      </c>
      <c r="I15" s="9">
        <v>5837700</v>
      </c>
      <c r="J15" s="9">
        <v>6361878</v>
      </c>
      <c r="K15" s="1"/>
      <c r="L15" s="23">
        <v>1048</v>
      </c>
      <c r="M15" s="23">
        <v>0</v>
      </c>
      <c r="N15" s="23">
        <v>0</v>
      </c>
      <c r="O15" s="23">
        <v>0</v>
      </c>
      <c r="P15" s="24">
        <v>0</v>
      </c>
      <c r="Q15" s="24">
        <v>0</v>
      </c>
      <c r="R15" s="23">
        <v>1048</v>
      </c>
      <c r="S15" s="1"/>
      <c r="T15" s="25">
        <v>462</v>
      </c>
      <c r="U15" s="23">
        <v>0</v>
      </c>
      <c r="V15" s="23">
        <v>0</v>
      </c>
      <c r="W15" s="23">
        <v>3</v>
      </c>
      <c r="X15" s="23">
        <v>0</v>
      </c>
      <c r="Y15" s="23">
        <v>0</v>
      </c>
      <c r="Z15" s="23">
        <v>465</v>
      </c>
      <c r="AA15" s="23">
        <v>319972.52</v>
      </c>
      <c r="AB15" s="1"/>
      <c r="AC15" s="26">
        <v>71872</v>
      </c>
      <c r="AD15" s="22"/>
      <c r="AE15" s="23">
        <v>2969604</v>
      </c>
      <c r="AF15" s="23">
        <v>169738</v>
      </c>
      <c r="AG15" s="23">
        <v>32567</v>
      </c>
      <c r="AH15" s="23">
        <v>12</v>
      </c>
      <c r="AI15" s="9">
        <v>720270</v>
      </c>
      <c r="AJ15" s="27"/>
      <c r="AK15" s="24"/>
      <c r="AL15" s="23"/>
      <c r="AM15" s="28"/>
      <c r="AN15" s="23">
        <v>52</v>
      </c>
      <c r="AO15" s="28"/>
      <c r="AP15" s="23"/>
      <c r="AQ15" s="1"/>
      <c r="AR15" s="23">
        <v>345</v>
      </c>
      <c r="AS15" s="9">
        <v>4497855</v>
      </c>
      <c r="AT15" s="23">
        <v>0</v>
      </c>
      <c r="AU15" s="29"/>
      <c r="AV15" s="1"/>
      <c r="AW15" s="23">
        <v>0</v>
      </c>
      <c r="AX15" s="23">
        <v>0</v>
      </c>
      <c r="AY15" s="23">
        <v>0</v>
      </c>
      <c r="AZ15" s="23">
        <v>5668</v>
      </c>
      <c r="BA15" s="23">
        <v>55</v>
      </c>
      <c r="BB15" s="23">
        <v>0</v>
      </c>
      <c r="BC15" s="23">
        <v>0</v>
      </c>
      <c r="BD15" s="23">
        <v>1216</v>
      </c>
      <c r="BE15" s="23">
        <v>0</v>
      </c>
      <c r="BF15" s="23">
        <v>0</v>
      </c>
      <c r="BG15" s="23">
        <v>0</v>
      </c>
      <c r="BH15" s="23">
        <v>0</v>
      </c>
      <c r="BI15" s="23">
        <v>0</v>
      </c>
      <c r="BJ15" s="23">
        <v>0</v>
      </c>
      <c r="BK15" s="23">
        <v>0</v>
      </c>
      <c r="BL15" s="23">
        <v>0</v>
      </c>
      <c r="BM15" s="23">
        <v>0</v>
      </c>
      <c r="BN15" s="23">
        <v>0</v>
      </c>
      <c r="BO15" s="23">
        <v>178</v>
      </c>
      <c r="BP15" s="23">
        <v>10</v>
      </c>
      <c r="BQ15" s="23">
        <v>0</v>
      </c>
      <c r="BR15" s="23">
        <v>0</v>
      </c>
      <c r="BS15" s="23">
        <v>0</v>
      </c>
      <c r="BT15" s="23">
        <v>0</v>
      </c>
      <c r="BU15" s="23">
        <v>0</v>
      </c>
      <c r="BV15" s="23">
        <v>0</v>
      </c>
      <c r="BW15" s="23">
        <v>0</v>
      </c>
      <c r="BX15" s="23">
        <v>0</v>
      </c>
      <c r="BY15" s="23">
        <v>12545</v>
      </c>
      <c r="BZ15" s="23">
        <v>2015</v>
      </c>
      <c r="CA15" s="23">
        <v>1290</v>
      </c>
      <c r="CB15" s="1"/>
      <c r="CC15" s="1"/>
    </row>
    <row r="16" spans="1:81" x14ac:dyDescent="0.25">
      <c r="A16" s="1"/>
      <c r="B16" s="3">
        <v>2013</v>
      </c>
      <c r="C16" s="18">
        <v>1</v>
      </c>
      <c r="D16" s="9">
        <v>81381</v>
      </c>
      <c r="E16" s="9">
        <v>434006</v>
      </c>
      <c r="F16" s="9">
        <v>1435223</v>
      </c>
      <c r="G16" s="9">
        <v>1950610</v>
      </c>
      <c r="H16" s="9">
        <v>9500</v>
      </c>
      <c r="I16" s="9">
        <v>5639757</v>
      </c>
      <c r="J16" s="9">
        <v>4443679</v>
      </c>
      <c r="K16" s="1"/>
      <c r="L16" s="23">
        <v>533</v>
      </c>
      <c r="M16" s="23">
        <v>0</v>
      </c>
      <c r="N16" s="23">
        <v>0</v>
      </c>
      <c r="O16" s="23">
        <v>0</v>
      </c>
      <c r="P16" s="24">
        <v>0</v>
      </c>
      <c r="Q16" s="24">
        <v>0</v>
      </c>
      <c r="R16" s="23">
        <v>533</v>
      </c>
      <c r="S16" s="1"/>
      <c r="T16" s="25">
        <v>349</v>
      </c>
      <c r="U16" s="23">
        <v>0</v>
      </c>
      <c r="V16" s="23">
        <v>0</v>
      </c>
      <c r="W16" s="23">
        <v>4</v>
      </c>
      <c r="X16" s="23">
        <v>0</v>
      </c>
      <c r="Y16" s="23">
        <v>0</v>
      </c>
      <c r="Z16" s="23">
        <v>353</v>
      </c>
      <c r="AA16" s="23">
        <v>106961</v>
      </c>
      <c r="AB16" s="1"/>
      <c r="AC16" s="26">
        <v>59662</v>
      </c>
      <c r="AD16" s="22"/>
      <c r="AE16" s="23">
        <v>513375</v>
      </c>
      <c r="AF16" s="23">
        <v>35237</v>
      </c>
      <c r="AG16" s="23">
        <v>11563</v>
      </c>
      <c r="AH16" s="23">
        <v>0</v>
      </c>
      <c r="AI16" s="9">
        <v>136737</v>
      </c>
      <c r="AJ16" s="27"/>
      <c r="AK16" s="24"/>
      <c r="AL16" s="23"/>
      <c r="AM16" s="28"/>
      <c r="AN16" s="23">
        <v>52</v>
      </c>
      <c r="AO16" s="28"/>
      <c r="AP16" s="23"/>
      <c r="AQ16" s="1"/>
      <c r="AR16" s="23">
        <v>212</v>
      </c>
      <c r="AS16" s="9">
        <v>2562167</v>
      </c>
      <c r="AT16" s="23">
        <v>0</v>
      </c>
      <c r="AU16" s="29"/>
      <c r="AV16" s="1"/>
      <c r="AW16" s="23">
        <v>0</v>
      </c>
      <c r="AX16" s="23">
        <v>0</v>
      </c>
      <c r="AY16" s="23">
        <v>0</v>
      </c>
      <c r="AZ16" s="23">
        <v>26208</v>
      </c>
      <c r="BA16" s="23">
        <v>167</v>
      </c>
      <c r="BB16" s="23">
        <v>0</v>
      </c>
      <c r="BC16" s="23">
        <v>0</v>
      </c>
      <c r="BD16" s="23">
        <v>0</v>
      </c>
      <c r="BE16" s="23">
        <v>0</v>
      </c>
      <c r="BF16" s="23">
        <v>0</v>
      </c>
      <c r="BG16" s="23">
        <v>0</v>
      </c>
      <c r="BH16" s="23">
        <v>0</v>
      </c>
      <c r="BI16" s="23">
        <v>0</v>
      </c>
      <c r="BJ16" s="23">
        <v>0</v>
      </c>
      <c r="BK16" s="23">
        <v>0</v>
      </c>
      <c r="BL16" s="23">
        <v>0</v>
      </c>
      <c r="BM16" s="23">
        <v>0</v>
      </c>
      <c r="BN16" s="23">
        <v>0</v>
      </c>
      <c r="BO16" s="23">
        <v>209</v>
      </c>
      <c r="BP16" s="23">
        <v>3</v>
      </c>
      <c r="BQ16" s="23">
        <v>0</v>
      </c>
      <c r="BR16" s="23">
        <v>0</v>
      </c>
      <c r="BS16" s="23">
        <v>0</v>
      </c>
      <c r="BT16" s="23">
        <v>1894</v>
      </c>
      <c r="BU16" s="23">
        <v>43</v>
      </c>
      <c r="BV16" s="23">
        <v>0</v>
      </c>
      <c r="BW16" s="23">
        <v>0</v>
      </c>
      <c r="BX16" s="23">
        <v>0</v>
      </c>
      <c r="BY16" s="23">
        <v>11780</v>
      </c>
      <c r="BZ16" s="23">
        <v>1439</v>
      </c>
      <c r="CA16" s="23">
        <v>907</v>
      </c>
      <c r="CB16" s="1"/>
      <c r="CC16" s="1"/>
    </row>
    <row r="17" spans="1:81" x14ac:dyDescent="0.25">
      <c r="A17" s="1"/>
      <c r="B17" s="3">
        <v>2013</v>
      </c>
      <c r="C17" s="18">
        <v>2</v>
      </c>
      <c r="D17" s="9">
        <v>0</v>
      </c>
      <c r="E17" s="9">
        <v>72095</v>
      </c>
      <c r="F17" s="9">
        <v>339483</v>
      </c>
      <c r="G17" s="9">
        <v>411578</v>
      </c>
      <c r="H17" s="9">
        <v>1500</v>
      </c>
      <c r="I17" s="9">
        <v>3117905</v>
      </c>
      <c r="J17" s="9">
        <v>3637236</v>
      </c>
      <c r="K17" s="1"/>
      <c r="L17" s="23">
        <v>854</v>
      </c>
      <c r="M17" s="23">
        <v>0</v>
      </c>
      <c r="N17" s="23">
        <v>0</v>
      </c>
      <c r="O17" s="23">
        <v>27</v>
      </c>
      <c r="P17" s="24">
        <v>0</v>
      </c>
      <c r="Q17" s="24">
        <v>0</v>
      </c>
      <c r="R17" s="23">
        <v>881</v>
      </c>
      <c r="S17" s="1"/>
      <c r="T17" s="25">
        <v>258</v>
      </c>
      <c r="U17" s="23">
        <v>0</v>
      </c>
      <c r="V17" s="23">
        <v>0</v>
      </c>
      <c r="W17" s="23">
        <v>24</v>
      </c>
      <c r="X17" s="23">
        <v>0</v>
      </c>
      <c r="Y17" s="23">
        <v>0</v>
      </c>
      <c r="Z17" s="23">
        <v>282</v>
      </c>
      <c r="AA17" s="23">
        <v>220557</v>
      </c>
      <c r="AB17" s="1"/>
      <c r="AC17" s="26">
        <v>41251</v>
      </c>
      <c r="AD17" s="22"/>
      <c r="AE17" s="23">
        <v>784397</v>
      </c>
      <c r="AF17" s="23">
        <v>24013</v>
      </c>
      <c r="AG17" s="23">
        <v>15067.5</v>
      </c>
      <c r="AH17" s="23">
        <v>0</v>
      </c>
      <c r="AI17" s="9">
        <v>73184</v>
      </c>
      <c r="AJ17" s="27"/>
      <c r="AK17" s="24"/>
      <c r="AL17" s="23"/>
      <c r="AM17" s="28"/>
      <c r="AN17" s="23">
        <v>48</v>
      </c>
      <c r="AO17" s="28"/>
      <c r="AP17" s="23"/>
      <c r="AQ17" s="1"/>
      <c r="AR17" s="23">
        <v>156</v>
      </c>
      <c r="AS17" s="9">
        <v>1948041</v>
      </c>
      <c r="AT17" s="23"/>
      <c r="AU17" s="29"/>
      <c r="AV17" s="1"/>
      <c r="AW17" s="23">
        <v>0</v>
      </c>
      <c r="AX17" s="23">
        <v>0</v>
      </c>
      <c r="AY17" s="23">
        <v>0</v>
      </c>
      <c r="AZ17" s="23">
        <v>66515</v>
      </c>
      <c r="BA17" s="23">
        <v>721</v>
      </c>
      <c r="BB17" s="23">
        <v>0</v>
      </c>
      <c r="BC17" s="23">
        <v>0</v>
      </c>
      <c r="BD17" s="23">
        <v>771</v>
      </c>
      <c r="BE17" s="23">
        <v>0</v>
      </c>
      <c r="BF17" s="23">
        <v>0</v>
      </c>
      <c r="BG17" s="23">
        <v>0</v>
      </c>
      <c r="BH17" s="23">
        <v>0</v>
      </c>
      <c r="BI17" s="23">
        <v>0</v>
      </c>
      <c r="BJ17" s="23">
        <v>0</v>
      </c>
      <c r="BK17" s="23">
        <v>0</v>
      </c>
      <c r="BL17" s="23">
        <v>0</v>
      </c>
      <c r="BM17" s="23">
        <v>0</v>
      </c>
      <c r="BN17" s="23">
        <v>0</v>
      </c>
      <c r="BO17" s="23">
        <v>80</v>
      </c>
      <c r="BP17" s="23">
        <v>20</v>
      </c>
      <c r="BQ17" s="23">
        <v>0</v>
      </c>
      <c r="BR17" s="23">
        <v>0</v>
      </c>
      <c r="BS17" s="23">
        <v>0</v>
      </c>
      <c r="BT17" s="23">
        <v>0</v>
      </c>
      <c r="BU17" s="23">
        <v>0</v>
      </c>
      <c r="BV17" s="23">
        <v>0</v>
      </c>
      <c r="BW17" s="23">
        <v>0</v>
      </c>
      <c r="BX17" s="23">
        <v>0</v>
      </c>
      <c r="BY17" s="23">
        <v>13304</v>
      </c>
      <c r="BZ17" s="23">
        <v>2682</v>
      </c>
      <c r="CA17" s="23">
        <v>1275</v>
      </c>
      <c r="CB17" s="1"/>
      <c r="CC17" s="1"/>
    </row>
    <row r="18" spans="1:81" x14ac:dyDescent="0.25">
      <c r="A18" s="1"/>
      <c r="B18" s="19">
        <v>2013</v>
      </c>
      <c r="C18" s="18">
        <v>3</v>
      </c>
      <c r="D18" s="9">
        <v>0</v>
      </c>
      <c r="E18" s="9">
        <v>84145</v>
      </c>
      <c r="F18" s="9">
        <v>137340</v>
      </c>
      <c r="G18" s="9">
        <v>221485</v>
      </c>
      <c r="H18" s="9">
        <v>1000</v>
      </c>
      <c r="I18" s="9">
        <v>3119399.04</v>
      </c>
      <c r="J18" s="9">
        <v>2893813</v>
      </c>
      <c r="K18" s="1"/>
      <c r="L18" s="23">
        <v>675</v>
      </c>
      <c r="M18" s="23">
        <v>0</v>
      </c>
      <c r="N18" s="23">
        <v>0</v>
      </c>
      <c r="O18" s="23">
        <v>0</v>
      </c>
      <c r="P18" s="24">
        <v>0</v>
      </c>
      <c r="Q18" s="24">
        <v>0</v>
      </c>
      <c r="R18" s="23">
        <v>675</v>
      </c>
      <c r="S18" s="1"/>
      <c r="T18" s="25">
        <v>189</v>
      </c>
      <c r="U18" s="23">
        <v>0</v>
      </c>
      <c r="V18" s="23">
        <v>0</v>
      </c>
      <c r="W18" s="23">
        <v>8</v>
      </c>
      <c r="X18" s="23">
        <v>0</v>
      </c>
      <c r="Y18" s="23">
        <v>0</v>
      </c>
      <c r="Z18" s="23">
        <v>197</v>
      </c>
      <c r="AA18" s="23">
        <v>128188</v>
      </c>
      <c r="AB18" s="1"/>
      <c r="AC18" s="26">
        <v>37746</v>
      </c>
      <c r="AD18" s="22"/>
      <c r="AE18" s="23">
        <v>592451</v>
      </c>
      <c r="AF18" s="23">
        <v>28449</v>
      </c>
      <c r="AG18" s="23">
        <v>7911</v>
      </c>
      <c r="AH18" s="23">
        <v>0</v>
      </c>
      <c r="AI18" s="9">
        <v>106351</v>
      </c>
      <c r="AJ18" s="27"/>
      <c r="AK18" s="24"/>
      <c r="AL18" s="23"/>
      <c r="AM18" s="28"/>
      <c r="AN18" s="23">
        <v>40</v>
      </c>
      <c r="AO18" s="28"/>
      <c r="AP18" s="23"/>
      <c r="AQ18" s="1"/>
      <c r="AR18" s="23">
        <v>85</v>
      </c>
      <c r="AS18" s="9">
        <v>1143181</v>
      </c>
      <c r="AT18" s="23"/>
      <c r="AU18" s="29"/>
      <c r="AV18" s="1"/>
      <c r="AW18" s="23">
        <v>0</v>
      </c>
      <c r="AX18" s="23">
        <v>0</v>
      </c>
      <c r="AY18" s="23">
        <v>0</v>
      </c>
      <c r="AZ18" s="23">
        <v>414</v>
      </c>
      <c r="BA18" s="23">
        <v>22</v>
      </c>
      <c r="BB18" s="23">
        <v>0</v>
      </c>
      <c r="BC18" s="23">
        <v>0</v>
      </c>
      <c r="BD18" s="23">
        <v>964</v>
      </c>
      <c r="BE18" s="23">
        <v>0</v>
      </c>
      <c r="BF18" s="23">
        <v>0</v>
      </c>
      <c r="BG18" s="23">
        <v>0</v>
      </c>
      <c r="BH18" s="23">
        <v>0</v>
      </c>
      <c r="BI18" s="23">
        <v>0</v>
      </c>
      <c r="BJ18" s="23">
        <v>0</v>
      </c>
      <c r="BK18" s="23">
        <v>0</v>
      </c>
      <c r="BL18" s="23">
        <v>0</v>
      </c>
      <c r="BM18" s="23">
        <v>0</v>
      </c>
      <c r="BN18" s="23">
        <v>0</v>
      </c>
      <c r="BO18" s="23">
        <v>1741</v>
      </c>
      <c r="BP18" s="23">
        <v>124</v>
      </c>
      <c r="BQ18" s="23">
        <v>0</v>
      </c>
      <c r="BR18" s="23">
        <v>0</v>
      </c>
      <c r="BS18" s="23">
        <v>0</v>
      </c>
      <c r="BT18" s="23">
        <v>0</v>
      </c>
      <c r="BU18" s="23">
        <v>0</v>
      </c>
      <c r="BV18" s="23">
        <v>0</v>
      </c>
      <c r="BW18" s="23">
        <v>0</v>
      </c>
      <c r="BX18" s="23">
        <v>0</v>
      </c>
      <c r="BY18" s="23">
        <v>16759</v>
      </c>
      <c r="BZ18" s="23">
        <v>2181</v>
      </c>
      <c r="CA18" s="23">
        <v>1525</v>
      </c>
      <c r="CB18" s="1"/>
      <c r="CC18" s="1"/>
    </row>
    <row r="19" spans="1:81" x14ac:dyDescent="0.25">
      <c r="A19" s="1"/>
      <c r="B19" s="106" t="s">
        <v>171</v>
      </c>
      <c r="C19" s="107"/>
      <c r="D19" s="10">
        <f>SUM(D7:D18)</f>
        <v>1833985.46</v>
      </c>
      <c r="E19" s="10">
        <f t="shared" ref="E19:J19" si="0">SUM(E7:E18)</f>
        <v>3928759</v>
      </c>
      <c r="F19" s="10">
        <f t="shared" si="0"/>
        <v>14094186</v>
      </c>
      <c r="G19" s="10">
        <f t="shared" si="0"/>
        <v>19856930.460000001</v>
      </c>
      <c r="H19" s="10">
        <f t="shared" si="0"/>
        <v>3858024</v>
      </c>
      <c r="I19" s="10">
        <f t="shared" si="0"/>
        <v>39027461.669999994</v>
      </c>
      <c r="J19" s="10">
        <f t="shared" si="0"/>
        <v>41355467</v>
      </c>
      <c r="K19" s="1"/>
      <c r="L19" s="33">
        <f>SUM(L7:L18)</f>
        <v>7770</v>
      </c>
      <c r="M19" s="33">
        <f t="shared" ref="M19:R19" si="1">SUM(M7:M18)</f>
        <v>0</v>
      </c>
      <c r="N19" s="33">
        <f t="shared" si="1"/>
        <v>0</v>
      </c>
      <c r="O19" s="33">
        <f t="shared" si="1"/>
        <v>27</v>
      </c>
      <c r="P19" s="33">
        <f t="shared" si="1"/>
        <v>0</v>
      </c>
      <c r="Q19" s="33">
        <f t="shared" si="1"/>
        <v>0</v>
      </c>
      <c r="R19" s="33">
        <f t="shared" si="1"/>
        <v>7797</v>
      </c>
      <c r="S19" s="1"/>
      <c r="T19" s="33">
        <f>SUM(T7:T18)</f>
        <v>3199</v>
      </c>
      <c r="U19" s="33">
        <f t="shared" ref="U19:AA19" si="2">SUM(U7:U18)</f>
        <v>0</v>
      </c>
      <c r="V19" s="33">
        <f t="shared" si="2"/>
        <v>0</v>
      </c>
      <c r="W19" s="33">
        <f t="shared" si="2"/>
        <v>55</v>
      </c>
      <c r="X19" s="33">
        <f t="shared" si="2"/>
        <v>0</v>
      </c>
      <c r="Y19" s="33">
        <f t="shared" si="2"/>
        <v>0</v>
      </c>
      <c r="Z19" s="33">
        <f t="shared" si="2"/>
        <v>3254</v>
      </c>
      <c r="AA19" s="33">
        <f t="shared" si="2"/>
        <v>1463528.1099999999</v>
      </c>
      <c r="AB19" s="8"/>
      <c r="AC19" s="33">
        <f>SUM(AC7:AC18)</f>
        <v>596782</v>
      </c>
      <c r="AD19" s="1"/>
      <c r="AE19" s="33">
        <f>SUM(AE7:AE18)</f>
        <v>6886383</v>
      </c>
      <c r="AF19" s="33">
        <f t="shared" ref="AF19:AI19" si="3">SUM(AF7:AF18)</f>
        <v>737499</v>
      </c>
      <c r="AG19" s="33">
        <f t="shared" si="3"/>
        <v>67108.5</v>
      </c>
      <c r="AH19" s="33">
        <f t="shared" si="3"/>
        <v>12</v>
      </c>
      <c r="AI19" s="10">
        <f t="shared" si="3"/>
        <v>2148343.39</v>
      </c>
      <c r="AJ19" s="1"/>
      <c r="AK19" s="11">
        <f>SUM(AK7:AK18)</f>
        <v>0</v>
      </c>
      <c r="AL19" s="11">
        <f t="shared" ref="AL19:AP19" si="4">SUM(AL7:AL18)</f>
        <v>0</v>
      </c>
      <c r="AM19" s="11">
        <f t="shared" si="4"/>
        <v>0</v>
      </c>
      <c r="AN19" s="11"/>
      <c r="AO19" s="11">
        <f t="shared" si="4"/>
        <v>0</v>
      </c>
      <c r="AP19" s="11">
        <f t="shared" si="4"/>
        <v>0</v>
      </c>
      <c r="AQ19" s="1"/>
      <c r="AR19" s="11">
        <f>SUM(AR7:AR18)</f>
        <v>2672</v>
      </c>
      <c r="AS19" s="10">
        <f t="shared" ref="AS19:AU19" si="5">SUM(AS7:AS18)</f>
        <v>33419397</v>
      </c>
      <c r="AT19" s="11">
        <f t="shared" si="5"/>
        <v>0</v>
      </c>
      <c r="AU19" s="10">
        <f t="shared" si="5"/>
        <v>0</v>
      </c>
      <c r="AV19" s="1"/>
      <c r="AW19" s="33">
        <f>SUM(AW7:AW18)</f>
        <v>0</v>
      </c>
      <c r="AX19" s="33">
        <f t="shared" ref="AX19:CA19" si="6">SUM(AX7:AX18)</f>
        <v>4</v>
      </c>
      <c r="AY19" s="33">
        <f t="shared" si="6"/>
        <v>294</v>
      </c>
      <c r="AZ19" s="33">
        <f t="shared" si="6"/>
        <v>350730</v>
      </c>
      <c r="BA19" s="33">
        <f t="shared" si="6"/>
        <v>2554</v>
      </c>
      <c r="BB19" s="33">
        <f t="shared" si="6"/>
        <v>0</v>
      </c>
      <c r="BC19" s="33">
        <f t="shared" si="6"/>
        <v>37</v>
      </c>
      <c r="BD19" s="33">
        <f t="shared" si="6"/>
        <v>5049</v>
      </c>
      <c r="BE19" s="33">
        <f t="shared" si="6"/>
        <v>38</v>
      </c>
      <c r="BF19" s="33">
        <f t="shared" si="6"/>
        <v>0</v>
      </c>
      <c r="BG19" s="33">
        <f t="shared" si="6"/>
        <v>0</v>
      </c>
      <c r="BH19" s="33">
        <f t="shared" si="6"/>
        <v>0</v>
      </c>
      <c r="BI19" s="33">
        <f t="shared" si="6"/>
        <v>6</v>
      </c>
      <c r="BJ19" s="33">
        <f t="shared" si="6"/>
        <v>0</v>
      </c>
      <c r="BK19" s="33">
        <f t="shared" si="6"/>
        <v>0</v>
      </c>
      <c r="BL19" s="33">
        <f t="shared" si="6"/>
        <v>0</v>
      </c>
      <c r="BM19" s="33">
        <f t="shared" si="6"/>
        <v>0</v>
      </c>
      <c r="BN19" s="33">
        <f t="shared" si="6"/>
        <v>0</v>
      </c>
      <c r="BO19" s="33">
        <f t="shared" si="6"/>
        <v>3371</v>
      </c>
      <c r="BP19" s="33">
        <f t="shared" si="6"/>
        <v>175</v>
      </c>
      <c r="BQ19" s="33">
        <f t="shared" si="6"/>
        <v>0</v>
      </c>
      <c r="BR19" s="33">
        <f t="shared" si="6"/>
        <v>0</v>
      </c>
      <c r="BS19" s="33">
        <f t="shared" si="6"/>
        <v>0</v>
      </c>
      <c r="BT19" s="33">
        <f t="shared" si="6"/>
        <v>11026</v>
      </c>
      <c r="BU19" s="33">
        <f t="shared" si="6"/>
        <v>180</v>
      </c>
      <c r="BV19" s="33">
        <f t="shared" si="6"/>
        <v>0</v>
      </c>
      <c r="BW19" s="33">
        <f t="shared" si="6"/>
        <v>0</v>
      </c>
      <c r="BX19" s="33">
        <f t="shared" si="6"/>
        <v>0</v>
      </c>
      <c r="BY19" s="33">
        <f t="shared" si="6"/>
        <v>135166</v>
      </c>
      <c r="BZ19" s="33">
        <f t="shared" si="6"/>
        <v>22973</v>
      </c>
      <c r="CA19" s="33">
        <f t="shared" si="6"/>
        <v>12338</v>
      </c>
      <c r="CB19" s="1"/>
      <c r="CC19" s="1"/>
    </row>
    <row r="20" spans="1:81" x14ac:dyDescent="0.25">
      <c r="A20" s="1"/>
      <c r="B20" s="3">
        <v>2013</v>
      </c>
      <c r="C20" s="18">
        <v>4</v>
      </c>
      <c r="D20" s="9"/>
      <c r="E20" s="9"/>
      <c r="F20" s="9"/>
      <c r="G20" s="9">
        <v>0</v>
      </c>
      <c r="H20" s="9"/>
      <c r="I20" s="9"/>
      <c r="J20" s="9">
        <v>3600658</v>
      </c>
      <c r="K20" s="1"/>
      <c r="L20" s="23"/>
      <c r="M20" s="23"/>
      <c r="N20" s="23"/>
      <c r="O20" s="23"/>
      <c r="P20" s="24"/>
      <c r="Q20" s="24"/>
      <c r="R20" s="23">
        <v>0</v>
      </c>
      <c r="S20" s="1"/>
      <c r="T20" s="25">
        <v>256</v>
      </c>
      <c r="U20" s="23"/>
      <c r="V20" s="23"/>
      <c r="W20" s="23"/>
      <c r="X20" s="23">
        <v>0</v>
      </c>
      <c r="Y20" s="23"/>
      <c r="Z20" s="23">
        <v>256</v>
      </c>
      <c r="AA20" s="23">
        <v>0</v>
      </c>
      <c r="AB20" s="1"/>
      <c r="AC20" s="26"/>
      <c r="AD20" s="22"/>
      <c r="AE20" s="23">
        <v>489566</v>
      </c>
      <c r="AF20" s="23">
        <v>21714</v>
      </c>
      <c r="AG20" s="23">
        <v>10957.142857142857</v>
      </c>
      <c r="AH20" s="23">
        <v>0</v>
      </c>
      <c r="AI20" s="9">
        <v>116633</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c r="K21" s="1"/>
      <c r="L21" s="23"/>
      <c r="M21" s="23"/>
      <c r="N21" s="23"/>
      <c r="O21" s="23"/>
      <c r="P21" s="24"/>
      <c r="Q21" s="24"/>
      <c r="R21" s="23">
        <v>0</v>
      </c>
      <c r="S21" s="1"/>
      <c r="T21" s="25"/>
      <c r="U21" s="23"/>
      <c r="V21" s="23"/>
      <c r="W21" s="23"/>
      <c r="X21" s="23"/>
      <c r="Y21" s="23"/>
      <c r="Z21" s="23">
        <v>0</v>
      </c>
      <c r="AA21" s="23"/>
      <c r="AB21" s="1"/>
      <c r="AC21" s="26"/>
      <c r="AD21" s="22"/>
      <c r="AE21" s="23"/>
      <c r="AF21" s="23"/>
      <c r="AG21" s="23"/>
      <c r="AH21" s="23"/>
      <c r="AI21" s="9"/>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c r="K22" s="1"/>
      <c r="L22" s="23"/>
      <c r="M22" s="23"/>
      <c r="N22" s="23"/>
      <c r="O22" s="23"/>
      <c r="P22" s="24"/>
      <c r="Q22" s="24"/>
      <c r="R22" s="23">
        <v>0</v>
      </c>
      <c r="S22" s="1"/>
      <c r="T22" s="25"/>
      <c r="U22" s="23"/>
      <c r="V22" s="23"/>
      <c r="W22" s="23"/>
      <c r="X22" s="23"/>
      <c r="Y22" s="23"/>
      <c r="Z22" s="23">
        <v>0</v>
      </c>
      <c r="AA22" s="23"/>
      <c r="AB22" s="1"/>
      <c r="AC22" s="26"/>
      <c r="AD22" s="22"/>
      <c r="AE22" s="23"/>
      <c r="AF22" s="23"/>
      <c r="AG22" s="23"/>
      <c r="AH22" s="23"/>
      <c r="AI22" s="9"/>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1833985.46</v>
      </c>
      <c r="E24" s="10">
        <f t="shared" si="7"/>
        <v>3928759</v>
      </c>
      <c r="F24" s="10">
        <f t="shared" si="7"/>
        <v>14094186</v>
      </c>
      <c r="G24" s="10">
        <f t="shared" si="7"/>
        <v>19856930.460000001</v>
      </c>
      <c r="H24" s="10">
        <f t="shared" si="7"/>
        <v>3858024</v>
      </c>
      <c r="I24" s="10">
        <f t="shared" si="7"/>
        <v>39027461.669999994</v>
      </c>
      <c r="J24" s="10">
        <f t="shared" si="7"/>
        <v>44956125</v>
      </c>
      <c r="K24" s="1"/>
      <c r="L24" s="33">
        <f t="shared" ref="L24:R24" si="8">SUM(L19:L23)</f>
        <v>7770</v>
      </c>
      <c r="M24" s="33">
        <f t="shared" si="8"/>
        <v>0</v>
      </c>
      <c r="N24" s="33">
        <f t="shared" si="8"/>
        <v>0</v>
      </c>
      <c r="O24" s="33">
        <f t="shared" si="8"/>
        <v>27</v>
      </c>
      <c r="P24" s="33">
        <f t="shared" si="8"/>
        <v>0</v>
      </c>
      <c r="Q24" s="33">
        <f t="shared" si="8"/>
        <v>0</v>
      </c>
      <c r="R24" s="33">
        <f t="shared" si="8"/>
        <v>7797</v>
      </c>
      <c r="S24" s="1"/>
      <c r="T24" s="33">
        <f t="shared" ref="T24:AA24" si="9">SUM(T19:T23)</f>
        <v>3455</v>
      </c>
      <c r="U24" s="33">
        <f t="shared" si="9"/>
        <v>0</v>
      </c>
      <c r="V24" s="33">
        <f t="shared" si="9"/>
        <v>0</v>
      </c>
      <c r="W24" s="33">
        <f t="shared" si="9"/>
        <v>55</v>
      </c>
      <c r="X24" s="33">
        <f t="shared" si="9"/>
        <v>0</v>
      </c>
      <c r="Y24" s="33">
        <f t="shared" si="9"/>
        <v>0</v>
      </c>
      <c r="Z24" s="33">
        <f t="shared" si="9"/>
        <v>3510</v>
      </c>
      <c r="AA24" s="33">
        <f t="shared" si="9"/>
        <v>1463528.1099999999</v>
      </c>
      <c r="AB24" s="8"/>
      <c r="AC24" s="33">
        <f>SUM(AC19:AC23)</f>
        <v>596782</v>
      </c>
      <c r="AD24" s="1"/>
      <c r="AE24" s="33">
        <f>SUM(AE19:AE23)</f>
        <v>7375949</v>
      </c>
      <c r="AF24" s="33">
        <f>SUM(AF19:AF23)</f>
        <v>759213</v>
      </c>
      <c r="AG24" s="33">
        <f>SUM(AG19:AG23)</f>
        <v>78065.642857142855</v>
      </c>
      <c r="AH24" s="33">
        <f>SUM(AH19:AH23)</f>
        <v>12</v>
      </c>
      <c r="AI24" s="10">
        <f>SUM(AI19:AI23)</f>
        <v>2264976.39</v>
      </c>
      <c r="AJ24" s="1"/>
      <c r="AK24" s="11">
        <f>SUM(AK19:AK23)</f>
        <v>0</v>
      </c>
      <c r="AL24" s="11">
        <f>SUM(AL19:AL23)</f>
        <v>0</v>
      </c>
      <c r="AM24" s="11">
        <f>SUM(AM19:AM23)</f>
        <v>0</v>
      </c>
      <c r="AN24" s="11"/>
      <c r="AO24" s="11">
        <f>SUM(AO19:AO23)</f>
        <v>0</v>
      </c>
      <c r="AP24" s="11">
        <f>SUM(AP19:AP23)</f>
        <v>0</v>
      </c>
      <c r="AQ24" s="1"/>
      <c r="AR24" s="11">
        <f>SUM(AR19:AR23)</f>
        <v>2672</v>
      </c>
      <c r="AS24" s="10">
        <f>SUM(AS19:AS23)</f>
        <v>33419397</v>
      </c>
      <c r="AT24" s="11">
        <f>SUM(AT19:AT23)</f>
        <v>0</v>
      </c>
      <c r="AU24" s="10">
        <f>SUM(AU19:AU23)</f>
        <v>0</v>
      </c>
      <c r="AV24" s="1"/>
      <c r="AW24" s="33">
        <f t="shared" ref="AW24:CA24" si="10">SUM(AW19:AW23)</f>
        <v>0</v>
      </c>
      <c r="AX24" s="33">
        <f t="shared" si="10"/>
        <v>4</v>
      </c>
      <c r="AY24" s="33">
        <f t="shared" si="10"/>
        <v>294</v>
      </c>
      <c r="AZ24" s="33">
        <f t="shared" si="10"/>
        <v>350730</v>
      </c>
      <c r="BA24" s="33">
        <f t="shared" si="10"/>
        <v>2554</v>
      </c>
      <c r="BB24" s="33">
        <f t="shared" si="10"/>
        <v>0</v>
      </c>
      <c r="BC24" s="33">
        <f t="shared" si="10"/>
        <v>37</v>
      </c>
      <c r="BD24" s="33">
        <f t="shared" si="10"/>
        <v>5049</v>
      </c>
      <c r="BE24" s="33">
        <f t="shared" si="10"/>
        <v>38</v>
      </c>
      <c r="BF24" s="33">
        <f t="shared" si="10"/>
        <v>0</v>
      </c>
      <c r="BG24" s="33">
        <f t="shared" si="10"/>
        <v>0</v>
      </c>
      <c r="BH24" s="33">
        <f t="shared" si="10"/>
        <v>0</v>
      </c>
      <c r="BI24" s="33">
        <f t="shared" si="10"/>
        <v>6</v>
      </c>
      <c r="BJ24" s="33">
        <f t="shared" si="10"/>
        <v>0</v>
      </c>
      <c r="BK24" s="33">
        <f t="shared" si="10"/>
        <v>0</v>
      </c>
      <c r="BL24" s="33">
        <f t="shared" si="10"/>
        <v>0</v>
      </c>
      <c r="BM24" s="33">
        <f t="shared" si="10"/>
        <v>0</v>
      </c>
      <c r="BN24" s="33">
        <f t="shared" si="10"/>
        <v>0</v>
      </c>
      <c r="BO24" s="33">
        <f t="shared" si="10"/>
        <v>3371</v>
      </c>
      <c r="BP24" s="33">
        <f t="shared" si="10"/>
        <v>175</v>
      </c>
      <c r="BQ24" s="33">
        <f t="shared" si="10"/>
        <v>0</v>
      </c>
      <c r="BR24" s="33">
        <f t="shared" si="10"/>
        <v>0</v>
      </c>
      <c r="BS24" s="33">
        <f t="shared" si="10"/>
        <v>0</v>
      </c>
      <c r="BT24" s="33">
        <f t="shared" si="10"/>
        <v>11026</v>
      </c>
      <c r="BU24" s="33">
        <f t="shared" si="10"/>
        <v>180</v>
      </c>
      <c r="BV24" s="33">
        <f t="shared" si="10"/>
        <v>0</v>
      </c>
      <c r="BW24" s="33">
        <f t="shared" si="10"/>
        <v>0</v>
      </c>
      <c r="BX24" s="33">
        <f t="shared" si="10"/>
        <v>0</v>
      </c>
      <c r="BY24" s="33">
        <f t="shared" si="10"/>
        <v>135166</v>
      </c>
      <c r="BZ24" s="33">
        <f t="shared" si="10"/>
        <v>22973</v>
      </c>
      <c r="CA24" s="33">
        <f t="shared" si="10"/>
        <v>12338</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0.42690499999999998</v>
      </c>
      <c r="D5" s="69">
        <f>C5</f>
        <v>0.42690499999999998</v>
      </c>
      <c r="E5" s="69">
        <f>'Grantee Dashboard'!H7/10^6</f>
        <v>0.284441</v>
      </c>
      <c r="F5" s="67">
        <f>E5</f>
        <v>0.284441</v>
      </c>
      <c r="G5" s="69">
        <f>'Grantee Dashboard'!I7/10^6</f>
        <v>3.89317103</v>
      </c>
      <c r="H5" s="67">
        <f>G5</f>
        <v>3.89317103</v>
      </c>
      <c r="I5" s="69">
        <f>'Grantee Dashboard'!J7/10^6</f>
        <v>0.165931</v>
      </c>
      <c r="J5" s="67">
        <f>I5</f>
        <v>0.165931</v>
      </c>
    </row>
    <row r="6" spans="2:10" x14ac:dyDescent="0.25">
      <c r="B6" s="68" t="str">
        <f>'Grantee Dashboard'!B8&amp;"-Q"&amp;'Grantee Dashboard'!C8</f>
        <v>2011-Q1</v>
      </c>
      <c r="C6" s="69">
        <f>'Grantee Dashboard'!G8/10^6</f>
        <v>0.65260145999999997</v>
      </c>
      <c r="D6" s="69">
        <f>C6+D5</f>
        <v>1.0795064599999999</v>
      </c>
      <c r="E6" s="69">
        <f>'Grantee Dashboard'!H8/10^6</f>
        <v>0</v>
      </c>
      <c r="F6" s="69">
        <f>E6+F5</f>
        <v>0.284441</v>
      </c>
      <c r="G6" s="69">
        <f>'Grantee Dashboard'!I8/10^6</f>
        <v>1.6430036000000001</v>
      </c>
      <c r="H6" s="69">
        <f>G6+H5</f>
        <v>5.5361746299999997</v>
      </c>
      <c r="I6" s="69">
        <f>'Grantee Dashboard'!J8/10^6</f>
        <v>1.2674589999999999</v>
      </c>
      <c r="J6" s="69">
        <f>I6+J5</f>
        <v>1.4333899999999999</v>
      </c>
    </row>
    <row r="7" spans="2:10" x14ac:dyDescent="0.25">
      <c r="B7" s="68" t="str">
        <f>'Grantee Dashboard'!B9&amp;"-Q"&amp;'Grantee Dashboard'!C9</f>
        <v>2011-Q2</v>
      </c>
      <c r="C7" s="69">
        <f>'Grantee Dashboard'!G9/10^6</f>
        <v>1.104006</v>
      </c>
      <c r="D7" s="69">
        <f t="shared" ref="D7:D19" si="0">C7+D6</f>
        <v>2.1835124600000002</v>
      </c>
      <c r="E7" s="69">
        <f>'Grantee Dashboard'!H9/10^6</f>
        <v>0.12523000000000001</v>
      </c>
      <c r="F7" s="69">
        <f t="shared" ref="F7:F19" si="1">E7+F6</f>
        <v>0.40967100000000001</v>
      </c>
      <c r="G7" s="69">
        <f>'Grantee Dashboard'!I9/10^6</f>
        <v>1.664836</v>
      </c>
      <c r="H7" s="69">
        <f t="shared" ref="H7:H19" si="2">G7+H6</f>
        <v>7.2010106299999999</v>
      </c>
      <c r="I7" s="69">
        <f>'Grantee Dashboard'!J9/10^6</f>
        <v>1.308287</v>
      </c>
      <c r="J7" s="69">
        <f t="shared" ref="J7:J13" si="3">I7+J6</f>
        <v>2.7416770000000001</v>
      </c>
    </row>
    <row r="8" spans="2:10" x14ac:dyDescent="0.25">
      <c r="B8" s="68" t="str">
        <f>'Grantee Dashboard'!B10&amp;"-Q"&amp;'Grantee Dashboard'!C10</f>
        <v>2011-Q3</v>
      </c>
      <c r="C8" s="69">
        <f>'Grantee Dashboard'!G10/10^6</f>
        <v>4.6364109999999998</v>
      </c>
      <c r="D8" s="69">
        <f t="shared" si="0"/>
        <v>6.81992346</v>
      </c>
      <c r="E8" s="69">
        <f>'Grantee Dashboard'!H10/10^6</f>
        <v>1.082416</v>
      </c>
      <c r="F8" s="69">
        <f t="shared" si="1"/>
        <v>1.4920870000000002</v>
      </c>
      <c r="G8" s="69">
        <f>'Grantee Dashboard'!I10/10^6</f>
        <v>2.8340830000000001</v>
      </c>
      <c r="H8" s="69">
        <f t="shared" si="2"/>
        <v>10.03509363</v>
      </c>
      <c r="I8" s="69">
        <f>'Grantee Dashboard'!J10/10^6</f>
        <v>3.2266379999999999</v>
      </c>
      <c r="J8" s="69">
        <f t="shared" si="3"/>
        <v>5.9683150000000005</v>
      </c>
    </row>
    <row r="9" spans="2:10" x14ac:dyDescent="0.25">
      <c r="B9" s="68" t="str">
        <f>'Grantee Dashboard'!B11&amp;"-Q"&amp;'Grantee Dashboard'!C11</f>
        <v>2011-Q4</v>
      </c>
      <c r="C9" s="69">
        <f>'Grantee Dashboard'!G11/10^6</f>
        <v>1.241768</v>
      </c>
      <c r="D9" s="69">
        <f t="shared" si="0"/>
        <v>8.0616914600000005</v>
      </c>
      <c r="E9" s="69">
        <f>'Grantee Dashboard'!H11/10^6</f>
        <v>1.261895</v>
      </c>
      <c r="F9" s="69">
        <f t="shared" si="1"/>
        <v>2.7539820000000002</v>
      </c>
      <c r="G9" s="69">
        <f>'Grantee Dashboard'!I11/10^6</f>
        <v>1.093143</v>
      </c>
      <c r="H9" s="69">
        <f t="shared" si="2"/>
        <v>11.12823663</v>
      </c>
      <c r="I9" s="69">
        <f>'Grantee Dashboard'!J11/10^6</f>
        <v>4.9423940000000002</v>
      </c>
      <c r="J9" s="69">
        <f t="shared" si="3"/>
        <v>10.910709000000001</v>
      </c>
    </row>
    <row r="10" spans="2:10" x14ac:dyDescent="0.25">
      <c r="B10" s="68" t="str">
        <f>'Grantee Dashboard'!B12&amp;"-Q"&amp;'Grantee Dashboard'!C12</f>
        <v>2012-Q1</v>
      </c>
      <c r="C10" s="69">
        <f>'Grantee Dashboard'!G12/10^6</f>
        <v>1.609524</v>
      </c>
      <c r="D10" s="69">
        <f t="shared" si="0"/>
        <v>9.6712154600000009</v>
      </c>
      <c r="E10" s="69">
        <f>'Grantee Dashboard'!H12/10^6</f>
        <v>1.0380419999999999</v>
      </c>
      <c r="F10" s="69">
        <f t="shared" si="1"/>
        <v>3.7920240000000001</v>
      </c>
      <c r="G10" s="69">
        <f>'Grantee Dashboard'!I12/10^6</f>
        <v>4.6116419999999998</v>
      </c>
      <c r="H10" s="69">
        <f t="shared" si="2"/>
        <v>15.73987863</v>
      </c>
      <c r="I10" s="69">
        <f>'Grantee Dashboard'!J12/10^6</f>
        <v>4.4677629999999997</v>
      </c>
      <c r="J10" s="69">
        <f t="shared" si="3"/>
        <v>15.378472</v>
      </c>
    </row>
    <row r="11" spans="2:10" x14ac:dyDescent="0.25">
      <c r="B11" s="68" t="str">
        <f>'Grantee Dashboard'!B13&amp;"-Q"&amp;'Grantee Dashboard'!C13</f>
        <v>2012-Q2</v>
      </c>
      <c r="C11" s="69">
        <f>'Grantee Dashboard'!G13/10^6</f>
        <v>2.1845430000000001</v>
      </c>
      <c r="D11" s="69">
        <f t="shared" si="0"/>
        <v>11.855758460000001</v>
      </c>
      <c r="E11" s="69">
        <f>'Grantee Dashboard'!H13/10^6</f>
        <v>3.15E-2</v>
      </c>
      <c r="F11" s="69">
        <f t="shared" si="1"/>
        <v>3.8235239999999999</v>
      </c>
      <c r="G11" s="69">
        <f>'Grantee Dashboard'!I13/10^6</f>
        <v>4.9138359999999999</v>
      </c>
      <c r="H11" s="69">
        <f t="shared" si="2"/>
        <v>20.65371463</v>
      </c>
      <c r="I11" s="69">
        <f>'Grantee Dashboard'!J13/10^6</f>
        <v>4.6899480000000002</v>
      </c>
      <c r="J11" s="69">
        <f t="shared" si="3"/>
        <v>20.06842</v>
      </c>
    </row>
    <row r="12" spans="2:10" x14ac:dyDescent="0.25">
      <c r="B12" s="68" t="str">
        <f>'Grantee Dashboard'!B14&amp;"-Q"&amp;'Grantee Dashboard'!C14</f>
        <v>2012-Q3</v>
      </c>
      <c r="C12" s="69">
        <f>'Grantee Dashboard'!G14/10^6</f>
        <v>2.6890619999999998</v>
      </c>
      <c r="D12" s="69">
        <f t="shared" si="0"/>
        <v>14.54482046</v>
      </c>
      <c r="E12" s="69">
        <f>'Grantee Dashboard'!H14/10^6</f>
        <v>9.4999999999999998E-3</v>
      </c>
      <c r="F12" s="69">
        <f t="shared" si="1"/>
        <v>3.833024</v>
      </c>
      <c r="G12" s="69">
        <f>'Grantee Dashboard'!I14/10^6</f>
        <v>0.65898599999999996</v>
      </c>
      <c r="H12" s="69">
        <f t="shared" si="2"/>
        <v>21.312700629999998</v>
      </c>
      <c r="I12" s="69">
        <f>'Grantee Dashboard'!J14/10^6</f>
        <v>3.9504410000000001</v>
      </c>
      <c r="J12" s="69">
        <f t="shared" si="3"/>
        <v>24.018861000000001</v>
      </c>
    </row>
    <row r="13" spans="2:10" x14ac:dyDescent="0.25">
      <c r="B13" s="68" t="str">
        <f>'Grantee Dashboard'!B15&amp;"-Q"&amp;'Grantee Dashboard'!C15</f>
        <v>2012-Q4</v>
      </c>
      <c r="C13" s="69">
        <f>'Grantee Dashboard'!G15/10^6</f>
        <v>2.728437</v>
      </c>
      <c r="D13" s="69">
        <f t="shared" si="0"/>
        <v>17.27325746</v>
      </c>
      <c r="E13" s="69">
        <f>'Grantee Dashboard'!H15/10^6</f>
        <v>1.2999999999999999E-2</v>
      </c>
      <c r="F13" s="69">
        <f t="shared" si="1"/>
        <v>3.8460239999999999</v>
      </c>
      <c r="G13" s="69">
        <f>'Grantee Dashboard'!I15/10^6</f>
        <v>5.8376999999999999</v>
      </c>
      <c r="H13" s="69">
        <f t="shared" si="2"/>
        <v>27.15040063</v>
      </c>
      <c r="I13" s="69">
        <f>'Grantee Dashboard'!J15/10^6</f>
        <v>6.3618779999999999</v>
      </c>
      <c r="J13" s="69">
        <f t="shared" si="3"/>
        <v>30.380739000000002</v>
      </c>
    </row>
    <row r="14" spans="2:10" x14ac:dyDescent="0.25">
      <c r="B14" s="68" t="str">
        <f>'Grantee Dashboard'!B16&amp;"-Q"&amp;'Grantee Dashboard'!C16</f>
        <v>2013-Q1</v>
      </c>
      <c r="C14" s="69">
        <f>'Grantee Dashboard'!G16/10^6</f>
        <v>1.95061</v>
      </c>
      <c r="D14" s="69">
        <f t="shared" si="0"/>
        <v>19.223867460000001</v>
      </c>
      <c r="E14" s="69">
        <f>'Grantee Dashboard'!H16/10^6</f>
        <v>9.4999999999999998E-3</v>
      </c>
      <c r="F14" s="69">
        <f t="shared" si="1"/>
        <v>3.855524</v>
      </c>
      <c r="G14" s="69">
        <f>'Grantee Dashboard'!I16/10^6</f>
        <v>5.6397570000000004</v>
      </c>
      <c r="H14" s="69">
        <f t="shared" si="2"/>
        <v>32.790157630000003</v>
      </c>
      <c r="I14" s="69">
        <f>'Grantee Dashboard'!J16/10^6</f>
        <v>4.4436790000000004</v>
      </c>
      <c r="J14" s="69">
        <f>I14+J13</f>
        <v>34.824418000000001</v>
      </c>
    </row>
    <row r="15" spans="2:10" x14ac:dyDescent="0.25">
      <c r="B15" s="68" t="str">
        <f>'Grantee Dashboard'!B17&amp;"-Q"&amp;'Grantee Dashboard'!C17</f>
        <v>2013-Q2</v>
      </c>
      <c r="C15" s="69">
        <f>'Grantee Dashboard'!G17/10^6</f>
        <v>0.411578</v>
      </c>
      <c r="D15" s="69">
        <f t="shared" si="0"/>
        <v>19.63544546</v>
      </c>
      <c r="E15" s="69">
        <f>'Grantee Dashboard'!H17/10^6</f>
        <v>1.5E-3</v>
      </c>
      <c r="F15" s="69">
        <f t="shared" si="1"/>
        <v>3.857024</v>
      </c>
      <c r="G15" s="69">
        <f>'Grantee Dashboard'!I17/10^6</f>
        <v>3.1179049999999999</v>
      </c>
      <c r="H15" s="69">
        <f t="shared" si="2"/>
        <v>35.908062630000003</v>
      </c>
      <c r="I15" s="69">
        <f>'Grantee Dashboard'!J17/10^6</f>
        <v>3.6372360000000001</v>
      </c>
      <c r="J15" s="69">
        <f>I15+J14</f>
        <v>38.461654000000003</v>
      </c>
    </row>
    <row r="16" spans="2:10" x14ac:dyDescent="0.25">
      <c r="B16" s="68" t="str">
        <f>'Grantee Dashboard'!B18&amp;"-Q"&amp;'Grantee Dashboard'!C18</f>
        <v>2013-Q3</v>
      </c>
      <c r="C16" s="69">
        <f>'Grantee Dashboard'!G18/10^6</f>
        <v>0.22148499999999999</v>
      </c>
      <c r="D16" s="69">
        <f t="shared" si="0"/>
        <v>19.856930460000001</v>
      </c>
      <c r="E16" s="69">
        <f>'Grantee Dashboard'!H18/10^6</f>
        <v>1E-3</v>
      </c>
      <c r="F16" s="69">
        <f t="shared" si="1"/>
        <v>3.8580239999999999</v>
      </c>
      <c r="G16" s="69">
        <f>'Grantee Dashboard'!I18/10^6</f>
        <v>3.1193990400000002</v>
      </c>
      <c r="H16" s="69">
        <f t="shared" si="2"/>
        <v>39.027461670000001</v>
      </c>
      <c r="I16" s="69">
        <f>'Grantee Dashboard'!J18/10^6</f>
        <v>2.8938130000000002</v>
      </c>
      <c r="J16" s="69">
        <f>I16+J15</f>
        <v>41.355467000000004</v>
      </c>
    </row>
    <row r="17" spans="2:10" x14ac:dyDescent="0.25">
      <c r="B17" s="68" t="str">
        <f>'Grantee Dashboard'!B20&amp;"-Q"&amp;'Grantee Dashboard'!C20</f>
        <v>2013-Q4</v>
      </c>
      <c r="C17" s="69">
        <f>'Grantee Dashboard'!G20/10^6</f>
        <v>0</v>
      </c>
      <c r="D17" s="69">
        <f t="shared" si="0"/>
        <v>19.856930460000001</v>
      </c>
      <c r="E17" s="69">
        <f>'Grantee Dashboard'!H20/10^6</f>
        <v>0</v>
      </c>
      <c r="F17" s="69">
        <f t="shared" si="1"/>
        <v>3.8580239999999999</v>
      </c>
      <c r="G17" s="69">
        <f>'Grantee Dashboard'!I20/10^6</f>
        <v>0</v>
      </c>
      <c r="H17" s="69">
        <f t="shared" si="2"/>
        <v>39.027461670000001</v>
      </c>
      <c r="I17" s="69">
        <f>'Grantee Dashboard'!J20/10^6</f>
        <v>3.6006580000000001</v>
      </c>
      <c r="J17" s="69">
        <f t="shared" ref="J17:J19" si="4">I17+J16</f>
        <v>44.956125000000007</v>
      </c>
    </row>
    <row r="18" spans="2:10" x14ac:dyDescent="0.25">
      <c r="B18" s="68" t="str">
        <f>'Grantee Dashboard'!B21&amp;"-Q"&amp;'Grantee Dashboard'!C21</f>
        <v>2014-Q1</v>
      </c>
      <c r="C18" s="69">
        <f>'Grantee Dashboard'!G21/10^6</f>
        <v>0</v>
      </c>
      <c r="D18" s="69">
        <f t="shared" si="0"/>
        <v>19.856930460000001</v>
      </c>
      <c r="E18" s="69">
        <f>'Grantee Dashboard'!H21/10^6</f>
        <v>0</v>
      </c>
      <c r="F18" s="69">
        <f t="shared" si="1"/>
        <v>3.8580239999999999</v>
      </c>
      <c r="G18" s="69">
        <f>'Grantee Dashboard'!I21/10^6</f>
        <v>0</v>
      </c>
      <c r="H18" s="69">
        <f t="shared" si="2"/>
        <v>39.027461670000001</v>
      </c>
      <c r="I18" s="69">
        <f>'Grantee Dashboard'!J21/10^6</f>
        <v>0</v>
      </c>
      <c r="J18" s="69">
        <f t="shared" si="4"/>
        <v>44.956125000000007</v>
      </c>
    </row>
    <row r="19" spans="2:10" x14ac:dyDescent="0.25">
      <c r="B19" s="68" t="str">
        <f>'Grantee Dashboard'!B22&amp;"-Q"&amp;'Grantee Dashboard'!C22</f>
        <v>2014-Q2</v>
      </c>
      <c r="C19" s="69">
        <f>'Grantee Dashboard'!G22/10^6</f>
        <v>0</v>
      </c>
      <c r="D19" s="69">
        <f t="shared" si="0"/>
        <v>19.856930460000001</v>
      </c>
      <c r="E19" s="69">
        <f>'Grantee Dashboard'!H22/10^6</f>
        <v>0</v>
      </c>
      <c r="F19" s="69">
        <f t="shared" si="1"/>
        <v>3.8580239999999999</v>
      </c>
      <c r="G19" s="69">
        <f>'Grantee Dashboard'!I22/10^6</f>
        <v>0</v>
      </c>
      <c r="H19" s="69">
        <f t="shared" si="2"/>
        <v>39.027461670000001</v>
      </c>
      <c r="I19" s="69">
        <f>'Grantee Dashboard'!J22/10^6</f>
        <v>0</v>
      </c>
      <c r="J19" s="69">
        <f t="shared" si="4"/>
        <v>44.956125000000007</v>
      </c>
    </row>
    <row r="20" spans="2:10" s="85" customFormat="1" ht="15.75" thickBot="1" x14ac:dyDescent="0.3">
      <c r="B20" s="70" t="s">
        <v>188</v>
      </c>
      <c r="C20" s="69">
        <f>'Grantee Dashboard'!G23/10^6</f>
        <v>0</v>
      </c>
      <c r="D20" s="69">
        <f t="shared" ref="D20" si="5">C20+D19</f>
        <v>19.856930460000001</v>
      </c>
      <c r="E20" s="69">
        <f>'Grantee Dashboard'!H23/10^6</f>
        <v>0</v>
      </c>
      <c r="F20" s="69">
        <f t="shared" ref="F20" si="6">E20+F19</f>
        <v>3.8580239999999999</v>
      </c>
      <c r="G20" s="69">
        <f>'Grantee Dashboard'!I23/10^6</f>
        <v>0</v>
      </c>
      <c r="H20" s="69">
        <f t="shared" ref="H20" si="7">G20+H19</f>
        <v>39.027461670000001</v>
      </c>
      <c r="I20" s="69">
        <f>'Grantee Dashboard'!J23/10^6</f>
        <v>0</v>
      </c>
      <c r="J20" s="69">
        <f t="shared" ref="J20" si="8">I20+J19</f>
        <v>44.956125000000007</v>
      </c>
    </row>
    <row r="21" spans="2:10" ht="15.75" thickBot="1" x14ac:dyDescent="0.3">
      <c r="B21" s="71" t="s">
        <v>181</v>
      </c>
      <c r="C21" s="73">
        <f>SUM(C5:C20)</f>
        <v>19.856930460000001</v>
      </c>
      <c r="D21" s="72"/>
      <c r="E21" s="73">
        <f>SUM(E5:E20)</f>
        <v>3.8580239999999999</v>
      </c>
      <c r="F21" s="73"/>
      <c r="G21" s="73">
        <f>SUM(G5:G20)</f>
        <v>39.027461670000001</v>
      </c>
      <c r="H21" s="73"/>
      <c r="I21" s="73">
        <f>SUM(I5:I20)</f>
        <v>44.956125000000007</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376</v>
      </c>
      <c r="D5" s="76">
        <f>C5</f>
        <v>376</v>
      </c>
      <c r="E5" s="76">
        <f>'Grantee Dashboard'!Z7</f>
        <v>259</v>
      </c>
      <c r="F5" s="76">
        <f>E5</f>
        <v>259</v>
      </c>
      <c r="G5" s="77">
        <f>('Grantee Dashboard'!AE7*3412.14*3.365)/1000000+('Grantee Dashboard'!AF7*100000*1.092)/1000000+('Grantee Dashboard'!AG7*(140000/1000000)*1.158)+('Grantee Dashboard'!AH7*(91330/1000000)*1.151)</f>
        <v>13969.6373118885</v>
      </c>
      <c r="H5" s="77">
        <f>G5</f>
        <v>13969.6373118885</v>
      </c>
    </row>
    <row r="6" spans="2:8" x14ac:dyDescent="0.25">
      <c r="B6" s="11" t="str">
        <f>'Grantee Dashboard'!B8&amp;"-Q"&amp;'Grantee Dashboard'!C8</f>
        <v>2011-Q1</v>
      </c>
      <c r="C6" s="11">
        <f>'Grantee Dashboard'!R8</f>
        <v>167</v>
      </c>
      <c r="D6" s="11">
        <f>C6+D5</f>
        <v>543</v>
      </c>
      <c r="E6" s="11">
        <f>'Grantee Dashboard'!Z8</f>
        <v>108</v>
      </c>
      <c r="F6" s="11">
        <f>E6+F5</f>
        <v>367</v>
      </c>
      <c r="G6" s="78">
        <f>('Grantee Dashboard'!AE8*3412.14*3.365)/1000000+('Grantee Dashboard'!AF8*100000*1.092)/1000000+('Grantee Dashboard'!AG8*(140000/1000000)*1.158)+('Grantee Dashboard'!AH8*(91330/1000000)*1.151)</f>
        <v>0</v>
      </c>
      <c r="H6" s="78">
        <f>G6+H5</f>
        <v>13969.6373118885</v>
      </c>
    </row>
    <row r="7" spans="2:8" x14ac:dyDescent="0.25">
      <c r="B7" s="11" t="str">
        <f>'Grantee Dashboard'!B9&amp;"-Q"&amp;'Grantee Dashboard'!C9</f>
        <v>2011-Q2</v>
      </c>
      <c r="C7" s="11">
        <f>'Grantee Dashboard'!R9</f>
        <v>428</v>
      </c>
      <c r="D7" s="11">
        <f t="shared" ref="D7:D16" si="0">C7+D6</f>
        <v>971</v>
      </c>
      <c r="E7" s="11">
        <f>'Grantee Dashboard'!Z9</f>
        <v>96</v>
      </c>
      <c r="F7" s="11">
        <f t="shared" ref="F7:H16" si="1">E7+F6</f>
        <v>463</v>
      </c>
      <c r="G7" s="78">
        <f>('Grantee Dashboard'!AE9*3412.14*3.365)/1000000+('Grantee Dashboard'!AF9*100000*1.092)/1000000+('Grantee Dashboard'!AG9*(140000/1000000)*1.158)+('Grantee Dashboard'!AH9*(91330/1000000)*1.151)</f>
        <v>0</v>
      </c>
      <c r="H7" s="78">
        <f t="shared" si="1"/>
        <v>13969.6373118885</v>
      </c>
    </row>
    <row r="8" spans="2:8" x14ac:dyDescent="0.25">
      <c r="B8" s="11" t="str">
        <f>'Grantee Dashboard'!B10&amp;"-Q"&amp;'Grantee Dashboard'!C10</f>
        <v>2011-Q3</v>
      </c>
      <c r="C8" s="11">
        <f>'Grantee Dashboard'!R10</f>
        <v>919</v>
      </c>
      <c r="D8" s="11">
        <f t="shared" si="0"/>
        <v>1890</v>
      </c>
      <c r="E8" s="11">
        <f>'Grantee Dashboard'!Z10</f>
        <v>220</v>
      </c>
      <c r="F8" s="11">
        <f t="shared" si="1"/>
        <v>683</v>
      </c>
      <c r="G8" s="78">
        <f>('Grantee Dashboard'!AE10*3412.14*3.365)/1000000+('Grantee Dashboard'!AF10*100000*1.092)/1000000+('Grantee Dashboard'!AG10*(140000/1000000)*1.158)+('Grantee Dashboard'!AH10*(91330/1000000)*1.151)</f>
        <v>0</v>
      </c>
      <c r="H8" s="78">
        <f t="shared" si="1"/>
        <v>13969.6373118885</v>
      </c>
    </row>
    <row r="9" spans="2:8" x14ac:dyDescent="0.25">
      <c r="B9" s="11" t="str">
        <f>'Grantee Dashboard'!B11&amp;"-Q"&amp;'Grantee Dashboard'!C11</f>
        <v>2011-Q4</v>
      </c>
      <c r="C9" s="11">
        <f>'Grantee Dashboard'!R11</f>
        <v>408</v>
      </c>
      <c r="D9" s="11">
        <f t="shared" si="0"/>
        <v>2298</v>
      </c>
      <c r="E9" s="11">
        <f>'Grantee Dashboard'!Z11</f>
        <v>341</v>
      </c>
      <c r="F9" s="11">
        <f t="shared" si="1"/>
        <v>1024</v>
      </c>
      <c r="G9" s="78">
        <f>('Grantee Dashboard'!AE11*3412.14*3.365)/1000000+('Grantee Dashboard'!AF11*100000*1.092)/1000000+('Grantee Dashboard'!AG11*(140000/1000000)*1.158)+('Grantee Dashboard'!AH11*(91330/1000000)*1.151)</f>
        <v>19510.386337911899</v>
      </c>
      <c r="H9" s="78">
        <f t="shared" si="1"/>
        <v>33480.023649800401</v>
      </c>
    </row>
    <row r="10" spans="2:8" x14ac:dyDescent="0.25">
      <c r="B10" s="11" t="str">
        <f>'Grantee Dashboard'!B12&amp;"-Q"&amp;'Grantee Dashboard'!C12</f>
        <v>2012-Q1</v>
      </c>
      <c r="C10" s="11">
        <f>'Grantee Dashboard'!R12</f>
        <v>667</v>
      </c>
      <c r="D10" s="11">
        <f t="shared" si="0"/>
        <v>2965</v>
      </c>
      <c r="E10" s="11">
        <f>'Grantee Dashboard'!Z12</f>
        <v>306</v>
      </c>
      <c r="F10" s="11">
        <f t="shared" si="1"/>
        <v>1330</v>
      </c>
      <c r="G10" s="78">
        <f>('Grantee Dashboard'!AE12*3412.14*3.365)/1000000+('Grantee Dashboard'!AF12*100000*1.092)/1000000+('Grantee Dashboard'!AG12*(140000/1000000)*1.158)+('Grantee Dashboard'!AH12*(91330/1000000)*1.151)</f>
        <v>12606.1539969405</v>
      </c>
      <c r="H10" s="78">
        <f t="shared" si="1"/>
        <v>46086.1776467409</v>
      </c>
    </row>
    <row r="11" spans="2:8" x14ac:dyDescent="0.25">
      <c r="B11" s="11" t="str">
        <f>'Grantee Dashboard'!B13&amp;"-Q"&amp;'Grantee Dashboard'!C13</f>
        <v>2012-Q2</v>
      </c>
      <c r="C11" s="11">
        <f>'Grantee Dashboard'!R13</f>
        <v>891</v>
      </c>
      <c r="D11" s="11">
        <f t="shared" si="0"/>
        <v>3856</v>
      </c>
      <c r="E11" s="11">
        <f>'Grantee Dashboard'!Z13</f>
        <v>337</v>
      </c>
      <c r="F11" s="11">
        <f t="shared" si="1"/>
        <v>1667</v>
      </c>
      <c r="G11" s="78">
        <f>('Grantee Dashboard'!AE13*3412.14*3.365)/1000000+('Grantee Dashboard'!AF13*100000*1.092)/1000000+('Grantee Dashboard'!AG13*(140000/1000000)*1.158)+('Grantee Dashboard'!AH13*(91330/1000000)*1.151)</f>
        <v>18293.689945144499</v>
      </c>
      <c r="H11" s="78">
        <f t="shared" si="1"/>
        <v>64379.867591885399</v>
      </c>
    </row>
    <row r="12" spans="2:8" x14ac:dyDescent="0.25">
      <c r="B12" s="11" t="str">
        <f>'Grantee Dashboard'!B14&amp;"-Q"&amp;'Grantee Dashboard'!C14</f>
        <v>2012-Q3</v>
      </c>
      <c r="C12" s="11">
        <f>'Grantee Dashboard'!R14</f>
        <v>804</v>
      </c>
      <c r="D12" s="11">
        <f t="shared" si="0"/>
        <v>4660</v>
      </c>
      <c r="E12" s="11">
        <f>'Grantee Dashboard'!Z14</f>
        <v>290</v>
      </c>
      <c r="F12" s="11">
        <f t="shared" si="1"/>
        <v>1957</v>
      </c>
      <c r="G12" s="78">
        <f>('Grantee Dashboard'!AE14*3412.14*3.365)/1000000+('Grantee Dashboard'!AF14*100000*1.092)/1000000+('Grantee Dashboard'!AG14*(140000/1000000)*1.158)+('Grantee Dashboard'!AH14*(91330/1000000)*1.151)</f>
        <v>11311.517045926201</v>
      </c>
      <c r="H12" s="78">
        <f t="shared" si="1"/>
        <v>75691.3846378116</v>
      </c>
    </row>
    <row r="13" spans="2:8" x14ac:dyDescent="0.25">
      <c r="B13" s="11" t="str">
        <f>'Grantee Dashboard'!B15&amp;"-Q"&amp;'Grantee Dashboard'!C15</f>
        <v>2012-Q4</v>
      </c>
      <c r="C13" s="11">
        <f>'Grantee Dashboard'!R15</f>
        <v>1048</v>
      </c>
      <c r="D13" s="11">
        <f t="shared" si="0"/>
        <v>5708</v>
      </c>
      <c r="E13" s="11">
        <f>'Grantee Dashboard'!Z15</f>
        <v>465</v>
      </c>
      <c r="F13" s="11">
        <f t="shared" si="1"/>
        <v>2422</v>
      </c>
      <c r="G13" s="78">
        <f>('Grantee Dashboard'!AE15*3412.14*3.365)/1000000+('Grantee Dashboard'!AF15*100000*1.092)/1000000+('Grantee Dashboard'!AG15*(140000/1000000)*1.158)+('Grantee Dashboard'!AH15*(91330/1000000)*1.151)</f>
        <v>57912.96404392441</v>
      </c>
      <c r="H13" s="78">
        <f t="shared" si="1"/>
        <v>133604.34868173601</v>
      </c>
    </row>
    <row r="14" spans="2:8" x14ac:dyDescent="0.25">
      <c r="B14" s="11" t="str">
        <f>'Grantee Dashboard'!B16&amp;"-Q"&amp;'Grantee Dashboard'!C16</f>
        <v>2013-Q1</v>
      </c>
      <c r="C14" s="11">
        <f>'Grantee Dashboard'!R16</f>
        <v>533</v>
      </c>
      <c r="D14" s="11">
        <f t="shared" si="0"/>
        <v>6241</v>
      </c>
      <c r="E14" s="11">
        <f>'Grantee Dashboard'!Z16</f>
        <v>353</v>
      </c>
      <c r="F14" s="11">
        <f t="shared" si="1"/>
        <v>2775</v>
      </c>
      <c r="G14" s="78">
        <f>('Grantee Dashboard'!AE16*3412.14*3.365)/1000000+('Grantee Dashboard'!AF16*100000*1.092)/1000000+('Grantee Dashboard'!AG16*(140000/1000000)*1.158)+('Grantee Dashboard'!AH16*(91330/1000000)*1.151)</f>
        <v>11616.969268462501</v>
      </c>
      <c r="H14" s="78">
        <f t="shared" si="1"/>
        <v>145221.31795019851</v>
      </c>
    </row>
    <row r="15" spans="2:8" x14ac:dyDescent="0.25">
      <c r="B15" s="11" t="str">
        <f>'Grantee Dashboard'!B17&amp;"-Q"&amp;'Grantee Dashboard'!C17</f>
        <v>2013-Q2</v>
      </c>
      <c r="C15" s="11">
        <f>'Grantee Dashboard'!R17</f>
        <v>881</v>
      </c>
      <c r="D15" s="11">
        <f t="shared" si="0"/>
        <v>7122</v>
      </c>
      <c r="E15" s="11">
        <f>'Grantee Dashboard'!Z17</f>
        <v>282</v>
      </c>
      <c r="F15" s="11">
        <f t="shared" si="1"/>
        <v>3057</v>
      </c>
      <c r="G15" s="78">
        <f>('Grantee Dashboard'!AE17*3412.14*3.365)/1000000+('Grantee Dashboard'!AF17*100000*1.092)/1000000+('Grantee Dashboard'!AG17*(140000/1000000)*1.158)+('Grantee Dashboard'!AH17*(91330/1000000)*1.151)</f>
        <v>14071.292257286701</v>
      </c>
      <c r="H15" s="78">
        <f t="shared" si="1"/>
        <v>159292.61020748521</v>
      </c>
    </row>
    <row r="16" spans="2:8" x14ac:dyDescent="0.25">
      <c r="B16" s="83" t="str">
        <f>'Grantee Dashboard'!B18&amp;"-Q"&amp;'Grantee Dashboard'!C18</f>
        <v>2013-Q3</v>
      </c>
      <c r="C16" s="11">
        <f>'Grantee Dashboard'!R18</f>
        <v>675</v>
      </c>
      <c r="D16" s="11">
        <f t="shared" si="0"/>
        <v>7797</v>
      </c>
      <c r="E16" s="11">
        <f>'Grantee Dashboard'!Z18</f>
        <v>197</v>
      </c>
      <c r="F16" s="11">
        <f t="shared" si="1"/>
        <v>3254</v>
      </c>
      <c r="G16" s="78">
        <f>('Grantee Dashboard'!AE18*3412.14*3.365)/1000000+('Grantee Dashboard'!AF18*100000*1.092)/1000000+('Grantee Dashboard'!AG18*(140000/1000000)*1.158)+('Grantee Dashboard'!AH18*(91330/1000000)*1.151)</f>
        <v>11191.596286046099</v>
      </c>
      <c r="H16" s="78">
        <f t="shared" si="1"/>
        <v>170484.2064935313</v>
      </c>
    </row>
    <row r="17" spans="2:8" x14ac:dyDescent="0.25">
      <c r="B17" s="11" t="str">
        <f>'Grantee Dashboard'!B20&amp;"-Q"&amp;'Grantee Dashboard'!C20</f>
        <v>2013-Q4</v>
      </c>
      <c r="C17" s="11">
        <f>'Grantee Dashboard'!R20</f>
        <v>0</v>
      </c>
      <c r="D17" s="11">
        <f t="shared" ref="D17:D19" si="2">C17+D16</f>
        <v>7797</v>
      </c>
      <c r="E17" s="11">
        <f>'Grantee Dashboard'!Z20</f>
        <v>256</v>
      </c>
      <c r="F17" s="11">
        <f t="shared" ref="F17:F19" si="3">E17+F16</f>
        <v>3510</v>
      </c>
      <c r="G17" s="78">
        <f>('Grantee Dashboard'!AE20*3412.14*3.365)/1000000+('Grantee Dashboard'!AF20*100000*1.092)/1000000+('Grantee Dashboard'!AG20*(140000/1000000)*1.158)+('Grantee Dashboard'!AH20*(91330/1000000)*1.151)</f>
        <v>9768.664715622599</v>
      </c>
      <c r="H17" s="78">
        <f t="shared" ref="H17:H19" si="4">G17+H16</f>
        <v>180252.87120915391</v>
      </c>
    </row>
    <row r="18" spans="2:8" x14ac:dyDescent="0.25">
      <c r="B18" s="11" t="str">
        <f>'Grantee Dashboard'!B21&amp;"-Q"&amp;'Grantee Dashboard'!C21</f>
        <v>2014-Q1</v>
      </c>
      <c r="C18" s="11">
        <f>'Grantee Dashboard'!R21</f>
        <v>0</v>
      </c>
      <c r="D18" s="11">
        <f t="shared" si="2"/>
        <v>7797</v>
      </c>
      <c r="E18" s="11">
        <f>'Grantee Dashboard'!Z21</f>
        <v>0</v>
      </c>
      <c r="F18" s="11">
        <f t="shared" si="3"/>
        <v>3510</v>
      </c>
      <c r="G18" s="78">
        <f>('Grantee Dashboard'!AE21*3412.14*3.365)/1000000+('Grantee Dashboard'!AF21*100000*1.092)/1000000+('Grantee Dashboard'!AG21*(140000/1000000)*1.158)+('Grantee Dashboard'!AH21*(91330/1000000)*1.151)</f>
        <v>0</v>
      </c>
      <c r="H18" s="78">
        <f t="shared" si="4"/>
        <v>180252.87120915391</v>
      </c>
    </row>
    <row r="19" spans="2:8" x14ac:dyDescent="0.25">
      <c r="B19" s="11" t="str">
        <f>'Grantee Dashboard'!B22&amp;"-Q"&amp;'Grantee Dashboard'!C22</f>
        <v>2014-Q2</v>
      </c>
      <c r="C19" s="11">
        <f>'Grantee Dashboard'!R22</f>
        <v>0</v>
      </c>
      <c r="D19" s="11">
        <f t="shared" si="2"/>
        <v>7797</v>
      </c>
      <c r="E19" s="11">
        <f>'Grantee Dashboard'!Z22</f>
        <v>0</v>
      </c>
      <c r="F19" s="11">
        <f t="shared" si="3"/>
        <v>3510</v>
      </c>
      <c r="G19" s="78">
        <f>('Grantee Dashboard'!AE22*3412.14*3.365)/1000000+('Grantee Dashboard'!AF22*100000*1.092)/1000000+('Grantee Dashboard'!AG22*(140000/1000000)*1.158)+('Grantee Dashboard'!AH22*(91330/1000000)*1.151)</f>
        <v>0</v>
      </c>
      <c r="H19" s="78">
        <f t="shared" si="4"/>
        <v>180252.87120915391</v>
      </c>
    </row>
    <row r="20" spans="2:8" ht="15.75" thickBot="1" x14ac:dyDescent="0.3">
      <c r="B20" s="79" t="s">
        <v>188</v>
      </c>
      <c r="C20" s="11">
        <f>'Grantee Dashboard'!R23</f>
        <v>0</v>
      </c>
      <c r="D20" s="11">
        <f t="shared" ref="D20" si="5">C20+D19</f>
        <v>7797</v>
      </c>
      <c r="E20" s="11">
        <f>'Grantee Dashboard'!Z23</f>
        <v>0</v>
      </c>
      <c r="F20" s="11">
        <f t="shared" ref="F20" si="6">E20+F19</f>
        <v>3510</v>
      </c>
      <c r="G20" s="78">
        <f>('Grantee Dashboard'!AE23*3412.14*3.365)/1000000+('Grantee Dashboard'!AF23*100000*1.092)/1000000+('Grantee Dashboard'!AG23*(140000/1000000)*1.158)+('Grantee Dashboard'!AH23*(91330/1000000)*1.151)</f>
        <v>0</v>
      </c>
      <c r="H20" s="78">
        <f t="shared" ref="H20" si="7">G20+H19</f>
        <v>180252.87120915391</v>
      </c>
    </row>
    <row r="21" spans="2:8" ht="15.75" thickBot="1" x14ac:dyDescent="0.3">
      <c r="B21" s="80" t="s">
        <v>181</v>
      </c>
      <c r="C21" s="81">
        <f>SUM(C5:C20)</f>
        <v>7797</v>
      </c>
      <c r="D21" s="81"/>
      <c r="E21" s="81">
        <f>SUM(E5:E20)</f>
        <v>3510</v>
      </c>
      <c r="F21" s="82"/>
      <c r="G21" s="84">
        <f>SUM(G5:G20)</f>
        <v>180252.87120915391</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2015-05-26T16:58:45Z</dcterms:modified>
</cp:coreProperties>
</file>