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codeName="{8C4F1C90-05EB-6A55-5F09-09C24B55AC0B}"/>
  <workbookPr codeName="ThisWorkbook" defaultThemeVersion="124226"/>
  <bookViews>
    <workbookView xWindow="240" yWindow="540" windowWidth="16875" windowHeight="7755" tabRatio="737" activeTab="2"/>
  </bookViews>
  <sheets>
    <sheet name="Introduction" sheetId="12" r:id="rId1"/>
    <sheet name="Data Dictionary" sheetId="14" r:id="rId2"/>
    <sheet name="Grantee Dashboard" sheetId="5" r:id="rId3"/>
    <sheet name="Expenditure Graph" sheetId="8" r:id="rId4"/>
    <sheet name="Assessments &amp; Upgrades Graph" sheetId="9" r:id="rId5"/>
    <sheet name="Expenditure Graph Data" sheetId="6" state="hidden" r:id="rId6"/>
    <sheet name="Audit-Retrofit Graph Data" sheetId="7" state="hidden" r:id="rId7"/>
  </sheets>
  <externalReferences>
    <externalReference r:id="rId10"/>
    <externalReference r:id="rId11"/>
    <externalReference r:id="rId12"/>
    <externalReference r:id="rId13"/>
    <externalReference r:id="rId14"/>
  </externalReferences>
  <definedNames>
    <definedName name="anchor_first_data_row" localSheetId="1">#REF!</definedName>
    <definedName name="anchor_first_data_row">#REF!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#REF!</definedName>
    <definedName name="LastRow">#REF!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25725" calcMode="manual"/>
</workbook>
</file>

<file path=xl/sharedStrings.xml><?xml version="1.0" encoding="utf-8"?>
<sst xmlns="http://schemas.openxmlformats.org/spreadsheetml/2006/main" count="273" uniqueCount="190">
  <si>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</si>
  <si>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</si>
  <si>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</si>
  <si>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</si>
  <si>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</si>
  <si>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</si>
  <si>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</si>
  <si>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</si>
  <si>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</si>
  <si>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</si>
  <si>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</si>
  <si>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</si>
  <si>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</si>
  <si>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</si>
  <si>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</si>
  <si>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</si>
  <si>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</si>
  <si>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</si>
  <si>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</si>
  <si>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Total Audits</t>
  </si>
  <si>
    <t>Total Retrofit Projects</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</si>
  <si>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</si>
  <si>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</si>
  <si>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</si>
  <si>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</si>
  <si>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</si>
  <si>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</si>
  <si>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</si>
  <si>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</si>
  <si>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</si>
  <si>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</si>
  <si>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</si>
  <si>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</si>
  <si>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</si>
  <si>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</si>
  <si>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</si>
  <si>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</si>
  <si>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</si>
  <si>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</si>
  <si>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</si>
  <si>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</si>
  <si>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</si>
  <si>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</si>
  <si>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</si>
  <si>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</si>
  <si>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</si>
  <si>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</si>
  <si>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</si>
  <si>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</si>
  <si>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</si>
  <si>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</si>
  <si>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</si>
  <si>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</si>
  <si>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</si>
  <si>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</si>
  <si>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</si>
  <si>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</si>
  <si>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</si>
  <si>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</si>
  <si>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</si>
  <si>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</si>
  <si>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</si>
  <si>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</si>
  <si>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</si>
  <si>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</si>
  <si>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Outlays ($)</t>
  </si>
  <si>
    <t>Quarter-Year</t>
  </si>
  <si>
    <t>Other Federal Expenditures (non-BBNP)</t>
  </si>
  <si>
    <t>Total Upgrades</t>
  </si>
  <si>
    <t>Granted Amount</t>
  </si>
  <si>
    <t>Electricity (kWh)</t>
  </si>
  <si>
    <t>OUTLAYS</t>
  </si>
  <si>
    <t>MARKETING &amp; OUTREACH</t>
  </si>
  <si>
    <t>TOTAL</t>
  </si>
  <si>
    <t>Cumulative</t>
  </si>
  <si>
    <t>Millions of Dollars ($)</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</si>
  <si>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</si>
  <si>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</si>
  <si>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</si>
  <si>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</si>
  <si>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</si>
  <si>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</si>
  <si>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</si>
  <si>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</si>
  <si>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</si>
  <si>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2013-Q2</t>
  </si>
  <si>
    <t>2013-Q3</t>
  </si>
  <si>
    <t>Total Source Energy Savings</t>
  </si>
  <si>
    <t>Cumulative Source Energy Savings</t>
  </si>
  <si>
    <t>BBNP Award Spending</t>
  </si>
  <si>
    <t>Other Fed Expenditures</t>
  </si>
  <si>
    <t>Non-Fed Expenditures</t>
  </si>
  <si>
    <t>Invoiced Upgrade Costs</t>
  </si>
  <si>
    <t>Total Job Hours</t>
  </si>
  <si>
    <t>This tab shows the cumulative energy assessments and upgrades reported through the end of September 2013 and the estimated annual source energy savings.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</si>
  <si>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</si>
  <si>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</si>
  <si>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</si>
  <si>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</si>
  <si>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</si>
  <si>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</si>
  <si>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</si>
  <si>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</si>
  <si>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</si>
  <si>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</si>
  <si>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</si>
  <si>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</si>
  <si>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</si>
  <si>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</si>
  <si>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</si>
  <si>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</si>
  <si>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</si>
  <si>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</si>
  <si>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</si>
  <si>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</si>
  <si>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</si>
  <si>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</si>
  <si>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</si>
  <si>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</si>
  <si>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</si>
  <si>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</si>
  <si>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</si>
  <si>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</si>
  <si>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</si>
  <si>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</si>
  <si>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</si>
  <si>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</si>
  <si>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</si>
  <si>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</si>
  <si>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</si>
  <si>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</si>
  <si>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</si>
  <si>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</si>
  <si>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</si>
  <si>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</si>
  <si>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</si>
  <si>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</si>
  <si>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</si>
  <si>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</si>
  <si>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</si>
  <si>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</si>
  <si>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</si>
  <si>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</si>
  <si>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</si>
  <si>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</si>
  <si>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</si>
  <si>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</si>
  <si>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</si>
  <si>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</si>
  <si>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</si>
  <si>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</si>
  <si>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</si>
  <si>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</si>
  <si>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</si>
  <si>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</si>
  <si>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</si>
  <si>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</si>
  <si>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</si>
  <si>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</si>
  <si>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</si>
  <si>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</si>
  <si>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</si>
  <si>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</si>
  <si>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</si>
  <si>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</si>
  <si>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</si>
  <si>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</si>
  <si>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</si>
  <si>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</si>
  <si>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</si>
  <si>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</si>
  <si>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</si>
  <si>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</si>
  <si>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</si>
  <si>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</si>
  <si>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</si>
  <si>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</si>
  <si>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</si>
  <si>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</si>
  <si>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2013.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</si>
  <si>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</si>
  <si>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</si>
  <si>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</si>
  <si>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</si>
  <si>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</si>
  <si>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</si>
  <si>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</si>
  <si>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</si>
  <si>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</si>
  <si>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Los Angeles County, CA</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</si>
</sst>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9">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val="single"/>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
      <sz val="12"/>
      <name val="Calibri"/>
      <family val="2"/>
    </font>
    <font>
      <sz val="11"/>
      <color theme="0"/>
      <name val="Calibri"/>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7499799728393555"/>
        <bgColor indexed="64"/>
      </patternFill>
    </fill>
    <fill>
      <patternFill patternType="solid">
        <fgColor theme="2" tint="-0.09996999800205231"/>
        <bgColor indexed="64"/>
      </patternFill>
    </fill>
  </fills>
  <borders count="5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top style="thin"/>
      <bottom style="thin"/>
    </border>
    <border>
      <left/>
      <right style="thin"/>
      <top/>
      <bottom/>
    </border>
    <border>
      <left/>
      <right/>
      <top style="thin"/>
      <bottom style="thin"/>
    </border>
    <border>
      <left style="thin"/>
      <right/>
      <top/>
      <bottom/>
    </border>
    <border>
      <left style="thin"/>
      <right style="thin"/>
      <top/>
      <bottom style="medium"/>
    </border>
    <border>
      <left style="medium">
        <color theme="8"/>
      </left>
      <right/>
      <top style="medium">
        <color theme="8"/>
      </top>
      <bottom/>
    </border>
    <border>
      <left/>
      <right/>
      <top style="medium">
        <color theme="8"/>
      </top>
      <bottom/>
    </border>
    <border>
      <left/>
      <right style="medium">
        <color theme="8"/>
      </right>
      <top style="medium">
        <color theme="8"/>
      </top>
      <bottom/>
    </border>
    <border>
      <left style="medium">
        <color theme="8"/>
      </left>
      <right/>
      <top/>
      <bottom/>
    </border>
    <border>
      <left/>
      <right style="medium">
        <color theme="8"/>
      </right>
      <top/>
      <bottom/>
    </border>
    <border>
      <left style="medium">
        <color theme="8"/>
      </left>
      <right/>
      <top/>
      <bottom style="medium">
        <color theme="8"/>
      </bottom>
    </border>
    <border>
      <left/>
      <right/>
      <top/>
      <bottom style="medium">
        <color theme="8"/>
      </bottom>
    </border>
    <border>
      <left/>
      <right style="medium">
        <color theme="8"/>
      </right>
      <top/>
      <bottom style="medium">
        <color theme="8"/>
      </bottom>
    </border>
    <border>
      <left/>
      <right/>
      <top/>
      <bottom style="thin">
        <color theme="8"/>
      </bottom>
    </border>
    <border>
      <left style="thin">
        <color theme="8"/>
      </left>
      <right style="thin">
        <color theme="8"/>
      </right>
      <top style="thin">
        <color theme="8"/>
      </top>
      <bottom style="thin">
        <color theme="8"/>
      </bottom>
    </border>
    <border>
      <left style="medium">
        <color theme="8"/>
      </left>
      <right/>
      <top style="medium">
        <color theme="8"/>
      </top>
      <bottom style="medium">
        <color theme="8"/>
      </bottom>
    </border>
    <border>
      <left/>
      <right/>
      <top style="medium">
        <color theme="8"/>
      </top>
      <bottom style="medium">
        <color theme="8"/>
      </bottom>
    </border>
    <border>
      <left/>
      <right style="medium">
        <color theme="8"/>
      </right>
      <top style="medium">
        <color theme="8"/>
      </top>
      <bottom style="medium">
        <color theme="8"/>
      </bottom>
    </border>
    <border>
      <left style="thin">
        <color theme="8"/>
      </left>
      <right/>
      <top style="thin">
        <color theme="8"/>
      </top>
      <bottom/>
    </border>
    <border>
      <left/>
      <right/>
      <top style="thin">
        <color theme="8"/>
      </top>
      <bottom/>
    </border>
    <border>
      <left/>
      <right style="thin">
        <color theme="8"/>
      </right>
      <top style="thin">
        <color theme="8"/>
      </top>
      <bottom/>
    </border>
    <border>
      <left style="thin">
        <color theme="8"/>
      </left>
      <right/>
      <top/>
      <bottom style="thin">
        <color theme="8"/>
      </bottom>
    </border>
    <border>
      <left/>
      <right style="thin">
        <color theme="8"/>
      </right>
      <top/>
      <bottom style="thin">
        <color theme="8"/>
      </bottom>
    </border>
    <border>
      <left style="thin">
        <color theme="8"/>
      </left>
      <right style="thin">
        <color theme="8"/>
      </right>
      <top style="thin">
        <color theme="8"/>
      </top>
      <bottom/>
    </border>
    <border>
      <left style="thin">
        <color theme="8"/>
      </left>
      <right style="thin">
        <color theme="8"/>
      </right>
      <top/>
      <bottom/>
    </border>
    <border>
      <left style="thin">
        <color theme="8"/>
      </left>
      <right style="thin">
        <color theme="8"/>
      </right>
      <top/>
      <bottom style="thin">
        <color theme="8"/>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2" fillId="0" borderId="0" applyNumberFormat="0" applyFill="0" applyBorder="0" applyAlignment="0" applyProtection="0"/>
    <xf numFmtId="0" fontId="0" fillId="8" borderId="8" applyNumberFormat="0" applyFont="0" applyAlignment="0" applyProtection="0"/>
    <xf numFmtId="0" fontId="16" fillId="0" borderId="0" applyNumberFormat="0" applyFill="0" applyBorder="0" applyAlignment="0" applyProtection="0"/>
    <xf numFmtId="0" fontId="3"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38">
    <xf numFmtId="0" fontId="0" fillId="0" borderId="0" xfId="0"/>
    <xf numFmtId="0" fontId="0" fillId="33" borderId="0" xfId="0" applyFill="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2" fillId="33" borderId="0" xfId="0" applyFont="1" applyFill="1" applyAlignment="1">
      <alignment horizontal="center" vertical="center"/>
    </xf>
    <xf numFmtId="0" fontId="0" fillId="0" borderId="0" xfId="0"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164" fontId="0" fillId="0" borderId="11" xfId="16" applyNumberFormat="1" applyFont="1" applyBorder="1" applyAlignment="1">
      <alignment horizontal="center" vertical="center"/>
    </xf>
    <xf numFmtId="0" fontId="0" fillId="0" borderId="13" xfId="0" applyBorder="1" applyAlignment="1">
      <alignment horizontal="center" vertical="center"/>
    </xf>
    <xf numFmtId="164" fontId="0" fillId="0" borderId="12" xfId="16" applyNumberFormat="1" applyFont="1" applyBorder="1" applyAlignment="1">
      <alignment horizontal="center" vertical="center"/>
    </xf>
    <xf numFmtId="0" fontId="0" fillId="0" borderId="12" xfId="0"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4" fontId="18" fillId="0" borderId="12" xfId="0" applyNumberFormat="1" applyFont="1" applyBorder="1" applyAlignment="1">
      <alignment horizontal="center" vertical="center"/>
    </xf>
    <xf numFmtId="0" fontId="18" fillId="0" borderId="13" xfId="0" applyFont="1" applyBorder="1" applyAlignment="1">
      <alignment horizontal="center" vertical="center"/>
    </xf>
    <xf numFmtId="44" fontId="18" fillId="0" borderId="13" xfId="0" applyNumberFormat="1" applyFont="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44" fontId="20" fillId="0" borderId="15" xfId="0" applyNumberFormat="1" applyFont="1" applyBorder="1" applyAlignment="1">
      <alignment horizontal="center" vertical="center"/>
    </xf>
    <xf numFmtId="44" fontId="20" fillId="0" borderId="16" xfId="0" applyNumberFormat="1" applyFont="1" applyBorder="1" applyAlignment="1">
      <alignment horizontal="center" vertical="center"/>
    </xf>
    <xf numFmtId="0" fontId="0" fillId="34" borderId="12"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19" fillId="34" borderId="12" xfId="0" applyFont="1" applyFill="1" applyBorder="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xf>
    <xf numFmtId="0" fontId="0" fillId="34" borderId="19" xfId="0" applyFill="1" applyBorder="1" applyAlignment="1">
      <alignment horizontal="center" vertical="center"/>
    </xf>
    <xf numFmtId="0" fontId="0" fillId="34" borderId="13" xfId="0" applyFill="1" applyBorder="1" applyAlignment="1">
      <alignment horizontal="center" vertical="center"/>
    </xf>
    <xf numFmtId="0" fontId="0" fillId="34" borderId="20" xfId="0" applyFill="1" applyBorder="1" applyAlignment="1">
      <alignment horizontal="center" vertical="center"/>
    </xf>
    <xf numFmtId="0" fontId="0" fillId="34" borderId="12" xfId="0" applyFill="1" applyBorder="1" applyAlignment="1">
      <alignment horizontal="center" vertical="center" wrapText="1"/>
    </xf>
    <xf numFmtId="0" fontId="18" fillId="0" borderId="0" xfId="0" applyFont="1" applyAlignment="1">
      <alignment horizontal="center" vertical="center"/>
    </xf>
    <xf numFmtId="3" fontId="0" fillId="33" borderId="0" xfId="0" applyNumberFormat="1" applyFill="1" applyAlignment="1">
      <alignment horizontal="center" vertical="center"/>
    </xf>
    <xf numFmtId="165" fontId="0" fillId="0" borderId="11" xfId="18" applyNumberFormat="1" applyFont="1" applyBorder="1" applyAlignment="1">
      <alignment horizontal="center" vertical="center"/>
    </xf>
    <xf numFmtId="165" fontId="0" fillId="0" borderId="21" xfId="18" applyNumberFormat="1" applyFont="1" applyBorder="1" applyAlignment="1">
      <alignment horizontal="center" vertical="center"/>
    </xf>
    <xf numFmtId="165" fontId="0" fillId="0" borderId="19" xfId="18" applyNumberFormat="1" applyFont="1" applyBorder="1" applyAlignment="1">
      <alignment horizontal="center" vertical="center"/>
    </xf>
    <xf numFmtId="3" fontId="0" fillId="0" borderId="11" xfId="0" applyNumberFormat="1" applyBorder="1" applyAlignment="1">
      <alignment horizontal="center" vertical="center"/>
    </xf>
    <xf numFmtId="0" fontId="0" fillId="33" borderId="21" xfId="0" applyFill="1" applyBorder="1" applyAlignment="1">
      <alignment horizontal="center" vertical="center"/>
    </xf>
    <xf numFmtId="165" fontId="0" fillId="0" borderId="0" xfId="18" applyNumberFormat="1" applyFont="1" applyBorder="1" applyAlignment="1">
      <alignment horizontal="center" vertical="center"/>
    </xf>
    <xf numFmtId="164" fontId="0" fillId="0" borderId="19" xfId="16" applyNumberFormat="1" applyFont="1" applyBorder="1" applyAlignment="1">
      <alignment horizontal="center" vertical="center"/>
    </xf>
    <xf numFmtId="0" fontId="18" fillId="34" borderId="12" xfId="0" applyFont="1" applyFill="1" applyBorder="1" applyAlignment="1">
      <alignment horizontal="center" vertical="center" wrapText="1"/>
    </xf>
    <xf numFmtId="0" fontId="19" fillId="34" borderId="12" xfId="0" applyFont="1" applyFill="1" applyBorder="1" applyAlignment="1">
      <alignment horizontal="center" vertical="center" textRotation="45" wrapText="1"/>
    </xf>
    <xf numFmtId="0" fontId="0" fillId="34" borderId="12" xfId="0" applyFill="1" applyBorder="1" applyAlignment="1">
      <alignment horizontal="center" vertical="center" textRotation="45" wrapText="1"/>
    </xf>
    <xf numFmtId="0" fontId="18" fillId="0" borderId="22" xfId="0" applyFont="1" applyBorder="1" applyAlignment="1">
      <alignment horizontal="center" vertical="center"/>
    </xf>
    <xf numFmtId="0" fontId="0" fillId="0" borderId="22" xfId="0" applyBorder="1" applyAlignment="1">
      <alignment horizontal="center" vertical="center"/>
    </xf>
    <xf numFmtId="3" fontId="0" fillId="0" borderId="12" xfId="0" applyNumberFormat="1" applyBorder="1" applyAlignment="1">
      <alignment horizontal="center" vertical="center"/>
    </xf>
    <xf numFmtId="1" fontId="0" fillId="0" borderId="13" xfId="0" applyNumberFormat="1" applyBorder="1" applyAlignment="1">
      <alignment horizontal="center" vertical="center"/>
    </xf>
    <xf numFmtId="1" fontId="0" fillId="0" borderId="12" xfId="0" applyNumberFormat="1" applyBorder="1" applyAlignment="1">
      <alignment horizontal="center" vertical="center"/>
    </xf>
    <xf numFmtId="0" fontId="21" fillId="0" borderId="0" xfId="62" applyAlignment="1">
      <alignment vertical="top"/>
    </xf>
    <xf numFmtId="0" fontId="0" fillId="0" borderId="0" xfId="0" applyAlignment="1">
      <alignment vertical="top"/>
    </xf>
    <xf numFmtId="0" fontId="23" fillId="0" borderId="0" xfId="0" applyFont="1" applyBorder="1"/>
    <xf numFmtId="0" fontId="0" fillId="0" borderId="0" xfId="0" applyBorder="1"/>
    <xf numFmtId="0" fontId="0" fillId="0" borderId="0" xfId="0" applyAlignment="1">
      <alignment wrapText="1"/>
    </xf>
    <xf numFmtId="0" fontId="0" fillId="0" borderId="0" xfId="0" applyAlignment="1">
      <alignment/>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xf numFmtId="0" fontId="0" fillId="0" borderId="25" xfId="0" applyBorder="1"/>
    <xf numFmtId="0" fontId="0" fillId="0" borderId="26" xfId="0" applyFont="1" applyBorder="1" applyAlignment="1">
      <alignment horizontal="left" vertical="top" wrapText="1"/>
    </xf>
    <xf numFmtId="0" fontId="0" fillId="0" borderId="27" xfId="0" applyBorder="1"/>
    <xf numFmtId="0" fontId="0" fillId="0" borderId="26" xfId="0" applyBorder="1"/>
    <xf numFmtId="0" fontId="0" fillId="0" borderId="28" xfId="0" applyBorder="1"/>
    <xf numFmtId="0" fontId="0" fillId="0" borderId="29" xfId="0" applyBorder="1"/>
    <xf numFmtId="0" fontId="0" fillId="0" borderId="29" xfId="0" applyBorder="1" applyAlignment="1">
      <alignment/>
    </xf>
    <xf numFmtId="0" fontId="0" fillId="0" borderId="30" xfId="0" applyBorder="1"/>
    <xf numFmtId="0" fontId="0" fillId="0" borderId="31" xfId="0" applyBorder="1"/>
    <xf numFmtId="0" fontId="0" fillId="0" borderId="0" xfId="0" applyFill="1" applyAlignment="1">
      <alignment/>
    </xf>
    <xf numFmtId="0" fontId="18" fillId="0" borderId="0" xfId="0" applyFont="1" applyFill="1" applyAlignment="1">
      <alignment/>
    </xf>
    <xf numFmtId="0" fontId="26" fillId="25" borderId="32" xfId="0" applyFont="1" applyFill="1" applyBorder="1" applyAlignment="1">
      <alignment vertical="center" wrapText="1"/>
    </xf>
    <xf numFmtId="0" fontId="22" fillId="0" borderId="32" xfId="0" applyFont="1" applyFill="1" applyBorder="1" applyAlignment="1">
      <alignment vertical="center" wrapText="1"/>
    </xf>
    <xf numFmtId="0" fontId="0" fillId="34" borderId="12" xfId="0" applyFill="1" applyBorder="1" applyAlignment="1">
      <alignment horizontal="center" vertical="center" wrapText="1"/>
    </xf>
    <xf numFmtId="0" fontId="25" fillId="0" borderId="27" xfId="0" applyFont="1" applyBorder="1" applyAlignment="1">
      <alignment horizontal="center" vertical="center" textRotation="90"/>
    </xf>
    <xf numFmtId="0" fontId="18" fillId="0" borderId="23" xfId="0" applyFont="1" applyBorder="1" applyAlignment="1" applyProtection="1">
      <alignment horizontal="left" vertical="center" wrapText="1" indent="2"/>
      <protection locked="0"/>
    </xf>
    <xf numFmtId="0" fontId="18" fillId="0" borderId="24" xfId="0" applyFont="1" applyBorder="1" applyAlignment="1" applyProtection="1">
      <alignment horizontal="left" vertical="center" wrapText="1" indent="2"/>
      <protection locked="0"/>
    </xf>
    <xf numFmtId="0" fontId="18" fillId="0" borderId="25" xfId="0" applyFont="1" applyBorder="1" applyAlignment="1" applyProtection="1">
      <alignment horizontal="left" vertical="center" wrapText="1" indent="2"/>
      <protection locked="0"/>
    </xf>
    <xf numFmtId="0" fontId="18" fillId="0" borderId="28" xfId="0" applyFont="1" applyBorder="1" applyAlignment="1" applyProtection="1">
      <alignment horizontal="left" vertical="center" wrapText="1" indent="2"/>
      <protection locked="0"/>
    </xf>
    <xf numFmtId="0" fontId="18" fillId="0" borderId="29" xfId="0" applyFont="1" applyBorder="1" applyAlignment="1" applyProtection="1">
      <alignment horizontal="left" vertical="center" wrapText="1" indent="2"/>
      <protection locked="0"/>
    </xf>
    <xf numFmtId="0" fontId="18" fillId="0" borderId="30" xfId="0" applyFont="1" applyBorder="1" applyAlignment="1" applyProtection="1">
      <alignment horizontal="left" vertical="center" wrapText="1" indent="2"/>
      <protection locked="0"/>
    </xf>
    <xf numFmtId="0" fontId="24" fillId="25" borderId="33" xfId="0" applyFont="1" applyFill="1" applyBorder="1" applyAlignment="1">
      <alignment horizontal="center" vertical="center"/>
    </xf>
    <xf numFmtId="0" fontId="24" fillId="25" borderId="34" xfId="0" applyFont="1" applyFill="1" applyBorder="1" applyAlignment="1">
      <alignment horizontal="center" vertical="center"/>
    </xf>
    <xf numFmtId="0" fontId="24" fillId="25" borderId="35" xfId="0"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0" xfId="0" applyFont="1" applyBorder="1" applyAlignment="1">
      <alignment horizontal="center" vertical="center" wrapText="1"/>
    </xf>
    <xf numFmtId="0" fontId="22" fillId="0" borderId="32" xfId="0" applyFont="1" applyFill="1" applyBorder="1" applyAlignment="1">
      <alignment horizontal="left" vertical="center" wrapText="1"/>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18" fillId="34" borderId="18" xfId="0" applyFont="1" applyFill="1" applyBorder="1" applyAlignment="1">
      <alignment horizontal="center" vertical="center"/>
    </xf>
    <xf numFmtId="0" fontId="18" fillId="34" borderId="17" xfId="0" applyFont="1" applyFill="1" applyBorder="1" applyAlignment="1">
      <alignment horizontal="center" vertical="center"/>
    </xf>
    <xf numFmtId="14" fontId="18" fillId="34" borderId="18" xfId="0" applyNumberFormat="1" applyFont="1" applyFill="1" applyBorder="1" applyAlignment="1">
      <alignment horizontal="center" vertical="center"/>
    </xf>
    <xf numFmtId="14" fontId="18" fillId="34" borderId="17" xfId="0" applyNumberFormat="1" applyFont="1" applyFill="1" applyBorder="1" applyAlignment="1">
      <alignment horizontal="center" vertical="center"/>
    </xf>
    <xf numFmtId="0" fontId="3" fillId="34" borderId="44"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0" fillId="34" borderId="47" xfId="0" applyFill="1" applyBorder="1" applyAlignment="1">
      <alignment horizontal="center"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7" xfId="0" applyFill="1" applyBorder="1" applyAlignment="1">
      <alignment horizontal="center" vertical="center"/>
    </xf>
    <xf numFmtId="164" fontId="18" fillId="34" borderId="18" xfId="16" applyNumberFormat="1" applyFont="1" applyFill="1" applyBorder="1" applyAlignment="1">
      <alignment horizontal="center" vertical="center"/>
    </xf>
    <xf numFmtId="164" fontId="18" fillId="34" borderId="17" xfId="16" applyNumberFormat="1" applyFont="1" applyFill="1" applyBorder="1" applyAlignment="1">
      <alignment horizontal="center" vertical="center"/>
    </xf>
    <xf numFmtId="0" fontId="0" fillId="34" borderId="18"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ill="1" applyBorder="1" applyAlignment="1">
      <alignment horizontal="center" vertical="center"/>
    </xf>
    <xf numFmtId="0" fontId="0" fillId="34" borderId="20"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18" fillId="0" borderId="0" xfId="0" applyFont="1" applyAlignment="1">
      <alignment horizontal="center" vertical="center"/>
    </xf>
  </cellXfs>
  <cellStyles count="49">
    <cellStyle name="Normal" xfId="0"/>
    <cellStyle name="Percent" xfId="15"/>
    <cellStyle name="Currency" xfId="16"/>
    <cellStyle name="Currency [0]" xfId="17"/>
    <cellStyle name="Comma" xfId="18"/>
    <cellStyle name="Comma [0]" xfId="19"/>
    <cellStyle name="Normal 2"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Expenditures</a:t>
            </a:r>
            <a:r>
              <a:rPr lang="en-US" cap="none" sz="1400" b="1" i="0" u="none" baseline="0">
                <a:latin typeface="Calibri"/>
                <a:ea typeface="Calibri"/>
                <a:cs typeface="Calibri"/>
              </a:rPr>
              <a:t>
Cumulative Data - Award Start to September 30, 2013 </a:t>
            </a:r>
          </a:p>
        </c:rich>
      </c:tx>
      <c:layout>
        <c:manualLayout>
          <c:xMode val="edge"/>
          <c:yMode val="edge"/>
          <c:x val="0.26975"/>
          <c:y val="0.02425"/>
        </c:manualLayout>
      </c:layout>
      <c:overlay val="1"/>
      <c:spPr>
        <a:noFill/>
        <a:ln>
          <a:noFill/>
        </a:ln>
      </c:spPr>
    </c:title>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Data'!$D$5:$D$16</c:f>
              <c:numCache/>
            </c:numRef>
          </c:val>
        </c:ser>
        <c:ser>
          <c:idx val="1"/>
          <c:order val="1"/>
          <c:tx>
            <c:strRef>
              <c:f>'Expenditure Graph Data'!$F$4</c:f>
              <c:strCache>
                <c:ptCount val="1"/>
                <c:pt idx="0">
                  <c:v>Other Fed Expenditures</c:v>
                </c:pt>
              </c:strCache>
            </c:strRef>
          </c:tx>
          <c:spPr>
            <a:solidFill>
              <a:srgbClr val="F47B20"/>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Data'!$F$5:$F$16</c:f>
              <c:numCache/>
            </c:numRef>
          </c:val>
        </c:ser>
        <c:ser>
          <c:idx val="2"/>
          <c:order val="2"/>
          <c:tx>
            <c:strRef>
              <c:f>'Expenditure Graph Data'!$H$4</c:f>
              <c:strCache>
                <c:ptCount val="1"/>
                <c:pt idx="0">
                  <c:v>Non-Fed Expenditures</c:v>
                </c:pt>
              </c:strCache>
            </c:strRef>
          </c:tx>
          <c:spPr>
            <a:solidFill>
              <a:srgbClr val="7AC143"/>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Data'!$H$5:$H$16</c:f>
              <c:numCache/>
            </c:numRef>
          </c:val>
        </c:ser>
        <c:axId val="58822653"/>
        <c:axId val="59641830"/>
      </c:areaChart>
      <c:lineChart>
        <c:grouping val="standard"/>
        <c:varyColors val="0"/>
        <c:ser>
          <c:idx val="3"/>
          <c:order val="3"/>
          <c:tx>
            <c:strRef>
              <c:f>'Expenditure Graph Data'!$J$4</c:f>
              <c:strCache>
                <c:ptCount val="1"/>
                <c:pt idx="0">
                  <c:v>Invoiced Upgrade Costs</c:v>
                </c:pt>
              </c:strCache>
            </c:strRef>
          </c:tx>
          <c:spPr>
            <a:ln w="508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'Expenditure Graph Data'!$B$5:$B$16</c:f>
              <c:strCache/>
            </c:strRef>
          </c:cat>
          <c:val>
            <c:numRef>
              <c:f>'Expenditure Graph Data'!$J$5:$J$16</c:f>
              <c:numCache/>
            </c:numRef>
          </c:val>
          <c:smooth val="0"/>
        </c:ser>
        <c:axId val="58822653"/>
        <c:axId val="59641830"/>
      </c:lineChart>
      <c:catAx>
        <c:axId val="58822653"/>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59641830"/>
        <c:crosses val="autoZero"/>
        <c:auto val="1"/>
        <c:lblOffset val="100"/>
        <c:noMultiLvlLbl val="0"/>
      </c:catAx>
      <c:valAx>
        <c:axId val="59641830"/>
        <c:scaling>
          <c:orientation val="minMax"/>
        </c:scaling>
        <c:axPos val="l"/>
        <c:title>
          <c:tx>
            <c:rich>
              <a:bodyPr vert="horz" rot="-5400000" anchor="ctr"/>
              <a:lstStyle/>
              <a:p>
                <a:pPr algn="ctr">
                  <a:defRPr/>
                </a:pPr>
                <a:r>
                  <a:rPr lang="en-US" cap="none" sz="1200" b="0" u="none" baseline="0">
                    <a:latin typeface="Calibri"/>
                    <a:ea typeface="Calibri"/>
                    <a:cs typeface="Calibri"/>
                  </a:rPr>
                  <a:t>Millions of Dollars</a:t>
                </a:r>
              </a:p>
            </c:rich>
          </c:tx>
          <c:layout/>
          <c:overlay val="0"/>
          <c:spPr>
            <a:noFill/>
            <a:ln>
              <a:noFill/>
            </a:ln>
          </c:spPr>
        </c:title>
        <c:majorGridlines/>
        <c:delete val="0"/>
        <c:numFmt formatCode="&quot;$&quot;#,##0.0" sourceLinked="0"/>
        <c:majorTickMark val="out"/>
        <c:minorTickMark val="none"/>
        <c:tickLblPos val="nextTo"/>
        <c:txPr>
          <a:bodyPr/>
          <a:lstStyle/>
          <a:p>
            <a:pPr>
              <a:defRPr lang="en-US" cap="none" sz="1200" u="none" baseline="0">
                <a:latin typeface="Calibri"/>
                <a:ea typeface="Calibri"/>
                <a:cs typeface="Calibri"/>
              </a:defRPr>
            </a:pPr>
          </a:p>
        </c:txPr>
        <c:crossAx val="58822653"/>
        <c:crosses val="autoZero"/>
        <c:crossBetween val="between"/>
        <c:dispUnits/>
      </c:valAx>
    </c:plotArea>
    <c:legend>
      <c:legendPos val="b"/>
      <c:layout/>
      <c:overlay val="0"/>
      <c:txPr>
        <a:bodyPr vert="horz" rot="0"/>
        <a:lstStyle/>
        <a:p>
          <a:pPr>
            <a:defRPr lang="en-US" cap="none" sz="1200" u="none" baseline="0">
              <a:latin typeface="Calibri"/>
              <a:ea typeface="Calibri"/>
              <a:cs typeface="Calibri"/>
            </a:defRPr>
          </a:pPr>
        </a:p>
      </c:txPr>
    </c:legend>
    <c:plotVisOnly val="1"/>
    <c:dispBlanksAs val="zero"/>
    <c:showDLblsOverMax val="0"/>
  </c:chart>
  <c:spPr>
    <a:ln>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Assessments and Upgrades</a:t>
            </a:r>
            <a:r>
              <a:rPr lang="en-US" cap="none" sz="1400" b="1" i="0" u="none" baseline="0">
                <a:latin typeface="Calibri"/>
                <a:ea typeface="Calibri"/>
                <a:cs typeface="Calibri"/>
              </a:rPr>
              <a:t>
Cumulative Data - Award Start to September 30, 2013 </a:t>
            </a:r>
          </a:p>
        </c:rich>
      </c:tx>
      <c:layout>
        <c:manualLayout>
          <c:xMode val="edge"/>
          <c:yMode val="edge"/>
          <c:x val="0.2405"/>
          <c:y val="0.02425"/>
        </c:manualLayout>
      </c:layout>
      <c:overlay val="1"/>
      <c:spPr>
        <a:noFill/>
        <a:ln>
          <a:noFill/>
        </a:ln>
      </c:spPr>
    </c:title>
    <c:plotArea>
      <c:layout/>
      <c:areaChart>
        <c:grouping val="standard"/>
        <c:varyColors val="0"/>
        <c:ser>
          <c:idx val="2"/>
          <c:order val="0"/>
          <c:tx>
            <c:strRef>
              <c:f>'Audit-Retrofit Graph Data'!$G$4</c:f>
              <c:strCache>
                <c:ptCount val="1"/>
                <c:pt idx="0">
                  <c:v>Total Source Energy Savings</c:v>
                </c:pt>
              </c:strCache>
            </c:strRef>
          </c:tx>
          <c:spPr>
            <a:solidFill>
              <a:srgbClr val="BFB7AC"/>
            </a:solidFill>
          </c:spPr>
          <c:extLst>
            <c:ext xmlns:c14="http://schemas.microsoft.com/office/drawing/2007/8/2/chart" uri="{6F2FDCE9-48DA-4B69-8628-5D25D57E5C99}">
              <c14:invertSolidFillFmt>
                <c14:spPr>
                  <a:solidFill>
                    <a:srgbClr val="000000"/>
                  </a:solidFill>
                </c14:spPr>
              </c14:invertSolidFillFmt>
            </c:ext>
          </c:extLst>
          <c:val>
            <c:numRef>
              <c:f>'Audit-Retrofit Graph Data'!$H$5:$H$16</c:f>
              <c:numCache/>
            </c:numRef>
          </c:val>
        </c:ser>
        <c:axId val="67014423"/>
        <c:axId val="66258896"/>
      </c:areaChart>
      <c:lineChart>
        <c:grouping val="standard"/>
        <c:varyColors val="0"/>
        <c:ser>
          <c:idx val="0"/>
          <c:order val="1"/>
          <c:tx>
            <c:strRef>
              <c:f>'Audit-Retrofit Graph Data'!$D$4</c:f>
              <c:strCache>
                <c:ptCount val="1"/>
                <c:pt idx="0">
                  <c:v>Total Assessments</c:v>
                </c:pt>
              </c:strCache>
            </c:strRef>
          </c:tx>
          <c:spPr>
            <a:ln w="44450">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ln>
                <a:solidFill>
                  <a:schemeClr val="accent1"/>
                </a:solidFill>
              </a:ln>
            </c:spPr>
          </c:marker>
          <c:cat>
            <c:strRef>
              <c:f>'Audit-Retrofit Graph Data'!$B$5:$B$16</c:f>
              <c:strCache/>
            </c:strRef>
          </c:cat>
          <c:val>
            <c:numRef>
              <c:f>'Audit-Retrofit Graph Data'!$D$5:$D$16</c:f>
              <c:numCache/>
            </c:numRef>
          </c:val>
          <c:smooth val="0"/>
        </c:ser>
        <c:ser>
          <c:idx val="1"/>
          <c:order val="2"/>
          <c:tx>
            <c:strRef>
              <c:f>'Audit-Retrofit Graph Data'!$F$4</c:f>
              <c:strCache>
                <c:ptCount val="1"/>
                <c:pt idx="0">
                  <c:v>Total Upgrades</c:v>
                </c:pt>
              </c:strCache>
            </c:strRef>
          </c:tx>
          <c:spPr>
            <a:ln>
              <a:solidFill>
                <a:srgbClr val="7AC14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7AC143"/>
              </a:solidFill>
              <a:ln>
                <a:solidFill>
                  <a:srgbClr val="7AC143"/>
                </a:solidFill>
              </a:ln>
            </c:spPr>
          </c:marker>
          <c:cat>
            <c:strRef>
              <c:f>'Audit-Retrofit Graph Data'!$B$5:$B$16</c:f>
              <c:strCache/>
            </c:strRef>
          </c:cat>
          <c:val>
            <c:numRef>
              <c:f>'Audit-Retrofit Graph Data'!$F$5:$F$16</c:f>
              <c:numCache/>
            </c:numRef>
          </c:val>
          <c:smooth val="0"/>
        </c:ser>
        <c:marker val="1"/>
        <c:axId val="59459153"/>
        <c:axId val="65370330"/>
      </c:lineChart>
      <c:catAx>
        <c:axId val="59459153"/>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65370330"/>
        <c:crosses val="autoZero"/>
        <c:auto val="1"/>
        <c:lblOffset val="100"/>
        <c:noMultiLvlLbl val="0"/>
      </c:catAx>
      <c:valAx>
        <c:axId val="65370330"/>
        <c:scaling>
          <c:orientation val="minMax"/>
        </c:scaling>
        <c:axPos val="l"/>
        <c:title>
          <c:tx>
            <c:rich>
              <a:bodyPr vert="horz" rot="-5400000" anchor="ctr"/>
              <a:lstStyle/>
              <a:p>
                <a:pPr algn="ctr">
                  <a:defRPr/>
                </a:pPr>
                <a:r>
                  <a:rPr lang="en-US" cap="none" sz="1400" b="1" u="none" baseline="0">
                    <a:latin typeface="Calibri"/>
                    <a:ea typeface="Calibri"/>
                    <a:cs typeface="Calibri"/>
                  </a:rPr>
                  <a:t>Assessments and Upgrades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59459153"/>
        <c:crosses val="autoZero"/>
        <c:crossBetween val="between"/>
        <c:dispUnits/>
      </c:valAx>
      <c:catAx>
        <c:axId val="67014423"/>
        <c:scaling>
          <c:orientation val="minMax"/>
        </c:scaling>
        <c:axPos val="b"/>
        <c:delete val="1"/>
        <c:majorTickMark val="out"/>
        <c:minorTickMark val="none"/>
        <c:tickLblPos val="none"/>
        <c:crossAx val="66258896"/>
        <c:crosses val="autoZero"/>
        <c:auto val="1"/>
        <c:lblOffset val="100"/>
        <c:noMultiLvlLbl val="0"/>
      </c:catAx>
      <c:valAx>
        <c:axId val="66258896"/>
        <c:scaling>
          <c:orientation val="minMax"/>
        </c:scaling>
        <c:axPos val="l"/>
        <c:title>
          <c:tx>
            <c:rich>
              <a:bodyPr vert="horz" rot="-5400000" anchor="ctr"/>
              <a:lstStyle/>
              <a:p>
                <a:pPr algn="ctr">
                  <a:defRPr/>
                </a:pPr>
                <a:r>
                  <a:rPr lang="en-US" cap="none" sz="1400" b="1" u="none" baseline="0">
                    <a:latin typeface="Calibri"/>
                    <a:ea typeface="Calibri"/>
                    <a:cs typeface="Calibri"/>
                  </a:rPr>
                  <a:t>Source Energy Savings (MMBTU/yr)</a:t>
                </a:r>
              </a:p>
            </c:rich>
          </c:tx>
          <c:layout/>
          <c:overlay val="0"/>
          <c:spPr>
            <a:noFill/>
            <a:ln>
              <a:noFill/>
            </a:ln>
          </c:spPr>
        </c:title>
        <c:delete val="0"/>
        <c:numFmt formatCode="#,##0" sourceLinked="0"/>
        <c:majorTickMark val="out"/>
        <c:minorTickMark val="none"/>
        <c:tickLblPos val="nextTo"/>
        <c:crossAx val="67014423"/>
        <c:crosses val="max"/>
        <c:crossBetween val="between"/>
        <c:dispUnits/>
      </c:valAx>
      <c:spPr>
        <a:noFill/>
        <a:ln w="25400">
          <a:noFill/>
        </a:ln>
      </c:spPr>
    </c:plotArea>
    <c:legend>
      <c:legendPos val="b"/>
      <c:layout/>
      <c:overlay val="0"/>
      <c:txPr>
        <a:bodyPr vert="horz" rot="0"/>
        <a:lstStyle/>
        <a:p>
          <a:pPr>
            <a:defRPr lang="en-US" cap="none" sz="1200" u="none" baseline="0">
              <a:latin typeface="Calibri"/>
              <a:ea typeface="Calibri"/>
              <a:cs typeface="Calibri"/>
            </a:defRPr>
          </a:pPr>
        </a:p>
      </c:txPr>
    </c:legend>
    <c:plotVisOnly val="1"/>
    <c:dispBlanksAs val="gap"/>
    <c:showDLblsOverMax val="0"/>
  </c:chart>
  <c:spPr>
    <a:ln>
      <a:noFill/>
    </a:ln>
  </c:spPr>
  <c:lang xmlns:c="http://schemas.openxmlformats.org/drawingml/2006/chart" val="en-US"/>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80"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zoomScale="80"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Grantee Dashboard'!A1" /><Relationship Id="rId2" Type="http://schemas.openxmlformats.org/officeDocument/2006/relationships/hyperlink" Target="#'Data Dictionary'!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18</xdr:row>
      <xdr:rowOff>9525</xdr:rowOff>
    </xdr:from>
    <xdr:to>
      <xdr:col>5</xdr:col>
      <xdr:colOff>590550</xdr:colOff>
      <xdr:row>20</xdr:row>
      <xdr:rowOff>0</xdr:rowOff>
    </xdr:to>
    <xdr:sp macro="[0]!GranteeAssessmentsAndUpgradesButton_Click" textlink="">
      <xdr:nvSpPr>
        <xdr:cNvPr id="14" name="Rounded Rectangle 13"/>
        <xdr:cNvSpPr/>
      </xdr:nvSpPr>
      <xdr:spPr>
        <a:xfrm>
          <a:off x="733425" y="642937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Assessments &amp; Upgrades Graph</a:t>
          </a:r>
        </a:p>
      </xdr:txBody>
    </xdr:sp>
    <xdr:clientData/>
  </xdr:twoCellAnchor>
  <xdr:twoCellAnchor>
    <xdr:from>
      <xdr:col>2</xdr:col>
      <xdr:colOff>133350</xdr:colOff>
      <xdr:row>15</xdr:row>
      <xdr:rowOff>0</xdr:rowOff>
    </xdr:from>
    <xdr:to>
      <xdr:col>5</xdr:col>
      <xdr:colOff>600075</xdr:colOff>
      <xdr:row>16</xdr:row>
      <xdr:rowOff>219075</xdr:rowOff>
    </xdr:to>
    <xdr:sp macro="[0]!GranteeExpenditureButton_Click" textlink="">
      <xdr:nvSpPr>
        <xdr:cNvPr id="15" name="Rounded Rectangle 14"/>
        <xdr:cNvSpPr/>
      </xdr:nvSpPr>
      <xdr:spPr>
        <a:xfrm>
          <a:off x="742950" y="5743575"/>
          <a:ext cx="2581275" cy="438150"/>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Expenditure Graph</a:t>
          </a:r>
        </a:p>
      </xdr:txBody>
    </xdr:sp>
    <xdr:clientData/>
  </xdr:twoCellAnchor>
  <xdr:twoCellAnchor>
    <xdr:from>
      <xdr:col>2</xdr:col>
      <xdr:colOff>133350</xdr:colOff>
      <xdr:row>11</xdr:row>
      <xdr:rowOff>171450</xdr:rowOff>
    </xdr:from>
    <xdr:to>
      <xdr:col>5</xdr:col>
      <xdr:colOff>600075</xdr:colOff>
      <xdr:row>13</xdr:row>
      <xdr:rowOff>161925</xdr:rowOff>
    </xdr:to>
    <xdr:sp macro="" textlink="">
      <xdr:nvSpPr>
        <xdr:cNvPr id="16" name="Rounded Rectangle 15">
          <a:hlinkClick r:id="rId1"/>
        </xdr:cNvPr>
        <xdr:cNvSpPr/>
      </xdr:nvSpPr>
      <xdr:spPr>
        <a:xfrm>
          <a:off x="742950" y="503872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Grantee Dashboard</a:t>
          </a:r>
        </a:p>
      </xdr:txBody>
    </xdr:sp>
    <xdr:clientData/>
  </xdr:twoCellAnchor>
  <xdr:twoCellAnchor>
    <xdr:from>
      <xdr:col>2</xdr:col>
      <xdr:colOff>133350</xdr:colOff>
      <xdr:row>8</xdr:row>
      <xdr:rowOff>142875</xdr:rowOff>
    </xdr:from>
    <xdr:to>
      <xdr:col>5</xdr:col>
      <xdr:colOff>600075</xdr:colOff>
      <xdr:row>10</xdr:row>
      <xdr:rowOff>190500</xdr:rowOff>
    </xdr:to>
    <xdr:sp macro="" textlink="">
      <xdr:nvSpPr>
        <xdr:cNvPr id="17" name="Rounded Rectangle 16">
          <a:hlinkClick r:id="rId2"/>
        </xdr:cNvPr>
        <xdr:cNvSpPr/>
      </xdr:nvSpPr>
      <xdr:spPr>
        <a:xfrm>
          <a:off x="742950" y="4419600"/>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aftari\Desktop\BayREN\Analysis%20Tools\Analysis_cleandata_v15.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aftari\Desktop\BayREN\Analysis%20Tools\Blank%20Data%20Analysis%20Tool%20-%20%202014-2-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v>
          </cell>
          <cell r="BA4" t="str">
            <v> </v>
          </cell>
          <cell r="BB4" t="str">
            <v> </v>
          </cell>
          <cell r="BC4" t="str">
            <v> </v>
          </cell>
          <cell r="BD4" t="str">
            <v> </v>
          </cell>
          <cell r="BE4" t="str">
            <v> </v>
          </cell>
          <cell r="BF4" t="str">
            <v> </v>
          </cell>
          <cell r="BG4" t="str">
            <v> </v>
          </cell>
          <cell r="BH4" t="str">
            <v> </v>
          </cell>
          <cell r="BI4" t="str">
            <v> </v>
          </cell>
          <cell r="BJ4" t="str">
            <v> </v>
          </cell>
          <cell r="BK4" t="str">
            <v> </v>
          </cell>
          <cell r="BL4" t="str">
            <v> </v>
          </cell>
          <cell r="BM4" t="str">
            <v> </v>
          </cell>
          <cell r="BN4" t="str">
            <v>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0.07</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5.01853548817061</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20.06</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20.06</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20.06</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20.06</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20.06</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20.06</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6"/>
  </sheetPr>
  <dimension ref="A2:X26"/>
  <sheetViews>
    <sheetView showGridLines="0" zoomScale="80" zoomScaleNormal="80" workbookViewId="0" topLeftCell="A1">
      <selection activeCell="C2" sqref="C2:W2"/>
    </sheetView>
  </sheetViews>
  <sheetFormatPr defaultColWidth="9.140625" defaultRowHeight="15"/>
  <cols>
    <col min="1" max="1" width="1.57421875" style="0" customWidth="1"/>
    <col min="2" max="2" width="7.57421875" style="63" customWidth="1"/>
    <col min="3" max="23" width="10.57421875" style="0" customWidth="1"/>
  </cols>
  <sheetData>
    <row r="1" ht="15.75" thickBot="1"/>
    <row r="2" spans="3:23" ht="32.25" customHeight="1" thickBot="1">
      <c r="C2" s="92" t="s">
        <v>15</v>
      </c>
      <c r="D2" s="93"/>
      <c r="E2" s="93"/>
      <c r="F2" s="93"/>
      <c r="G2" s="93"/>
      <c r="H2" s="93"/>
      <c r="I2" s="93"/>
      <c r="J2" s="93"/>
      <c r="K2" s="93"/>
      <c r="L2" s="93"/>
      <c r="M2" s="93"/>
      <c r="N2" s="93"/>
      <c r="O2" s="93"/>
      <c r="P2" s="93"/>
      <c r="Q2" s="93"/>
      <c r="R2" s="93"/>
      <c r="S2" s="93"/>
      <c r="T2" s="93"/>
      <c r="U2" s="93"/>
      <c r="V2" s="93"/>
      <c r="W2" s="94"/>
    </row>
    <row r="3" spans="2:24" ht="15">
      <c r="B3" s="79"/>
      <c r="C3" s="79"/>
      <c r="D3" s="79"/>
      <c r="E3" s="79"/>
      <c r="F3" s="79"/>
      <c r="G3" s="79"/>
      <c r="H3" s="79"/>
      <c r="I3" s="79"/>
      <c r="J3" s="79"/>
      <c r="K3" s="79"/>
      <c r="L3" s="79"/>
      <c r="M3" s="79"/>
      <c r="N3" s="79"/>
      <c r="O3" s="79"/>
      <c r="P3" s="79"/>
      <c r="Q3" s="79"/>
      <c r="R3" s="79"/>
      <c r="S3" s="79"/>
      <c r="T3" s="79"/>
      <c r="U3" s="79"/>
      <c r="V3" s="79"/>
      <c r="W3" s="79"/>
      <c r="X3" s="79"/>
    </row>
    <row r="4" spans="3:17" ht="15.75" thickBot="1">
      <c r="C4" s="61"/>
      <c r="D4" s="61"/>
      <c r="E4" s="61"/>
      <c r="F4" s="61"/>
      <c r="G4" s="61"/>
      <c r="H4" s="61"/>
      <c r="I4" s="61"/>
      <c r="J4" s="61"/>
      <c r="K4" s="61"/>
      <c r="L4" s="61"/>
      <c r="M4" s="61"/>
      <c r="N4" s="61"/>
      <c r="O4" s="61"/>
      <c r="P4" s="61"/>
      <c r="Q4" s="61"/>
    </row>
    <row r="5" spans="2:23" ht="72.75" customHeight="1">
      <c r="B5" s="85" t="s">
        <v>96</v>
      </c>
      <c r="C5" s="86" t="s">
        <v>179</v>
      </c>
      <c r="D5" s="87"/>
      <c r="E5" s="87"/>
      <c r="F5" s="87"/>
      <c r="G5" s="87"/>
      <c r="H5" s="87"/>
      <c r="I5" s="87"/>
      <c r="J5" s="87"/>
      <c r="K5" s="87"/>
      <c r="L5" s="87"/>
      <c r="M5" s="87"/>
      <c r="N5" s="87"/>
      <c r="O5" s="87"/>
      <c r="P5" s="87"/>
      <c r="Q5" s="87"/>
      <c r="R5" s="87"/>
      <c r="S5" s="87"/>
      <c r="T5" s="87"/>
      <c r="U5" s="87"/>
      <c r="V5" s="87"/>
      <c r="W5" s="88"/>
    </row>
    <row r="6" spans="2:23" ht="154.5" customHeight="1" thickBot="1">
      <c r="B6" s="85"/>
      <c r="C6" s="89"/>
      <c r="D6" s="90"/>
      <c r="E6" s="90"/>
      <c r="F6" s="90"/>
      <c r="G6" s="90"/>
      <c r="H6" s="90"/>
      <c r="I6" s="90"/>
      <c r="J6" s="90"/>
      <c r="K6" s="90"/>
      <c r="L6" s="90"/>
      <c r="M6" s="90"/>
      <c r="N6" s="90"/>
      <c r="O6" s="90"/>
      <c r="P6" s="90"/>
      <c r="Q6" s="90"/>
      <c r="R6" s="90"/>
      <c r="S6" s="90"/>
      <c r="T6" s="90"/>
      <c r="U6" s="90"/>
      <c r="V6" s="90"/>
      <c r="W6" s="91"/>
    </row>
    <row r="7" spans="2:24" ht="15">
      <c r="B7" s="79"/>
      <c r="C7" s="79"/>
      <c r="D7" s="79"/>
      <c r="E7" s="79"/>
      <c r="F7" s="79"/>
      <c r="G7" s="79"/>
      <c r="H7" s="79"/>
      <c r="I7" s="79"/>
      <c r="J7" s="79"/>
      <c r="K7" s="79"/>
      <c r="L7" s="79"/>
      <c r="M7" s="79"/>
      <c r="N7" s="79"/>
      <c r="O7" s="79"/>
      <c r="P7" s="79"/>
      <c r="Q7" s="79"/>
      <c r="R7" s="79"/>
      <c r="S7" s="79"/>
      <c r="T7" s="79"/>
      <c r="U7" s="79"/>
      <c r="V7" s="79"/>
      <c r="W7" s="79"/>
      <c r="X7" s="79"/>
    </row>
    <row r="8" spans="3:18" ht="15.75" thickBot="1">
      <c r="C8" s="64"/>
      <c r="D8" s="64"/>
      <c r="E8" s="64"/>
      <c r="F8" s="64"/>
      <c r="G8" s="64"/>
      <c r="H8" s="64"/>
      <c r="I8" s="64"/>
      <c r="J8" s="64"/>
      <c r="K8" s="64"/>
      <c r="L8" s="64"/>
      <c r="M8" s="64"/>
      <c r="N8" s="64"/>
      <c r="O8" s="64"/>
      <c r="P8" s="64"/>
      <c r="Q8" s="64"/>
      <c r="R8" s="64"/>
    </row>
    <row r="9" spans="2:23" ht="15">
      <c r="B9" s="85" t="s">
        <v>97</v>
      </c>
      <c r="C9" s="68"/>
      <c r="D9" s="69"/>
      <c r="E9" s="69"/>
      <c r="F9" s="69"/>
      <c r="G9" s="69"/>
      <c r="H9" s="69"/>
      <c r="I9" s="69"/>
      <c r="J9" s="69"/>
      <c r="K9" s="69"/>
      <c r="L9" s="69"/>
      <c r="M9" s="69"/>
      <c r="N9" s="69"/>
      <c r="O9" s="69"/>
      <c r="P9" s="69"/>
      <c r="Q9" s="69"/>
      <c r="R9" s="69"/>
      <c r="S9" s="70"/>
      <c r="T9" s="70"/>
      <c r="U9" s="70"/>
      <c r="V9" s="70"/>
      <c r="W9" s="71"/>
    </row>
    <row r="10" spans="2:23" ht="15" customHeight="1">
      <c r="B10" s="85"/>
      <c r="C10" s="72"/>
      <c r="D10" s="65"/>
      <c r="E10" s="64"/>
      <c r="F10" s="61"/>
      <c r="G10" s="67"/>
      <c r="H10" s="95" t="s">
        <v>173</v>
      </c>
      <c r="I10" s="96"/>
      <c r="J10" s="96"/>
      <c r="K10" s="96"/>
      <c r="L10" s="96"/>
      <c r="M10" s="96"/>
      <c r="N10" s="96"/>
      <c r="O10" s="96"/>
      <c r="P10" s="96"/>
      <c r="Q10" s="96"/>
      <c r="R10" s="96"/>
      <c r="S10" s="96"/>
      <c r="T10" s="96"/>
      <c r="U10" s="96"/>
      <c r="V10" s="97"/>
      <c r="W10" s="73"/>
    </row>
    <row r="11" spans="2:23" ht="16.5">
      <c r="B11" s="85"/>
      <c r="C11" s="74"/>
      <c r="D11" s="60"/>
      <c r="E11" s="60"/>
      <c r="F11" s="67"/>
      <c r="G11" s="67"/>
      <c r="H11" s="98"/>
      <c r="I11" s="99"/>
      <c r="J11" s="99"/>
      <c r="K11" s="99"/>
      <c r="L11" s="99"/>
      <c r="M11" s="99"/>
      <c r="N11" s="99"/>
      <c r="O11" s="99"/>
      <c r="P11" s="99"/>
      <c r="Q11" s="99"/>
      <c r="R11" s="99"/>
      <c r="S11" s="99"/>
      <c r="T11" s="99"/>
      <c r="U11" s="99"/>
      <c r="V11" s="100"/>
      <c r="W11" s="73"/>
    </row>
    <row r="12" spans="2:23" ht="16.5">
      <c r="B12" s="85"/>
      <c r="C12" s="74"/>
      <c r="D12" s="60"/>
      <c r="E12" s="60"/>
      <c r="F12" s="66"/>
      <c r="G12" s="66"/>
      <c r="H12" s="66"/>
      <c r="I12" s="66"/>
      <c r="J12" s="66"/>
      <c r="K12" s="66"/>
      <c r="L12" s="66"/>
      <c r="M12" s="66"/>
      <c r="N12" s="66"/>
      <c r="O12" s="66"/>
      <c r="P12" s="66"/>
      <c r="Q12" s="66"/>
      <c r="R12" s="61"/>
      <c r="S12" s="61"/>
      <c r="T12" s="61"/>
      <c r="U12" s="61"/>
      <c r="V12" s="61"/>
      <c r="W12" s="73"/>
    </row>
    <row r="13" spans="1:23" ht="18" customHeight="1">
      <c r="A13" s="58"/>
      <c r="B13" s="85"/>
      <c r="C13" s="74"/>
      <c r="D13" s="61"/>
      <c r="E13" s="61"/>
      <c r="F13" s="61"/>
      <c r="G13" s="67"/>
      <c r="H13" s="95" t="s">
        <v>174</v>
      </c>
      <c r="I13" s="96"/>
      <c r="J13" s="96"/>
      <c r="K13" s="96"/>
      <c r="L13" s="96"/>
      <c r="M13" s="96"/>
      <c r="N13" s="96"/>
      <c r="O13" s="96"/>
      <c r="P13" s="96"/>
      <c r="Q13" s="96"/>
      <c r="R13" s="96"/>
      <c r="S13" s="96"/>
      <c r="T13" s="96"/>
      <c r="U13" s="96"/>
      <c r="V13" s="97"/>
      <c r="W13" s="73"/>
    </row>
    <row r="14" spans="1:23" ht="17.25" customHeight="1">
      <c r="A14" s="59"/>
      <c r="B14" s="85"/>
      <c r="C14" s="74"/>
      <c r="D14" s="61"/>
      <c r="E14" s="61"/>
      <c r="F14" s="67"/>
      <c r="G14" s="67"/>
      <c r="H14" s="98"/>
      <c r="I14" s="99"/>
      <c r="J14" s="99"/>
      <c r="K14" s="99"/>
      <c r="L14" s="99"/>
      <c r="M14" s="99"/>
      <c r="N14" s="99"/>
      <c r="O14" s="99"/>
      <c r="P14" s="99"/>
      <c r="Q14" s="99"/>
      <c r="R14" s="99"/>
      <c r="S14" s="99"/>
      <c r="T14" s="99"/>
      <c r="U14" s="99"/>
      <c r="V14" s="100"/>
      <c r="W14" s="73"/>
    </row>
    <row r="15" spans="1:23" ht="17.25" customHeight="1">
      <c r="A15" s="59"/>
      <c r="B15" s="85"/>
      <c r="C15" s="74"/>
      <c r="D15" s="61"/>
      <c r="E15" s="61"/>
      <c r="F15" s="66"/>
      <c r="G15" s="66"/>
      <c r="H15" s="66"/>
      <c r="I15" s="66"/>
      <c r="J15" s="66"/>
      <c r="K15" s="66"/>
      <c r="L15" s="66"/>
      <c r="M15" s="66"/>
      <c r="N15" s="66"/>
      <c r="O15" s="66"/>
      <c r="P15" s="66"/>
      <c r="Q15" s="66"/>
      <c r="R15" s="61"/>
      <c r="S15" s="61"/>
      <c r="T15" s="61"/>
      <c r="U15" s="61"/>
      <c r="V15" s="61"/>
      <c r="W15" s="73"/>
    </row>
    <row r="16" spans="1:23" ht="17.25" customHeight="1">
      <c r="A16" s="58"/>
      <c r="B16" s="85"/>
      <c r="C16" s="74"/>
      <c r="D16" s="61"/>
      <c r="E16" s="61"/>
      <c r="F16" s="61"/>
      <c r="G16" s="67"/>
      <c r="H16" s="95" t="s">
        <v>94</v>
      </c>
      <c r="I16" s="96"/>
      <c r="J16" s="96"/>
      <c r="K16" s="96"/>
      <c r="L16" s="96"/>
      <c r="M16" s="96"/>
      <c r="N16" s="96"/>
      <c r="O16" s="96"/>
      <c r="P16" s="96"/>
      <c r="Q16" s="96"/>
      <c r="R16" s="96"/>
      <c r="S16" s="96"/>
      <c r="T16" s="96"/>
      <c r="U16" s="96"/>
      <c r="V16" s="97"/>
      <c r="W16" s="73"/>
    </row>
    <row r="17" spans="1:23" ht="18" customHeight="1">
      <c r="A17" s="59"/>
      <c r="B17" s="85"/>
      <c r="C17" s="74"/>
      <c r="D17" s="61"/>
      <c r="E17" s="61"/>
      <c r="F17" s="67"/>
      <c r="G17" s="67"/>
      <c r="H17" s="98"/>
      <c r="I17" s="99"/>
      <c r="J17" s="99"/>
      <c r="K17" s="99"/>
      <c r="L17" s="99"/>
      <c r="M17" s="99"/>
      <c r="N17" s="99"/>
      <c r="O17" s="99"/>
      <c r="P17" s="99"/>
      <c r="Q17" s="99"/>
      <c r="R17" s="99"/>
      <c r="S17" s="99"/>
      <c r="T17" s="99"/>
      <c r="U17" s="99"/>
      <c r="V17" s="100"/>
      <c r="W17" s="73"/>
    </row>
    <row r="18" spans="1:23" ht="18" customHeight="1">
      <c r="A18" s="59"/>
      <c r="B18" s="85"/>
      <c r="C18" s="74"/>
      <c r="D18" s="61"/>
      <c r="E18" s="61"/>
      <c r="F18" s="66"/>
      <c r="G18" s="66"/>
      <c r="H18" s="66"/>
      <c r="I18" s="66"/>
      <c r="J18" s="66"/>
      <c r="K18" s="66"/>
      <c r="L18" s="66"/>
      <c r="M18" s="66"/>
      <c r="N18" s="66"/>
      <c r="O18" s="66"/>
      <c r="P18" s="66"/>
      <c r="Q18" s="66"/>
      <c r="R18" s="61"/>
      <c r="S18" s="61"/>
      <c r="T18" s="61"/>
      <c r="U18" s="61"/>
      <c r="V18" s="61"/>
      <c r="W18" s="73"/>
    </row>
    <row r="19" spans="1:23" ht="15" customHeight="1">
      <c r="A19" s="58"/>
      <c r="B19" s="85"/>
      <c r="C19" s="74"/>
      <c r="D19" s="61"/>
      <c r="E19" s="61"/>
      <c r="F19" s="61"/>
      <c r="G19" s="61"/>
      <c r="H19" s="95" t="s">
        <v>95</v>
      </c>
      <c r="I19" s="96"/>
      <c r="J19" s="96"/>
      <c r="K19" s="96"/>
      <c r="L19" s="96"/>
      <c r="M19" s="96"/>
      <c r="N19" s="96"/>
      <c r="O19" s="96"/>
      <c r="P19" s="96"/>
      <c r="Q19" s="96"/>
      <c r="R19" s="96"/>
      <c r="S19" s="96"/>
      <c r="T19" s="96"/>
      <c r="U19" s="96"/>
      <c r="V19" s="97"/>
      <c r="W19" s="73"/>
    </row>
    <row r="20" spans="1:23" ht="19.5" customHeight="1">
      <c r="A20" s="59"/>
      <c r="B20" s="85"/>
      <c r="C20" s="74"/>
      <c r="D20" s="61"/>
      <c r="E20" s="61"/>
      <c r="F20" s="61"/>
      <c r="G20" s="61"/>
      <c r="H20" s="98"/>
      <c r="I20" s="99"/>
      <c r="J20" s="99"/>
      <c r="K20" s="99"/>
      <c r="L20" s="99"/>
      <c r="M20" s="99"/>
      <c r="N20" s="99"/>
      <c r="O20" s="99"/>
      <c r="P20" s="99"/>
      <c r="Q20" s="99"/>
      <c r="R20" s="99"/>
      <c r="S20" s="99"/>
      <c r="T20" s="99"/>
      <c r="U20" s="99"/>
      <c r="V20" s="100"/>
      <c r="W20" s="73"/>
    </row>
    <row r="21" spans="1:23" ht="13.5" customHeight="1" thickBot="1">
      <c r="A21" s="59"/>
      <c r="B21" s="85"/>
      <c r="C21" s="75"/>
      <c r="D21" s="76"/>
      <c r="E21" s="76"/>
      <c r="F21" s="77"/>
      <c r="G21" s="77"/>
      <c r="H21" s="77"/>
      <c r="I21" s="77"/>
      <c r="J21" s="77"/>
      <c r="K21" s="77"/>
      <c r="L21" s="77"/>
      <c r="M21" s="77"/>
      <c r="N21" s="77"/>
      <c r="O21" s="76"/>
      <c r="P21" s="76"/>
      <c r="Q21" s="76"/>
      <c r="R21" s="76"/>
      <c r="S21" s="76"/>
      <c r="T21" s="76"/>
      <c r="U21" s="76"/>
      <c r="V21" s="76"/>
      <c r="W21" s="78"/>
    </row>
    <row r="24" ht="15">
      <c r="E24" s="61"/>
    </row>
    <row r="26" ht="15">
      <c r="E26" s="61"/>
    </row>
  </sheetData>
  <mergeCells count="8">
    <mergeCell ref="B5:B6"/>
    <mergeCell ref="B9:B21"/>
    <mergeCell ref="C5:W6"/>
    <mergeCell ref="C2:W2"/>
    <mergeCell ref="H10:V11"/>
    <mergeCell ref="H13:V14"/>
    <mergeCell ref="H16:V17"/>
    <mergeCell ref="H19:V2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C70"/>
  <sheetViews>
    <sheetView workbookViewId="0" topLeftCell="A25">
      <selection activeCell="C24" sqref="C24"/>
    </sheetView>
  </sheetViews>
  <sheetFormatPr defaultColWidth="9.140625" defaultRowHeight="15"/>
  <cols>
    <col min="1" max="1" width="22.421875" style="62" bestFit="1" customWidth="1"/>
    <col min="2" max="2" width="51.8515625" style="62" customWidth="1"/>
    <col min="3" max="3" width="113.140625" style="62" customWidth="1"/>
    <col min="4" max="16384" width="9.140625" style="63" customWidth="1"/>
  </cols>
  <sheetData>
    <row r="1" spans="1:3" s="81" customFormat="1" ht="15">
      <c r="A1" s="82" t="s">
        <v>100</v>
      </c>
      <c r="B1" s="82" t="s">
        <v>98</v>
      </c>
      <c r="C1" s="82" t="s">
        <v>99</v>
      </c>
    </row>
    <row r="2" spans="1:3" s="80" customFormat="1" ht="45">
      <c r="A2" s="101" t="s">
        <v>101</v>
      </c>
      <c r="B2" s="83" t="s">
        <v>59</v>
      </c>
      <c r="C2" s="83" t="s">
        <v>168</v>
      </c>
    </row>
    <row r="3" spans="1:3" s="80" customFormat="1" ht="30">
      <c r="A3" s="101"/>
      <c r="B3" s="83" t="s">
        <v>60</v>
      </c>
      <c r="C3" s="83" t="s">
        <v>169</v>
      </c>
    </row>
    <row r="4" spans="1:3" s="80" customFormat="1" ht="30">
      <c r="A4" s="101"/>
      <c r="B4" s="83" t="s">
        <v>61</v>
      </c>
      <c r="C4" s="83" t="s">
        <v>115</v>
      </c>
    </row>
    <row r="5" spans="1:3" s="80" customFormat="1" ht="65.25" customHeight="1">
      <c r="A5" s="101"/>
      <c r="B5" s="83" t="s">
        <v>58</v>
      </c>
      <c r="C5" s="83" t="s">
        <v>116</v>
      </c>
    </row>
    <row r="6" spans="1:3" s="80" customFormat="1" ht="30">
      <c r="A6" s="101" t="s">
        <v>102</v>
      </c>
      <c r="B6" s="83" t="s">
        <v>62</v>
      </c>
      <c r="C6" s="83" t="s">
        <v>180</v>
      </c>
    </row>
    <row r="7" spans="1:3" s="80" customFormat="1" ht="45">
      <c r="A7" s="101"/>
      <c r="B7" s="83" t="s">
        <v>63</v>
      </c>
      <c r="C7" s="83" t="s">
        <v>117</v>
      </c>
    </row>
    <row r="8" spans="1:3" s="80" customFormat="1" ht="30">
      <c r="A8" s="83" t="s">
        <v>103</v>
      </c>
      <c r="B8" s="83" t="s">
        <v>64</v>
      </c>
      <c r="C8" s="83" t="s">
        <v>170</v>
      </c>
    </row>
    <row r="9" spans="1:3" s="80" customFormat="1" ht="15">
      <c r="A9" s="101" t="s">
        <v>106</v>
      </c>
      <c r="B9" s="83" t="s">
        <v>5</v>
      </c>
      <c r="C9" s="83" t="s">
        <v>119</v>
      </c>
    </row>
    <row r="10" spans="1:3" s="80" customFormat="1" ht="15">
      <c r="A10" s="101"/>
      <c r="B10" s="83" t="s">
        <v>6</v>
      </c>
      <c r="C10" s="83" t="s">
        <v>127</v>
      </c>
    </row>
    <row r="11" spans="1:3" s="80" customFormat="1" ht="17.25" customHeight="1">
      <c r="A11" s="101"/>
      <c r="B11" s="83" t="s">
        <v>7</v>
      </c>
      <c r="C11" s="83" t="s">
        <v>128</v>
      </c>
    </row>
    <row r="12" spans="1:3" s="80" customFormat="1" ht="15">
      <c r="A12" s="101"/>
      <c r="B12" s="83" t="s">
        <v>8</v>
      </c>
      <c r="C12" s="83" t="s">
        <v>129</v>
      </c>
    </row>
    <row r="13" spans="1:3" s="80" customFormat="1" ht="15">
      <c r="A13" s="101"/>
      <c r="B13" s="83" t="s">
        <v>104</v>
      </c>
      <c r="C13" s="83" t="s">
        <v>130</v>
      </c>
    </row>
    <row r="14" spans="1:3" s="80" customFormat="1" ht="15">
      <c r="A14" s="101"/>
      <c r="B14" s="83" t="s">
        <v>105</v>
      </c>
      <c r="C14" s="83" t="s">
        <v>131</v>
      </c>
    </row>
    <row r="15" spans="1:3" s="80" customFormat="1" ht="15">
      <c r="A15" s="101"/>
      <c r="B15" s="83" t="s">
        <v>107</v>
      </c>
      <c r="C15" s="83" t="s">
        <v>118</v>
      </c>
    </row>
    <row r="16" spans="1:3" s="80" customFormat="1" ht="15">
      <c r="A16" s="101" t="s">
        <v>108</v>
      </c>
      <c r="B16" s="83" t="s">
        <v>5</v>
      </c>
      <c r="C16" s="83" t="s">
        <v>120</v>
      </c>
    </row>
    <row r="17" spans="1:3" s="80" customFormat="1" ht="15">
      <c r="A17" s="101"/>
      <c r="B17" s="83" t="s">
        <v>6</v>
      </c>
      <c r="C17" s="83" t="s">
        <v>121</v>
      </c>
    </row>
    <row r="18" spans="1:3" s="80" customFormat="1" ht="15">
      <c r="A18" s="101"/>
      <c r="B18" s="83" t="s">
        <v>7</v>
      </c>
      <c r="C18" s="83" t="s">
        <v>122</v>
      </c>
    </row>
    <row r="19" spans="1:3" s="80" customFormat="1" ht="15">
      <c r="A19" s="101"/>
      <c r="B19" s="83" t="s">
        <v>8</v>
      </c>
      <c r="C19" s="83" t="s">
        <v>123</v>
      </c>
    </row>
    <row r="20" spans="1:3" s="80" customFormat="1" ht="15">
      <c r="A20" s="101"/>
      <c r="B20" s="83" t="s">
        <v>104</v>
      </c>
      <c r="C20" s="83" t="s">
        <v>124</v>
      </c>
    </row>
    <row r="21" spans="1:3" s="80" customFormat="1" ht="15">
      <c r="A21" s="101"/>
      <c r="B21" s="83" t="s">
        <v>105</v>
      </c>
      <c r="C21" s="83" t="s">
        <v>125</v>
      </c>
    </row>
    <row r="22" spans="1:3" s="80" customFormat="1" ht="15">
      <c r="A22" s="101"/>
      <c r="B22" s="83" t="s">
        <v>68</v>
      </c>
      <c r="C22" s="83" t="s">
        <v>126</v>
      </c>
    </row>
    <row r="23" spans="1:3" s="80" customFormat="1" ht="45">
      <c r="A23" s="83"/>
      <c r="B23" s="83" t="s">
        <v>83</v>
      </c>
      <c r="C23" s="83" t="s">
        <v>132</v>
      </c>
    </row>
    <row r="24" spans="1:3" s="80" customFormat="1" ht="60">
      <c r="A24" s="83"/>
      <c r="B24" s="83" t="s">
        <v>93</v>
      </c>
      <c r="C24" s="83" t="s">
        <v>181</v>
      </c>
    </row>
    <row r="25" spans="1:3" s="80" customFormat="1" ht="30">
      <c r="A25" s="102" t="s">
        <v>188</v>
      </c>
      <c r="B25" s="83" t="s">
        <v>70</v>
      </c>
      <c r="C25" s="83" t="s">
        <v>183</v>
      </c>
    </row>
    <row r="26" spans="1:3" s="80" customFormat="1" ht="30">
      <c r="A26" s="103"/>
      <c r="B26" s="83" t="s">
        <v>12</v>
      </c>
      <c r="C26" s="83" t="s">
        <v>184</v>
      </c>
    </row>
    <row r="27" spans="1:3" s="80" customFormat="1" ht="30">
      <c r="A27" s="103"/>
      <c r="B27" s="83" t="s">
        <v>110</v>
      </c>
      <c r="C27" s="83" t="s">
        <v>182</v>
      </c>
    </row>
    <row r="28" spans="1:3" s="80" customFormat="1" ht="30">
      <c r="A28" s="103"/>
      <c r="B28" s="83" t="s">
        <v>13</v>
      </c>
      <c r="C28" s="83" t="s">
        <v>185</v>
      </c>
    </row>
    <row r="29" spans="1:3" s="80" customFormat="1" ht="30">
      <c r="A29" s="104"/>
      <c r="B29" s="83" t="s">
        <v>11</v>
      </c>
      <c r="C29" s="83" t="s">
        <v>133</v>
      </c>
    </row>
    <row r="30" spans="1:3" s="80" customFormat="1" ht="20.25" customHeight="1">
      <c r="A30" s="101" t="s">
        <v>111</v>
      </c>
      <c r="B30" s="83" t="s">
        <v>21</v>
      </c>
      <c r="C30" s="101" t="s">
        <v>171</v>
      </c>
    </row>
    <row r="31" spans="1:3" ht="19.5" customHeight="1">
      <c r="A31" s="101"/>
      <c r="B31" s="83" t="s">
        <v>22</v>
      </c>
      <c r="C31" s="101"/>
    </row>
    <row r="32" spans="1:3" ht="21.75" customHeight="1">
      <c r="A32" s="101"/>
      <c r="B32" s="83" t="s">
        <v>23</v>
      </c>
      <c r="C32" s="101"/>
    </row>
    <row r="33" spans="1:3" ht="30">
      <c r="A33" s="101"/>
      <c r="B33" s="83" t="s">
        <v>24</v>
      </c>
      <c r="C33" s="83" t="s">
        <v>186</v>
      </c>
    </row>
    <row r="34" spans="1:3" ht="30">
      <c r="A34" s="101" t="s">
        <v>112</v>
      </c>
      <c r="B34" s="83" t="s">
        <v>25</v>
      </c>
      <c r="C34" s="83" t="s">
        <v>187</v>
      </c>
    </row>
    <row r="35" spans="1:3" ht="45">
      <c r="A35" s="101"/>
      <c r="B35" s="83" t="s">
        <v>26</v>
      </c>
      <c r="C35" s="83" t="s">
        <v>134</v>
      </c>
    </row>
    <row r="36" spans="1:3" ht="15">
      <c r="A36" s="101" t="s">
        <v>113</v>
      </c>
      <c r="B36" s="83" t="s">
        <v>76</v>
      </c>
      <c r="C36" s="83" t="s">
        <v>161</v>
      </c>
    </row>
    <row r="37" spans="1:3" ht="15">
      <c r="A37" s="101"/>
      <c r="B37" s="83" t="s">
        <v>79</v>
      </c>
      <c r="C37" s="83" t="s">
        <v>163</v>
      </c>
    </row>
    <row r="38" spans="1:3" ht="15">
      <c r="A38" s="101"/>
      <c r="B38" s="83" t="s">
        <v>77</v>
      </c>
      <c r="C38" s="83" t="s">
        <v>162</v>
      </c>
    </row>
    <row r="39" spans="1:3" ht="15">
      <c r="A39" s="101"/>
      <c r="B39" s="83" t="s">
        <v>78</v>
      </c>
      <c r="C39" s="83" t="s">
        <v>164</v>
      </c>
    </row>
    <row r="40" spans="1:3" ht="30">
      <c r="A40" s="101" t="s">
        <v>114</v>
      </c>
      <c r="B40" s="83" t="s">
        <v>27</v>
      </c>
      <c r="C40" s="83" t="s">
        <v>157</v>
      </c>
    </row>
    <row r="41" spans="1:3" ht="15">
      <c r="A41" s="101"/>
      <c r="B41" s="83" t="s">
        <v>28</v>
      </c>
      <c r="C41" s="83" t="s">
        <v>156</v>
      </c>
    </row>
    <row r="42" spans="1:3" ht="15">
      <c r="A42" s="101"/>
      <c r="B42" s="83" t="s">
        <v>29</v>
      </c>
      <c r="C42" s="83" t="s">
        <v>135</v>
      </c>
    </row>
    <row r="43" spans="1:3" ht="15">
      <c r="A43" s="101"/>
      <c r="B43" s="83" t="s">
        <v>30</v>
      </c>
      <c r="C43" s="83" t="s">
        <v>136</v>
      </c>
    </row>
    <row r="44" spans="1:3" ht="33.75" customHeight="1">
      <c r="A44" s="101"/>
      <c r="B44" s="83" t="s">
        <v>31</v>
      </c>
      <c r="C44" s="83" t="s">
        <v>154</v>
      </c>
    </row>
    <row r="45" spans="1:3" ht="15">
      <c r="A45" s="101"/>
      <c r="B45" s="83" t="s">
        <v>32</v>
      </c>
      <c r="C45" s="83" t="s">
        <v>155</v>
      </c>
    </row>
    <row r="46" spans="1:3" ht="15">
      <c r="A46" s="101"/>
      <c r="B46" s="83" t="s">
        <v>33</v>
      </c>
      <c r="C46" s="83" t="s">
        <v>167</v>
      </c>
    </row>
    <row r="47" spans="1:3" ht="15">
      <c r="A47" s="101"/>
      <c r="B47" s="83" t="s">
        <v>34</v>
      </c>
      <c r="C47" s="83" t="s">
        <v>137</v>
      </c>
    </row>
    <row r="48" spans="1:3" ht="15">
      <c r="A48" s="101"/>
      <c r="B48" s="83" t="s">
        <v>35</v>
      </c>
      <c r="C48" s="83" t="s">
        <v>138</v>
      </c>
    </row>
    <row r="49" spans="1:3" ht="15">
      <c r="A49" s="101"/>
      <c r="B49" s="83" t="s">
        <v>36</v>
      </c>
      <c r="C49" s="83" t="s">
        <v>158</v>
      </c>
    </row>
    <row r="50" spans="1:3" ht="15">
      <c r="A50" s="101"/>
      <c r="B50" s="83" t="s">
        <v>37</v>
      </c>
      <c r="C50" s="83" t="s">
        <v>165</v>
      </c>
    </row>
    <row r="51" spans="1:3" ht="15">
      <c r="A51" s="101"/>
      <c r="B51" s="83" t="s">
        <v>38</v>
      </c>
      <c r="C51" s="83" t="s">
        <v>172</v>
      </c>
    </row>
    <row r="52" spans="1:3" ht="16.5" customHeight="1">
      <c r="A52" s="101"/>
      <c r="B52" s="83" t="s">
        <v>39</v>
      </c>
      <c r="C52" s="83" t="s">
        <v>139</v>
      </c>
    </row>
    <row r="53" spans="1:3" ht="15">
      <c r="A53" s="101"/>
      <c r="B53" s="83" t="s">
        <v>40</v>
      </c>
      <c r="C53" s="83" t="s">
        <v>159</v>
      </c>
    </row>
    <row r="54" spans="1:3" ht="30">
      <c r="A54" s="101"/>
      <c r="B54" s="83" t="s">
        <v>41</v>
      </c>
      <c r="C54" s="83" t="s">
        <v>140</v>
      </c>
    </row>
    <row r="55" spans="1:3" ht="15">
      <c r="A55" s="101"/>
      <c r="B55" s="83" t="s">
        <v>42</v>
      </c>
      <c r="C55" s="83" t="s">
        <v>160</v>
      </c>
    </row>
    <row r="56" spans="1:3" ht="30">
      <c r="A56" s="101"/>
      <c r="B56" s="83" t="s">
        <v>43</v>
      </c>
      <c r="C56" s="83" t="s">
        <v>166</v>
      </c>
    </row>
    <row r="57" spans="1:3" ht="15">
      <c r="A57" s="101"/>
      <c r="B57" s="83" t="s">
        <v>44</v>
      </c>
      <c r="C57" s="83" t="s">
        <v>141</v>
      </c>
    </row>
    <row r="58" spans="1:3" ht="45">
      <c r="A58" s="101"/>
      <c r="B58" s="83" t="s">
        <v>45</v>
      </c>
      <c r="C58" s="83" t="s">
        <v>142</v>
      </c>
    </row>
    <row r="59" spans="1:3" ht="30">
      <c r="A59" s="101"/>
      <c r="B59" s="83" t="s">
        <v>46</v>
      </c>
      <c r="C59" s="83" t="s">
        <v>140</v>
      </c>
    </row>
    <row r="60" spans="1:3" ht="15">
      <c r="A60" s="101"/>
      <c r="B60" s="83" t="s">
        <v>47</v>
      </c>
      <c r="C60" s="83" t="s">
        <v>143</v>
      </c>
    </row>
    <row r="61" spans="1:3" ht="15">
      <c r="A61" s="101"/>
      <c r="B61" s="83" t="s">
        <v>48</v>
      </c>
      <c r="C61" s="83" t="s">
        <v>144</v>
      </c>
    </row>
    <row r="62" spans="1:3" ht="30">
      <c r="A62" s="101"/>
      <c r="B62" s="83" t="s">
        <v>49</v>
      </c>
      <c r="C62" s="83" t="s">
        <v>145</v>
      </c>
    </row>
    <row r="63" spans="1:3" ht="30">
      <c r="A63" s="101"/>
      <c r="B63" s="83" t="s">
        <v>50</v>
      </c>
      <c r="C63" s="83" t="s">
        <v>146</v>
      </c>
    </row>
    <row r="64" spans="1:3" ht="30">
      <c r="A64" s="101"/>
      <c r="B64" s="83" t="s">
        <v>51</v>
      </c>
      <c r="C64" s="83" t="s">
        <v>147</v>
      </c>
    </row>
    <row r="65" spans="1:3" ht="15">
      <c r="A65" s="101"/>
      <c r="B65" s="83" t="s">
        <v>52</v>
      </c>
      <c r="C65" s="83" t="s">
        <v>148</v>
      </c>
    </row>
    <row r="66" spans="1:3" ht="15">
      <c r="A66" s="101"/>
      <c r="B66" s="83" t="s">
        <v>53</v>
      </c>
      <c r="C66" s="83" t="s">
        <v>149</v>
      </c>
    </row>
    <row r="67" spans="1:3" ht="15">
      <c r="A67" s="101"/>
      <c r="B67" s="83" t="s">
        <v>54</v>
      </c>
      <c r="C67" s="83" t="s">
        <v>150</v>
      </c>
    </row>
    <row r="68" spans="1:3" ht="15">
      <c r="A68" s="101"/>
      <c r="B68" s="83" t="s">
        <v>55</v>
      </c>
      <c r="C68" s="83" t="s">
        <v>151</v>
      </c>
    </row>
    <row r="69" spans="1:3" ht="15">
      <c r="A69" s="101"/>
      <c r="B69" s="83" t="s">
        <v>56</v>
      </c>
      <c r="C69" s="83" t="s">
        <v>152</v>
      </c>
    </row>
    <row r="70" spans="1:3" ht="15">
      <c r="A70" s="101"/>
      <c r="B70" s="83" t="s">
        <v>57</v>
      </c>
      <c r="C70" s="83" t="s">
        <v>153</v>
      </c>
    </row>
  </sheetData>
  <mergeCells count="10">
    <mergeCell ref="C30:C32"/>
    <mergeCell ref="A30:A33"/>
    <mergeCell ref="A34:A35"/>
    <mergeCell ref="A36:A39"/>
    <mergeCell ref="A40:A70"/>
    <mergeCell ref="A2:A5"/>
    <mergeCell ref="A6:A7"/>
    <mergeCell ref="A9:A15"/>
    <mergeCell ref="A16:A22"/>
    <mergeCell ref="A25:A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C23"/>
  <sheetViews>
    <sheetView tabSelected="1" workbookViewId="0" topLeftCell="A1">
      <selection activeCell="AW18" sqref="AW18:CA18"/>
    </sheetView>
  </sheetViews>
  <sheetFormatPr defaultColWidth="9.140625" defaultRowHeight="15"/>
  <cols>
    <col min="1" max="3" width="9.140625" style="6" customWidth="1"/>
    <col min="4" max="4" width="14.28125" style="6" bestFit="1" customWidth="1"/>
    <col min="5" max="5" width="18.140625" style="6" customWidth="1"/>
    <col min="6" max="6" width="14.8515625" style="6" customWidth="1"/>
    <col min="7" max="7" width="14.57421875" style="6" customWidth="1"/>
    <col min="8" max="8" width="14.00390625" style="6" customWidth="1"/>
    <col min="9" max="9" width="15.7109375" style="6" customWidth="1"/>
    <col min="10" max="10" width="17.7109375" style="6" customWidth="1"/>
    <col min="11" max="11" width="2.8515625" style="6" customWidth="1"/>
    <col min="12" max="12" width="13.28125" style="6" customWidth="1"/>
    <col min="13" max="13" width="16.57421875" style="6" customWidth="1"/>
    <col min="14" max="14" width="13.28125" style="6" customWidth="1"/>
    <col min="15" max="17" width="13.421875" style="6" customWidth="1"/>
    <col min="18" max="18" width="13.57421875" style="6" customWidth="1"/>
    <col min="19" max="19" width="3.00390625" style="6" customWidth="1"/>
    <col min="20" max="21" width="11.421875" style="6" customWidth="1"/>
    <col min="22" max="23" width="12.28125" style="6" customWidth="1"/>
    <col min="24" max="25" width="11.57421875" style="6" customWidth="1"/>
    <col min="26" max="26" width="13.28125" style="6" customWidth="1"/>
    <col min="27" max="27" width="15.421875" style="6" customWidth="1"/>
    <col min="28" max="28" width="2.8515625" style="6" customWidth="1"/>
    <col min="29" max="29" width="12.28125" style="6" customWidth="1"/>
    <col min="30" max="30" width="2.8515625" style="6" customWidth="1"/>
    <col min="31" max="32" width="12.00390625" style="6" customWidth="1"/>
    <col min="33" max="33" width="11.8515625" style="6" customWidth="1"/>
    <col min="34" max="34" width="9.57421875" style="6" customWidth="1"/>
    <col min="35" max="35" width="14.140625" style="6" customWidth="1"/>
    <col min="36" max="36" width="2.7109375" style="6" customWidth="1"/>
    <col min="37" max="37" width="16.140625" style="6" customWidth="1"/>
    <col min="38" max="38" width="11.421875" style="6" customWidth="1"/>
    <col min="39" max="39" width="12.421875" style="6" customWidth="1"/>
    <col min="40" max="40" width="17.421875" style="6" customWidth="1"/>
    <col min="41" max="41" width="17.7109375" style="6" customWidth="1"/>
    <col min="42" max="42" width="18.421875" style="6" customWidth="1"/>
    <col min="43" max="43" width="3.28125" style="6" customWidth="1"/>
    <col min="44" max="44" width="18.28125" style="6" customWidth="1"/>
    <col min="45" max="45" width="18.00390625" style="6" customWidth="1"/>
    <col min="46" max="46" width="18.421875" style="6" customWidth="1"/>
    <col min="47" max="47" width="17.57421875" style="6" customWidth="1"/>
    <col min="48" max="48" width="3.28125" style="6" customWidth="1"/>
    <col min="49" max="49" width="17.421875" style="6" bestFit="1" customWidth="1"/>
    <col min="50" max="50" width="9.140625" style="6" bestFit="1" customWidth="1"/>
    <col min="51" max="51" width="10.57421875" style="6" bestFit="1" customWidth="1"/>
    <col min="52" max="52" width="13.28125" style="6" bestFit="1" customWidth="1"/>
    <col min="53" max="53" width="17.421875" style="6" bestFit="1" customWidth="1"/>
    <col min="54" max="55" width="13.28125" style="6" bestFit="1" customWidth="1"/>
    <col min="56" max="56" width="9.140625" style="6" bestFit="1" customWidth="1"/>
    <col min="57" max="58" width="13.28125" style="6" bestFit="1" customWidth="1"/>
    <col min="59" max="59" width="17.421875" style="6" bestFit="1" customWidth="1"/>
    <col min="60" max="60" width="13.28125" style="6" customWidth="1"/>
    <col min="61" max="61" width="17.421875" style="6" bestFit="1" customWidth="1"/>
    <col min="62" max="62" width="13.28125" style="6" bestFit="1" customWidth="1"/>
    <col min="63" max="63" width="21.57421875" style="6" bestFit="1" customWidth="1"/>
    <col min="64" max="67" width="13.28125" style="6" bestFit="1" customWidth="1"/>
    <col min="68" max="70" width="17.421875" style="6" bestFit="1" customWidth="1"/>
    <col min="71" max="71" width="21.57421875" style="6" customWidth="1"/>
    <col min="72" max="72" width="17.421875" style="6" bestFit="1" customWidth="1"/>
    <col min="73" max="73" width="21.57421875" style="6" bestFit="1" customWidth="1"/>
    <col min="74" max="74" width="17.421875" style="6" bestFit="1" customWidth="1"/>
    <col min="75" max="77" width="9.140625" style="6" bestFit="1" customWidth="1"/>
    <col min="78" max="78" width="13.28125" style="6" bestFit="1" customWidth="1"/>
    <col min="79" max="16384" width="9.140625" style="6" customWidth="1"/>
  </cols>
  <sheetData>
    <row r="1" spans="1:81" ht="15">
      <c r="A1" s="5"/>
      <c r="B1" s="109" t="s">
        <v>15</v>
      </c>
      <c r="C1" s="110"/>
      <c r="D1" s="111"/>
      <c r="E1" s="105" t="s">
        <v>0</v>
      </c>
      <c r="F1" s="106"/>
      <c r="G1" s="107">
        <v>41547</v>
      </c>
      <c r="H1" s="108"/>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ht="15">
      <c r="A2" s="5"/>
      <c r="B2" s="112"/>
      <c r="C2" s="113"/>
      <c r="D2" s="114"/>
      <c r="E2" s="105" t="s">
        <v>177</v>
      </c>
      <c r="F2" s="106"/>
      <c r="G2" s="105">
        <v>3562</v>
      </c>
      <c r="H2" s="10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ht="15">
      <c r="A3" s="5"/>
      <c r="B3" s="112"/>
      <c r="C3" s="113"/>
      <c r="D3" s="114"/>
      <c r="E3" s="105" t="s">
        <v>176</v>
      </c>
      <c r="F3" s="106"/>
      <c r="G3" s="105" t="s">
        <v>189</v>
      </c>
      <c r="H3" s="106"/>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c r="A4" s="1"/>
      <c r="B4" s="115"/>
      <c r="C4" s="116"/>
      <c r="D4" s="117"/>
      <c r="E4" s="105" t="s">
        <v>69</v>
      </c>
      <c r="F4" s="106"/>
      <c r="G4" s="122">
        <v>30000000</v>
      </c>
      <c r="H4" s="123"/>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c r="A5" s="1"/>
      <c r="B5" s="120"/>
      <c r="C5" s="121"/>
      <c r="D5" s="120" t="s">
        <v>71</v>
      </c>
      <c r="E5" s="119"/>
      <c r="F5" s="119"/>
      <c r="G5" s="121"/>
      <c r="H5" s="120" t="s">
        <v>16</v>
      </c>
      <c r="I5" s="121"/>
      <c r="J5" s="4" t="s">
        <v>81</v>
      </c>
      <c r="K5" s="1"/>
      <c r="L5" s="127" t="s">
        <v>109</v>
      </c>
      <c r="M5" s="127"/>
      <c r="N5" s="127"/>
      <c r="O5" s="127"/>
      <c r="P5" s="127"/>
      <c r="Q5" s="127"/>
      <c r="R5" s="127"/>
      <c r="S5" s="1"/>
      <c r="T5" s="128" t="s">
        <v>82</v>
      </c>
      <c r="U5" s="128"/>
      <c r="V5" s="128"/>
      <c r="W5" s="128"/>
      <c r="X5" s="128"/>
      <c r="Y5" s="128"/>
      <c r="Z5" s="128"/>
      <c r="AA5" s="126" t="s">
        <v>83</v>
      </c>
      <c r="AB5" s="1"/>
      <c r="AC5" s="126" t="s">
        <v>3</v>
      </c>
      <c r="AD5" s="1"/>
      <c r="AE5" s="134" t="s">
        <v>178</v>
      </c>
      <c r="AF5" s="135"/>
      <c r="AG5" s="135"/>
      <c r="AH5" s="135"/>
      <c r="AI5" s="136"/>
      <c r="AJ5" s="1"/>
      <c r="AK5" s="129" t="s">
        <v>17</v>
      </c>
      <c r="AL5" s="130"/>
      <c r="AM5" s="130"/>
      <c r="AN5" s="131"/>
      <c r="AO5" s="124" t="s">
        <v>18</v>
      </c>
      <c r="AP5" s="125"/>
      <c r="AQ5" s="1"/>
      <c r="AR5" s="132" t="s">
        <v>84</v>
      </c>
      <c r="AS5" s="133"/>
      <c r="AT5" s="133"/>
      <c r="AU5" s="133"/>
      <c r="AV5" s="1"/>
      <c r="AW5" s="126" t="s">
        <v>72</v>
      </c>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row>
    <row r="6" spans="1:81" ht="74.25" customHeight="1">
      <c r="A6" s="1"/>
      <c r="B6" s="2" t="s">
        <v>1</v>
      </c>
      <c r="C6" s="4" t="s">
        <v>2</v>
      </c>
      <c r="D6" s="30" t="s">
        <v>59</v>
      </c>
      <c r="E6" s="30" t="s">
        <v>60</v>
      </c>
      <c r="F6" s="30" t="s">
        <v>61</v>
      </c>
      <c r="G6" s="30" t="s">
        <v>58</v>
      </c>
      <c r="H6" s="30" t="s">
        <v>62</v>
      </c>
      <c r="I6" s="30" t="s">
        <v>63</v>
      </c>
      <c r="J6" s="30" t="s">
        <v>64</v>
      </c>
      <c r="K6" s="1"/>
      <c r="L6" s="30" t="s">
        <v>5</v>
      </c>
      <c r="M6" s="30" t="s">
        <v>6</v>
      </c>
      <c r="N6" s="30" t="s">
        <v>7</v>
      </c>
      <c r="O6" s="30" t="s">
        <v>8</v>
      </c>
      <c r="P6" s="30" t="s">
        <v>9</v>
      </c>
      <c r="Q6" s="31" t="s">
        <v>10</v>
      </c>
      <c r="R6" s="31" t="s">
        <v>107</v>
      </c>
      <c r="S6" s="1"/>
      <c r="T6" s="32" t="s">
        <v>5</v>
      </c>
      <c r="U6" s="30" t="s">
        <v>6</v>
      </c>
      <c r="V6" s="30" t="s">
        <v>7</v>
      </c>
      <c r="W6" s="30" t="s">
        <v>8</v>
      </c>
      <c r="X6" s="30" t="s">
        <v>9</v>
      </c>
      <c r="Y6" s="33" t="s">
        <v>10</v>
      </c>
      <c r="Z6" s="33" t="s">
        <v>68</v>
      </c>
      <c r="AA6" s="126"/>
      <c r="AB6" s="1"/>
      <c r="AC6" s="126"/>
      <c r="AD6" s="1"/>
      <c r="AE6" s="30" t="s">
        <v>70</v>
      </c>
      <c r="AF6" s="30" t="s">
        <v>12</v>
      </c>
      <c r="AG6" s="30" t="s">
        <v>14</v>
      </c>
      <c r="AH6" s="84" t="s">
        <v>13</v>
      </c>
      <c r="AI6" s="84" t="s">
        <v>11</v>
      </c>
      <c r="AJ6" s="1"/>
      <c r="AK6" s="34" t="s">
        <v>21</v>
      </c>
      <c r="AL6" s="34" t="s">
        <v>22</v>
      </c>
      <c r="AM6" s="34" t="s">
        <v>23</v>
      </c>
      <c r="AN6" s="40" t="s">
        <v>24</v>
      </c>
      <c r="AO6" s="50" t="s">
        <v>25</v>
      </c>
      <c r="AP6" s="50" t="s">
        <v>26</v>
      </c>
      <c r="AQ6" s="1"/>
      <c r="AR6" s="50" t="s">
        <v>76</v>
      </c>
      <c r="AS6" s="50" t="s">
        <v>79</v>
      </c>
      <c r="AT6" s="50" t="s">
        <v>77</v>
      </c>
      <c r="AU6" s="50" t="s">
        <v>78</v>
      </c>
      <c r="AV6" s="1"/>
      <c r="AW6" s="51" t="s">
        <v>27</v>
      </c>
      <c r="AX6" s="52" t="s">
        <v>28</v>
      </c>
      <c r="AY6" s="52" t="s">
        <v>29</v>
      </c>
      <c r="AZ6" s="52" t="s">
        <v>30</v>
      </c>
      <c r="BA6" s="52" t="s">
        <v>31</v>
      </c>
      <c r="BB6" s="52" t="s">
        <v>32</v>
      </c>
      <c r="BC6" s="52" t="s">
        <v>33</v>
      </c>
      <c r="BD6" s="52" t="s">
        <v>34</v>
      </c>
      <c r="BE6" s="52" t="s">
        <v>35</v>
      </c>
      <c r="BF6" s="52" t="s">
        <v>36</v>
      </c>
      <c r="BG6" s="52" t="s">
        <v>37</v>
      </c>
      <c r="BH6" s="52" t="s">
        <v>38</v>
      </c>
      <c r="BI6" s="52" t="s">
        <v>39</v>
      </c>
      <c r="BJ6" s="52" t="s">
        <v>40</v>
      </c>
      <c r="BK6" s="52" t="s">
        <v>41</v>
      </c>
      <c r="BL6" s="52" t="s">
        <v>42</v>
      </c>
      <c r="BM6" s="52" t="s">
        <v>43</v>
      </c>
      <c r="BN6" s="52" t="s">
        <v>44</v>
      </c>
      <c r="BO6" s="52" t="s">
        <v>45</v>
      </c>
      <c r="BP6" s="52" t="s">
        <v>46</v>
      </c>
      <c r="BQ6" s="52" t="s">
        <v>47</v>
      </c>
      <c r="BR6" s="52" t="s">
        <v>48</v>
      </c>
      <c r="BS6" s="52" t="s">
        <v>49</v>
      </c>
      <c r="BT6" s="52" t="s">
        <v>50</v>
      </c>
      <c r="BU6" s="52" t="s">
        <v>51</v>
      </c>
      <c r="BV6" s="52" t="s">
        <v>52</v>
      </c>
      <c r="BW6" s="52" t="s">
        <v>53</v>
      </c>
      <c r="BX6" s="52" t="s">
        <v>54</v>
      </c>
      <c r="BY6" s="52" t="s">
        <v>55</v>
      </c>
      <c r="BZ6" s="52" t="s">
        <v>56</v>
      </c>
      <c r="CA6" s="52" t="s">
        <v>57</v>
      </c>
      <c r="CB6" s="39"/>
      <c r="CC6" s="39"/>
    </row>
    <row r="7" spans="1:81" ht="15">
      <c r="A7" s="1"/>
      <c r="B7" s="2">
        <v>2010</v>
      </c>
      <c r="C7" s="37">
        <v>4</v>
      </c>
      <c r="D7" s="9">
        <v>254192</v>
      </c>
      <c r="E7" s="9">
        <v>0</v>
      </c>
      <c r="F7" s="9">
        <v>496913</v>
      </c>
      <c r="G7" s="9">
        <v>751105</v>
      </c>
      <c r="H7" s="9">
        <v>3893965</v>
      </c>
      <c r="I7" s="9">
        <v>0</v>
      </c>
      <c r="J7" s="9">
        <v>222730</v>
      </c>
      <c r="K7" s="1"/>
      <c r="L7" s="43">
        <v>0</v>
      </c>
      <c r="M7" s="43">
        <v>0</v>
      </c>
      <c r="N7" s="43">
        <v>0</v>
      </c>
      <c r="O7" s="43">
        <v>0</v>
      </c>
      <c r="P7" s="44">
        <v>0</v>
      </c>
      <c r="Q7" s="44">
        <v>0</v>
      </c>
      <c r="R7" s="43">
        <v>0</v>
      </c>
      <c r="S7" s="1"/>
      <c r="T7" s="45">
        <v>7</v>
      </c>
      <c r="U7" s="43">
        <v>2</v>
      </c>
      <c r="V7" s="43">
        <v>2</v>
      </c>
      <c r="W7" s="43">
        <v>0</v>
      </c>
      <c r="X7" s="43">
        <v>0</v>
      </c>
      <c r="Y7" s="43">
        <v>0</v>
      </c>
      <c r="Z7" s="43">
        <v>9</v>
      </c>
      <c r="AA7" s="43">
        <v>0</v>
      </c>
      <c r="AB7" s="1"/>
      <c r="AC7" s="46">
        <v>4277</v>
      </c>
      <c r="AD7" s="42"/>
      <c r="AE7" s="43">
        <v>0</v>
      </c>
      <c r="AF7" s="43">
        <v>0</v>
      </c>
      <c r="AG7" s="43">
        <v>0</v>
      </c>
      <c r="AH7" s="43">
        <v>0</v>
      </c>
      <c r="AI7" s="9"/>
      <c r="AJ7" s="47"/>
      <c r="AK7" s="44"/>
      <c r="AL7" s="43"/>
      <c r="AM7" s="48"/>
      <c r="AN7" s="43"/>
      <c r="AO7" s="48"/>
      <c r="AP7" s="43"/>
      <c r="AQ7" s="1"/>
      <c r="AR7" s="43"/>
      <c r="AS7" s="9"/>
      <c r="AT7" s="43"/>
      <c r="AU7" s="49"/>
      <c r="AV7" s="1"/>
      <c r="AW7" s="43">
        <v>0</v>
      </c>
      <c r="AX7" s="43">
        <v>0</v>
      </c>
      <c r="AY7" s="43">
        <v>0</v>
      </c>
      <c r="AZ7" s="43">
        <v>0</v>
      </c>
      <c r="BA7" s="43">
        <v>0</v>
      </c>
      <c r="BB7" s="43">
        <v>0</v>
      </c>
      <c r="BC7" s="43">
        <v>0</v>
      </c>
      <c r="BD7" s="43">
        <v>0</v>
      </c>
      <c r="BE7" s="43">
        <v>0</v>
      </c>
      <c r="BF7" s="43">
        <v>0</v>
      </c>
      <c r="BG7" s="43">
        <v>0</v>
      </c>
      <c r="BH7" s="43">
        <v>0</v>
      </c>
      <c r="BI7" s="43">
        <v>0</v>
      </c>
      <c r="BJ7" s="43">
        <v>0</v>
      </c>
      <c r="BK7" s="43">
        <v>0</v>
      </c>
      <c r="BL7" s="43">
        <v>0</v>
      </c>
      <c r="BM7" s="43">
        <v>0</v>
      </c>
      <c r="BN7" s="43">
        <v>0</v>
      </c>
      <c r="BO7" s="43">
        <v>0</v>
      </c>
      <c r="BP7" s="43">
        <v>0</v>
      </c>
      <c r="BQ7" s="43">
        <v>0</v>
      </c>
      <c r="BR7" s="43">
        <v>0</v>
      </c>
      <c r="BS7" s="43">
        <v>0</v>
      </c>
      <c r="BT7" s="43">
        <v>0</v>
      </c>
      <c r="BU7" s="43">
        <v>0</v>
      </c>
      <c r="BV7" s="43">
        <v>0</v>
      </c>
      <c r="BW7" s="43">
        <v>0</v>
      </c>
      <c r="BX7" s="43">
        <v>0</v>
      </c>
      <c r="BY7" s="43">
        <v>0</v>
      </c>
      <c r="BZ7" s="43">
        <v>0</v>
      </c>
      <c r="CA7" s="43">
        <v>0</v>
      </c>
      <c r="CB7" s="1"/>
      <c r="CC7" s="1"/>
    </row>
    <row r="8" spans="1:81" ht="15">
      <c r="A8" s="1"/>
      <c r="B8" s="3">
        <v>2011</v>
      </c>
      <c r="C8" s="37">
        <v>1</v>
      </c>
      <c r="D8" s="9">
        <v>1012569</v>
      </c>
      <c r="E8" s="9">
        <v>0</v>
      </c>
      <c r="F8" s="9">
        <v>565486</v>
      </c>
      <c r="G8" s="9">
        <v>1578055</v>
      </c>
      <c r="H8" s="9">
        <v>6964082.02</v>
      </c>
      <c r="I8" s="9">
        <v>0</v>
      </c>
      <c r="J8" s="9">
        <v>623735</v>
      </c>
      <c r="K8" s="1"/>
      <c r="L8" s="43">
        <v>0</v>
      </c>
      <c r="M8" s="43">
        <v>0</v>
      </c>
      <c r="N8" s="43">
        <v>0</v>
      </c>
      <c r="O8" s="43">
        <v>0</v>
      </c>
      <c r="P8" s="44">
        <v>0</v>
      </c>
      <c r="Q8" s="44">
        <v>0</v>
      </c>
      <c r="R8" s="43">
        <v>0</v>
      </c>
      <c r="S8" s="1"/>
      <c r="T8" s="45">
        <v>30</v>
      </c>
      <c r="U8" s="43">
        <v>2</v>
      </c>
      <c r="V8" s="43">
        <v>2</v>
      </c>
      <c r="W8" s="43">
        <v>0</v>
      </c>
      <c r="X8" s="43">
        <v>0</v>
      </c>
      <c r="Y8" s="43">
        <v>0</v>
      </c>
      <c r="Z8" s="43">
        <v>32</v>
      </c>
      <c r="AA8" s="43">
        <v>0</v>
      </c>
      <c r="AB8" s="1"/>
      <c r="AC8" s="46">
        <v>8076</v>
      </c>
      <c r="AD8" s="42"/>
      <c r="AE8" s="43">
        <v>0</v>
      </c>
      <c r="AF8" s="43">
        <v>0</v>
      </c>
      <c r="AG8" s="43">
        <v>0</v>
      </c>
      <c r="AH8" s="43">
        <v>0</v>
      </c>
      <c r="AI8" s="9"/>
      <c r="AJ8" s="47"/>
      <c r="AK8" s="44"/>
      <c r="AL8" s="43"/>
      <c r="AM8" s="48"/>
      <c r="AN8" s="43"/>
      <c r="AO8" s="48"/>
      <c r="AP8" s="43"/>
      <c r="AQ8" s="1"/>
      <c r="AR8" s="43"/>
      <c r="AS8" s="9"/>
      <c r="AT8" s="43"/>
      <c r="AU8" s="49"/>
      <c r="AV8" s="1"/>
      <c r="AW8" s="43">
        <v>2000</v>
      </c>
      <c r="AX8" s="43">
        <v>1</v>
      </c>
      <c r="AY8" s="43">
        <v>1200</v>
      </c>
      <c r="AZ8" s="43">
        <v>20000</v>
      </c>
      <c r="BA8" s="43">
        <v>600</v>
      </c>
      <c r="BB8" s="43">
        <v>0</v>
      </c>
      <c r="BC8" s="43">
        <v>0</v>
      </c>
      <c r="BD8" s="43">
        <v>274</v>
      </c>
      <c r="BE8" s="43">
        <v>5</v>
      </c>
      <c r="BF8" s="43">
        <v>10</v>
      </c>
      <c r="BG8" s="43">
        <v>0</v>
      </c>
      <c r="BH8" s="43">
        <v>0</v>
      </c>
      <c r="BI8" s="43">
        <v>1885402</v>
      </c>
      <c r="BJ8" s="43">
        <v>1469</v>
      </c>
      <c r="BK8" s="43">
        <v>1</v>
      </c>
      <c r="BL8" s="43">
        <v>301</v>
      </c>
      <c r="BM8" s="43">
        <v>0</v>
      </c>
      <c r="BN8" s="43">
        <v>0</v>
      </c>
      <c r="BO8" s="43">
        <v>48</v>
      </c>
      <c r="BP8" s="43">
        <v>0</v>
      </c>
      <c r="BQ8" s="43">
        <v>0</v>
      </c>
      <c r="BR8" s="43">
        <v>0</v>
      </c>
      <c r="BS8" s="43">
        <v>0</v>
      </c>
      <c r="BT8" s="43">
        <v>33</v>
      </c>
      <c r="BU8" s="43">
        <v>1687</v>
      </c>
      <c r="BV8" s="43">
        <v>60</v>
      </c>
      <c r="BW8" s="43">
        <v>0</v>
      </c>
      <c r="BX8" s="43">
        <v>0</v>
      </c>
      <c r="BY8" s="43">
        <v>18161</v>
      </c>
      <c r="BZ8" s="43">
        <v>0</v>
      </c>
      <c r="CA8" s="43">
        <v>0</v>
      </c>
      <c r="CB8" s="1"/>
      <c r="CC8" s="1"/>
    </row>
    <row r="9" spans="1:81" ht="15">
      <c r="A9" s="1"/>
      <c r="B9" s="3">
        <v>2011</v>
      </c>
      <c r="C9" s="37">
        <v>2</v>
      </c>
      <c r="D9" s="9">
        <v>1151871</v>
      </c>
      <c r="E9" s="9">
        <v>0</v>
      </c>
      <c r="F9" s="9">
        <v>1063047</v>
      </c>
      <c r="G9" s="9">
        <v>2214918</v>
      </c>
      <c r="H9" s="9">
        <v>685051</v>
      </c>
      <c r="I9" s="9">
        <v>25584</v>
      </c>
      <c r="J9" s="9">
        <v>736957</v>
      </c>
      <c r="K9" s="1"/>
      <c r="L9" s="43">
        <v>98</v>
      </c>
      <c r="M9" s="43">
        <v>56</v>
      </c>
      <c r="N9" s="43">
        <v>3</v>
      </c>
      <c r="O9" s="43">
        <v>0</v>
      </c>
      <c r="P9" s="44">
        <v>0</v>
      </c>
      <c r="Q9" s="44">
        <v>0</v>
      </c>
      <c r="R9" s="43">
        <v>154</v>
      </c>
      <c r="S9" s="1"/>
      <c r="T9" s="45">
        <v>52</v>
      </c>
      <c r="U9" s="43">
        <v>10</v>
      </c>
      <c r="V9" s="43">
        <v>10</v>
      </c>
      <c r="W9" s="43">
        <v>0</v>
      </c>
      <c r="X9" s="43">
        <v>0</v>
      </c>
      <c r="Y9" s="43">
        <v>0</v>
      </c>
      <c r="Z9" s="43">
        <v>62</v>
      </c>
      <c r="AA9" s="43">
        <v>0</v>
      </c>
      <c r="AB9" s="1"/>
      <c r="AC9" s="46">
        <v>12093</v>
      </c>
      <c r="AD9" s="42"/>
      <c r="AE9" s="43">
        <v>0</v>
      </c>
      <c r="AF9" s="43">
        <v>0</v>
      </c>
      <c r="AG9" s="43">
        <v>0</v>
      </c>
      <c r="AH9" s="43">
        <v>0</v>
      </c>
      <c r="AI9" s="9"/>
      <c r="AJ9" s="47"/>
      <c r="AK9" s="44"/>
      <c r="AL9" s="43"/>
      <c r="AM9" s="48"/>
      <c r="AN9" s="43">
        <v>135</v>
      </c>
      <c r="AO9" s="48"/>
      <c r="AP9" s="43"/>
      <c r="AQ9" s="1"/>
      <c r="AR9" s="43"/>
      <c r="AS9" s="9"/>
      <c r="AT9" s="43"/>
      <c r="AU9" s="49"/>
      <c r="AV9" s="1"/>
      <c r="AW9" s="43">
        <v>55165</v>
      </c>
      <c r="AX9" s="43">
        <v>1</v>
      </c>
      <c r="AY9" s="43">
        <v>1425</v>
      </c>
      <c r="AZ9" s="43">
        <v>150</v>
      </c>
      <c r="BA9" s="43">
        <v>0</v>
      </c>
      <c r="BB9" s="43">
        <v>50</v>
      </c>
      <c r="BC9" s="43">
        <v>14</v>
      </c>
      <c r="BD9" s="43">
        <v>344</v>
      </c>
      <c r="BE9" s="43">
        <v>0</v>
      </c>
      <c r="BF9" s="43">
        <v>150</v>
      </c>
      <c r="BG9" s="43">
        <v>8</v>
      </c>
      <c r="BH9" s="43">
        <v>0</v>
      </c>
      <c r="BI9" s="43">
        <v>3002463</v>
      </c>
      <c r="BJ9" s="43">
        <v>1038</v>
      </c>
      <c r="BK9" s="43">
        <v>0</v>
      </c>
      <c r="BL9" s="43">
        <v>206</v>
      </c>
      <c r="BM9" s="43">
        <v>3</v>
      </c>
      <c r="BN9" s="43">
        <v>0</v>
      </c>
      <c r="BO9" s="43">
        <v>735</v>
      </c>
      <c r="BP9" s="43">
        <v>0</v>
      </c>
      <c r="BQ9" s="43">
        <v>25</v>
      </c>
      <c r="BR9" s="43">
        <v>10</v>
      </c>
      <c r="BS9" s="43">
        <v>0</v>
      </c>
      <c r="BT9" s="43">
        <v>631</v>
      </c>
      <c r="BU9" s="43">
        <v>64</v>
      </c>
      <c r="BV9" s="43">
        <v>358</v>
      </c>
      <c r="BW9" s="43">
        <v>0</v>
      </c>
      <c r="BX9" s="43">
        <v>0</v>
      </c>
      <c r="BY9" s="43">
        <v>58160</v>
      </c>
      <c r="BZ9" s="43">
        <v>0</v>
      </c>
      <c r="CA9" s="43">
        <v>0</v>
      </c>
      <c r="CB9" s="1"/>
      <c r="CC9" s="1"/>
    </row>
    <row r="10" spans="1:81" ht="15">
      <c r="A10" s="1"/>
      <c r="B10" s="3">
        <v>2011</v>
      </c>
      <c r="C10" s="37">
        <v>3</v>
      </c>
      <c r="D10" s="9">
        <v>924873</v>
      </c>
      <c r="E10" s="9">
        <v>0</v>
      </c>
      <c r="F10" s="9">
        <v>950704</v>
      </c>
      <c r="G10" s="9">
        <v>1875577</v>
      </c>
      <c r="H10" s="9">
        <v>623567</v>
      </c>
      <c r="I10" s="9">
        <v>414880</v>
      </c>
      <c r="J10" s="9">
        <v>7711289</v>
      </c>
      <c r="K10" s="1"/>
      <c r="L10" s="43">
        <v>279</v>
      </c>
      <c r="M10" s="43">
        <v>362</v>
      </c>
      <c r="N10" s="43">
        <v>2</v>
      </c>
      <c r="O10" s="43">
        <v>203</v>
      </c>
      <c r="P10" s="44">
        <v>0</v>
      </c>
      <c r="Q10" s="44">
        <v>0</v>
      </c>
      <c r="R10" s="43">
        <v>844</v>
      </c>
      <c r="S10" s="1"/>
      <c r="T10" s="45">
        <v>131</v>
      </c>
      <c r="U10" s="43">
        <v>4</v>
      </c>
      <c r="V10" s="43">
        <v>4</v>
      </c>
      <c r="W10" s="43">
        <v>5</v>
      </c>
      <c r="X10" s="43">
        <v>0</v>
      </c>
      <c r="Y10" s="43">
        <v>0</v>
      </c>
      <c r="Z10" s="43">
        <v>140</v>
      </c>
      <c r="AA10" s="43">
        <v>106987</v>
      </c>
      <c r="AB10" s="1"/>
      <c r="AC10" s="46">
        <v>5151</v>
      </c>
      <c r="AD10" s="42"/>
      <c r="AE10" s="43">
        <v>220950</v>
      </c>
      <c r="AF10" s="43">
        <v>23550</v>
      </c>
      <c r="AG10" s="43">
        <v>0</v>
      </c>
      <c r="AH10" s="43">
        <v>0</v>
      </c>
      <c r="AI10" s="9"/>
      <c r="AJ10" s="47"/>
      <c r="AK10" s="44"/>
      <c r="AL10" s="43"/>
      <c r="AM10" s="48"/>
      <c r="AN10" s="43">
        <v>12</v>
      </c>
      <c r="AO10" s="48">
        <v>3</v>
      </c>
      <c r="AP10" s="43">
        <v>3</v>
      </c>
      <c r="AQ10" s="1"/>
      <c r="AR10" s="43"/>
      <c r="AS10" s="9"/>
      <c r="AT10" s="43"/>
      <c r="AU10" s="49"/>
      <c r="AV10" s="1"/>
      <c r="AW10" s="43">
        <v>416572</v>
      </c>
      <c r="AX10" s="43">
        <v>2</v>
      </c>
      <c r="AY10" s="43">
        <v>83</v>
      </c>
      <c r="AZ10" s="43">
        <v>216759</v>
      </c>
      <c r="BA10" s="43">
        <v>5</v>
      </c>
      <c r="BB10" s="43">
        <v>6310</v>
      </c>
      <c r="BC10" s="43">
        <v>223</v>
      </c>
      <c r="BD10" s="43">
        <v>964</v>
      </c>
      <c r="BE10" s="43">
        <v>3</v>
      </c>
      <c r="BF10" s="43">
        <v>193</v>
      </c>
      <c r="BG10" s="43">
        <v>10</v>
      </c>
      <c r="BH10" s="43">
        <v>98</v>
      </c>
      <c r="BI10" s="43">
        <v>3479772</v>
      </c>
      <c r="BJ10" s="43">
        <v>2667</v>
      </c>
      <c r="BK10" s="43">
        <v>0</v>
      </c>
      <c r="BL10" s="43">
        <v>716</v>
      </c>
      <c r="BM10" s="43">
        <v>2</v>
      </c>
      <c r="BN10" s="43">
        <v>5713</v>
      </c>
      <c r="BO10" s="43">
        <v>2586</v>
      </c>
      <c r="BP10" s="43">
        <v>921</v>
      </c>
      <c r="BQ10" s="43">
        <v>0</v>
      </c>
      <c r="BR10" s="43">
        <v>0</v>
      </c>
      <c r="BS10" s="43">
        <v>0</v>
      </c>
      <c r="BT10" s="43">
        <v>279</v>
      </c>
      <c r="BU10" s="43">
        <v>109</v>
      </c>
      <c r="BV10" s="43">
        <v>94</v>
      </c>
      <c r="BW10" s="43">
        <v>0</v>
      </c>
      <c r="BX10" s="43">
        <v>0</v>
      </c>
      <c r="BY10" s="43">
        <v>77390</v>
      </c>
      <c r="BZ10" s="43">
        <v>1429</v>
      </c>
      <c r="CA10" s="43">
        <v>19</v>
      </c>
      <c r="CB10" s="1"/>
      <c r="CC10" s="1"/>
    </row>
    <row r="11" spans="1:81" ht="15">
      <c r="A11" s="1"/>
      <c r="B11" s="3">
        <v>2011</v>
      </c>
      <c r="C11" s="37">
        <v>4</v>
      </c>
      <c r="D11" s="9">
        <v>921100</v>
      </c>
      <c r="E11" s="9">
        <v>0</v>
      </c>
      <c r="F11" s="9">
        <v>1016494</v>
      </c>
      <c r="G11" s="9">
        <v>1937594</v>
      </c>
      <c r="H11" s="9">
        <v>1542396</v>
      </c>
      <c r="I11" s="9">
        <v>186399</v>
      </c>
      <c r="J11" s="9">
        <v>8792777</v>
      </c>
      <c r="K11" s="1"/>
      <c r="L11" s="43">
        <v>201</v>
      </c>
      <c r="M11" s="43">
        <v>1405</v>
      </c>
      <c r="N11" s="43">
        <v>8</v>
      </c>
      <c r="O11" s="43">
        <v>146</v>
      </c>
      <c r="P11" s="44">
        <v>0</v>
      </c>
      <c r="Q11" s="44">
        <v>0</v>
      </c>
      <c r="R11" s="43">
        <v>1752</v>
      </c>
      <c r="S11" s="1"/>
      <c r="T11" s="45">
        <v>202</v>
      </c>
      <c r="U11" s="43">
        <v>3</v>
      </c>
      <c r="V11" s="43">
        <v>3</v>
      </c>
      <c r="W11" s="43">
        <v>21</v>
      </c>
      <c r="X11" s="43">
        <v>0</v>
      </c>
      <c r="Y11" s="43">
        <v>0</v>
      </c>
      <c r="Z11" s="43">
        <v>226</v>
      </c>
      <c r="AA11" s="43">
        <v>76310</v>
      </c>
      <c r="AB11" s="1"/>
      <c r="AC11" s="46">
        <v>11552</v>
      </c>
      <c r="AD11" s="42"/>
      <c r="AE11" s="43">
        <v>276431</v>
      </c>
      <c r="AF11" s="43">
        <v>13251</v>
      </c>
      <c r="AG11" s="43">
        <v>0</v>
      </c>
      <c r="AH11" s="43">
        <v>0</v>
      </c>
      <c r="AI11" s="9"/>
      <c r="AJ11" s="47"/>
      <c r="AK11" s="44"/>
      <c r="AL11" s="43"/>
      <c r="AM11" s="48"/>
      <c r="AN11" s="43">
        <v>15</v>
      </c>
      <c r="AO11" s="48">
        <v>63</v>
      </c>
      <c r="AP11" s="43">
        <v>43</v>
      </c>
      <c r="AQ11" s="1"/>
      <c r="AR11" s="43"/>
      <c r="AS11" s="9"/>
      <c r="AT11" s="43"/>
      <c r="AU11" s="49"/>
      <c r="AV11" s="1"/>
      <c r="AW11" s="43">
        <v>474376</v>
      </c>
      <c r="AX11" s="43">
        <v>1</v>
      </c>
      <c r="AY11" s="43">
        <v>20</v>
      </c>
      <c r="AZ11" s="43">
        <v>80010</v>
      </c>
      <c r="BA11" s="43">
        <v>11</v>
      </c>
      <c r="BB11" s="43">
        <v>4603</v>
      </c>
      <c r="BC11" s="43">
        <v>174</v>
      </c>
      <c r="BD11" s="43">
        <v>368</v>
      </c>
      <c r="BE11" s="43">
        <v>0</v>
      </c>
      <c r="BF11" s="43">
        <v>25</v>
      </c>
      <c r="BG11" s="43">
        <v>12</v>
      </c>
      <c r="BH11" s="43">
        <v>58</v>
      </c>
      <c r="BI11" s="43">
        <v>2172613</v>
      </c>
      <c r="BJ11" s="43">
        <v>1124</v>
      </c>
      <c r="BK11" s="43">
        <v>0</v>
      </c>
      <c r="BL11" s="43">
        <v>4585</v>
      </c>
      <c r="BM11" s="43">
        <v>0</v>
      </c>
      <c r="BN11" s="43">
        <v>852</v>
      </c>
      <c r="BO11" s="43">
        <v>179</v>
      </c>
      <c r="BP11" s="43">
        <v>0</v>
      </c>
      <c r="BQ11" s="43">
        <v>578</v>
      </c>
      <c r="BR11" s="43">
        <v>51</v>
      </c>
      <c r="BS11" s="43">
        <v>18</v>
      </c>
      <c r="BT11" s="43">
        <v>873</v>
      </c>
      <c r="BU11" s="43">
        <v>14</v>
      </c>
      <c r="BV11" s="43">
        <v>54</v>
      </c>
      <c r="BW11" s="43">
        <v>2</v>
      </c>
      <c r="BX11" s="43">
        <v>5</v>
      </c>
      <c r="BY11" s="43">
        <v>69852</v>
      </c>
      <c r="BZ11" s="43">
        <v>1080</v>
      </c>
      <c r="CA11" s="43">
        <v>51</v>
      </c>
      <c r="CB11" s="1"/>
      <c r="CC11" s="1"/>
    </row>
    <row r="12" spans="1:81" ht="15">
      <c r="A12" s="1"/>
      <c r="B12" s="3">
        <v>2012</v>
      </c>
      <c r="C12" s="37">
        <v>1</v>
      </c>
      <c r="D12" s="9">
        <v>654194</v>
      </c>
      <c r="E12" s="9">
        <v>0</v>
      </c>
      <c r="F12" s="9">
        <v>878169</v>
      </c>
      <c r="G12" s="9">
        <v>1532363</v>
      </c>
      <c r="H12" s="9">
        <v>938907</v>
      </c>
      <c r="I12" s="9">
        <v>93406</v>
      </c>
      <c r="J12" s="9">
        <v>4128891</v>
      </c>
      <c r="K12" s="1"/>
      <c r="L12" s="43">
        <v>158</v>
      </c>
      <c r="M12" s="43">
        <v>14601</v>
      </c>
      <c r="N12" s="43">
        <v>264</v>
      </c>
      <c r="O12" s="43">
        <v>35</v>
      </c>
      <c r="P12" s="44">
        <v>0</v>
      </c>
      <c r="Q12" s="44">
        <v>0</v>
      </c>
      <c r="R12" s="43">
        <v>14794</v>
      </c>
      <c r="S12" s="1"/>
      <c r="T12" s="45">
        <v>393</v>
      </c>
      <c r="U12" s="43">
        <v>7</v>
      </c>
      <c r="V12" s="43">
        <v>7</v>
      </c>
      <c r="W12" s="43">
        <v>11</v>
      </c>
      <c r="X12" s="43">
        <v>0</v>
      </c>
      <c r="Y12" s="43">
        <v>0</v>
      </c>
      <c r="Z12" s="43">
        <v>411</v>
      </c>
      <c r="AA12" s="43">
        <v>91250</v>
      </c>
      <c r="AB12" s="1"/>
      <c r="AC12" s="46">
        <v>13229</v>
      </c>
      <c r="AD12" s="42"/>
      <c r="AE12" s="43">
        <v>337586</v>
      </c>
      <c r="AF12" s="43">
        <v>35755</v>
      </c>
      <c r="AG12" s="43">
        <v>0</v>
      </c>
      <c r="AH12" s="43">
        <v>0</v>
      </c>
      <c r="AI12" s="9">
        <v>21104</v>
      </c>
      <c r="AJ12" s="47"/>
      <c r="AK12" s="44">
        <v>1</v>
      </c>
      <c r="AL12" s="43">
        <v>1</v>
      </c>
      <c r="AM12" s="48">
        <v>1</v>
      </c>
      <c r="AN12" s="43">
        <v>16</v>
      </c>
      <c r="AO12" s="48">
        <v>66</v>
      </c>
      <c r="AP12" s="43">
        <v>42</v>
      </c>
      <c r="AQ12" s="1"/>
      <c r="AR12" s="43"/>
      <c r="AS12" s="9"/>
      <c r="AT12" s="43"/>
      <c r="AU12" s="49"/>
      <c r="AV12" s="1"/>
      <c r="AW12" s="43">
        <v>9466</v>
      </c>
      <c r="AX12" s="43">
        <v>1</v>
      </c>
      <c r="AY12" s="43">
        <v>75</v>
      </c>
      <c r="AZ12" s="43">
        <v>23953</v>
      </c>
      <c r="BA12" s="43">
        <v>0</v>
      </c>
      <c r="BB12" s="43">
        <v>14206</v>
      </c>
      <c r="BC12" s="43">
        <v>11</v>
      </c>
      <c r="BD12" s="43">
        <v>397</v>
      </c>
      <c r="BE12" s="43">
        <v>0</v>
      </c>
      <c r="BF12" s="43">
        <v>1686</v>
      </c>
      <c r="BG12" s="43">
        <v>505</v>
      </c>
      <c r="BH12" s="43">
        <v>69</v>
      </c>
      <c r="BI12" s="43">
        <v>1174577</v>
      </c>
      <c r="BJ12" s="43">
        <v>29559</v>
      </c>
      <c r="BK12" s="43">
        <v>0</v>
      </c>
      <c r="BL12" s="43">
        <v>745</v>
      </c>
      <c r="BM12" s="43">
        <v>0</v>
      </c>
      <c r="BN12" s="43">
        <v>1934</v>
      </c>
      <c r="BO12" s="43">
        <v>536</v>
      </c>
      <c r="BP12" s="43">
        <v>0</v>
      </c>
      <c r="BQ12" s="43">
        <v>65</v>
      </c>
      <c r="BR12" s="43">
        <v>11</v>
      </c>
      <c r="BS12" s="43">
        <v>2</v>
      </c>
      <c r="BT12" s="43">
        <v>68</v>
      </c>
      <c r="BU12" s="43">
        <v>11</v>
      </c>
      <c r="BV12" s="43">
        <v>0</v>
      </c>
      <c r="BW12" s="43">
        <v>10</v>
      </c>
      <c r="BX12" s="43">
        <v>856</v>
      </c>
      <c r="BY12" s="43">
        <v>110254</v>
      </c>
      <c r="BZ12" s="43">
        <v>629</v>
      </c>
      <c r="CA12" s="43">
        <v>140</v>
      </c>
      <c r="CB12" s="1"/>
      <c r="CC12" s="1"/>
    </row>
    <row r="13" spans="1:81" ht="15">
      <c r="A13" s="1"/>
      <c r="B13" s="3">
        <v>2012</v>
      </c>
      <c r="C13" s="37">
        <v>2</v>
      </c>
      <c r="D13" s="9">
        <v>982319</v>
      </c>
      <c r="E13" s="9">
        <v>0</v>
      </c>
      <c r="F13" s="9">
        <v>1000412</v>
      </c>
      <c r="G13" s="9">
        <v>1982731</v>
      </c>
      <c r="H13" s="9">
        <v>905172</v>
      </c>
      <c r="I13" s="9">
        <v>40522</v>
      </c>
      <c r="J13" s="9">
        <v>5555714</v>
      </c>
      <c r="K13" s="1"/>
      <c r="L13" s="43">
        <v>114</v>
      </c>
      <c r="M13" s="43">
        <v>69</v>
      </c>
      <c r="N13" s="43">
        <v>1</v>
      </c>
      <c r="O13" s="43">
        <v>397</v>
      </c>
      <c r="P13" s="44">
        <v>0</v>
      </c>
      <c r="Q13" s="44">
        <v>0</v>
      </c>
      <c r="R13" s="43">
        <v>580</v>
      </c>
      <c r="S13" s="1"/>
      <c r="T13" s="45">
        <v>751</v>
      </c>
      <c r="U13" s="43">
        <v>0</v>
      </c>
      <c r="V13" s="43">
        <v>0</v>
      </c>
      <c r="W13" s="43">
        <v>56</v>
      </c>
      <c r="X13" s="43">
        <v>0</v>
      </c>
      <c r="Y13" s="43">
        <v>0</v>
      </c>
      <c r="Z13" s="43">
        <v>807</v>
      </c>
      <c r="AA13" s="43">
        <v>156030</v>
      </c>
      <c r="AB13" s="1"/>
      <c r="AC13" s="46">
        <v>17523</v>
      </c>
      <c r="AD13" s="42"/>
      <c r="AE13" s="43">
        <v>204133</v>
      </c>
      <c r="AF13" s="43">
        <v>36268</v>
      </c>
      <c r="AG13" s="43">
        <v>0</v>
      </c>
      <c r="AH13" s="43">
        <v>0</v>
      </c>
      <c r="AI13" s="9">
        <v>0</v>
      </c>
      <c r="AJ13" s="47"/>
      <c r="AK13" s="44">
        <v>1</v>
      </c>
      <c r="AL13" s="43">
        <v>1</v>
      </c>
      <c r="AM13" s="48">
        <v>1</v>
      </c>
      <c r="AN13" s="43">
        <v>17</v>
      </c>
      <c r="AO13" s="48">
        <v>29</v>
      </c>
      <c r="AP13" s="43">
        <v>15</v>
      </c>
      <c r="AQ13" s="1"/>
      <c r="AR13" s="43"/>
      <c r="AS13" s="9"/>
      <c r="AT13" s="43"/>
      <c r="AU13" s="49"/>
      <c r="AV13" s="1"/>
      <c r="AW13" s="43">
        <v>12941</v>
      </c>
      <c r="AX13" s="43">
        <v>1</v>
      </c>
      <c r="AY13" s="43">
        <v>80</v>
      </c>
      <c r="AZ13" s="43">
        <v>21975</v>
      </c>
      <c r="BA13" s="43">
        <v>0</v>
      </c>
      <c r="BB13" s="43">
        <v>88090</v>
      </c>
      <c r="BC13" s="43">
        <v>0</v>
      </c>
      <c r="BD13" s="43">
        <v>538</v>
      </c>
      <c r="BE13" s="43">
        <v>0</v>
      </c>
      <c r="BF13" s="43">
        <v>1713</v>
      </c>
      <c r="BG13" s="43">
        <v>560</v>
      </c>
      <c r="BH13" s="43">
        <v>125</v>
      </c>
      <c r="BI13" s="43">
        <v>37714193</v>
      </c>
      <c r="BJ13" s="43">
        <v>19101</v>
      </c>
      <c r="BK13" s="43">
        <v>0</v>
      </c>
      <c r="BL13" s="43">
        <v>400</v>
      </c>
      <c r="BM13" s="43">
        <v>0</v>
      </c>
      <c r="BN13" s="43">
        <v>3264</v>
      </c>
      <c r="BO13" s="43">
        <v>5480</v>
      </c>
      <c r="BP13" s="43">
        <v>0</v>
      </c>
      <c r="BQ13" s="43">
        <v>45</v>
      </c>
      <c r="BR13" s="43">
        <v>0</v>
      </c>
      <c r="BS13" s="43">
        <v>0</v>
      </c>
      <c r="BT13" s="43">
        <v>1663</v>
      </c>
      <c r="BU13" s="43">
        <v>24</v>
      </c>
      <c r="BV13" s="43">
        <v>103</v>
      </c>
      <c r="BW13" s="43">
        <v>2</v>
      </c>
      <c r="BX13" s="43">
        <v>22</v>
      </c>
      <c r="BY13" s="43">
        <v>45530</v>
      </c>
      <c r="BZ13" s="43">
        <v>670</v>
      </c>
      <c r="CA13" s="43">
        <v>735</v>
      </c>
      <c r="CB13" s="1"/>
      <c r="CC13" s="1"/>
    </row>
    <row r="14" spans="1:81" ht="15">
      <c r="A14" s="1"/>
      <c r="B14" s="3">
        <v>2012</v>
      </c>
      <c r="C14" s="37">
        <v>3</v>
      </c>
      <c r="D14" s="9">
        <v>1184291</v>
      </c>
      <c r="E14" s="9">
        <v>0</v>
      </c>
      <c r="F14" s="9">
        <v>1540311</v>
      </c>
      <c r="G14" s="9">
        <v>2724602</v>
      </c>
      <c r="H14" s="9">
        <v>916441</v>
      </c>
      <c r="I14" s="9">
        <v>238494</v>
      </c>
      <c r="J14" s="9">
        <v>6149119</v>
      </c>
      <c r="K14" s="1"/>
      <c r="L14" s="43">
        <v>67</v>
      </c>
      <c r="M14" s="43">
        <v>290</v>
      </c>
      <c r="N14" s="43">
        <v>12</v>
      </c>
      <c r="O14" s="43">
        <v>0</v>
      </c>
      <c r="P14" s="44">
        <v>0</v>
      </c>
      <c r="Q14" s="44">
        <v>0</v>
      </c>
      <c r="R14" s="43">
        <v>357</v>
      </c>
      <c r="S14" s="1"/>
      <c r="T14" s="45">
        <v>936</v>
      </c>
      <c r="U14" s="43">
        <v>0</v>
      </c>
      <c r="V14" s="43">
        <v>0</v>
      </c>
      <c r="W14" s="43">
        <v>60</v>
      </c>
      <c r="X14" s="43">
        <v>0</v>
      </c>
      <c r="Y14" s="43">
        <v>0</v>
      </c>
      <c r="Z14" s="43">
        <v>996</v>
      </c>
      <c r="AA14" s="43">
        <v>580006</v>
      </c>
      <c r="AB14" s="1"/>
      <c r="AC14" s="46">
        <v>4037</v>
      </c>
      <c r="AD14" s="42"/>
      <c r="AE14" s="43">
        <v>882812</v>
      </c>
      <c r="AF14" s="43">
        <v>99971</v>
      </c>
      <c r="AG14" s="43">
        <v>0</v>
      </c>
      <c r="AH14" s="43">
        <v>0</v>
      </c>
      <c r="AI14" s="9">
        <v>0</v>
      </c>
      <c r="AJ14" s="47"/>
      <c r="AK14" s="44">
        <v>1</v>
      </c>
      <c r="AL14" s="43">
        <v>1</v>
      </c>
      <c r="AM14" s="48">
        <v>1</v>
      </c>
      <c r="AN14" s="43">
        <v>17</v>
      </c>
      <c r="AO14" s="48">
        <v>17</v>
      </c>
      <c r="AP14" s="43">
        <v>0</v>
      </c>
      <c r="AQ14" s="1"/>
      <c r="AR14" s="43"/>
      <c r="AS14" s="9"/>
      <c r="AT14" s="43"/>
      <c r="AU14" s="49"/>
      <c r="AV14" s="1"/>
      <c r="AW14" s="43">
        <v>7036</v>
      </c>
      <c r="AX14" s="43">
        <v>4</v>
      </c>
      <c r="AY14" s="43">
        <v>81</v>
      </c>
      <c r="AZ14" s="43">
        <v>220675</v>
      </c>
      <c r="BA14" s="43">
        <v>0</v>
      </c>
      <c r="BB14" s="43">
        <v>10810</v>
      </c>
      <c r="BC14" s="43">
        <v>5</v>
      </c>
      <c r="BD14" s="43">
        <v>731</v>
      </c>
      <c r="BE14" s="43">
        <v>0</v>
      </c>
      <c r="BF14" s="43">
        <v>1337</v>
      </c>
      <c r="BG14" s="43">
        <v>108</v>
      </c>
      <c r="BH14" s="43">
        <v>15</v>
      </c>
      <c r="BI14" s="43">
        <v>38312</v>
      </c>
      <c r="BJ14" s="43">
        <v>38</v>
      </c>
      <c r="BK14" s="43">
        <v>0</v>
      </c>
      <c r="BL14" s="43">
        <v>168</v>
      </c>
      <c r="BM14" s="43">
        <v>0</v>
      </c>
      <c r="BN14" s="43">
        <v>1108</v>
      </c>
      <c r="BO14" s="43">
        <v>2630</v>
      </c>
      <c r="BP14" s="43">
        <v>0</v>
      </c>
      <c r="BQ14" s="43">
        <v>9863</v>
      </c>
      <c r="BR14" s="43">
        <v>1916</v>
      </c>
      <c r="BS14" s="43">
        <v>0</v>
      </c>
      <c r="BT14" s="43">
        <v>1292</v>
      </c>
      <c r="BU14" s="43">
        <v>10</v>
      </c>
      <c r="BV14" s="43">
        <v>40</v>
      </c>
      <c r="BW14" s="43">
        <v>2</v>
      </c>
      <c r="BX14" s="43">
        <v>52</v>
      </c>
      <c r="BY14" s="43">
        <v>110555</v>
      </c>
      <c r="BZ14" s="43">
        <v>612</v>
      </c>
      <c r="CA14" s="43">
        <v>694</v>
      </c>
      <c r="CB14" s="1"/>
      <c r="CC14" s="1"/>
    </row>
    <row r="15" spans="1:81" ht="15">
      <c r="A15" s="1"/>
      <c r="B15" s="3">
        <v>2012</v>
      </c>
      <c r="C15" s="37">
        <v>4</v>
      </c>
      <c r="D15" s="9">
        <v>1087694</v>
      </c>
      <c r="E15" s="9">
        <v>0</v>
      </c>
      <c r="F15" s="9">
        <v>1789016</v>
      </c>
      <c r="G15" s="9">
        <v>2876710</v>
      </c>
      <c r="H15" s="9">
        <v>67600</v>
      </c>
      <c r="I15" s="9">
        <v>798812</v>
      </c>
      <c r="J15" s="9">
        <v>9697985</v>
      </c>
      <c r="K15" s="1"/>
      <c r="L15" s="43">
        <v>0</v>
      </c>
      <c r="M15" s="43">
        <v>0</v>
      </c>
      <c r="N15" s="43">
        <v>0</v>
      </c>
      <c r="O15" s="43">
        <v>0</v>
      </c>
      <c r="P15" s="44">
        <v>0</v>
      </c>
      <c r="Q15" s="44">
        <v>0</v>
      </c>
      <c r="R15" s="43">
        <v>0</v>
      </c>
      <c r="S15" s="1"/>
      <c r="T15" s="45">
        <v>665</v>
      </c>
      <c r="U15" s="43">
        <v>0</v>
      </c>
      <c r="V15" s="43">
        <v>0</v>
      </c>
      <c r="W15" s="43">
        <v>32</v>
      </c>
      <c r="X15" s="43">
        <v>0</v>
      </c>
      <c r="Y15" s="43">
        <v>0</v>
      </c>
      <c r="Z15" s="43">
        <v>697</v>
      </c>
      <c r="AA15" s="43">
        <v>196633</v>
      </c>
      <c r="AB15" s="1"/>
      <c r="AC15" s="46">
        <v>20583</v>
      </c>
      <c r="AD15" s="42"/>
      <c r="AE15" s="43">
        <v>473567</v>
      </c>
      <c r="AF15" s="43">
        <v>63674</v>
      </c>
      <c r="AG15" s="43">
        <v>0</v>
      </c>
      <c r="AH15" s="43">
        <v>0</v>
      </c>
      <c r="AI15" s="9">
        <v>1078</v>
      </c>
      <c r="AJ15" s="47"/>
      <c r="AK15" s="44">
        <v>1</v>
      </c>
      <c r="AL15" s="43">
        <v>1</v>
      </c>
      <c r="AM15" s="48">
        <v>1</v>
      </c>
      <c r="AN15" s="43">
        <v>0</v>
      </c>
      <c r="AO15" s="48">
        <v>9</v>
      </c>
      <c r="AP15" s="43">
        <v>0</v>
      </c>
      <c r="AQ15" s="1"/>
      <c r="AR15" s="43"/>
      <c r="AS15" s="9"/>
      <c r="AT15" s="43"/>
      <c r="AU15" s="49"/>
      <c r="AV15" s="1"/>
      <c r="AW15" s="43">
        <v>3</v>
      </c>
      <c r="AX15" s="43">
        <v>0</v>
      </c>
      <c r="AY15" s="43">
        <v>0</v>
      </c>
      <c r="AZ15" s="43">
        <v>32</v>
      </c>
      <c r="BA15" s="43">
        <v>4500</v>
      </c>
      <c r="BB15" s="43">
        <v>38</v>
      </c>
      <c r="BC15" s="43">
        <v>393</v>
      </c>
      <c r="BD15" s="43">
        <v>330</v>
      </c>
      <c r="BE15" s="43">
        <v>0</v>
      </c>
      <c r="BF15" s="43">
        <v>3003</v>
      </c>
      <c r="BG15" s="43">
        <v>6</v>
      </c>
      <c r="BH15" s="43">
        <v>523</v>
      </c>
      <c r="BI15" s="43">
        <v>4</v>
      </c>
      <c r="BJ15" s="43">
        <v>1</v>
      </c>
      <c r="BK15" s="43">
        <v>280</v>
      </c>
      <c r="BL15" s="43">
        <v>54</v>
      </c>
      <c r="BM15" s="43">
        <v>0</v>
      </c>
      <c r="BN15" s="43">
        <v>295</v>
      </c>
      <c r="BO15" s="43">
        <v>871</v>
      </c>
      <c r="BP15" s="43">
        <v>0</v>
      </c>
      <c r="BQ15" s="43">
        <v>1198</v>
      </c>
      <c r="BR15" s="43">
        <v>275</v>
      </c>
      <c r="BS15" s="43">
        <v>0</v>
      </c>
      <c r="BT15" s="43">
        <v>47</v>
      </c>
      <c r="BU15" s="43">
        <v>12</v>
      </c>
      <c r="BV15" s="43">
        <v>26</v>
      </c>
      <c r="BW15" s="43">
        <v>1</v>
      </c>
      <c r="BX15" s="43">
        <v>8</v>
      </c>
      <c r="BY15" s="43">
        <v>94945</v>
      </c>
      <c r="BZ15" s="43">
        <v>392</v>
      </c>
      <c r="CA15" s="43">
        <v>591</v>
      </c>
      <c r="CB15" s="1"/>
      <c r="CC15" s="1"/>
    </row>
    <row r="16" spans="1:81" ht="15">
      <c r="A16" s="1"/>
      <c r="B16" s="3">
        <v>2013</v>
      </c>
      <c r="C16" s="37">
        <v>1</v>
      </c>
      <c r="D16" s="9">
        <v>631057</v>
      </c>
      <c r="E16" s="9">
        <v>0</v>
      </c>
      <c r="F16" s="9">
        <v>3484368</v>
      </c>
      <c r="G16" s="9">
        <v>4115425</v>
      </c>
      <c r="H16" s="9">
        <v>33235</v>
      </c>
      <c r="I16" s="9">
        <v>117245</v>
      </c>
      <c r="J16" s="9">
        <v>6493872</v>
      </c>
      <c r="K16" s="1"/>
      <c r="L16" s="43">
        <v>0</v>
      </c>
      <c r="M16" s="43">
        <v>0</v>
      </c>
      <c r="N16" s="43">
        <v>0</v>
      </c>
      <c r="O16" s="43">
        <v>0</v>
      </c>
      <c r="P16" s="44">
        <v>0</v>
      </c>
      <c r="Q16" s="44">
        <v>0</v>
      </c>
      <c r="R16" s="43">
        <v>0</v>
      </c>
      <c r="S16" s="1"/>
      <c r="T16" s="45">
        <v>528</v>
      </c>
      <c r="U16" s="43">
        <v>75</v>
      </c>
      <c r="V16" s="43">
        <v>2</v>
      </c>
      <c r="W16" s="43">
        <v>88</v>
      </c>
      <c r="X16" s="43">
        <v>0</v>
      </c>
      <c r="Y16" s="43">
        <v>0</v>
      </c>
      <c r="Z16" s="43">
        <v>691</v>
      </c>
      <c r="AA16" s="43">
        <v>333155</v>
      </c>
      <c r="AB16" s="1"/>
      <c r="AC16" s="46">
        <v>10920</v>
      </c>
      <c r="AD16" s="42"/>
      <c r="AE16" s="43">
        <v>2531102</v>
      </c>
      <c r="AF16" s="43">
        <v>176175</v>
      </c>
      <c r="AG16" s="43">
        <v>0</v>
      </c>
      <c r="AH16" s="43">
        <v>0</v>
      </c>
      <c r="AI16" s="9">
        <v>160527</v>
      </c>
      <c r="AJ16" s="47"/>
      <c r="AK16" s="44"/>
      <c r="AL16" s="43"/>
      <c r="AM16" s="48"/>
      <c r="AN16" s="43"/>
      <c r="AO16" s="48">
        <v>0</v>
      </c>
      <c r="AP16" s="43">
        <v>0</v>
      </c>
      <c r="AQ16" s="1"/>
      <c r="AR16" s="43"/>
      <c r="AS16" s="9"/>
      <c r="AT16" s="43"/>
      <c r="AU16" s="49"/>
      <c r="AV16" s="1"/>
      <c r="AW16" s="43">
        <v>1</v>
      </c>
      <c r="AX16" s="43">
        <v>0</v>
      </c>
      <c r="AY16" s="43">
        <v>0</v>
      </c>
      <c r="AZ16" s="43">
        <v>79</v>
      </c>
      <c r="BA16" s="43">
        <v>0</v>
      </c>
      <c r="BB16" s="43">
        <v>13</v>
      </c>
      <c r="BC16" s="43">
        <v>477</v>
      </c>
      <c r="BD16" s="43">
        <v>242</v>
      </c>
      <c r="BE16" s="43">
        <v>0</v>
      </c>
      <c r="BF16" s="43">
        <v>390</v>
      </c>
      <c r="BG16" s="43">
        <v>6</v>
      </c>
      <c r="BH16" s="43">
        <v>16</v>
      </c>
      <c r="BI16" s="43">
        <v>0</v>
      </c>
      <c r="BJ16" s="43">
        <v>0</v>
      </c>
      <c r="BK16" s="43">
        <v>0</v>
      </c>
      <c r="BL16" s="43">
        <v>741</v>
      </c>
      <c r="BM16" s="43">
        <v>7</v>
      </c>
      <c r="BN16" s="43">
        <v>328</v>
      </c>
      <c r="BO16" s="43">
        <v>1905</v>
      </c>
      <c r="BP16" s="43">
        <v>0</v>
      </c>
      <c r="BQ16" s="43">
        <v>1733</v>
      </c>
      <c r="BR16" s="43">
        <v>381</v>
      </c>
      <c r="BS16" s="43">
        <v>44</v>
      </c>
      <c r="BT16" s="43">
        <v>0</v>
      </c>
      <c r="BU16" s="43">
        <v>0</v>
      </c>
      <c r="BV16" s="43">
        <v>8</v>
      </c>
      <c r="BW16" s="43">
        <v>1</v>
      </c>
      <c r="BX16" s="43">
        <v>0</v>
      </c>
      <c r="BY16" s="43">
        <v>51212</v>
      </c>
      <c r="BZ16" s="43">
        <v>226</v>
      </c>
      <c r="CA16" s="43">
        <v>22</v>
      </c>
      <c r="CB16" s="1"/>
      <c r="CC16" s="1"/>
    </row>
    <row r="17" spans="1:81" ht="15">
      <c r="A17" s="1"/>
      <c r="B17" s="3">
        <v>2013</v>
      </c>
      <c r="C17" s="37">
        <v>2</v>
      </c>
      <c r="D17" s="9">
        <v>1762183</v>
      </c>
      <c r="E17" s="9">
        <v>0</v>
      </c>
      <c r="F17" s="9">
        <v>4401395</v>
      </c>
      <c r="G17" s="9">
        <v>6163578</v>
      </c>
      <c r="H17" s="9">
        <v>837544</v>
      </c>
      <c r="I17" s="9">
        <v>4505898</v>
      </c>
      <c r="J17" s="9">
        <v>1422239</v>
      </c>
      <c r="K17" s="1"/>
      <c r="L17" s="43">
        <v>564</v>
      </c>
      <c r="M17" s="43">
        <v>0</v>
      </c>
      <c r="N17" s="43">
        <v>6</v>
      </c>
      <c r="O17" s="43">
        <v>0</v>
      </c>
      <c r="P17" s="44">
        <v>0</v>
      </c>
      <c r="Q17" s="44">
        <v>0</v>
      </c>
      <c r="R17" s="43">
        <v>570</v>
      </c>
      <c r="S17" s="1"/>
      <c r="T17" s="45">
        <v>218</v>
      </c>
      <c r="U17" s="43">
        <v>477</v>
      </c>
      <c r="V17" s="43">
        <v>6</v>
      </c>
      <c r="W17" s="43">
        <v>0</v>
      </c>
      <c r="X17" s="43">
        <v>0</v>
      </c>
      <c r="Y17" s="43">
        <v>0</v>
      </c>
      <c r="Z17" s="43">
        <v>695</v>
      </c>
      <c r="AA17" s="43">
        <v>0</v>
      </c>
      <c r="AB17" s="1"/>
      <c r="AC17" s="46">
        <v>28583</v>
      </c>
      <c r="AD17" s="42"/>
      <c r="AE17" s="43">
        <v>363316</v>
      </c>
      <c r="AF17" s="43">
        <v>764237</v>
      </c>
      <c r="AG17" s="43">
        <v>0</v>
      </c>
      <c r="AH17" s="43">
        <v>0</v>
      </c>
      <c r="AI17" s="9">
        <v>462384</v>
      </c>
      <c r="AJ17" s="47"/>
      <c r="AK17" s="44"/>
      <c r="AL17" s="43"/>
      <c r="AM17" s="48"/>
      <c r="AN17" s="43">
        <v>105</v>
      </c>
      <c r="AO17" s="48"/>
      <c r="AP17" s="43"/>
      <c r="AQ17" s="1"/>
      <c r="AR17" s="43"/>
      <c r="AS17" s="9"/>
      <c r="AT17" s="43"/>
      <c r="AU17" s="49"/>
      <c r="AV17" s="1"/>
      <c r="AW17" s="43">
        <v>85</v>
      </c>
      <c r="AX17" s="43">
        <v>0</v>
      </c>
      <c r="AY17" s="43">
        <v>0</v>
      </c>
      <c r="AZ17" s="43">
        <v>36947</v>
      </c>
      <c r="BA17" s="43">
        <v>0</v>
      </c>
      <c r="BB17" s="43">
        <v>0</v>
      </c>
      <c r="BC17" s="43">
        <v>0</v>
      </c>
      <c r="BD17" s="43">
        <v>0</v>
      </c>
      <c r="BE17" s="43">
        <v>0</v>
      </c>
      <c r="BF17" s="43">
        <v>150</v>
      </c>
      <c r="BG17" s="43">
        <v>0</v>
      </c>
      <c r="BH17" s="43">
        <v>0</v>
      </c>
      <c r="BI17" s="43">
        <v>1</v>
      </c>
      <c r="BJ17" s="43">
        <v>0</v>
      </c>
      <c r="BK17" s="43">
        <v>0</v>
      </c>
      <c r="BL17" s="43">
        <v>1</v>
      </c>
      <c r="BM17" s="43">
        <v>35</v>
      </c>
      <c r="BN17" s="43">
        <v>1274</v>
      </c>
      <c r="BO17" s="43">
        <v>27</v>
      </c>
      <c r="BP17" s="43">
        <v>0</v>
      </c>
      <c r="BQ17" s="43">
        <v>0</v>
      </c>
      <c r="BR17" s="43">
        <v>0</v>
      </c>
      <c r="BS17" s="43">
        <v>0</v>
      </c>
      <c r="BT17" s="43">
        <v>25</v>
      </c>
      <c r="BU17" s="43">
        <v>0</v>
      </c>
      <c r="BV17" s="43">
        <v>0</v>
      </c>
      <c r="BW17" s="43">
        <v>0</v>
      </c>
      <c r="BX17" s="43">
        <v>0</v>
      </c>
      <c r="BY17" s="43">
        <v>1221</v>
      </c>
      <c r="BZ17" s="43">
        <v>67</v>
      </c>
      <c r="CA17" s="43">
        <v>41</v>
      </c>
      <c r="CB17" s="1"/>
      <c r="CC17" s="1"/>
    </row>
    <row r="18" spans="1:81" ht="15">
      <c r="A18" s="1"/>
      <c r="B18" s="38">
        <v>2013</v>
      </c>
      <c r="C18" s="37">
        <v>3</v>
      </c>
      <c r="D18" s="9">
        <v>152347</v>
      </c>
      <c r="E18" s="9">
        <v>0</v>
      </c>
      <c r="F18" s="9">
        <v>728623</v>
      </c>
      <c r="G18" s="9">
        <v>880970</v>
      </c>
      <c r="H18" s="9">
        <v>0</v>
      </c>
      <c r="I18" s="9">
        <v>0</v>
      </c>
      <c r="J18" s="9"/>
      <c r="K18" s="1"/>
      <c r="L18" s="43">
        <v>0</v>
      </c>
      <c r="M18" s="43">
        <v>0</v>
      </c>
      <c r="N18" s="43">
        <v>0</v>
      </c>
      <c r="O18" s="43">
        <v>0</v>
      </c>
      <c r="P18" s="44">
        <v>0</v>
      </c>
      <c r="Q18" s="44">
        <v>0</v>
      </c>
      <c r="R18" s="43">
        <v>0</v>
      </c>
      <c r="S18" s="1"/>
      <c r="T18" s="45">
        <v>0</v>
      </c>
      <c r="U18" s="43">
        <v>0</v>
      </c>
      <c r="V18" s="43">
        <v>0</v>
      </c>
      <c r="W18" s="43">
        <v>0</v>
      </c>
      <c r="X18" s="43">
        <v>0</v>
      </c>
      <c r="Y18" s="43">
        <v>0</v>
      </c>
      <c r="Z18" s="43">
        <v>0</v>
      </c>
      <c r="AA18" s="43">
        <v>0</v>
      </c>
      <c r="AB18" s="1"/>
      <c r="AC18" s="46">
        <v>4036</v>
      </c>
      <c r="AD18" s="42"/>
      <c r="AE18" s="43">
        <v>0</v>
      </c>
      <c r="AF18" s="43">
        <v>0</v>
      </c>
      <c r="AG18" s="43">
        <v>0</v>
      </c>
      <c r="AH18" s="43">
        <v>0</v>
      </c>
      <c r="AI18" s="9"/>
      <c r="AJ18" s="47"/>
      <c r="AK18" s="44"/>
      <c r="AL18" s="43"/>
      <c r="AM18" s="48"/>
      <c r="AN18" s="43"/>
      <c r="AO18" s="48"/>
      <c r="AP18" s="43"/>
      <c r="AQ18" s="1"/>
      <c r="AR18" s="43"/>
      <c r="AS18" s="9"/>
      <c r="AT18" s="43"/>
      <c r="AU18" s="49"/>
      <c r="AV18" s="1"/>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0</v>
      </c>
      <c r="BP18" s="43">
        <v>0</v>
      </c>
      <c r="BQ18" s="43">
        <v>0</v>
      </c>
      <c r="BR18" s="43">
        <v>0</v>
      </c>
      <c r="BS18" s="43">
        <v>0</v>
      </c>
      <c r="BT18" s="43">
        <v>0</v>
      </c>
      <c r="BU18" s="43">
        <v>0</v>
      </c>
      <c r="BV18" s="43">
        <v>0</v>
      </c>
      <c r="BW18" s="43">
        <v>0</v>
      </c>
      <c r="BX18" s="43">
        <v>0</v>
      </c>
      <c r="BY18" s="43">
        <v>0</v>
      </c>
      <c r="BZ18" s="43">
        <v>0</v>
      </c>
      <c r="CA18" s="43">
        <v>0</v>
      </c>
      <c r="CB18" s="1"/>
      <c r="CC18" s="1"/>
    </row>
    <row r="19" spans="1:81" ht="15">
      <c r="A19" s="1"/>
      <c r="B19" s="118" t="s">
        <v>4</v>
      </c>
      <c r="C19" s="119"/>
      <c r="D19" s="11">
        <f>SUM(D7:D18)</f>
        <v>10718690</v>
      </c>
      <c r="E19" s="11">
        <f aca="true" t="shared" si="0" ref="E19:J19">SUM(E7:E18)</f>
        <v>0</v>
      </c>
      <c r="F19" s="11">
        <f t="shared" si="0"/>
        <v>17914938</v>
      </c>
      <c r="G19" s="11">
        <f t="shared" si="0"/>
        <v>28633628</v>
      </c>
      <c r="H19" s="11">
        <f t="shared" si="0"/>
        <v>17407960.02</v>
      </c>
      <c r="I19" s="11">
        <f t="shared" si="0"/>
        <v>6421240</v>
      </c>
      <c r="J19" s="11">
        <f t="shared" si="0"/>
        <v>51535308</v>
      </c>
      <c r="K19" s="1"/>
      <c r="L19" s="55">
        <f>SUM(L7:L18)</f>
        <v>1481</v>
      </c>
      <c r="M19" s="55">
        <f aca="true" t="shared" si="1" ref="M19:R19">SUM(M7:M18)</f>
        <v>16783</v>
      </c>
      <c r="N19" s="55">
        <f t="shared" si="1"/>
        <v>296</v>
      </c>
      <c r="O19" s="55">
        <f t="shared" si="1"/>
        <v>781</v>
      </c>
      <c r="P19" s="55">
        <f t="shared" si="1"/>
        <v>0</v>
      </c>
      <c r="Q19" s="55">
        <f t="shared" si="1"/>
        <v>0</v>
      </c>
      <c r="R19" s="55">
        <f t="shared" si="1"/>
        <v>19051</v>
      </c>
      <c r="S19" s="1"/>
      <c r="T19" s="55">
        <f>SUM(T7:T18)</f>
        <v>3913</v>
      </c>
      <c r="U19" s="55">
        <f aca="true" t="shared" si="2" ref="U19:AA19">SUM(U7:U18)</f>
        <v>580</v>
      </c>
      <c r="V19" s="55">
        <f t="shared" si="2"/>
        <v>36</v>
      </c>
      <c r="W19" s="55">
        <f t="shared" si="2"/>
        <v>273</v>
      </c>
      <c r="X19" s="55">
        <f t="shared" si="2"/>
        <v>0</v>
      </c>
      <c r="Y19" s="55">
        <f t="shared" si="2"/>
        <v>0</v>
      </c>
      <c r="Z19" s="55">
        <f t="shared" si="2"/>
        <v>4766</v>
      </c>
      <c r="AA19" s="55">
        <f t="shared" si="2"/>
        <v>1540371</v>
      </c>
      <c r="AB19" s="8"/>
      <c r="AC19" s="55">
        <f>SUM(AC7:AC18)</f>
        <v>140060</v>
      </c>
      <c r="AD19" s="1"/>
      <c r="AE19" s="55">
        <f>SUM(AE7:AE18)</f>
        <v>5289897</v>
      </c>
      <c r="AF19" s="55">
        <f aca="true" t="shared" si="3" ref="AF19:AI19">SUM(AF7:AF18)</f>
        <v>1212881</v>
      </c>
      <c r="AG19" s="55">
        <f t="shared" si="3"/>
        <v>0</v>
      </c>
      <c r="AH19" s="55">
        <f t="shared" si="3"/>
        <v>0</v>
      </c>
      <c r="AI19" s="11">
        <f t="shared" si="3"/>
        <v>645093</v>
      </c>
      <c r="AJ19" s="1"/>
      <c r="AK19" s="12">
        <f>SUM(AK7:AK18)</f>
        <v>4</v>
      </c>
      <c r="AL19" s="12">
        <f aca="true" t="shared" si="4" ref="AL19:AP19">SUM(AL7:AL18)</f>
        <v>4</v>
      </c>
      <c r="AM19" s="12">
        <f t="shared" si="4"/>
        <v>4</v>
      </c>
      <c r="AN19" s="12"/>
      <c r="AO19" s="12">
        <f t="shared" si="4"/>
        <v>187</v>
      </c>
      <c r="AP19" s="12">
        <f t="shared" si="4"/>
        <v>103</v>
      </c>
      <c r="AQ19" s="1"/>
      <c r="AR19" s="12">
        <f>SUM(AR7:AR18)</f>
        <v>0</v>
      </c>
      <c r="AS19" s="11">
        <f aca="true" t="shared" si="5" ref="AS19:AU19">SUM(AS7:AS18)</f>
        <v>0</v>
      </c>
      <c r="AT19" s="12">
        <f t="shared" si="5"/>
        <v>0</v>
      </c>
      <c r="AU19" s="11">
        <f t="shared" si="5"/>
        <v>0</v>
      </c>
      <c r="AV19" s="1"/>
      <c r="AW19" s="55">
        <f>SUM(AW7:AW18)</f>
        <v>977645</v>
      </c>
      <c r="AX19" s="55">
        <f aca="true" t="shared" si="6" ref="AX19:CA19">SUM(AX7:AX18)</f>
        <v>11</v>
      </c>
      <c r="AY19" s="55">
        <f t="shared" si="6"/>
        <v>2964</v>
      </c>
      <c r="AZ19" s="55">
        <f t="shared" si="6"/>
        <v>620580</v>
      </c>
      <c r="BA19" s="55">
        <f t="shared" si="6"/>
        <v>5116</v>
      </c>
      <c r="BB19" s="55">
        <f t="shared" si="6"/>
        <v>124120</v>
      </c>
      <c r="BC19" s="55">
        <f t="shared" si="6"/>
        <v>1297</v>
      </c>
      <c r="BD19" s="55">
        <f t="shared" si="6"/>
        <v>4188</v>
      </c>
      <c r="BE19" s="55">
        <f t="shared" si="6"/>
        <v>8</v>
      </c>
      <c r="BF19" s="55">
        <f t="shared" si="6"/>
        <v>8657</v>
      </c>
      <c r="BG19" s="55">
        <f t="shared" si="6"/>
        <v>1215</v>
      </c>
      <c r="BH19" s="55">
        <f t="shared" si="6"/>
        <v>904</v>
      </c>
      <c r="BI19" s="55">
        <f t="shared" si="6"/>
        <v>49467337</v>
      </c>
      <c r="BJ19" s="55">
        <f t="shared" si="6"/>
        <v>54997</v>
      </c>
      <c r="BK19" s="55">
        <f t="shared" si="6"/>
        <v>281</v>
      </c>
      <c r="BL19" s="55">
        <f t="shared" si="6"/>
        <v>7917</v>
      </c>
      <c r="BM19" s="55">
        <f t="shared" si="6"/>
        <v>47</v>
      </c>
      <c r="BN19" s="55">
        <f t="shared" si="6"/>
        <v>14768</v>
      </c>
      <c r="BO19" s="55">
        <f t="shared" si="6"/>
        <v>14997</v>
      </c>
      <c r="BP19" s="55">
        <f t="shared" si="6"/>
        <v>921</v>
      </c>
      <c r="BQ19" s="55">
        <f t="shared" si="6"/>
        <v>13507</v>
      </c>
      <c r="BR19" s="55">
        <f t="shared" si="6"/>
        <v>2644</v>
      </c>
      <c r="BS19" s="55">
        <f t="shared" si="6"/>
        <v>64</v>
      </c>
      <c r="BT19" s="55">
        <f t="shared" si="6"/>
        <v>4911</v>
      </c>
      <c r="BU19" s="55">
        <f t="shared" si="6"/>
        <v>1931</v>
      </c>
      <c r="BV19" s="55">
        <f t="shared" si="6"/>
        <v>743</v>
      </c>
      <c r="BW19" s="55">
        <f t="shared" si="6"/>
        <v>18</v>
      </c>
      <c r="BX19" s="55">
        <f t="shared" si="6"/>
        <v>943</v>
      </c>
      <c r="BY19" s="55">
        <f t="shared" si="6"/>
        <v>637280</v>
      </c>
      <c r="BZ19" s="55">
        <f t="shared" si="6"/>
        <v>5105</v>
      </c>
      <c r="CA19" s="55">
        <f t="shared" si="6"/>
        <v>2293</v>
      </c>
      <c r="CB19" s="1"/>
      <c r="CC19" s="1"/>
    </row>
    <row r="20" spans="1:81"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2" ht="15">
      <c r="B22" s="35" t="s">
        <v>80</v>
      </c>
    </row>
    <row r="23" ht="15">
      <c r="B23" s="35" t="s">
        <v>175</v>
      </c>
    </row>
  </sheetData>
  <mergeCells count="22">
    <mergeCell ref="AO5:AP5"/>
    <mergeCell ref="AW5:CC5"/>
    <mergeCell ref="AC5:AC6"/>
    <mergeCell ref="AA5:AA6"/>
    <mergeCell ref="B5:C5"/>
    <mergeCell ref="H5:I5"/>
    <mergeCell ref="L5:R5"/>
    <mergeCell ref="T5:Z5"/>
    <mergeCell ref="AK5:AN5"/>
    <mergeCell ref="AR5:AU5"/>
    <mergeCell ref="AE5:AI5"/>
    <mergeCell ref="G3:H3"/>
    <mergeCell ref="G2:H2"/>
    <mergeCell ref="G1:H1"/>
    <mergeCell ref="B1:D4"/>
    <mergeCell ref="B19:C19"/>
    <mergeCell ref="D5:G5"/>
    <mergeCell ref="E1:F1"/>
    <mergeCell ref="E4:F4"/>
    <mergeCell ref="E3:F3"/>
    <mergeCell ref="E2:F2"/>
    <mergeCell ref="G4:H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7"/>
  <dimension ref="B2:J17"/>
  <sheetViews>
    <sheetView workbookViewId="0" topLeftCell="A1">
      <selection activeCell="E13" sqref="E13"/>
    </sheetView>
  </sheetViews>
  <sheetFormatPr defaultColWidth="9.140625" defaultRowHeight="15"/>
  <cols>
    <col min="1" max="1" width="9.140625" style="14" customWidth="1"/>
    <col min="2" max="2" width="12.421875" style="14" bestFit="1" customWidth="1"/>
    <col min="3" max="3" width="15.57421875" style="14" bestFit="1" customWidth="1"/>
    <col min="4" max="4" width="23.7109375" style="14" customWidth="1"/>
    <col min="5" max="6" width="24.28125" style="14" customWidth="1"/>
    <col min="7" max="8" width="21.28125" style="14" customWidth="1"/>
    <col min="9" max="9" width="20.421875" style="14" bestFit="1" customWidth="1"/>
    <col min="10" max="10" width="47.140625" style="14" customWidth="1"/>
    <col min="11" max="16384" width="9.140625" style="14" customWidth="1"/>
  </cols>
  <sheetData>
    <row r="2" spans="3:10" ht="15">
      <c r="C2" s="137" t="s">
        <v>75</v>
      </c>
      <c r="D2" s="137"/>
      <c r="E2" s="137"/>
      <c r="F2" s="137"/>
      <c r="G2" s="137"/>
      <c r="H2" s="137"/>
      <c r="I2" s="137"/>
      <c r="J2" s="137"/>
    </row>
    <row r="3" spans="4:8" ht="15.75" thickBot="1">
      <c r="D3" s="14" t="s">
        <v>74</v>
      </c>
      <c r="F3" s="14" t="s">
        <v>74</v>
      </c>
      <c r="H3" s="14" t="s">
        <v>74</v>
      </c>
    </row>
    <row r="4" spans="2:10" s="13" customFormat="1" ht="30.75" thickBot="1">
      <c r="B4" s="25" t="s">
        <v>66</v>
      </c>
      <c r="C4" s="26" t="s">
        <v>65</v>
      </c>
      <c r="D4" s="26" t="s">
        <v>89</v>
      </c>
      <c r="E4" s="26" t="s">
        <v>67</v>
      </c>
      <c r="F4" s="26" t="s">
        <v>90</v>
      </c>
      <c r="G4" s="26" t="s">
        <v>63</v>
      </c>
      <c r="H4" s="26" t="s">
        <v>91</v>
      </c>
      <c r="I4" s="26" t="s">
        <v>64</v>
      </c>
      <c r="J4" s="27" t="s">
        <v>92</v>
      </c>
    </row>
    <row r="5" spans="2:10" ht="15">
      <c r="B5" s="23" t="str">
        <f>CONCATENATE('Grantee Dashboard'!B7,"-","Q",'Grantee Dashboard'!C7)</f>
        <v>2010-Q4</v>
      </c>
      <c r="C5" s="23">
        <f>'Grantee Dashboard'!G7/10^6</f>
        <v>0.751105</v>
      </c>
      <c r="D5" s="23">
        <f>C5</f>
        <v>0.751105</v>
      </c>
      <c r="E5" s="24">
        <f>'Grantee Dashboard'!H7/10^6</f>
        <v>3.893965</v>
      </c>
      <c r="F5" s="24">
        <f>E5</f>
        <v>3.893965</v>
      </c>
      <c r="G5" s="24">
        <f>'Grantee Dashboard'!I7/10^6</f>
        <v>0</v>
      </c>
      <c r="H5" s="24">
        <f>G5</f>
        <v>0</v>
      </c>
      <c r="I5" s="24">
        <f>'Grantee Dashboard'!J7/10^6</f>
        <v>0.22273</v>
      </c>
      <c r="J5" s="24">
        <f>I5</f>
        <v>0.22273</v>
      </c>
    </row>
    <row r="6" spans="2:10" ht="15">
      <c r="B6" s="15" t="str">
        <f>CONCATENATE('Grantee Dashboard'!B8,"-","Q",'Grantee Dashboard'!C8)</f>
        <v>2011-Q1</v>
      </c>
      <c r="C6" s="15">
        <f>'Grantee Dashboard'!G8/10^6</f>
        <v>1.578055</v>
      </c>
      <c r="D6" s="15">
        <f>C6+D5</f>
        <v>2.32916</v>
      </c>
      <c r="E6" s="22">
        <f>'Grantee Dashboard'!H8/10^6</f>
        <v>6.964082019999999</v>
      </c>
      <c r="F6" s="22">
        <f>E6+F5</f>
        <v>10.858047019999999</v>
      </c>
      <c r="G6" s="22">
        <f>'Grantee Dashboard'!I8/10^6</f>
        <v>0</v>
      </c>
      <c r="H6" s="22">
        <f>G6+H5</f>
        <v>0</v>
      </c>
      <c r="I6" s="22">
        <f>'Grantee Dashboard'!J8/10^6</f>
        <v>0.623735</v>
      </c>
      <c r="J6" s="22">
        <f>I6+J5</f>
        <v>0.846465</v>
      </c>
    </row>
    <row r="7" spans="2:10" ht="15">
      <c r="B7" s="15" t="str">
        <f>CONCATENATE('Grantee Dashboard'!B9,"-","Q",'Grantee Dashboard'!C9)</f>
        <v>2011-Q2</v>
      </c>
      <c r="C7" s="15">
        <f>'Grantee Dashboard'!G9/10^6</f>
        <v>2.214918</v>
      </c>
      <c r="D7" s="15">
        <f aca="true" t="shared" si="0" ref="D7:D14">C7+D6</f>
        <v>4.544078</v>
      </c>
      <c r="E7" s="22">
        <f>'Grantee Dashboard'!H9/10^6</f>
        <v>0.685051</v>
      </c>
      <c r="F7" s="22">
        <f aca="true" t="shared" si="1" ref="F7:F14">E7+F6</f>
        <v>11.543098019999999</v>
      </c>
      <c r="G7" s="22">
        <f>'Grantee Dashboard'!I9/10^6</f>
        <v>0.025584</v>
      </c>
      <c r="H7" s="22">
        <f aca="true" t="shared" si="2" ref="H7:H14">G7+H6</f>
        <v>0.025584</v>
      </c>
      <c r="I7" s="22">
        <f>'Grantee Dashboard'!J9/10^6</f>
        <v>0.736957</v>
      </c>
      <c r="J7" s="22">
        <f aca="true" t="shared" si="3" ref="J7:J13">I7+J6</f>
        <v>1.583422</v>
      </c>
    </row>
    <row r="8" spans="2:10" ht="15">
      <c r="B8" s="15" t="str">
        <f>CONCATENATE('Grantee Dashboard'!B10,"-","Q",'Grantee Dashboard'!C10)</f>
        <v>2011-Q3</v>
      </c>
      <c r="C8" s="15">
        <f>'Grantee Dashboard'!G10/10^6</f>
        <v>1.875577</v>
      </c>
      <c r="D8" s="15">
        <f t="shared" si="0"/>
        <v>6.419655</v>
      </c>
      <c r="E8" s="22">
        <f>'Grantee Dashboard'!H10/10^6</f>
        <v>0.623567</v>
      </c>
      <c r="F8" s="22">
        <f t="shared" si="1"/>
        <v>12.166665019999998</v>
      </c>
      <c r="G8" s="22">
        <f>'Grantee Dashboard'!I10/10^6</f>
        <v>0.41488</v>
      </c>
      <c r="H8" s="22">
        <f t="shared" si="2"/>
        <v>0.440464</v>
      </c>
      <c r="I8" s="22">
        <f>'Grantee Dashboard'!J10/10^6</f>
        <v>7.711289</v>
      </c>
      <c r="J8" s="22">
        <f t="shared" si="3"/>
        <v>9.294711</v>
      </c>
    </row>
    <row r="9" spans="2:10" ht="15">
      <c r="B9" s="15" t="str">
        <f>CONCATENATE('Grantee Dashboard'!B11,"-","Q",'Grantee Dashboard'!C11)</f>
        <v>2011-Q4</v>
      </c>
      <c r="C9" s="15">
        <f>'Grantee Dashboard'!G11/10^6</f>
        <v>1.937594</v>
      </c>
      <c r="D9" s="15">
        <f t="shared" si="0"/>
        <v>8.357249</v>
      </c>
      <c r="E9" s="22">
        <f>'Grantee Dashboard'!H11/10^6</f>
        <v>1.542396</v>
      </c>
      <c r="F9" s="22">
        <f t="shared" si="1"/>
        <v>13.709061019999998</v>
      </c>
      <c r="G9" s="22">
        <f>'Grantee Dashboard'!I11/10^6</f>
        <v>0.186399</v>
      </c>
      <c r="H9" s="22">
        <f t="shared" si="2"/>
        <v>0.6268630000000001</v>
      </c>
      <c r="I9" s="22">
        <f>'Grantee Dashboard'!J11/10^6</f>
        <v>8.792777</v>
      </c>
      <c r="J9" s="22">
        <f t="shared" si="3"/>
        <v>18.087488</v>
      </c>
    </row>
    <row r="10" spans="2:10" ht="15">
      <c r="B10" s="15" t="str">
        <f>CONCATENATE('Grantee Dashboard'!B12,"-","Q",'Grantee Dashboard'!C12)</f>
        <v>2012-Q1</v>
      </c>
      <c r="C10" s="15">
        <f>'Grantee Dashboard'!G12/10^6</f>
        <v>1.532363</v>
      </c>
      <c r="D10" s="15">
        <f t="shared" si="0"/>
        <v>9.889612</v>
      </c>
      <c r="E10" s="22">
        <f>'Grantee Dashboard'!H12/10^6</f>
        <v>0.938907</v>
      </c>
      <c r="F10" s="22">
        <f t="shared" si="1"/>
        <v>14.647968019999999</v>
      </c>
      <c r="G10" s="22">
        <f>'Grantee Dashboard'!I12/10^6</f>
        <v>0.093406</v>
      </c>
      <c r="H10" s="22">
        <f t="shared" si="2"/>
        <v>0.720269</v>
      </c>
      <c r="I10" s="22">
        <f>'Grantee Dashboard'!J12/10^6</f>
        <v>4.128891</v>
      </c>
      <c r="J10" s="22">
        <f t="shared" si="3"/>
        <v>22.216379</v>
      </c>
    </row>
    <row r="11" spans="2:10" ht="15">
      <c r="B11" s="15" t="str">
        <f>CONCATENATE('Grantee Dashboard'!B13,"-","Q",'Grantee Dashboard'!C13)</f>
        <v>2012-Q2</v>
      </c>
      <c r="C11" s="15">
        <f>'Grantee Dashboard'!G13/10^6</f>
        <v>1.982731</v>
      </c>
      <c r="D11" s="15">
        <f t="shared" si="0"/>
        <v>11.872342999999999</v>
      </c>
      <c r="E11" s="22">
        <f>'Grantee Dashboard'!H13/10^6</f>
        <v>0.905172</v>
      </c>
      <c r="F11" s="22">
        <f t="shared" si="1"/>
        <v>15.553140019999999</v>
      </c>
      <c r="G11" s="22">
        <f>'Grantee Dashboard'!I13/10^6</f>
        <v>0.040522</v>
      </c>
      <c r="H11" s="22">
        <f t="shared" si="2"/>
        <v>0.760791</v>
      </c>
      <c r="I11" s="22">
        <f>'Grantee Dashboard'!J13/10^6</f>
        <v>5.555714</v>
      </c>
      <c r="J11" s="22">
        <f t="shared" si="3"/>
        <v>27.772092999999998</v>
      </c>
    </row>
    <row r="12" spans="2:10" ht="15">
      <c r="B12" s="15" t="str">
        <f>CONCATENATE('Grantee Dashboard'!B14,"-","Q",'Grantee Dashboard'!C14)</f>
        <v>2012-Q3</v>
      </c>
      <c r="C12" s="15">
        <f>'Grantee Dashboard'!G14/10^6</f>
        <v>2.724602</v>
      </c>
      <c r="D12" s="15">
        <f t="shared" si="0"/>
        <v>14.596944999999998</v>
      </c>
      <c r="E12" s="22">
        <f>'Grantee Dashboard'!H14/10^6</f>
        <v>0.916441</v>
      </c>
      <c r="F12" s="22">
        <f t="shared" si="1"/>
        <v>16.46958102</v>
      </c>
      <c r="G12" s="22">
        <f>'Grantee Dashboard'!I14/10^6</f>
        <v>0.238494</v>
      </c>
      <c r="H12" s="22">
        <f t="shared" si="2"/>
        <v>0.999285</v>
      </c>
      <c r="I12" s="22">
        <f>'Grantee Dashboard'!J14/10^6</f>
        <v>6.149119</v>
      </c>
      <c r="J12" s="22">
        <f t="shared" si="3"/>
        <v>33.921212</v>
      </c>
    </row>
    <row r="13" spans="2:10" ht="15">
      <c r="B13" s="15" t="str">
        <f>CONCATENATE('Grantee Dashboard'!B15,"-","Q",'Grantee Dashboard'!C15)</f>
        <v>2012-Q4</v>
      </c>
      <c r="C13" s="15">
        <f>'Grantee Dashboard'!G15/10^6</f>
        <v>2.87671</v>
      </c>
      <c r="D13" s="15">
        <f t="shared" si="0"/>
        <v>17.473654999999997</v>
      </c>
      <c r="E13" s="22">
        <f>'Grantee Dashboard'!H15/10^6</f>
        <v>0.0676</v>
      </c>
      <c r="F13" s="22">
        <f t="shared" si="1"/>
        <v>16.53718102</v>
      </c>
      <c r="G13" s="22">
        <f>'Grantee Dashboard'!I15/10^6</f>
        <v>0.798812</v>
      </c>
      <c r="H13" s="22">
        <f t="shared" si="2"/>
        <v>1.7980969999999998</v>
      </c>
      <c r="I13" s="22">
        <f>'Grantee Dashboard'!J15/10^6</f>
        <v>9.697985</v>
      </c>
      <c r="J13" s="22">
        <f t="shared" si="3"/>
        <v>43.619197</v>
      </c>
    </row>
    <row r="14" spans="2:10" ht="15">
      <c r="B14" s="15" t="str">
        <f>CONCATENATE('Grantee Dashboard'!B16,"-","Q",'Grantee Dashboard'!C16)</f>
        <v>2013-Q1</v>
      </c>
      <c r="C14" s="15">
        <f>'Grantee Dashboard'!G16/10^6</f>
        <v>4.115425</v>
      </c>
      <c r="D14" s="15">
        <f t="shared" si="0"/>
        <v>21.589079999999996</v>
      </c>
      <c r="E14" s="22">
        <f>'Grantee Dashboard'!H16/10^6</f>
        <v>0.033235</v>
      </c>
      <c r="F14" s="22">
        <f t="shared" si="1"/>
        <v>16.57041602</v>
      </c>
      <c r="G14" s="22">
        <f>'Grantee Dashboard'!I16/10^6</f>
        <v>0.117245</v>
      </c>
      <c r="H14" s="22">
        <f t="shared" si="2"/>
        <v>1.9153419999999999</v>
      </c>
      <c r="I14" s="22">
        <f>'Grantee Dashboard'!J16/10^6</f>
        <v>6.493872</v>
      </c>
      <c r="J14" s="22">
        <f>I14+J13</f>
        <v>50.113068999999996</v>
      </c>
    </row>
    <row r="15" spans="2:10" s="36" customFormat="1" ht="15">
      <c r="B15" s="15" t="s">
        <v>85</v>
      </c>
      <c r="C15" s="15">
        <f>'Grantee Dashboard'!G17/10^6</f>
        <v>6.163578</v>
      </c>
      <c r="D15" s="15">
        <f aca="true" t="shared" si="4" ref="D15">C15+D14</f>
        <v>27.752657999999997</v>
      </c>
      <c r="E15" s="22">
        <f>'Grantee Dashboard'!H17/10^6</f>
        <v>0.837544</v>
      </c>
      <c r="F15" s="22">
        <f aca="true" t="shared" si="5" ref="F15">E15+F14</f>
        <v>17.40796002</v>
      </c>
      <c r="G15" s="22">
        <f>'Grantee Dashboard'!I17/10^6</f>
        <v>4.505898</v>
      </c>
      <c r="H15" s="22">
        <f aca="true" t="shared" si="6" ref="H15">G15+H14</f>
        <v>6.42124</v>
      </c>
      <c r="I15" s="22">
        <f>'Grantee Dashboard'!J17/10^6</f>
        <v>1.422239</v>
      </c>
      <c r="J15" s="22">
        <f>I15+J14</f>
        <v>51.53530799999999</v>
      </c>
    </row>
    <row r="16" spans="2:10" s="41" customFormat="1" ht="15.75" thickBot="1">
      <c r="B16" s="53" t="s">
        <v>86</v>
      </c>
      <c r="C16" s="15">
        <f>'Grantee Dashboard'!G18/10^6</f>
        <v>0.88097</v>
      </c>
      <c r="D16" s="15">
        <f aca="true" t="shared" si="7" ref="D16">C16+D15</f>
        <v>28.633627999999998</v>
      </c>
      <c r="E16" s="22">
        <f>'Grantee Dashboard'!H18/10^6</f>
        <v>0</v>
      </c>
      <c r="F16" s="22">
        <f aca="true" t="shared" si="8" ref="F16">E16+F15</f>
        <v>17.40796002</v>
      </c>
      <c r="G16" s="22">
        <f>'Grantee Dashboard'!I18/10^6</f>
        <v>0</v>
      </c>
      <c r="H16" s="22">
        <f aca="true" t="shared" si="9" ref="H16">G16+H15</f>
        <v>6.42124</v>
      </c>
      <c r="I16" s="22">
        <f>'Grantee Dashboard'!J18/10^6</f>
        <v>0</v>
      </c>
      <c r="J16" s="22">
        <f>I16+J15</f>
        <v>51.53530799999999</v>
      </c>
    </row>
    <row r="17" spans="2:10" ht="15.75" thickBot="1">
      <c r="B17" s="16" t="s">
        <v>73</v>
      </c>
      <c r="C17" s="17">
        <f>SUM(C5:C16)</f>
        <v>28.633627999999998</v>
      </c>
      <c r="D17" s="17"/>
      <c r="E17" s="28">
        <f>SUM(E5:E16)</f>
        <v>17.40796002</v>
      </c>
      <c r="F17" s="28"/>
      <c r="G17" s="28">
        <f>SUM(G5:G16)</f>
        <v>6.42124</v>
      </c>
      <c r="H17" s="28"/>
      <c r="I17" s="28">
        <f>SUM(I5:I16)</f>
        <v>51.53530799999999</v>
      </c>
      <c r="J17" s="29"/>
    </row>
  </sheetData>
  <sheetProtection password="9D9B" sheet="1" objects="1" scenarios="1"/>
  <mergeCells count="1">
    <mergeCell ref="C2:J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dimension ref="B4:H17"/>
  <sheetViews>
    <sheetView workbookViewId="0" topLeftCell="A1">
      <selection activeCell="D5" sqref="D5"/>
    </sheetView>
  </sheetViews>
  <sheetFormatPr defaultColWidth="9.140625" defaultRowHeight="15"/>
  <cols>
    <col min="1" max="1" width="9.140625" style="6" customWidth="1"/>
    <col min="2" max="2" width="12.421875" style="6" bestFit="1" customWidth="1"/>
    <col min="3" max="4" width="11.57421875" style="6" bestFit="1" customWidth="1"/>
    <col min="5" max="5" width="20.57421875" style="6" bestFit="1" customWidth="1"/>
    <col min="6" max="6" width="14.28125" style="6" bestFit="1" customWidth="1"/>
    <col min="7" max="7" width="25.8515625" style="6" bestFit="1" customWidth="1"/>
    <col min="8" max="8" width="31.7109375" style="6" bestFit="1" customWidth="1"/>
    <col min="9" max="16384" width="9.140625" style="6" customWidth="1"/>
  </cols>
  <sheetData>
    <row r="3" ht="15.75" thickBot="1"/>
    <row r="4" spans="2:8" ht="15.75" thickBot="1">
      <c r="B4" s="16" t="s">
        <v>66</v>
      </c>
      <c r="C4" s="17" t="s">
        <v>19</v>
      </c>
      <c r="D4" s="17" t="s">
        <v>107</v>
      </c>
      <c r="E4" s="17" t="s">
        <v>20</v>
      </c>
      <c r="F4" s="18" t="s">
        <v>68</v>
      </c>
      <c r="G4" s="18" t="s">
        <v>87</v>
      </c>
      <c r="H4" s="18" t="s">
        <v>88</v>
      </c>
    </row>
    <row r="5" spans="2:8" ht="15">
      <c r="B5" s="10" t="str">
        <f>CONCATENATE('Grantee Dashboard'!B7,"-","Q",'Grantee Dashboard'!C7)</f>
        <v>2010-Q4</v>
      </c>
      <c r="C5" s="10">
        <f>'Grantee Dashboard'!R7</f>
        <v>0</v>
      </c>
      <c r="D5" s="10">
        <f>C5</f>
        <v>0</v>
      </c>
      <c r="E5" s="10">
        <f>'Grantee Dashboard'!Z7</f>
        <v>9</v>
      </c>
      <c r="F5" s="10">
        <f>E5</f>
        <v>9</v>
      </c>
      <c r="G5" s="56">
        <f>('Grantee Dashboard'!AE7*3412.14*3.365)/1000000+('Grantee Dashboard'!AF7*100000*1.092)/1000000+('Grantee Dashboard'!AG7*(140000/1000000)*1.158)+('Grantee Dashboard'!AH7*(91330/1000000)*1.151)</f>
        <v>0</v>
      </c>
      <c r="H5" s="56">
        <f>G5</f>
        <v>0</v>
      </c>
    </row>
    <row r="6" spans="2:8" ht="15">
      <c r="B6" s="12" t="str">
        <f>CONCATENATE('Grantee Dashboard'!B8,"-","Q",'Grantee Dashboard'!C8)</f>
        <v>2011-Q1</v>
      </c>
      <c r="C6" s="12">
        <f>'Grantee Dashboard'!R8</f>
        <v>0</v>
      </c>
      <c r="D6" s="12">
        <f>C6+D5</f>
        <v>0</v>
      </c>
      <c r="E6" s="12">
        <f>'Grantee Dashboard'!Z8</f>
        <v>32</v>
      </c>
      <c r="F6" s="12">
        <f>E6+F5</f>
        <v>41</v>
      </c>
      <c r="G6" s="57">
        <f>('Grantee Dashboard'!AE8*3412.14*3.365)/1000000+('Grantee Dashboard'!AF8*100000*1.092)/1000000+('Grantee Dashboard'!AG8*(140000/1000000)*1.158)+('Grantee Dashboard'!AH8*(91330/1000000)*1.151)</f>
        <v>0</v>
      </c>
      <c r="H6" s="57">
        <f>G6+H5</f>
        <v>0</v>
      </c>
    </row>
    <row r="7" spans="2:8" ht="15">
      <c r="B7" s="12" t="str">
        <f>CONCATENATE('Grantee Dashboard'!B9,"-","Q",'Grantee Dashboard'!C9)</f>
        <v>2011-Q2</v>
      </c>
      <c r="C7" s="12">
        <f>'Grantee Dashboard'!R9</f>
        <v>154</v>
      </c>
      <c r="D7" s="12">
        <f aca="true" t="shared" si="0" ref="D7:D14">C7+D6</f>
        <v>154</v>
      </c>
      <c r="E7" s="12">
        <f>'Grantee Dashboard'!Z9</f>
        <v>62</v>
      </c>
      <c r="F7" s="12">
        <f aca="true" t="shared" si="1" ref="F7:H14">E7+F6</f>
        <v>103</v>
      </c>
      <c r="G7" s="57">
        <f>('Grantee Dashboard'!AE9*3412.14*3.365)/1000000+('Grantee Dashboard'!AF9*100000*1.092)/1000000+('Grantee Dashboard'!AG9*(140000/1000000)*1.158)+('Grantee Dashboard'!AH9*(91330/1000000)*1.151)</f>
        <v>0</v>
      </c>
      <c r="H7" s="57">
        <f t="shared" si="1"/>
        <v>0</v>
      </c>
    </row>
    <row r="8" spans="2:8" ht="15">
      <c r="B8" s="12" t="str">
        <f>CONCATENATE('Grantee Dashboard'!B10,"-","Q",'Grantee Dashboard'!C10)</f>
        <v>2011-Q3</v>
      </c>
      <c r="C8" s="12">
        <f>'Grantee Dashboard'!R10</f>
        <v>844</v>
      </c>
      <c r="D8" s="12">
        <f t="shared" si="0"/>
        <v>998</v>
      </c>
      <c r="E8" s="12">
        <f>'Grantee Dashboard'!Z10</f>
        <v>140</v>
      </c>
      <c r="F8" s="12">
        <f t="shared" si="1"/>
        <v>243</v>
      </c>
      <c r="G8" s="57">
        <f>('Grantee Dashboard'!AE10*3412.14*3.365)/1000000+('Grantee Dashboard'!AF10*100000*1.092)/1000000+('Grantee Dashboard'!AG10*(140000/1000000)*1.158)+('Grantee Dashboard'!AH10*(91330/1000000)*1.151)</f>
        <v>5108.575000545</v>
      </c>
      <c r="H8" s="57">
        <f t="shared" si="1"/>
        <v>5108.575000545</v>
      </c>
    </row>
    <row r="9" spans="2:8" ht="15">
      <c r="B9" s="12" t="str">
        <f>CONCATENATE('Grantee Dashboard'!B11,"-","Q",'Grantee Dashboard'!C11)</f>
        <v>2011-Q4</v>
      </c>
      <c r="C9" s="12">
        <f>'Grantee Dashboard'!R11</f>
        <v>1752</v>
      </c>
      <c r="D9" s="12">
        <f t="shared" si="0"/>
        <v>2750</v>
      </c>
      <c r="E9" s="12">
        <f>'Grantee Dashboard'!Z11</f>
        <v>226</v>
      </c>
      <c r="F9" s="12">
        <f t="shared" si="1"/>
        <v>469</v>
      </c>
      <c r="G9" s="57">
        <f>('Grantee Dashboard'!AE11*3412.14*3.365)/1000000+('Grantee Dashboard'!AF11*100000*1.092)/1000000+('Grantee Dashboard'!AG11*(140000/1000000)*1.158)+('Grantee Dashboard'!AH11*(91330/1000000)*1.151)</f>
        <v>4620.9487814241</v>
      </c>
      <c r="H9" s="57">
        <f t="shared" si="1"/>
        <v>9729.5237819691</v>
      </c>
    </row>
    <row r="10" spans="2:8" ht="15">
      <c r="B10" s="12" t="str">
        <f>CONCATENATE('Grantee Dashboard'!B12,"-","Q",'Grantee Dashboard'!C12)</f>
        <v>2012-Q1</v>
      </c>
      <c r="C10" s="12">
        <f>'Grantee Dashboard'!R12</f>
        <v>14794</v>
      </c>
      <c r="D10" s="12">
        <f t="shared" si="0"/>
        <v>17544</v>
      </c>
      <c r="E10" s="12">
        <f>'Grantee Dashboard'!Z12</f>
        <v>411</v>
      </c>
      <c r="F10" s="12">
        <f t="shared" si="1"/>
        <v>880</v>
      </c>
      <c r="G10" s="57">
        <f>('Grantee Dashboard'!AE12*3412.14*3.365)/1000000+('Grantee Dashboard'!AF12*100000*1.092)/1000000+('Grantee Dashboard'!AG12*(140000/1000000)*1.158)+('Grantee Dashboard'!AH12*(91330/1000000)*1.151)</f>
        <v>7780.558185444601</v>
      </c>
      <c r="H10" s="57">
        <f t="shared" si="1"/>
        <v>17510.081967413702</v>
      </c>
    </row>
    <row r="11" spans="2:8" ht="15">
      <c r="B11" s="12" t="str">
        <f>CONCATENATE('Grantee Dashboard'!B13,"-","Q",'Grantee Dashboard'!C13)</f>
        <v>2012-Q2</v>
      </c>
      <c r="C11" s="12">
        <f>'Grantee Dashboard'!R13</f>
        <v>580</v>
      </c>
      <c r="D11" s="12">
        <f t="shared" si="0"/>
        <v>18124</v>
      </c>
      <c r="E11" s="12">
        <f>'Grantee Dashboard'!Z13</f>
        <v>807</v>
      </c>
      <c r="F11" s="12">
        <f t="shared" si="1"/>
        <v>1687</v>
      </c>
      <c r="G11" s="57">
        <f>('Grantee Dashboard'!AE13*3412.14*3.365)/1000000+('Grantee Dashboard'!AF13*100000*1.092)/1000000+('Grantee Dashboard'!AG13*(140000/1000000)*1.158)+('Grantee Dashboard'!AH13*(91330/1000000)*1.151)</f>
        <v>6304.2903105963005</v>
      </c>
      <c r="H11" s="57">
        <f t="shared" si="1"/>
        <v>23814.372278010003</v>
      </c>
    </row>
    <row r="12" spans="2:8" ht="15">
      <c r="B12" s="12" t="str">
        <f>CONCATENATE('Grantee Dashboard'!B14,"-","Q",'Grantee Dashboard'!C14)</f>
        <v>2012-Q3</v>
      </c>
      <c r="C12" s="12">
        <f>'Grantee Dashboard'!R14</f>
        <v>357</v>
      </c>
      <c r="D12" s="12">
        <f t="shared" si="0"/>
        <v>18481</v>
      </c>
      <c r="E12" s="12">
        <f>'Grantee Dashboard'!Z14</f>
        <v>996</v>
      </c>
      <c r="F12" s="12">
        <f t="shared" si="1"/>
        <v>2683</v>
      </c>
      <c r="G12" s="57">
        <f>('Grantee Dashboard'!AE14*3412.14*3.365)/1000000+('Grantee Dashboard'!AF14*100000*1.092)/1000000+('Grantee Dashboard'!AG14*(140000/1000000)*1.158)+('Grantee Dashboard'!AH14*(91330/1000000)*1.151)</f>
        <v>21053.1491332932</v>
      </c>
      <c r="H12" s="57">
        <f t="shared" si="1"/>
        <v>44867.5214113032</v>
      </c>
    </row>
    <row r="13" spans="2:8" ht="15">
      <c r="B13" s="12" t="str">
        <f>CONCATENATE('Grantee Dashboard'!B15,"-","Q",'Grantee Dashboard'!C15)</f>
        <v>2012-Q4</v>
      </c>
      <c r="C13" s="12">
        <f>'Grantee Dashboard'!R15</f>
        <v>0</v>
      </c>
      <c r="D13" s="12">
        <f t="shared" si="0"/>
        <v>18481</v>
      </c>
      <c r="E13" s="12">
        <f>'Grantee Dashboard'!Z15</f>
        <v>697</v>
      </c>
      <c r="F13" s="12">
        <f t="shared" si="1"/>
        <v>3380</v>
      </c>
      <c r="G13" s="57">
        <f>('Grantee Dashboard'!AE15*3412.14*3.365)/1000000+('Grantee Dashboard'!AF15*100000*1.092)/1000000+('Grantee Dashboard'!AG15*(140000/1000000)*1.158)+('Grantee Dashboard'!AH15*(91330/1000000)*1.151)</f>
        <v>12390.6265798737</v>
      </c>
      <c r="H13" s="57">
        <f t="shared" si="1"/>
        <v>57258.1479911769</v>
      </c>
    </row>
    <row r="14" spans="2:8" ht="15">
      <c r="B14" s="12" t="str">
        <f>CONCATENATE('Grantee Dashboard'!B16,"-","Q",'Grantee Dashboard'!C16)</f>
        <v>2013-Q1</v>
      </c>
      <c r="C14" s="12">
        <f>'Grantee Dashboard'!R16</f>
        <v>0</v>
      </c>
      <c r="D14" s="12">
        <f t="shared" si="0"/>
        <v>18481</v>
      </c>
      <c r="E14" s="12">
        <f>'Grantee Dashboard'!Z16</f>
        <v>691</v>
      </c>
      <c r="F14" s="12">
        <f t="shared" si="1"/>
        <v>4071</v>
      </c>
      <c r="G14" s="57">
        <f>('Grantee Dashboard'!AE16*3412.14*3.365)/1000000+('Grantee Dashboard'!AF16*100000*1.092)/1000000+('Grantee Dashboard'!AG16*(140000/1000000)*1.158)+('Grantee Dashboard'!AH16*(91330/1000000)*1.151)</f>
        <v>48300.0462829122</v>
      </c>
      <c r="H14" s="57">
        <f t="shared" si="1"/>
        <v>105558.1942740891</v>
      </c>
    </row>
    <row r="15" spans="2:8" ht="15">
      <c r="B15" s="12" t="s">
        <v>85</v>
      </c>
      <c r="C15" s="12">
        <f>'Grantee Dashboard'!R17</f>
        <v>570</v>
      </c>
      <c r="D15" s="12">
        <f aca="true" t="shared" si="2" ref="D15">C15+D14</f>
        <v>19051</v>
      </c>
      <c r="E15" s="12">
        <f>'Grantee Dashboard'!Z17</f>
        <v>695</v>
      </c>
      <c r="F15" s="12">
        <f aca="true" t="shared" si="3" ref="F15:H15">E15+F14</f>
        <v>4766</v>
      </c>
      <c r="G15" s="57">
        <f>('Grantee Dashboard'!AE17*3412.14*3.365)/1000000+('Grantee Dashboard'!AF17*100000*1.092)/1000000+('Grantee Dashboard'!AG17*(140000/1000000)*1.158)+('Grantee Dashboard'!AH17*(91330/1000000)*1.151)</f>
        <v>87626.22061424759</v>
      </c>
      <c r="H15" s="57">
        <f t="shared" si="3"/>
        <v>193184.41488833667</v>
      </c>
    </row>
    <row r="16" spans="2:8" ht="15.75" thickBot="1">
      <c r="B16" s="54" t="s">
        <v>86</v>
      </c>
      <c r="C16" s="12">
        <f>'Grantee Dashboard'!R18</f>
        <v>0</v>
      </c>
      <c r="D16" s="12">
        <f aca="true" t="shared" si="4" ref="D16">C16+D15</f>
        <v>19051</v>
      </c>
      <c r="E16" s="12">
        <f>'Grantee Dashboard'!Z18</f>
        <v>0</v>
      </c>
      <c r="F16" s="12">
        <f aca="true" t="shared" si="5" ref="F16:H16">E16+F15</f>
        <v>4766</v>
      </c>
      <c r="G16" s="57">
        <f>('Grantee Dashboard'!AE18*3412.14*3.365)/1000000+('Grantee Dashboard'!AF18*100000*1.092)/1000000+('Grantee Dashboard'!AG18*(140000/1000000)*1.158)+('Grantee Dashboard'!AH18*(91330/1000000)*1.151)</f>
        <v>0</v>
      </c>
      <c r="H16" s="57">
        <f t="shared" si="5"/>
        <v>193184.41488833667</v>
      </c>
    </row>
    <row r="17" spans="2:8" ht="15.75" thickBot="1">
      <c r="B17" s="19" t="s">
        <v>73</v>
      </c>
      <c r="C17" s="20">
        <f>SUM(C5:C16)</f>
        <v>19051</v>
      </c>
      <c r="D17" s="20"/>
      <c r="E17" s="20">
        <f>SUM(E5:E16)</f>
        <v>4766</v>
      </c>
      <c r="F17" s="21"/>
      <c r="G17" s="21">
        <f>SUM(G5:G16)</f>
        <v>193184.41488833667</v>
      </c>
      <c r="H17" s="21"/>
    </row>
  </sheetData>
  <sheetProtection password="9D9B" sheet="1" objects="1" scenarios="1"/>
  <printOptions/>
  <pageMargins left="0.7" right="0.7" top="0.75" bottom="0.75" header="0.3" footer="0.3"/>
  <pageSetup orientation="portrait" paperSize="9"/>
  <ignoredErrors>
    <ignoredError sqref="E5:E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Hoffmeyer</dc:creator>
  <cp:keywords/>
  <dc:description/>
  <cp:lastModifiedBy>SJohnson</cp:lastModifiedBy>
  <dcterms:created xsi:type="dcterms:W3CDTF">2013-05-10T14:58:05Z</dcterms:created>
  <dcterms:modified xsi:type="dcterms:W3CDTF">2014-07-16T12:28:14Z</dcterms:modified>
  <cp:category/>
  <cp:version/>
  <cp:contentType/>
  <cp:contentStatus/>
</cp:coreProperties>
</file>