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8"/>
    <externalReference r:id="rId9"/>
    <externalReference r:id="rId10"/>
    <externalReference r:id="rId11"/>
    <externalReference r:id="rId12"/>
  </externalReferences>
  <definedNames>
    <definedName name="anchor_first_data_row" localSheetId="1">'[1]County Data'!#REF!</definedName>
    <definedName name="anchor_first_data_row">'[1]County Data'!#REF!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'[4]Data Table (Hide)'!#REF!</definedName>
    <definedName name="LastRow">'[2]Data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45621"/>
</workbook>
</file>

<file path=xl/calcChain.xml><?xml version="1.0" encoding="utf-8"?>
<calcChain xmlns="http://schemas.openxmlformats.org/spreadsheetml/2006/main">
  <c r="AE19" i="5" l="1"/>
  <c r="J19" i="5"/>
  <c r="G6" i="7" l="1"/>
  <c r="G7" i="7"/>
  <c r="G8" i="7"/>
  <c r="G9" i="7"/>
  <c r="G10" i="7"/>
  <c r="G11" i="7"/>
  <c r="G12" i="7"/>
  <c r="G13" i="7"/>
  <c r="G14" i="7"/>
  <c r="G15" i="7"/>
  <c r="G16" i="7"/>
  <c r="G5" i="7"/>
  <c r="H5" i="7" s="1"/>
  <c r="H6" i="7" l="1"/>
  <c r="H7" i="7" s="1"/>
  <c r="H8" i="7" s="1"/>
  <c r="H9" i="7" s="1"/>
  <c r="H10" i="7" s="1"/>
  <c r="H11" i="7" s="1"/>
  <c r="H12" i="7" s="1"/>
  <c r="H13" i="7" s="1"/>
  <c r="H14" i="7" s="1"/>
  <c r="H15" i="7" s="1"/>
  <c r="H16" i="7" s="1"/>
  <c r="G17" i="7"/>
  <c r="E9" i="7"/>
  <c r="E8" i="7"/>
  <c r="C16" i="7"/>
  <c r="E16" i="7"/>
  <c r="C16" i="6"/>
  <c r="E16" i="6"/>
  <c r="G16" i="6"/>
  <c r="I16" i="6"/>
  <c r="AX19" i="5"/>
  <c r="AY19" i="5"/>
  <c r="AZ19" i="5"/>
  <c r="BA19" i="5"/>
  <c r="BB19" i="5"/>
  <c r="BC19" i="5"/>
  <c r="BD19" i="5"/>
  <c r="BE19" i="5"/>
  <c r="BF19" i="5"/>
  <c r="BG19" i="5"/>
  <c r="BH19" i="5"/>
  <c r="BI19" i="5"/>
  <c r="BJ19" i="5"/>
  <c r="BK19" i="5"/>
  <c r="BL19" i="5"/>
  <c r="BM19" i="5"/>
  <c r="BN19" i="5"/>
  <c r="BO19" i="5"/>
  <c r="BP19" i="5"/>
  <c r="BQ19" i="5"/>
  <c r="BR19" i="5"/>
  <c r="BS19" i="5"/>
  <c r="BT19" i="5"/>
  <c r="BU19" i="5"/>
  <c r="BV19" i="5"/>
  <c r="BW19" i="5"/>
  <c r="BX19" i="5"/>
  <c r="BY19" i="5"/>
  <c r="BZ19" i="5"/>
  <c r="CA19" i="5"/>
  <c r="AW19" i="5"/>
  <c r="AS19" i="5"/>
  <c r="AT19" i="5"/>
  <c r="AU19" i="5"/>
  <c r="AR19" i="5"/>
  <c r="AL19" i="5"/>
  <c r="AM19" i="5"/>
  <c r="AO19" i="5"/>
  <c r="AP19" i="5"/>
  <c r="AK19" i="5"/>
  <c r="AF19" i="5"/>
  <c r="AG19" i="5"/>
  <c r="AH19" i="5"/>
  <c r="AI19" i="5"/>
  <c r="AC19" i="5"/>
  <c r="U19" i="5"/>
  <c r="V19" i="5"/>
  <c r="W19" i="5"/>
  <c r="X19" i="5"/>
  <c r="Y19" i="5"/>
  <c r="Z19" i="5"/>
  <c r="AA19" i="5"/>
  <c r="T19" i="5"/>
  <c r="M19" i="5"/>
  <c r="N19" i="5"/>
  <c r="O19" i="5"/>
  <c r="P19" i="5"/>
  <c r="Q19" i="5"/>
  <c r="R19" i="5"/>
  <c r="L19" i="5"/>
  <c r="E19" i="5"/>
  <c r="F19" i="5"/>
  <c r="G19" i="5"/>
  <c r="H19" i="5"/>
  <c r="I19" i="5"/>
  <c r="D19" i="5"/>
  <c r="I5" i="6"/>
  <c r="J5" i="6" s="1"/>
  <c r="I6" i="6"/>
  <c r="I7" i="6"/>
  <c r="I8" i="6"/>
  <c r="I9" i="6"/>
  <c r="I10" i="6"/>
  <c r="I11" i="6"/>
  <c r="I12" i="6"/>
  <c r="I13" i="6"/>
  <c r="I14" i="6"/>
  <c r="I15" i="6"/>
  <c r="G5" i="6"/>
  <c r="H5" i="6" s="1"/>
  <c r="G6" i="6"/>
  <c r="G7" i="6"/>
  <c r="G8" i="6"/>
  <c r="G9" i="6"/>
  <c r="G10" i="6"/>
  <c r="G11" i="6"/>
  <c r="G12" i="6"/>
  <c r="G13" i="6"/>
  <c r="G14" i="6"/>
  <c r="G15" i="6"/>
  <c r="E5" i="6"/>
  <c r="F5" i="6" s="1"/>
  <c r="E6" i="6"/>
  <c r="E7" i="6"/>
  <c r="E8" i="6"/>
  <c r="E9" i="6"/>
  <c r="E10" i="6"/>
  <c r="E11" i="6"/>
  <c r="E12" i="6"/>
  <c r="E13" i="6"/>
  <c r="E14" i="6"/>
  <c r="E15" i="6"/>
  <c r="C5" i="6"/>
  <c r="C6" i="6"/>
  <c r="C7" i="6"/>
  <c r="C8" i="6"/>
  <c r="C9" i="6"/>
  <c r="C10" i="6"/>
  <c r="C11" i="6"/>
  <c r="C12" i="6"/>
  <c r="C13" i="6"/>
  <c r="C14" i="6"/>
  <c r="C15" i="6"/>
  <c r="E5" i="7"/>
  <c r="E6" i="7"/>
  <c r="E7" i="7"/>
  <c r="E10" i="7"/>
  <c r="E11" i="7"/>
  <c r="E12" i="7"/>
  <c r="E13" i="7"/>
  <c r="E14" i="7"/>
  <c r="E15" i="7"/>
  <c r="C5" i="7"/>
  <c r="D5" i="7" s="1"/>
  <c r="C6" i="7"/>
  <c r="C7" i="7"/>
  <c r="C8" i="7"/>
  <c r="C9" i="7"/>
  <c r="C10" i="7"/>
  <c r="C11" i="7"/>
  <c r="C12" i="7"/>
  <c r="C13" i="7"/>
  <c r="C14" i="7"/>
  <c r="C15" i="7"/>
  <c r="F5" i="7"/>
  <c r="D5" i="6"/>
  <c r="B6" i="7"/>
  <c r="B7" i="7"/>
  <c r="B8" i="7"/>
  <c r="B9" i="7"/>
  <c r="B10" i="7"/>
  <c r="B11" i="7"/>
  <c r="B12" i="7"/>
  <c r="B13" i="7"/>
  <c r="B14" i="7"/>
  <c r="B5" i="7"/>
  <c r="B14" i="6"/>
  <c r="B6" i="6"/>
  <c r="B7" i="6"/>
  <c r="B8" i="6"/>
  <c r="B9" i="6"/>
  <c r="B10" i="6"/>
  <c r="B11" i="6"/>
  <c r="B12" i="6"/>
  <c r="B13" i="6"/>
  <c r="B5" i="6"/>
  <c r="H6" i="6" l="1"/>
  <c r="F6" i="7"/>
  <c r="F7" i="7" s="1"/>
  <c r="F8" i="7" s="1"/>
  <c r="F9" i="7" s="1"/>
  <c r="F10" i="7" s="1"/>
  <c r="F11" i="7" s="1"/>
  <c r="F12" i="7" s="1"/>
  <c r="F13" i="7" s="1"/>
  <c r="F14" i="7" s="1"/>
  <c r="F15" i="7" s="1"/>
  <c r="F16" i="7" s="1"/>
  <c r="D6" i="6"/>
  <c r="D7" i="6" s="1"/>
  <c r="D8" i="6" s="1"/>
  <c r="D9" i="6" s="1"/>
  <c r="D10" i="6" s="1"/>
  <c r="D11" i="6" s="1"/>
  <c r="D12" i="6" s="1"/>
  <c r="D13" i="6" s="1"/>
  <c r="D14" i="6" s="1"/>
  <c r="D15" i="6" s="1"/>
  <c r="D16" i="6" s="1"/>
  <c r="D6" i="7"/>
  <c r="D7" i="7" s="1"/>
  <c r="D8" i="7" s="1"/>
  <c r="D9" i="7" s="1"/>
  <c r="D10" i="7" s="1"/>
  <c r="D11" i="7" s="1"/>
  <c r="D12" i="7" s="1"/>
  <c r="D13" i="7" s="1"/>
  <c r="D14" i="7" s="1"/>
  <c r="D15" i="7" s="1"/>
  <c r="D16" i="7" s="1"/>
  <c r="J6" i="6"/>
  <c r="J7" i="6" s="1"/>
  <c r="J8" i="6" s="1"/>
  <c r="J9" i="6" s="1"/>
  <c r="J10" i="6" s="1"/>
  <c r="J11" i="6" s="1"/>
  <c r="J12" i="6" s="1"/>
  <c r="J13" i="6" s="1"/>
  <c r="J14" i="6" s="1"/>
  <c r="J15" i="6" s="1"/>
  <c r="J16" i="6" s="1"/>
  <c r="E17" i="7"/>
  <c r="H7" i="6"/>
  <c r="H8" i="6" s="1"/>
  <c r="H9" i="6" s="1"/>
  <c r="H10" i="6" s="1"/>
  <c r="H11" i="6" s="1"/>
  <c r="H12" i="6" s="1"/>
  <c r="H13" i="6" s="1"/>
  <c r="H14" i="6" s="1"/>
  <c r="H15" i="6" s="1"/>
  <c r="H16" i="6" s="1"/>
  <c r="I17" i="6"/>
  <c r="C17" i="7"/>
  <c r="F6" i="6"/>
  <c r="F7" i="6" s="1"/>
  <c r="F8" i="6" s="1"/>
  <c r="F9" i="6" s="1"/>
  <c r="F10" i="6" s="1"/>
  <c r="F11" i="6" s="1"/>
  <c r="F12" i="6" s="1"/>
  <c r="F13" i="6" s="1"/>
  <c r="F14" i="6" s="1"/>
  <c r="F15" i="6" s="1"/>
  <c r="F16" i="6" s="1"/>
  <c r="C17" i="6"/>
  <c r="E17" i="6"/>
  <c r="G17" i="6"/>
</calcChain>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<sst xmlns="http://schemas.openxmlformats.org/spreadsheetml/2006/main" count="273" uniqueCount="190">
  <si>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</si>
  <si>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</si>
  <si>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</si>
  <si>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</si>
  <si>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</si>
  <si>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</si>
  <si>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</si>
  <si>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</si>
  <si>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</si>
  <si>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</si>
  <si>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</si>
  <si>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</si>
  <si>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</si>
  <si>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</si>
  <si>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</si>
  <si>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</si>
  <si>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</si>
  <si>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</si>
  <si>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</si>
  <si>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</si>
  <si>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</si>
  <si>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</si>
  <si>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</si>
  <si>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</si>
  <si>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</si>
  <si>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</si>
  <si>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</si>
  <si>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</si>
  <si>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</si>
  <si>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</si>
  <si>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</si>
  <si>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</si>
  <si>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</si>
  <si>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</si>
  <si>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</si>
  <si>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</si>
  <si>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</si>
  <si>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</si>
  <si>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</si>
  <si>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</si>
  <si>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</si>
  <si>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</si>
  <si>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</si>
  <si>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</si>
  <si>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</si>
  <si>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</si>
  <si>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</si>
  <si>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</si>
  <si>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</si>
  <si>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</si>
  <si>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</si>
  <si>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</si>
  <si>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</si>
  <si>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</si>
  <si>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</si>
  <si>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</si>
  <si>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</si>
  <si>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</si>
  <si>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</si>
  <si>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</si>
  <si>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</si>
  <si>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</si>
  <si>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</si>
  <si>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</si>
  <si>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</si>
  <si>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</si>
  <si>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</si>
  <si>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</si>
  <si>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</si>
  <si>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</si>
  <si>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</si>
  <si>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</si>
  <si>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</si>
  <si>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</si>
  <si>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</si>
  <si>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</si>
  <si>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</si>
  <si>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</si>
  <si>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</si>
  <si>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</si>
  <si>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</si>
  <si>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</si>
  <si>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</si>
  <si>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</si>
  <si>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</si>
  <si>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</si>
  <si>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</si>
  <si>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</si>
  <si>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</si>
  <si>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</si>
  <si>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</si>
  <si>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</si>
  <si>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</si>
  <si>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</si>
  <si>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</si>
  <si>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</si>
  <si>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</si>
  <si>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</si>
  <si>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</si>
  <si>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</si>
  <si>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</si>
  <si>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</si>
  <si>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</si>
  <si>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</si>
  <si>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</si>
  <si>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</si>
  <si>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</si>
  <si>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</si>
  <si>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</si>
  <si>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</si>
  <si>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</si>
  <si>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</si>
  <si>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</si>
  <si>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</si>
  <si>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</si>
  <si>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</si>
  <si>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</si>
  <si>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</si>
  <si>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</si>
  <si>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</si>
  <si>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</si>
  <si>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</si>
  <si>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</si>
  <si>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</si>
  <si>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</si>
  <si>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</si>
  <si>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</si>
  <si>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</si>
  <si>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</si>
  <si>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</si>
  <si>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</si>
  <si>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</si>
  <si>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</si>
  <si>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</si>
  <si>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</si>
  <si>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</si>
  <si>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</si>
  <si>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</si>
  <si>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</si>
  <si>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</si>
  <si>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</si>
  <si>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</si>
  <si>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</si>
  <si>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</si>
  <si>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</si>
  <si>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</si>
  <si>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</si>
  <si>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</si>
  <si>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</si>
  <si>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</si>
  <si>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</si>
  <si>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</si>
  <si>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</si>
  <si>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</si>
  <si>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</si>
  <si>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</si>
  <si>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</si>
  <si>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</si>
  <si>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</si>
  <si>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</si>
  <si>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</si>
  <si>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</si>
  <si>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</si>
  <si>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</si>
  <si>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</si>
  <si>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</si>
  <si>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</si>
  <si>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</si>
  <si>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</si>
  <si>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</si>
  <si>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</si>
  <si>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</si>
  <si>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</si>
  <si>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</si>
  <si>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</si>
  <si>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</si>
  <si>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</si>
  <si>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</si>
  <si>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</si>
  <si>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r>
      <rPr>
        <b/>
        <sz val="11"/>
        <rFont val="Calibri"/>
        <family val="2"/>
        <scheme val="minor"/>
      </rPr>
      <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</si>
  <si>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</si>
  <si>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</si>
  <si>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</si>
  <si>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</si>
  <si>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</si>
  <si>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</si>
  <si>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</si>
  <si>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</si>
  <si>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</si>
  <si>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Connecticut Innovations,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</si>
</sst>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s>
  <fills count="36">
    <fill>
      <patternFill patternType="none"/>
    </fill>
    <fill>
      <patternFill patternType="gray125"/>
    </fill>
    <fill>
      <patternFill patternType="solid">
        <fgColor theme="2" tint="-0.749992370372631"/>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diagonal/>
    </border>
    <border>
      <left style="thin">
        <color theme="8"/>
      </left>
      <right style="thin">
        <color theme="8"/>
      </right>
      <top/>
      <bottom style="thin">
        <color theme="8"/>
      </bottom>
      <diagonal/>
    </border>
  </borders>
  <cellStyleXfs count="46">
    <xf numFmtId="0" fontId="0" fillId="0" borderId="0"/>
    <xf numFmtId="0" fontId="3" fillId="0" borderId="0"/>
    <xf numFmtId="0" fontId="5" fillId="0" borderId="0" applyNumberForma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0" borderId="13"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14" applyNumberFormat="0" applyAlignment="0" applyProtection="0"/>
    <xf numFmtId="0" fontId="13" fillId="8" borderId="15" applyNumberFormat="0" applyAlignment="0" applyProtection="0"/>
    <xf numFmtId="0" fontId="14" fillId="8" borderId="14" applyNumberFormat="0" applyAlignment="0" applyProtection="0"/>
    <xf numFmtId="0" fontId="15" fillId="0" borderId="16" applyNumberFormat="0" applyFill="0" applyAlignment="0" applyProtection="0"/>
    <xf numFmtId="0" fontId="16" fillId="9" borderId="17" applyNumberFormat="0" applyAlignment="0" applyProtection="0"/>
    <xf numFmtId="0" fontId="1" fillId="0" borderId="0" applyNumberFormat="0" applyFill="0" applyBorder="0" applyAlignment="0" applyProtection="0"/>
    <xf numFmtId="0" fontId="4" fillId="10" borderId="18" applyNumberFormat="0" applyFont="0" applyAlignment="0" applyProtection="0"/>
    <xf numFmtId="0" fontId="17" fillId="0" borderId="0" applyNumberFormat="0" applyFill="0" applyBorder="0" applyAlignment="0" applyProtection="0"/>
    <xf numFmtId="0" fontId="2" fillId="0" borderId="19" applyNumberFormat="0" applyFill="0" applyAlignment="0" applyProtection="0"/>
    <xf numFmtId="0" fontId="18"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8" fillId="34" borderId="0" applyNumberFormat="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22" fillId="0" borderId="0" applyNumberFormat="0" applyFill="0" applyBorder="0" applyAlignment="0" applyProtection="0"/>
  </cellStyleXfs>
  <cellXfs count="138">
    <xf numFmtId="0" fontId="0" fillId="0" borderId="0" xfId="0"/>
    <xf numFmtId="0" fontId="0" fillId="2" borderId="0" xfId="0" applyFill="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164" fontId="0" fillId="0" borderId="6" xfId="43" applyNumberFormat="1" applyFont="1" applyBorder="1" applyAlignment="1">
      <alignment horizontal="center" vertical="center"/>
    </xf>
    <xf numFmtId="0" fontId="0" fillId="0" borderId="7" xfId="0" applyBorder="1" applyAlignment="1">
      <alignment horizontal="center" vertical="center"/>
    </xf>
    <xf numFmtId="164" fontId="0" fillId="0" borderId="1" xfId="43" applyNumberFormat="1" applyFont="1" applyBorder="1" applyAlignment="1">
      <alignment horizontal="center" vertical="center"/>
    </xf>
    <xf numFmtId="0" fontId="0" fillId="0" borderId="1" xfId="0"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19" fillId="0" borderId="1"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44" fontId="19" fillId="0" borderId="1" xfId="0" applyNumberFormat="1" applyFont="1" applyBorder="1" applyAlignment="1">
      <alignment horizontal="center" vertical="center"/>
    </xf>
    <xf numFmtId="0" fontId="19" fillId="0" borderId="7" xfId="0" applyFont="1" applyBorder="1" applyAlignment="1">
      <alignment horizontal="center" vertical="center"/>
    </xf>
    <xf numFmtId="44" fontId="19" fillId="0" borderId="7" xfId="0" applyNumberFormat="1" applyFont="1" applyBorder="1" applyAlignment="1">
      <alignment horizontal="center" vertic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44" fontId="21" fillId="0" borderId="26" xfId="0" applyNumberFormat="1" applyFont="1" applyBorder="1" applyAlignment="1">
      <alignment horizontal="center" vertical="center"/>
    </xf>
    <xf numFmtId="44" fontId="21" fillId="0" borderId="27" xfId="0" applyNumberFormat="1" applyFont="1"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20" fillId="3" borderId="1" xfId="0" applyFont="1" applyFill="1" applyBorder="1" applyAlignment="1">
      <alignment horizontal="center" vertical="center" wrapText="1"/>
    </xf>
    <xf numFmtId="0" fontId="0" fillId="0" borderId="0" xfId="0" applyAlignment="1">
      <alignment horizontal="left" vertical="center"/>
    </xf>
    <xf numFmtId="0" fontId="19" fillId="0" borderId="0" xfId="0" applyFont="1" applyAlignment="1">
      <alignment horizontal="center" vertical="center"/>
    </xf>
    <xf numFmtId="0" fontId="0" fillId="3" borderId="23" xfId="0" applyFill="1" applyBorder="1" applyAlignment="1">
      <alignment horizontal="center" vertical="center"/>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0" fontId="19" fillId="0" borderId="0" xfId="0" applyFont="1" applyAlignment="1">
      <alignment horizontal="center" vertical="center"/>
    </xf>
    <xf numFmtId="3" fontId="0" fillId="2" borderId="0" xfId="0" applyNumberFormat="1" applyFill="1" applyAlignment="1">
      <alignment horizontal="center" vertical="center"/>
    </xf>
    <xf numFmtId="165" fontId="0" fillId="0" borderId="6" xfId="44" applyNumberFormat="1" applyFont="1" applyBorder="1" applyAlignment="1">
      <alignment horizontal="center" vertical="center"/>
    </xf>
    <xf numFmtId="165" fontId="0" fillId="0" borderId="10" xfId="44" applyNumberFormat="1" applyFont="1" applyBorder="1" applyAlignment="1">
      <alignment horizontal="center" vertical="center"/>
    </xf>
    <xf numFmtId="165" fontId="0" fillId="0" borderId="23" xfId="44" applyNumberFormat="1" applyFont="1" applyBorder="1" applyAlignment="1">
      <alignment horizontal="center" vertical="center"/>
    </xf>
    <xf numFmtId="3" fontId="0" fillId="0" borderId="6" xfId="0" applyNumberFormat="1" applyBorder="1" applyAlignment="1">
      <alignment horizontal="center" vertical="center"/>
    </xf>
    <xf numFmtId="0" fontId="0" fillId="2" borderId="10" xfId="0" applyFill="1" applyBorder="1" applyAlignment="1">
      <alignment horizontal="center" vertical="center"/>
    </xf>
    <xf numFmtId="165" fontId="0" fillId="0" borderId="0" xfId="44" applyNumberFormat="1" applyFont="1" applyBorder="1" applyAlignment="1">
      <alignment horizontal="center" vertical="center"/>
    </xf>
    <xf numFmtId="164" fontId="0" fillId="0" borderId="23" xfId="43" applyNumberFormat="1" applyFont="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45" wrapText="1"/>
    </xf>
    <xf numFmtId="0" fontId="0" fillId="3" borderId="1" xfId="0" applyFill="1" applyBorder="1" applyAlignment="1">
      <alignment horizontal="center" vertical="center" textRotation="45" wrapText="1"/>
    </xf>
    <xf numFmtId="0" fontId="19" fillId="0" borderId="28" xfId="0" applyFont="1" applyBorder="1" applyAlignment="1">
      <alignment horizontal="center" vertical="center"/>
    </xf>
    <xf numFmtId="0" fontId="0" fillId="0" borderId="28" xfId="0" applyBorder="1" applyAlignment="1">
      <alignment horizontal="center" vertical="center"/>
    </xf>
    <xf numFmtId="3" fontId="0" fillId="0" borderId="1" xfId="0" applyNumberFormat="1" applyBorder="1" applyAlignment="1">
      <alignment horizontal="center" vertical="center"/>
    </xf>
    <xf numFmtId="1"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22" fillId="0" borderId="0" xfId="45" applyAlignment="1">
      <alignment vertical="top"/>
    </xf>
    <xf numFmtId="0" fontId="0" fillId="0" borderId="0" xfId="0" applyAlignment="1">
      <alignment vertical="top"/>
    </xf>
    <xf numFmtId="0" fontId="24" fillId="0" borderId="0" xfId="0" applyFont="1" applyBorder="1"/>
    <xf numFmtId="0" fontId="0" fillId="0" borderId="0" xfId="0" applyBorder="1"/>
    <xf numFmtId="0" fontId="0" fillId="0" borderId="0" xfId="0" applyAlignment="1">
      <alignment wrapText="1"/>
    </xf>
    <xf numFmtId="0" fontId="0" fillId="0" borderId="0" xfId="0" applyAlignment="1"/>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30" xfId="0" applyBorder="1"/>
    <xf numFmtId="0" fontId="0" fillId="0" borderId="31" xfId="0" applyBorder="1"/>
    <xf numFmtId="0" fontId="0" fillId="0" borderId="32" xfId="0" applyFont="1" applyBorder="1" applyAlignment="1">
      <alignment horizontal="left" vertical="top" wrapText="1"/>
    </xf>
    <xf numFmtId="0" fontId="0" fillId="0" borderId="33" xfId="0" applyBorder="1"/>
    <xf numFmtId="0" fontId="0" fillId="0" borderId="32" xfId="0" applyBorder="1"/>
    <xf numFmtId="0" fontId="0" fillId="0" borderId="34" xfId="0" applyBorder="1"/>
    <xf numFmtId="0" fontId="0" fillId="0" borderId="35" xfId="0" applyBorder="1"/>
    <xf numFmtId="0" fontId="0" fillId="0" borderId="35" xfId="0" applyBorder="1" applyAlignment="1"/>
    <xf numFmtId="0" fontId="0" fillId="0" borderId="36" xfId="0" applyBorder="1"/>
    <xf numFmtId="0" fontId="0" fillId="0" borderId="37" xfId="0" applyBorder="1"/>
    <xf numFmtId="0" fontId="0" fillId="0" borderId="0" xfId="0" applyFill="1" applyAlignment="1"/>
    <xf numFmtId="0" fontId="19" fillId="0" borderId="0" xfId="0" applyFont="1" applyFill="1" applyAlignment="1"/>
    <xf numFmtId="0" fontId="27" fillId="35" borderId="41" xfId="0" applyFont="1" applyFill="1" applyBorder="1" applyAlignment="1">
      <alignment vertical="center" wrapText="1"/>
    </xf>
    <xf numFmtId="0" fontId="23" fillId="0" borderId="41" xfId="0" applyFont="1" applyFill="1" applyBorder="1" applyAlignment="1">
      <alignment vertical="center" wrapText="1"/>
    </xf>
    <xf numFmtId="0" fontId="0" fillId="3" borderId="1" xfId="0" applyFill="1" applyBorder="1" applyAlignment="1">
      <alignment horizontal="center" vertical="center" wrapText="1"/>
    </xf>
    <xf numFmtId="0" fontId="26" fillId="0" borderId="33" xfId="0" applyFont="1" applyBorder="1" applyAlignment="1">
      <alignment horizontal="center" vertical="center" textRotation="90"/>
    </xf>
    <xf numFmtId="0" fontId="19" fillId="0" borderId="29" xfId="0" applyFont="1" applyBorder="1" applyAlignment="1" applyProtection="1">
      <alignment horizontal="left" vertical="center" wrapText="1" indent="2"/>
      <protection locked="0"/>
    </xf>
    <xf numFmtId="0" fontId="19" fillId="0" borderId="30" xfId="0" applyFont="1" applyBorder="1" applyAlignment="1" applyProtection="1">
      <alignment horizontal="left" vertical="center" wrapText="1" indent="2"/>
      <protection locked="0"/>
    </xf>
    <xf numFmtId="0" fontId="19" fillId="0" borderId="31" xfId="0" applyFont="1" applyBorder="1" applyAlignment="1" applyProtection="1">
      <alignment horizontal="left" vertical="center" wrapText="1" indent="2"/>
      <protection locked="0"/>
    </xf>
    <xf numFmtId="0" fontId="19" fillId="0" borderId="34" xfId="0" applyFont="1" applyBorder="1" applyAlignment="1" applyProtection="1">
      <alignment horizontal="left" vertical="center" wrapText="1" indent="2"/>
      <protection locked="0"/>
    </xf>
    <xf numFmtId="0" fontId="19" fillId="0" borderId="35" xfId="0" applyFont="1" applyBorder="1" applyAlignment="1" applyProtection="1">
      <alignment horizontal="left" vertical="center" wrapText="1" indent="2"/>
      <protection locked="0"/>
    </xf>
    <xf numFmtId="0" fontId="19" fillId="0" borderId="36" xfId="0" applyFont="1" applyBorder="1" applyAlignment="1" applyProtection="1">
      <alignment horizontal="left" vertical="center" wrapText="1" indent="2"/>
      <protection locked="0"/>
    </xf>
    <xf numFmtId="0" fontId="25" fillId="35" borderId="38" xfId="0" applyFont="1" applyFill="1" applyBorder="1" applyAlignment="1">
      <alignment horizontal="center" vertical="center"/>
    </xf>
    <xf numFmtId="0" fontId="25" fillId="35" borderId="39" xfId="0" applyFont="1" applyFill="1" applyBorder="1" applyAlignment="1">
      <alignment horizontal="center" vertical="center"/>
    </xf>
    <xf numFmtId="0" fontId="25" fillId="35" borderId="40" xfId="0" applyFont="1" applyFill="1" applyBorder="1" applyAlignment="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46" xfId="0" applyFont="1" applyBorder="1" applyAlignment="1">
      <alignment horizontal="center" vertical="center" wrapText="1"/>
    </xf>
    <xf numFmtId="0" fontId="23" fillId="0" borderId="41" xfId="0" applyFont="1" applyFill="1" applyBorder="1" applyAlignment="1">
      <alignment horizontal="left" vertical="center" wrapText="1"/>
    </xf>
    <xf numFmtId="0" fontId="23" fillId="0" borderId="47"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49"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14" fontId="19" fillId="3" borderId="2" xfId="0" applyNumberFormat="1" applyFont="1" applyFill="1" applyBorder="1" applyAlignment="1">
      <alignment horizontal="center" vertical="center"/>
    </xf>
    <xf numFmtId="14" fontId="19" fillId="3" borderId="4"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0" fillId="3" borderId="24" xfId="0" applyFill="1" applyBorder="1" applyAlignment="1">
      <alignment horizontal="center" vertical="center"/>
    </xf>
    <xf numFmtId="0" fontId="0" fillId="3" borderId="3" xfId="0" applyFill="1" applyBorder="1" applyAlignment="1">
      <alignment horizontal="center" vertical="center"/>
    </xf>
    <xf numFmtId="164" fontId="19" fillId="3" borderId="2" xfId="43" applyNumberFormat="1" applyFont="1" applyFill="1" applyBorder="1" applyAlignment="1">
      <alignment horizontal="center" vertical="center"/>
    </xf>
    <xf numFmtId="164" fontId="19" fillId="3" borderId="4" xfId="43" applyNumberFormat="1" applyFont="1" applyFill="1" applyBorder="1" applyAlignment="1">
      <alignment horizontal="center" vertical="center"/>
    </xf>
    <xf numFmtId="0" fontId="19" fillId="0" borderId="0" xfId="0" applyFont="1" applyAlignment="1">
      <alignment horizontal="center" vertical="center"/>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43"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7AC143"/>
      <color rgb="FFF47B2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externalLink" Target="externalLinks/externalLink4.xml"/><Relationship Id="rId5" Type="http://schemas.openxmlformats.org/officeDocument/2006/relationships/chartsheet" Target="chartsheets/sheet2.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chartsheet" Target="chartsheets/sheet1.xml"/><Relationship Id="rId9" Type="http://schemas.openxmlformats.org/officeDocument/2006/relationships/externalLink" Target="externalLinks/externalLink2.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Expenditures</a:t>
            </a:r>
            <a:endParaRPr lang="en-US" sz="1400">
              <a:effectLst/>
            </a:endParaRPr>
          </a:p>
          <a:p>
            <a:pPr algn="ctr">
              <a:defRPr sz="1400"/>
            </a:pPr>
            <a:r>
              <a:rPr lang="en-US" sz="1400" b="1" i="0" baseline="0">
                <a:effectLst/>
              </a:rPr>
              <a:t>Cumulative Data - Award Start to September 30, 2013 </a:t>
            </a:r>
          </a:p>
        </c:rich>
      </c:tx>
      <c:layout>
        <c:manualLayout>
          <c:xMode val="edge"/>
          <c:yMode val="edge"/>
          <c:x val="0.26977596043925894"/>
          <c:y val="2.4171347879329227E-2"/>
        </c:manualLayout>
      </c:layout>
      <c:overlay val="1"/>
    </c:title>
    <c:autoTitleDeleted val="0"/>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cat>
            <c:strRef>
              <c:f>'Expenditure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'Expenditure Graph Data'!$D$5:$D$16</c:f>
              <c:numCache>
                <c:formatCode>General</c:formatCode>
                <c:ptCount val="12"/>
                <c:pt idx="0">
                  <c:v>0.33100099999999999</c:v>
                </c:pt>
                <c:pt idx="1">
                  <c:v>0.88797300000000001</c:v>
                </c:pt>
                <c:pt idx="2">
                  <c:v>1.157918</c:v>
                </c:pt>
                <c:pt idx="3">
                  <c:v>1.4960499999999999</c:v>
                </c:pt>
                <c:pt idx="4">
                  <c:v>1.6766779999999999</c:v>
                </c:pt>
                <c:pt idx="5">
                  <c:v>2.251674</c:v>
                </c:pt>
                <c:pt idx="6">
                  <c:v>2.4737339999999999</c:v>
                </c:pt>
                <c:pt idx="7">
                  <c:v>2.8189440000000001</c:v>
                </c:pt>
                <c:pt idx="8">
                  <c:v>2.914212</c:v>
                </c:pt>
                <c:pt idx="9">
                  <c:v>3.0537679999999998</c:v>
                </c:pt>
                <c:pt idx="10">
                  <c:v>3.2023429999999999</c:v>
                </c:pt>
                <c:pt idx="11">
                  <c:v>3.3619659999999998</c:v>
                </c:pt>
              </c:numCache>
            </c:numRef>
          </c:val>
        </c:ser>
        <c:ser>
          <c:idx val="1"/>
          <c:order val="1"/>
          <c:tx>
            <c:strRef>
              <c:f>'Expenditure Graph Data'!$F$4</c:f>
              <c:strCache>
                <c:ptCount val="1"/>
                <c:pt idx="0">
                  <c:v>Other Fed Expenditures</c:v>
                </c:pt>
              </c:strCache>
            </c:strRef>
          </c:tx>
          <c:spPr>
            <a:solidFill>
              <a:srgbClr val="F47B20"/>
            </a:solidFill>
            <a:ln w="25400">
              <a:noFill/>
            </a:ln>
          </c:spPr>
          <c:cat>
            <c:strRef>
              <c:f>'Expenditure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'Expenditure Graph Data'!$F$5:$F$16</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'Expenditure Graph Data'!$H$4</c:f>
              <c:strCache>
                <c:ptCount val="1"/>
                <c:pt idx="0">
                  <c:v>Non-Fed Expenditures</c:v>
                </c:pt>
              </c:strCache>
            </c:strRef>
          </c:tx>
          <c:spPr>
            <a:solidFill>
              <a:srgbClr val="7AC143"/>
            </a:solidFill>
            <a:ln w="25400">
              <a:noFill/>
            </a:ln>
          </c:spPr>
          <c:cat>
            <c:strRef>
              <c:f>'Expenditure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'Expenditure Graph Data'!$H$5:$H$16</c:f>
              <c:numCache>
                <c:formatCode>_("$"* #,##0.00_);_("$"* \(#,##0.00\);_("$"* "-"??_);_(@_)</c:formatCode>
                <c:ptCount val="12"/>
                <c:pt idx="0">
                  <c:v>3.4530999999999999E-2</c:v>
                </c:pt>
                <c:pt idx="1">
                  <c:v>9.2175000000000007E-2</c:v>
                </c:pt>
                <c:pt idx="2">
                  <c:v>0.81705000000000005</c:v>
                </c:pt>
                <c:pt idx="3">
                  <c:v>1.1789160000000001</c:v>
                </c:pt>
                <c:pt idx="4">
                  <c:v>1.50203</c:v>
                </c:pt>
                <c:pt idx="5">
                  <c:v>1.7155819999999999</c:v>
                </c:pt>
                <c:pt idx="6">
                  <c:v>1.7998529999999999</c:v>
                </c:pt>
                <c:pt idx="7">
                  <c:v>1.890868</c:v>
                </c:pt>
                <c:pt idx="8">
                  <c:v>1.9107499999999999</c:v>
                </c:pt>
                <c:pt idx="9">
                  <c:v>1.918356</c:v>
                </c:pt>
                <c:pt idx="10">
                  <c:v>1.9226589999999999</c:v>
                </c:pt>
                <c:pt idx="11">
                  <c:v>1.9226589999999999</c:v>
                </c:pt>
              </c:numCache>
            </c:numRef>
          </c:val>
        </c:ser>
        <c:dLbls>
          <c:showLegendKey val="0"/>
          <c:showVal val="0"/>
          <c:showCatName val="0"/>
          <c:showSerName val="0"/>
          <c:showPercent val="0"/>
          <c:showBubbleSize val="0"/>
        </c:dLbls>
        <c:axId val="96752384"/>
        <c:axId val="96753920"/>
      </c:areaChart>
      <c:lineChart>
        <c:grouping val="standard"/>
        <c:varyColors val="0"/>
        <c:ser>
          <c:idx val="3"/>
          <c:order val="3"/>
          <c:tx>
            <c:strRef>
              <c:f>'Expenditure Graph Data'!$J$4</c:f>
              <c:strCache>
                <c:ptCount val="1"/>
                <c:pt idx="0">
                  <c:v>Invoiced Upgrade Costs</c:v>
                </c:pt>
              </c:strCache>
            </c:strRef>
          </c:tx>
          <c:spPr>
            <a:ln w="50800">
              <a:solidFill>
                <a:sysClr val="windowText" lastClr="000000"/>
              </a:solidFill>
            </a:ln>
          </c:spPr>
          <c:marker>
            <c:symbol val="none"/>
          </c:marker>
          <c:cat>
            <c:strRef>
              <c:f>'Expenditure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'Expenditure Graph Data'!$J$5:$J$16</c:f>
              <c:numCache>
                <c:formatCode>_("$"* #,##0.00_);_("$"* \(#,##0.00\);_("$"* "-"??_);_(@_)</c:formatCode>
                <c:ptCount val="12"/>
                <c:pt idx="0">
                  <c:v>7.5655000000000002E-3</c:v>
                </c:pt>
                <c:pt idx="1">
                  <c:v>2.71034E-2</c:v>
                </c:pt>
                <c:pt idx="2">
                  <c:v>4.12509E-2</c:v>
                </c:pt>
                <c:pt idx="3">
                  <c:v>6.1776999999999999E-2</c:v>
                </c:pt>
                <c:pt idx="4">
                  <c:v>0.16526360000000001</c:v>
                </c:pt>
                <c:pt idx="5">
                  <c:v>0.37831119999999996</c:v>
                </c:pt>
                <c:pt idx="6">
                  <c:v>0.55162690000000003</c:v>
                </c:pt>
                <c:pt idx="7">
                  <c:v>0.79715540000000007</c:v>
                </c:pt>
                <c:pt idx="8">
                  <c:v>0.98231580000000007</c:v>
                </c:pt>
                <c:pt idx="9">
                  <c:v>1.2030094</c:v>
                </c:pt>
                <c:pt idx="10">
                  <c:v>1.4335061</c:v>
                </c:pt>
                <c:pt idx="11">
                  <c:v>1.5362985</c:v>
                </c:pt>
              </c:numCache>
            </c:numRef>
          </c:val>
          <c:smooth val="0"/>
        </c:ser>
        <c:dLbls>
          <c:showLegendKey val="0"/>
          <c:showVal val="0"/>
          <c:showCatName val="0"/>
          <c:showSerName val="0"/>
          <c:showPercent val="0"/>
          <c:showBubbleSize val="0"/>
        </c:dLbls>
        <c:marker val="1"/>
        <c:smooth val="0"/>
        <c:axId val="96752384"/>
        <c:axId val="96753920"/>
      </c:lineChart>
      <c:catAx>
        <c:axId val="96752384"/>
        <c:scaling>
          <c:orientation val="minMax"/>
        </c:scaling>
        <c:delete val="0"/>
        <c:axPos val="b"/>
        <c:majorTickMark val="out"/>
        <c:minorTickMark val="none"/>
        <c:tickLblPos val="nextTo"/>
        <c:txPr>
          <a:bodyPr/>
          <a:lstStyle/>
          <a:p>
            <a:pPr>
              <a:defRPr sz="1200"/>
            </a:pPr>
            <a:endParaRPr lang="en-US"/>
          </a:p>
        </c:txPr>
        <c:crossAx val="96753920"/>
        <c:crosses val="autoZero"/>
        <c:auto val="1"/>
        <c:lblAlgn val="ctr"/>
        <c:lblOffset val="100"/>
        <c:noMultiLvlLbl val="0"/>
      </c:catAx>
      <c:valAx>
        <c:axId val="96753920"/>
        <c:scaling>
          <c:orientation val="minMax"/>
        </c:scaling>
        <c:delete val="0"/>
        <c:axPos val="l"/>
        <c:majorGridlines/>
        <c:title>
          <c:tx>
            <c:rich>
              <a:bodyPr rot="-5400000" vert="horz"/>
              <a:lstStyle/>
              <a:p>
                <a:pPr>
                  <a:defRPr sz="1200" b="0"/>
                </a:pPr>
                <a:r>
                  <a:rPr lang="en-US" sz="1200" b="0"/>
                  <a:t>Millions of Dollars</a:t>
                </a:r>
              </a:p>
            </c:rich>
          </c:tx>
          <c:overlay val="0"/>
        </c:title>
        <c:numFmt formatCode="&quot;$&quot;#,##0.0" sourceLinked="0"/>
        <c:majorTickMark val="out"/>
        <c:minorTickMark val="none"/>
        <c:tickLblPos val="nextTo"/>
        <c:txPr>
          <a:bodyPr/>
          <a:lstStyle/>
          <a:p>
            <a:pPr>
              <a:defRPr sz="1200"/>
            </a:pPr>
            <a:endParaRPr lang="en-US"/>
          </a:p>
        </c:txPr>
        <c:crossAx val="96752384"/>
        <c:crosses val="autoZero"/>
        <c:crossBetween val="between"/>
      </c:valAx>
    </c:plotArea>
    <c:legend>
      <c:legendPos val="b"/>
      <c:overlay val="0"/>
      <c:txPr>
        <a:bodyPr/>
        <a:lstStyle/>
        <a:p>
          <a:pPr>
            <a:defRPr sz="1200"/>
          </a:pPr>
          <a:endParaRPr lang="en-US"/>
        </a:p>
      </c:txPr>
    </c:legend>
    <c:plotVisOnly val="1"/>
    <c:dispBlanksAs val="zero"/>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b="1" i="0" baseline="0">
                <a:effectLst/>
              </a:rPr>
              <a:t>Better Buildings Neighborhood Program </a:t>
            </a:r>
            <a:endParaRPr lang="en-US" sz="1400">
              <a:effectLst/>
            </a:endParaRPr>
          </a:p>
          <a:p>
            <a:pPr algn="ctr">
              <a:defRPr sz="1400"/>
            </a:pPr>
            <a:r>
              <a:rPr lang="en-US" sz="1400" b="1" i="0" baseline="0">
                <a:effectLst/>
              </a:rPr>
              <a:t>Grantee Assessments and Upgrades</a:t>
            </a:r>
            <a:endParaRPr lang="en-US" sz="1400">
              <a:effectLst/>
            </a:endParaRPr>
          </a:p>
          <a:p>
            <a:pPr algn="ctr">
              <a:defRPr sz="1400"/>
            </a:pPr>
            <a:r>
              <a:rPr lang="en-US" sz="1400" b="1" i="0" baseline="0">
                <a:effectLst/>
              </a:rPr>
              <a:t>Cumulative Data - Award Start to September 30, 2013 </a:t>
            </a:r>
          </a:p>
        </c:rich>
      </c:tx>
      <c:layout>
        <c:manualLayout>
          <c:xMode val="edge"/>
          <c:yMode val="edge"/>
          <c:x val="0.24047197946410545"/>
          <c:y val="2.4186119472133113E-2"/>
        </c:manualLayout>
      </c:layout>
      <c:overlay val="1"/>
    </c:title>
    <c:autoTitleDeleted val="0"/>
    <c:plotArea>
      <c:layout/>
      <c:areaChart>
        <c:grouping val="standard"/>
        <c:varyColors val="0"/>
        <c:ser>
          <c:idx val="2"/>
          <c:order val="2"/>
          <c:tx>
            <c:strRef>
              <c:f>'Audit-Retrofit Graph Data'!$G$4</c:f>
              <c:strCache>
                <c:ptCount val="1"/>
                <c:pt idx="0">
                  <c:v>Total Source Energy Savings</c:v>
                </c:pt>
              </c:strCache>
            </c:strRef>
          </c:tx>
          <c:spPr>
            <a:solidFill>
              <a:srgbClr val="BFB7AC"/>
            </a:solidFill>
          </c:spPr>
          <c:val>
            <c:numRef>
              <c:f>'Audit-Retrofit Graph Data'!$H$5:$H$16</c:f>
              <c:numCache>
                <c:formatCode>0</c:formatCode>
                <c:ptCount val="12"/>
                <c:pt idx="0">
                  <c:v>409.13325114690002</c:v>
                </c:pt>
                <c:pt idx="1">
                  <c:v>3391.4378300661001</c:v>
                </c:pt>
                <c:pt idx="2">
                  <c:v>11619.924260345102</c:v>
                </c:pt>
                <c:pt idx="3">
                  <c:v>18131.562570886803</c:v>
                </c:pt>
                <c:pt idx="4">
                  <c:v>26667.579472418704</c:v>
                </c:pt>
                <c:pt idx="5">
                  <c:v>42212.141335393506</c:v>
                </c:pt>
                <c:pt idx="6">
                  <c:v>57156.673854099907</c:v>
                </c:pt>
                <c:pt idx="7">
                  <c:v>67294.268832453905</c:v>
                </c:pt>
                <c:pt idx="8">
                  <c:v>76453.145608794308</c:v>
                </c:pt>
                <c:pt idx="9">
                  <c:v>91044.672067943713</c:v>
                </c:pt>
                <c:pt idx="10">
                  <c:v>105333.30940537351</c:v>
                </c:pt>
                <c:pt idx="11">
                  <c:v>110143.40077015141</c:v>
                </c:pt>
              </c:numCache>
            </c:numRef>
          </c:val>
        </c:ser>
        <c:dLbls>
          <c:showLegendKey val="0"/>
          <c:showVal val="0"/>
          <c:showCatName val="0"/>
          <c:showSerName val="0"/>
          <c:showPercent val="0"/>
          <c:showBubbleSize val="0"/>
        </c:dLbls>
        <c:axId val="118916224"/>
        <c:axId val="118901760"/>
      </c:areaChart>
      <c:lineChart>
        <c:grouping val="standard"/>
        <c:varyColors val="0"/>
        <c:ser>
          <c:idx val="0"/>
          <c:order val="0"/>
          <c:tx>
            <c:strRef>
              <c:f>'Audit-Retrofit Graph Data'!$D$4</c:f>
              <c:strCache>
                <c:ptCount val="1"/>
                <c:pt idx="0">
                  <c:v>Total Assessments</c:v>
                </c:pt>
              </c:strCache>
            </c:strRef>
          </c:tx>
          <c:spPr>
            <a:ln w="44450">
              <a:solidFill>
                <a:schemeClr val="accent1"/>
              </a:solidFill>
            </a:ln>
          </c:spPr>
          <c:marker>
            <c:symbol val="square"/>
            <c:size val="7"/>
            <c:spPr>
              <a:ln>
                <a:solidFill>
                  <a:schemeClr val="accent1"/>
                </a:solidFill>
              </a:ln>
            </c:spPr>
          </c:marker>
          <c:cat>
            <c:strRef>
              <c:f>'Audit-Retrofit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'Audit-Retrofit Graph Data'!$D$5:$D$16</c:f>
              <c:numCache>
                <c:formatCode>General</c:formatCode>
                <c:ptCount val="12"/>
                <c:pt idx="0">
                  <c:v>21</c:v>
                </c:pt>
                <c:pt idx="1">
                  <c:v>62</c:v>
                </c:pt>
                <c:pt idx="2">
                  <c:v>455</c:v>
                </c:pt>
                <c:pt idx="3">
                  <c:v>729</c:v>
                </c:pt>
                <c:pt idx="4">
                  <c:v>1125</c:v>
                </c:pt>
                <c:pt idx="5">
                  <c:v>1689</c:v>
                </c:pt>
                <c:pt idx="6">
                  <c:v>2172</c:v>
                </c:pt>
                <c:pt idx="7">
                  <c:v>2374</c:v>
                </c:pt>
                <c:pt idx="8">
                  <c:v>2614</c:v>
                </c:pt>
                <c:pt idx="9">
                  <c:v>2907</c:v>
                </c:pt>
                <c:pt idx="10">
                  <c:v>3123</c:v>
                </c:pt>
                <c:pt idx="11">
                  <c:v>3141</c:v>
                </c:pt>
              </c:numCache>
            </c:numRef>
          </c:val>
          <c:smooth val="0"/>
        </c:ser>
        <c:ser>
          <c:idx val="1"/>
          <c:order val="1"/>
          <c:tx>
            <c:strRef>
              <c:f>'Audit-Retrofit Graph Data'!$F$4</c:f>
              <c:strCache>
                <c:ptCount val="1"/>
                <c:pt idx="0">
                  <c:v>Total Upgrades</c:v>
                </c:pt>
              </c:strCache>
            </c:strRef>
          </c:tx>
          <c:spPr>
            <a:ln>
              <a:solidFill>
                <a:srgbClr val="7AC143"/>
              </a:solidFill>
            </a:ln>
          </c:spPr>
          <c:marker>
            <c:symbol val="square"/>
            <c:size val="7"/>
            <c:spPr>
              <a:solidFill>
                <a:srgbClr val="7AC143"/>
              </a:solidFill>
              <a:ln>
                <a:solidFill>
                  <a:srgbClr val="7AC143"/>
                </a:solidFill>
              </a:ln>
            </c:spPr>
          </c:marker>
          <c:cat>
            <c:strRef>
              <c:f>'Audit-Retrofit Graph Data'!$B$5:$B$16</c:f>
              <c:strCache>
                <c:ptCount val="12"/>
                <c:pt idx="0">
                  <c:v>2010-Q4</c:v>
                </c:pt>
                <c:pt idx="1">
                  <c:v>2011-Q1</c:v>
                </c:pt>
                <c:pt idx="2">
                  <c:v>2011-Q2</c:v>
                </c:pt>
                <c:pt idx="3">
                  <c:v>2011-Q3</c:v>
                </c:pt>
                <c:pt idx="4">
                  <c:v>2011-Q4</c:v>
                </c:pt>
                <c:pt idx="5">
                  <c:v>2012-Q1</c:v>
                </c:pt>
                <c:pt idx="6">
                  <c:v>2012-Q2</c:v>
                </c:pt>
                <c:pt idx="7">
                  <c:v>2012-Q3</c:v>
                </c:pt>
                <c:pt idx="8">
                  <c:v>2012-Q4</c:v>
                </c:pt>
                <c:pt idx="9">
                  <c:v>2013-Q1</c:v>
                </c:pt>
                <c:pt idx="10">
                  <c:v>2013-Q2</c:v>
                </c:pt>
                <c:pt idx="11">
                  <c:v>2013-Q3</c:v>
                </c:pt>
              </c:strCache>
            </c:strRef>
          </c:cat>
          <c:val>
            <c:numRef>
              <c:f>'Audit-Retrofit Graph Data'!$F$5:$F$16</c:f>
              <c:numCache>
                <c:formatCode>General</c:formatCode>
                <c:ptCount val="12"/>
                <c:pt idx="0">
                  <c:v>10</c:v>
                </c:pt>
                <c:pt idx="1">
                  <c:v>51</c:v>
                </c:pt>
                <c:pt idx="2">
                  <c:v>195</c:v>
                </c:pt>
                <c:pt idx="3">
                  <c:v>288</c:v>
                </c:pt>
                <c:pt idx="4">
                  <c:v>418</c:v>
                </c:pt>
                <c:pt idx="5">
                  <c:v>652</c:v>
                </c:pt>
                <c:pt idx="6">
                  <c:v>798</c:v>
                </c:pt>
                <c:pt idx="7">
                  <c:v>901</c:v>
                </c:pt>
                <c:pt idx="8">
                  <c:v>1002</c:v>
                </c:pt>
                <c:pt idx="9">
                  <c:v>1160</c:v>
                </c:pt>
                <c:pt idx="10">
                  <c:v>1292</c:v>
                </c:pt>
                <c:pt idx="11">
                  <c:v>1314</c:v>
                </c:pt>
              </c:numCache>
            </c:numRef>
          </c:val>
          <c:smooth val="0"/>
        </c:ser>
        <c:dLbls>
          <c:showLegendKey val="0"/>
          <c:showVal val="0"/>
          <c:showCatName val="0"/>
          <c:showSerName val="0"/>
          <c:showPercent val="0"/>
          <c:showBubbleSize val="0"/>
        </c:dLbls>
        <c:marker val="1"/>
        <c:smooth val="0"/>
        <c:axId val="118889856"/>
        <c:axId val="118899840"/>
      </c:lineChart>
      <c:catAx>
        <c:axId val="118889856"/>
        <c:scaling>
          <c:orientation val="minMax"/>
        </c:scaling>
        <c:delete val="0"/>
        <c:axPos val="b"/>
        <c:majorTickMark val="out"/>
        <c:minorTickMark val="none"/>
        <c:tickLblPos val="nextTo"/>
        <c:txPr>
          <a:bodyPr/>
          <a:lstStyle/>
          <a:p>
            <a:pPr>
              <a:defRPr sz="1200"/>
            </a:pPr>
            <a:endParaRPr lang="en-US"/>
          </a:p>
        </c:txPr>
        <c:crossAx val="118899840"/>
        <c:crosses val="autoZero"/>
        <c:auto val="1"/>
        <c:lblAlgn val="ctr"/>
        <c:lblOffset val="100"/>
        <c:noMultiLvlLbl val="0"/>
      </c:catAx>
      <c:valAx>
        <c:axId val="118899840"/>
        <c:scaling>
          <c:orientation val="minMax"/>
        </c:scaling>
        <c:delete val="0"/>
        <c:axPos val="l"/>
        <c:majorGridlines/>
        <c:title>
          <c:tx>
            <c:rich>
              <a:bodyPr rot="-5400000" vert="horz"/>
              <a:lstStyle/>
              <a:p>
                <a:pPr>
                  <a:defRPr/>
                </a:pPr>
                <a:r>
                  <a:rPr lang="en-US" sz="1400"/>
                  <a:t>Assessments and Upgrades</a:t>
                </a:r>
              </a:p>
            </c:rich>
          </c:tx>
          <c:overlay val="0"/>
        </c:title>
        <c:numFmt formatCode="General" sourceLinked="1"/>
        <c:majorTickMark val="out"/>
        <c:minorTickMark val="none"/>
        <c:tickLblPos val="nextTo"/>
        <c:txPr>
          <a:bodyPr/>
          <a:lstStyle/>
          <a:p>
            <a:pPr>
              <a:defRPr sz="1200"/>
            </a:pPr>
            <a:endParaRPr lang="en-US"/>
          </a:p>
        </c:txPr>
        <c:crossAx val="118889856"/>
        <c:crosses val="autoZero"/>
        <c:crossBetween val="between"/>
      </c:valAx>
      <c:valAx>
        <c:axId val="118901760"/>
        <c:scaling>
          <c:orientation val="minMax"/>
        </c:scaling>
        <c:delete val="0"/>
        <c:axPos val="r"/>
        <c:title>
          <c:tx>
            <c:rich>
              <a:bodyPr rot="-5400000" vert="horz"/>
              <a:lstStyle/>
              <a:p>
                <a:pPr>
                  <a:defRPr/>
                </a:pPr>
                <a:r>
                  <a:rPr lang="en-US" sz="1400"/>
                  <a:t>Source Energy Savings (MMBTU/yr)</a:t>
                </a:r>
              </a:p>
            </c:rich>
          </c:tx>
          <c:overlay val="0"/>
        </c:title>
        <c:numFmt formatCode="#,##0" sourceLinked="0"/>
        <c:majorTickMark val="out"/>
        <c:minorTickMark val="none"/>
        <c:tickLblPos val="nextTo"/>
        <c:crossAx val="118916224"/>
        <c:crosses val="max"/>
        <c:crossBetween val="between"/>
      </c:valAx>
      <c:catAx>
        <c:axId val="118916224"/>
        <c:scaling>
          <c:orientation val="minMax"/>
        </c:scaling>
        <c:delete val="1"/>
        <c:axPos val="b"/>
        <c:majorTickMark val="out"/>
        <c:minorTickMark val="none"/>
        <c:tickLblPos val="none"/>
        <c:crossAx val="118901760"/>
        <c:crosses val="autoZero"/>
        <c:auto val="1"/>
        <c:lblAlgn val="ctr"/>
        <c:lblOffset val="100"/>
        <c:noMultiLvlLbl val="0"/>
      </c:catAx>
      <c:spPr>
        <a:noFill/>
        <a:ln w="25400">
          <a:noFill/>
        </a:ln>
      </c:spPr>
    </c:plotArea>
    <c:legend>
      <c:legendPos val="b"/>
      <c:overlay val="0"/>
      <c:txPr>
        <a:bodyPr/>
        <a:lstStyle/>
        <a:p>
          <a:pPr>
            <a:defRPr sz="12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Chart5"/>
  <sheetViews>
    <sheetView zoomScale="8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6"/>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hyperlink" Target="#'Data Dictionary'!A1"/><Relationship Id="rId1" Type="http://schemas.openxmlformats.org/officeDocument/2006/relationships/hyperlink" Target="#'Grantee Dashboard'!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122463</xdr:colOff>
      <xdr:row>18</xdr:row>
      <xdr:rowOff>13606</xdr:rowOff>
    </xdr:from>
    <xdr:to>
      <xdr:col>5</xdr:col>
      <xdr:colOff>586807</xdr:colOff>
      <xdr:row>20</xdr:row>
      <xdr:rowOff>0</xdr:rowOff>
    </xdr:to>
    <xdr:sp macro="[0]!GranteeAssessmentsAndUpgradesButton_Click" textlink="">
      <xdr:nvSpPr>
        <xdr:cNvPr id="14" name="Rounded Rectangle 13"/>
        <xdr:cNvSpPr/>
      </xdr:nvSpPr>
      <xdr:spPr>
        <a:xfrm>
          <a:off x="1336901" y="7216887"/>
          <a:ext cx="2286000" cy="426926"/>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Assessments &amp; Upgrades Graph</a:t>
          </a:r>
        </a:p>
      </xdr:txBody>
    </xdr:sp>
    <xdr:clientData/>
  </xdr:twoCellAnchor>
  <xdr:twoCellAnchor>
    <xdr:from>
      <xdr:col>2</xdr:col>
      <xdr:colOff>134369</xdr:colOff>
      <xdr:row>15</xdr:row>
      <xdr:rowOff>1700</xdr:rowOff>
    </xdr:from>
    <xdr:to>
      <xdr:col>5</xdr:col>
      <xdr:colOff>598713</xdr:colOff>
      <xdr:row>16</xdr:row>
      <xdr:rowOff>217155</xdr:rowOff>
    </xdr:to>
    <xdr:sp macro="[0]!GranteeExpenditureButton_Click" textlink="">
      <xdr:nvSpPr>
        <xdr:cNvPr id="15" name="Rounded Rectangle 14"/>
        <xdr:cNvSpPr/>
      </xdr:nvSpPr>
      <xdr:spPr>
        <a:xfrm>
          <a:off x="1348807" y="6538231"/>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Expenditure Graph</a:t>
          </a:r>
        </a:p>
      </xdr:txBody>
    </xdr:sp>
    <xdr:clientData/>
  </xdr:twoCellAnchor>
  <xdr:twoCellAnchor>
    <xdr:from>
      <xdr:col>2</xdr:col>
      <xdr:colOff>134369</xdr:colOff>
      <xdr:row>11</xdr:row>
      <xdr:rowOff>168387</xdr:rowOff>
    </xdr:from>
    <xdr:to>
      <xdr:col>5</xdr:col>
      <xdr:colOff>598713</xdr:colOff>
      <xdr:row>13</xdr:row>
      <xdr:rowOff>157624</xdr:rowOff>
    </xdr:to>
    <xdr:sp macro="" textlink="">
      <xdr:nvSpPr>
        <xdr:cNvPr id="16" name="Rounded Rectangle 15">
          <a:hlinkClick xmlns:r="http://schemas.openxmlformats.org/officeDocument/2006/relationships" r:id="rId1"/>
        </xdr:cNvPr>
        <xdr:cNvSpPr/>
      </xdr:nvSpPr>
      <xdr:spPr>
        <a:xfrm>
          <a:off x="1348807" y="5835762"/>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Grantee Dashboard</a:t>
          </a:r>
        </a:p>
      </xdr:txBody>
    </xdr:sp>
    <xdr:clientData/>
  </xdr:twoCellAnchor>
  <xdr:twoCellAnchor>
    <xdr:from>
      <xdr:col>2</xdr:col>
      <xdr:colOff>134369</xdr:colOff>
      <xdr:row>8</xdr:row>
      <xdr:rowOff>144575</xdr:rowOff>
    </xdr:from>
    <xdr:to>
      <xdr:col>5</xdr:col>
      <xdr:colOff>598713</xdr:colOff>
      <xdr:row>10</xdr:row>
      <xdr:rowOff>193343</xdr:rowOff>
    </xdr:to>
    <xdr:sp macro="" textlink="">
      <xdr:nvSpPr>
        <xdr:cNvPr id="17" name="Rounded Rectangle 16">
          <a:hlinkClick xmlns:r="http://schemas.openxmlformats.org/officeDocument/2006/relationships" r:id="rId2"/>
        </xdr:cNvPr>
        <xdr:cNvSpPr/>
      </xdr:nvSpPr>
      <xdr:spPr>
        <a:xfrm>
          <a:off x="1348807" y="5216638"/>
          <a:ext cx="2286000" cy="429768"/>
        </a:xfrm>
        <a:prstGeom prst="round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aftari/Desktop/BayREN/Analysis%20Tools/Analysis_cleandata_v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aftari/Desktop/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xml:space="preserve"> </v>
          </cell>
          <cell r="BA4" t="str">
            <v xml:space="preserve"> </v>
          </cell>
          <cell r="BB4" t="str">
            <v xml:space="preserve"> </v>
          </cell>
          <cell r="BC4" t="str">
            <v xml:space="preserve"> </v>
          </cell>
          <cell r="BD4" t="str">
            <v xml:space="preserve"> </v>
          </cell>
          <cell r="BE4" t="str">
            <v xml:space="preserve"> </v>
          </cell>
          <cell r="BF4" t="str">
            <v xml:space="preserve"> </v>
          </cell>
          <cell r="BG4" t="str">
            <v xml:space="preserve"> </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sheetPr>
  <dimension ref="A1:X26"/>
  <sheetViews>
    <sheetView showGridLines="0" zoomScale="80" zoomScaleNormal="80" workbookViewId="0">
      <selection activeCell="C2" sqref="C2:W2"/>
    </sheetView>
  </sheetViews>
  <sheetFormatPr defaultRowHeight="15" x14ac:dyDescent="0.25"/>
  <cols>
    <col min="1" max="1" width="1.5703125" customWidth="1"/>
    <col min="2" max="2" width="7.5703125" style="63" customWidth="1"/>
    <col min="3" max="23" width="10.5703125" customWidth="1"/>
  </cols>
  <sheetData>
    <row r="1" spans="1:24" ht="15.75" thickBot="1" x14ac:dyDescent="0.3"/>
    <row r="2" spans="1:24" ht="32.25" customHeight="1" thickBot="1" x14ac:dyDescent="0.3">
      <c r="C2" s="92" t="s">
        <v>15</v>
      </c>
      <c r="D2" s="93"/>
      <c r="E2" s="93"/>
      <c r="F2" s="93"/>
      <c r="G2" s="93"/>
      <c r="H2" s="93"/>
      <c r="I2" s="93"/>
      <c r="J2" s="93"/>
      <c r="K2" s="93"/>
      <c r="L2" s="93"/>
      <c r="M2" s="93"/>
      <c r="N2" s="93"/>
      <c r="O2" s="93"/>
      <c r="P2" s="93"/>
      <c r="Q2" s="93"/>
      <c r="R2" s="93"/>
      <c r="S2" s="93"/>
      <c r="T2" s="93"/>
      <c r="U2" s="93"/>
      <c r="V2" s="93"/>
      <c r="W2" s="94"/>
    </row>
    <row r="3" spans="1:24" x14ac:dyDescent="0.25">
      <c r="B3" s="79"/>
      <c r="C3" s="79"/>
      <c r="D3" s="79"/>
      <c r="E3" s="79"/>
      <c r="F3" s="79"/>
      <c r="G3" s="79"/>
      <c r="H3" s="79"/>
      <c r="I3" s="79"/>
      <c r="J3" s="79"/>
      <c r="K3" s="79"/>
      <c r="L3" s="79"/>
      <c r="M3" s="79"/>
      <c r="N3" s="79"/>
      <c r="O3" s="79"/>
      <c r="P3" s="79"/>
      <c r="Q3" s="79"/>
      <c r="R3" s="79"/>
      <c r="S3" s="79"/>
      <c r="T3" s="79"/>
      <c r="U3" s="79"/>
      <c r="V3" s="79"/>
      <c r="W3" s="79"/>
      <c r="X3" s="79"/>
    </row>
    <row r="4" spans="1:24" ht="15.75" thickBot="1" x14ac:dyDescent="0.3">
      <c r="C4" s="61"/>
      <c r="D4" s="61"/>
      <c r="E4" s="61"/>
      <c r="F4" s="61"/>
      <c r="G4" s="61"/>
      <c r="H4" s="61"/>
      <c r="I4" s="61"/>
      <c r="J4" s="61"/>
      <c r="K4" s="61"/>
      <c r="L4" s="61"/>
      <c r="M4" s="61"/>
      <c r="N4" s="61"/>
      <c r="O4" s="61"/>
      <c r="P4" s="61"/>
      <c r="Q4" s="61"/>
    </row>
    <row r="5" spans="1:24" ht="72.75" customHeight="1" x14ac:dyDescent="0.25">
      <c r="B5" s="85" t="s">
        <v>96</v>
      </c>
      <c r="C5" s="86" t="s">
        <v>179</v>
      </c>
      <c r="D5" s="87"/>
      <c r="E5" s="87"/>
      <c r="F5" s="87"/>
      <c r="G5" s="87"/>
      <c r="H5" s="87"/>
      <c r="I5" s="87"/>
      <c r="J5" s="87"/>
      <c r="K5" s="87"/>
      <c r="L5" s="87"/>
      <c r="M5" s="87"/>
      <c r="N5" s="87"/>
      <c r="O5" s="87"/>
      <c r="P5" s="87"/>
      <c r="Q5" s="87"/>
      <c r="R5" s="87"/>
      <c r="S5" s="87"/>
      <c r="T5" s="87"/>
      <c r="U5" s="87"/>
      <c r="V5" s="87"/>
      <c r="W5" s="88"/>
    </row>
    <row r="6" spans="1:24" ht="154.5" customHeight="1" thickBot="1" x14ac:dyDescent="0.3">
      <c r="B6" s="85"/>
      <c r="C6" s="89"/>
      <c r="D6" s="90"/>
      <c r="E6" s="90"/>
      <c r="F6" s="90"/>
      <c r="G6" s="90"/>
      <c r="H6" s="90"/>
      <c r="I6" s="90"/>
      <c r="J6" s="90"/>
      <c r="K6" s="90"/>
      <c r="L6" s="90"/>
      <c r="M6" s="90"/>
      <c r="N6" s="90"/>
      <c r="O6" s="90"/>
      <c r="P6" s="90"/>
      <c r="Q6" s="90"/>
      <c r="R6" s="90"/>
      <c r="S6" s="90"/>
      <c r="T6" s="90"/>
      <c r="U6" s="90"/>
      <c r="V6" s="90"/>
      <c r="W6" s="91"/>
    </row>
    <row r="7" spans="1:24" x14ac:dyDescent="0.25">
      <c r="B7" s="79"/>
      <c r="C7" s="79"/>
      <c r="D7" s="79"/>
      <c r="E7" s="79"/>
      <c r="F7" s="79"/>
      <c r="G7" s="79"/>
      <c r="H7" s="79"/>
      <c r="I7" s="79"/>
      <c r="J7" s="79"/>
      <c r="K7" s="79"/>
      <c r="L7" s="79"/>
      <c r="M7" s="79"/>
      <c r="N7" s="79"/>
      <c r="O7" s="79"/>
      <c r="P7" s="79"/>
      <c r="Q7" s="79"/>
      <c r="R7" s="79"/>
      <c r="S7" s="79"/>
      <c r="T7" s="79"/>
      <c r="U7" s="79"/>
      <c r="V7" s="79"/>
      <c r="W7" s="79"/>
      <c r="X7" s="79"/>
    </row>
    <row r="8" spans="1:24" ht="15.75" thickBot="1" x14ac:dyDescent="0.3">
      <c r="C8" s="64"/>
      <c r="D8" s="64"/>
      <c r="E8" s="64"/>
      <c r="F8" s="64"/>
      <c r="G8" s="64"/>
      <c r="H8" s="64"/>
      <c r="I8" s="64"/>
      <c r="J8" s="64"/>
      <c r="K8" s="64"/>
      <c r="L8" s="64"/>
      <c r="M8" s="64"/>
      <c r="N8" s="64"/>
      <c r="O8" s="64"/>
      <c r="P8" s="64"/>
      <c r="Q8" s="64"/>
      <c r="R8" s="64"/>
    </row>
    <row r="9" spans="1:24" x14ac:dyDescent="0.25">
      <c r="B9" s="85" t="s">
        <v>97</v>
      </c>
      <c r="C9" s="68"/>
      <c r="D9" s="69"/>
      <c r="E9" s="69"/>
      <c r="F9" s="69"/>
      <c r="G9" s="69"/>
      <c r="H9" s="69"/>
      <c r="I9" s="69"/>
      <c r="J9" s="69"/>
      <c r="K9" s="69"/>
      <c r="L9" s="69"/>
      <c r="M9" s="69"/>
      <c r="N9" s="69"/>
      <c r="O9" s="69"/>
      <c r="P9" s="69"/>
      <c r="Q9" s="69"/>
      <c r="R9" s="69"/>
      <c r="S9" s="70"/>
      <c r="T9" s="70"/>
      <c r="U9" s="70"/>
      <c r="V9" s="70"/>
      <c r="W9" s="71"/>
    </row>
    <row r="10" spans="1:24" ht="15" customHeight="1" x14ac:dyDescent="0.25">
      <c r="B10" s="85"/>
      <c r="C10" s="72"/>
      <c r="D10" s="65"/>
      <c r="E10" s="64"/>
      <c r="F10" s="61"/>
      <c r="G10" s="67"/>
      <c r="H10" s="95" t="s">
        <v>173</v>
      </c>
      <c r="I10" s="96"/>
      <c r="J10" s="96"/>
      <c r="K10" s="96"/>
      <c r="L10" s="96"/>
      <c r="M10" s="96"/>
      <c r="N10" s="96"/>
      <c r="O10" s="96"/>
      <c r="P10" s="96"/>
      <c r="Q10" s="96"/>
      <c r="R10" s="96"/>
      <c r="S10" s="96"/>
      <c r="T10" s="96"/>
      <c r="U10" s="96"/>
      <c r="V10" s="97"/>
      <c r="W10" s="73"/>
    </row>
    <row r="11" spans="1:24" ht="16.5" x14ac:dyDescent="0.3">
      <c r="B11" s="85"/>
      <c r="C11" s="74"/>
      <c r="D11" s="60"/>
      <c r="E11" s="60"/>
      <c r="F11" s="67"/>
      <c r="G11" s="67"/>
      <c r="H11" s="98"/>
      <c r="I11" s="99"/>
      <c r="J11" s="99"/>
      <c r="K11" s="99"/>
      <c r="L11" s="99"/>
      <c r="M11" s="99"/>
      <c r="N11" s="99"/>
      <c r="O11" s="99"/>
      <c r="P11" s="99"/>
      <c r="Q11" s="99"/>
      <c r="R11" s="99"/>
      <c r="S11" s="99"/>
      <c r="T11" s="99"/>
      <c r="U11" s="99"/>
      <c r="V11" s="100"/>
      <c r="W11" s="73"/>
    </row>
    <row r="12" spans="1:24" ht="16.5" x14ac:dyDescent="0.3">
      <c r="B12" s="85"/>
      <c r="C12" s="74"/>
      <c r="D12" s="60"/>
      <c r="E12" s="60"/>
      <c r="F12" s="66"/>
      <c r="G12" s="66"/>
      <c r="H12" s="66"/>
      <c r="I12" s="66"/>
      <c r="J12" s="66"/>
      <c r="K12" s="66"/>
      <c r="L12" s="66"/>
      <c r="M12" s="66"/>
      <c r="N12" s="66"/>
      <c r="O12" s="66"/>
      <c r="P12" s="66"/>
      <c r="Q12" s="66"/>
      <c r="R12" s="61"/>
      <c r="S12" s="61"/>
      <c r="T12" s="61"/>
      <c r="U12" s="61"/>
      <c r="V12" s="61"/>
      <c r="W12" s="73"/>
    </row>
    <row r="13" spans="1:24" ht="18" customHeight="1" x14ac:dyDescent="0.25">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4" ht="17.25" customHeight="1" x14ac:dyDescent="0.25">
      <c r="A14" s="59"/>
      <c r="B14" s="85"/>
      <c r="C14" s="74"/>
      <c r="D14" s="61"/>
      <c r="E14" s="61"/>
      <c r="F14" s="67"/>
      <c r="G14" s="67"/>
      <c r="H14" s="98"/>
      <c r="I14" s="99"/>
      <c r="J14" s="99"/>
      <c r="K14" s="99"/>
      <c r="L14" s="99"/>
      <c r="M14" s="99"/>
      <c r="N14" s="99"/>
      <c r="O14" s="99"/>
      <c r="P14" s="99"/>
      <c r="Q14" s="99"/>
      <c r="R14" s="99"/>
      <c r="S14" s="99"/>
      <c r="T14" s="99"/>
      <c r="U14" s="99"/>
      <c r="V14" s="100"/>
      <c r="W14" s="73"/>
    </row>
    <row r="15" spans="1:24" ht="17.25" customHeight="1" x14ac:dyDescent="0.25">
      <c r="A15" s="59"/>
      <c r="B15" s="85"/>
      <c r="C15" s="74"/>
      <c r="D15" s="61"/>
      <c r="E15" s="61"/>
      <c r="F15" s="66"/>
      <c r="G15" s="66"/>
      <c r="H15" s="66"/>
      <c r="I15" s="66"/>
      <c r="J15" s="66"/>
      <c r="K15" s="66"/>
      <c r="L15" s="66"/>
      <c r="M15" s="66"/>
      <c r="N15" s="66"/>
      <c r="O15" s="66"/>
      <c r="P15" s="66"/>
      <c r="Q15" s="66"/>
      <c r="R15" s="61"/>
      <c r="S15" s="61"/>
      <c r="T15" s="61"/>
      <c r="U15" s="61"/>
      <c r="V15" s="61"/>
      <c r="W15" s="73"/>
    </row>
    <row r="16" spans="1:24" ht="17.25" customHeight="1" x14ac:dyDescent="0.25">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x14ac:dyDescent="0.25">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x14ac:dyDescent="0.25">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x14ac:dyDescent="0.25">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x14ac:dyDescent="0.25">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x14ac:dyDescent="0.3">
      <c r="A21" s="59"/>
      <c r="B21" s="85"/>
      <c r="C21" s="75"/>
      <c r="D21" s="76"/>
      <c r="E21" s="76"/>
      <c r="F21" s="77"/>
      <c r="G21" s="77"/>
      <c r="H21" s="77"/>
      <c r="I21" s="77"/>
      <c r="J21" s="77"/>
      <c r="K21" s="77"/>
      <c r="L21" s="77"/>
      <c r="M21" s="77"/>
      <c r="N21" s="77"/>
      <c r="O21" s="76"/>
      <c r="P21" s="76"/>
      <c r="Q21" s="76"/>
      <c r="R21" s="76"/>
      <c r="S21" s="76"/>
      <c r="T21" s="76"/>
      <c r="U21" s="76"/>
      <c r="V21" s="76"/>
      <c r="W21" s="78"/>
    </row>
    <row r="24" spans="1:23" x14ac:dyDescent="0.25">
      <c r="E24" s="61"/>
    </row>
    <row r="26" spans="1:23" x14ac:dyDescent="0.25">
      <c r="E26" s="61"/>
    </row>
  </sheetData>
  <mergeCells count="8">
    <mergeCell ref="B5:B6"/>
    <mergeCell ref="B9:B21"/>
    <mergeCell ref="C5:W6"/>
    <mergeCell ref="C2:W2"/>
    <mergeCell ref="H10:V11"/>
    <mergeCell ref="H13:V14"/>
    <mergeCell ref="H16:V17"/>
    <mergeCell ref="H19:V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0"/>
  <sheetViews>
    <sheetView topLeftCell="A25" workbookViewId="0">
      <selection activeCell="C24" sqref="C24"/>
    </sheetView>
  </sheetViews>
  <sheetFormatPr defaultRowHeight="15" x14ac:dyDescent="0.25"/>
  <cols>
    <col min="1" max="1" width="22.42578125" style="62" bestFit="1" customWidth="1"/>
    <col min="2" max="2" width="51.85546875" style="62" customWidth="1"/>
    <col min="3" max="3" width="113.140625" style="62" customWidth="1"/>
    <col min="4" max="16384" width="9.140625" style="63"/>
  </cols>
  <sheetData>
    <row r="1" spans="1:3" s="81" customFormat="1" x14ac:dyDescent="0.25">
      <c r="A1" s="82" t="s">
        <v>100</v>
      </c>
      <c r="B1" s="82" t="s">
        <v>98</v>
      </c>
      <c r="C1" s="82" t="s">
        <v>99</v>
      </c>
    </row>
    <row r="2" spans="1:3" s="80" customFormat="1" ht="45" x14ac:dyDescent="0.25">
      <c r="A2" s="101" t="s">
        <v>101</v>
      </c>
      <c r="B2" s="83" t="s">
        <v>59</v>
      </c>
      <c r="C2" s="83" t="s">
        <v>168</v>
      </c>
    </row>
    <row r="3" spans="1:3" s="80" customFormat="1" ht="30" x14ac:dyDescent="0.25">
      <c r="A3" s="101"/>
      <c r="B3" s="83" t="s">
        <v>60</v>
      </c>
      <c r="C3" s="83" t="s">
        <v>169</v>
      </c>
    </row>
    <row r="4" spans="1:3" s="80" customFormat="1" ht="30" x14ac:dyDescent="0.25">
      <c r="A4" s="101"/>
      <c r="B4" s="83" t="s">
        <v>61</v>
      </c>
      <c r="C4" s="83" t="s">
        <v>115</v>
      </c>
    </row>
    <row r="5" spans="1:3" s="80" customFormat="1" ht="65.25" customHeight="1" x14ac:dyDescent="0.25">
      <c r="A5" s="101"/>
      <c r="B5" s="83" t="s">
        <v>58</v>
      </c>
      <c r="C5" s="83" t="s">
        <v>116</v>
      </c>
    </row>
    <row r="6" spans="1:3" s="80" customFormat="1" ht="30" x14ac:dyDescent="0.25">
      <c r="A6" s="101" t="s">
        <v>102</v>
      </c>
      <c r="B6" s="83" t="s">
        <v>62</v>
      </c>
      <c r="C6" s="83" t="s">
        <v>180</v>
      </c>
    </row>
    <row r="7" spans="1:3" s="80" customFormat="1" ht="45" x14ac:dyDescent="0.25">
      <c r="A7" s="101"/>
      <c r="B7" s="83" t="s">
        <v>63</v>
      </c>
      <c r="C7" s="83" t="s">
        <v>117</v>
      </c>
    </row>
    <row r="8" spans="1:3" s="80" customFormat="1" ht="30" x14ac:dyDescent="0.25">
      <c r="A8" s="83" t="s">
        <v>103</v>
      </c>
      <c r="B8" s="83" t="s">
        <v>64</v>
      </c>
      <c r="C8" s="83" t="s">
        <v>170</v>
      </c>
    </row>
    <row r="9" spans="1:3" s="80" customFormat="1" x14ac:dyDescent="0.25">
      <c r="A9" s="101" t="s">
        <v>106</v>
      </c>
      <c r="B9" s="83" t="s">
        <v>5</v>
      </c>
      <c r="C9" s="83" t="s">
        <v>119</v>
      </c>
    </row>
    <row r="10" spans="1:3" s="80" customFormat="1" x14ac:dyDescent="0.25">
      <c r="A10" s="101"/>
      <c r="B10" s="83" t="s">
        <v>6</v>
      </c>
      <c r="C10" s="83" t="s">
        <v>127</v>
      </c>
    </row>
    <row r="11" spans="1:3" s="80" customFormat="1" ht="17.25" customHeight="1" x14ac:dyDescent="0.25">
      <c r="A11" s="101"/>
      <c r="B11" s="83" t="s">
        <v>7</v>
      </c>
      <c r="C11" s="83" t="s">
        <v>128</v>
      </c>
    </row>
    <row r="12" spans="1:3" s="80" customFormat="1" x14ac:dyDescent="0.25">
      <c r="A12" s="101"/>
      <c r="B12" s="83" t="s">
        <v>8</v>
      </c>
      <c r="C12" s="83" t="s">
        <v>129</v>
      </c>
    </row>
    <row r="13" spans="1:3" s="80" customFormat="1" x14ac:dyDescent="0.25">
      <c r="A13" s="101"/>
      <c r="B13" s="83" t="s">
        <v>104</v>
      </c>
      <c r="C13" s="83" t="s">
        <v>130</v>
      </c>
    </row>
    <row r="14" spans="1:3" s="80" customFormat="1" x14ac:dyDescent="0.25">
      <c r="A14" s="101"/>
      <c r="B14" s="83" t="s">
        <v>105</v>
      </c>
      <c r="C14" s="83" t="s">
        <v>131</v>
      </c>
    </row>
    <row r="15" spans="1:3" s="80" customFormat="1" x14ac:dyDescent="0.25">
      <c r="A15" s="101"/>
      <c r="B15" s="83" t="s">
        <v>107</v>
      </c>
      <c r="C15" s="83" t="s">
        <v>118</v>
      </c>
    </row>
    <row r="16" spans="1:3" s="80" customFormat="1" x14ac:dyDescent="0.25">
      <c r="A16" s="101" t="s">
        <v>108</v>
      </c>
      <c r="B16" s="83" t="s">
        <v>5</v>
      </c>
      <c r="C16" s="83" t="s">
        <v>120</v>
      </c>
    </row>
    <row r="17" spans="1:3" s="80" customFormat="1" x14ac:dyDescent="0.25">
      <c r="A17" s="101"/>
      <c r="B17" s="83" t="s">
        <v>6</v>
      </c>
      <c r="C17" s="83" t="s">
        <v>121</v>
      </c>
    </row>
    <row r="18" spans="1:3" s="80" customFormat="1" x14ac:dyDescent="0.25">
      <c r="A18" s="101"/>
      <c r="B18" s="83" t="s">
        <v>7</v>
      </c>
      <c r="C18" s="83" t="s">
        <v>122</v>
      </c>
    </row>
    <row r="19" spans="1:3" s="80" customFormat="1" x14ac:dyDescent="0.25">
      <c r="A19" s="101"/>
      <c r="B19" s="83" t="s">
        <v>8</v>
      </c>
      <c r="C19" s="83" t="s">
        <v>123</v>
      </c>
    </row>
    <row r="20" spans="1:3" s="80" customFormat="1" x14ac:dyDescent="0.25">
      <c r="A20" s="101"/>
      <c r="B20" s="83" t="s">
        <v>104</v>
      </c>
      <c r="C20" s="83" t="s">
        <v>124</v>
      </c>
    </row>
    <row r="21" spans="1:3" s="80" customFormat="1" x14ac:dyDescent="0.25">
      <c r="A21" s="101"/>
      <c r="B21" s="83" t="s">
        <v>105</v>
      </c>
      <c r="C21" s="83" t="s">
        <v>125</v>
      </c>
    </row>
    <row r="22" spans="1:3" s="80" customFormat="1" x14ac:dyDescent="0.25">
      <c r="A22" s="101"/>
      <c r="B22" s="83" t="s">
        <v>68</v>
      </c>
      <c r="C22" s="83" t="s">
        <v>126</v>
      </c>
    </row>
    <row r="23" spans="1:3" s="80" customFormat="1" ht="45" x14ac:dyDescent="0.25">
      <c r="A23" s="83"/>
      <c r="B23" s="83" t="s">
        <v>83</v>
      </c>
      <c r="C23" s="83" t="s">
        <v>132</v>
      </c>
    </row>
    <row r="24" spans="1:3" s="80" customFormat="1" ht="60" x14ac:dyDescent="0.25">
      <c r="A24" s="83"/>
      <c r="B24" s="83" t="s">
        <v>93</v>
      </c>
      <c r="C24" s="83" t="s">
        <v>181</v>
      </c>
    </row>
    <row r="25" spans="1:3" s="80" customFormat="1" ht="30" x14ac:dyDescent="0.25">
      <c r="A25" s="102" t="s">
        <v>188</v>
      </c>
      <c r="B25" s="83" t="s">
        <v>70</v>
      </c>
      <c r="C25" s="83" t="s">
        <v>183</v>
      </c>
    </row>
    <row r="26" spans="1:3" s="80" customFormat="1" ht="30" x14ac:dyDescent="0.25">
      <c r="A26" s="103"/>
      <c r="B26" s="83" t="s">
        <v>12</v>
      </c>
      <c r="C26" s="83" t="s">
        <v>184</v>
      </c>
    </row>
    <row r="27" spans="1:3" s="80" customFormat="1" ht="30" x14ac:dyDescent="0.25">
      <c r="A27" s="103"/>
      <c r="B27" s="83" t="s">
        <v>110</v>
      </c>
      <c r="C27" s="83" t="s">
        <v>182</v>
      </c>
    </row>
    <row r="28" spans="1:3" s="80" customFormat="1" ht="30" x14ac:dyDescent="0.25">
      <c r="A28" s="103"/>
      <c r="B28" s="83" t="s">
        <v>13</v>
      </c>
      <c r="C28" s="83" t="s">
        <v>185</v>
      </c>
    </row>
    <row r="29" spans="1:3" s="80" customFormat="1" ht="30" x14ac:dyDescent="0.25">
      <c r="A29" s="104"/>
      <c r="B29" s="83" t="s">
        <v>11</v>
      </c>
      <c r="C29" s="83" t="s">
        <v>133</v>
      </c>
    </row>
    <row r="30" spans="1:3" s="80" customFormat="1" ht="20.25" customHeight="1" x14ac:dyDescent="0.25">
      <c r="A30" s="101" t="s">
        <v>111</v>
      </c>
      <c r="B30" s="83" t="s">
        <v>21</v>
      </c>
      <c r="C30" s="101" t="s">
        <v>171</v>
      </c>
    </row>
    <row r="31" spans="1:3" ht="19.5" customHeight="1" x14ac:dyDescent="0.25">
      <c r="A31" s="101"/>
      <c r="B31" s="83" t="s">
        <v>22</v>
      </c>
      <c r="C31" s="101"/>
    </row>
    <row r="32" spans="1:3" ht="21.75" customHeight="1" x14ac:dyDescent="0.25">
      <c r="A32" s="101"/>
      <c r="B32" s="83" t="s">
        <v>23</v>
      </c>
      <c r="C32" s="101"/>
    </row>
    <row r="33" spans="1:3" ht="30" x14ac:dyDescent="0.25">
      <c r="A33" s="101"/>
      <c r="B33" s="83" t="s">
        <v>24</v>
      </c>
      <c r="C33" s="83" t="s">
        <v>186</v>
      </c>
    </row>
    <row r="34" spans="1:3" ht="30" x14ac:dyDescent="0.25">
      <c r="A34" s="101" t="s">
        <v>112</v>
      </c>
      <c r="B34" s="83" t="s">
        <v>25</v>
      </c>
      <c r="C34" s="83" t="s">
        <v>187</v>
      </c>
    </row>
    <row r="35" spans="1:3" ht="45" x14ac:dyDescent="0.25">
      <c r="A35" s="101"/>
      <c r="B35" s="83" t="s">
        <v>26</v>
      </c>
      <c r="C35" s="83" t="s">
        <v>134</v>
      </c>
    </row>
    <row r="36" spans="1:3" x14ac:dyDescent="0.25">
      <c r="A36" s="101" t="s">
        <v>113</v>
      </c>
      <c r="B36" s="83" t="s">
        <v>76</v>
      </c>
      <c r="C36" s="83" t="s">
        <v>161</v>
      </c>
    </row>
    <row r="37" spans="1:3" x14ac:dyDescent="0.25">
      <c r="A37" s="101"/>
      <c r="B37" s="83" t="s">
        <v>79</v>
      </c>
      <c r="C37" s="83" t="s">
        <v>163</v>
      </c>
    </row>
    <row r="38" spans="1:3" x14ac:dyDescent="0.25">
      <c r="A38" s="101"/>
      <c r="B38" s="83" t="s">
        <v>77</v>
      </c>
      <c r="C38" s="83" t="s">
        <v>162</v>
      </c>
    </row>
    <row r="39" spans="1:3" x14ac:dyDescent="0.25">
      <c r="A39" s="101"/>
      <c r="B39" s="83" t="s">
        <v>78</v>
      </c>
      <c r="C39" s="83" t="s">
        <v>164</v>
      </c>
    </row>
    <row r="40" spans="1:3" ht="30" x14ac:dyDescent="0.25">
      <c r="A40" s="101" t="s">
        <v>114</v>
      </c>
      <c r="B40" s="83" t="s">
        <v>27</v>
      </c>
      <c r="C40" s="83" t="s">
        <v>157</v>
      </c>
    </row>
    <row r="41" spans="1:3" x14ac:dyDescent="0.25">
      <c r="A41" s="101"/>
      <c r="B41" s="83" t="s">
        <v>28</v>
      </c>
      <c r="C41" s="83" t="s">
        <v>156</v>
      </c>
    </row>
    <row r="42" spans="1:3" x14ac:dyDescent="0.25">
      <c r="A42" s="101"/>
      <c r="B42" s="83" t="s">
        <v>29</v>
      </c>
      <c r="C42" s="83" t="s">
        <v>135</v>
      </c>
    </row>
    <row r="43" spans="1:3" x14ac:dyDescent="0.25">
      <c r="A43" s="101"/>
      <c r="B43" s="83" t="s">
        <v>30</v>
      </c>
      <c r="C43" s="83" t="s">
        <v>136</v>
      </c>
    </row>
    <row r="44" spans="1:3" ht="33.75" customHeight="1" x14ac:dyDescent="0.25">
      <c r="A44" s="101"/>
      <c r="B44" s="83" t="s">
        <v>31</v>
      </c>
      <c r="C44" s="83" t="s">
        <v>154</v>
      </c>
    </row>
    <row r="45" spans="1:3" x14ac:dyDescent="0.25">
      <c r="A45" s="101"/>
      <c r="B45" s="83" t="s">
        <v>32</v>
      </c>
      <c r="C45" s="83" t="s">
        <v>155</v>
      </c>
    </row>
    <row r="46" spans="1:3" x14ac:dyDescent="0.25">
      <c r="A46" s="101"/>
      <c r="B46" s="83" t="s">
        <v>33</v>
      </c>
      <c r="C46" s="83" t="s">
        <v>167</v>
      </c>
    </row>
    <row r="47" spans="1:3" x14ac:dyDescent="0.25">
      <c r="A47" s="101"/>
      <c r="B47" s="83" t="s">
        <v>34</v>
      </c>
      <c r="C47" s="83" t="s">
        <v>137</v>
      </c>
    </row>
    <row r="48" spans="1:3" x14ac:dyDescent="0.25">
      <c r="A48" s="101"/>
      <c r="B48" s="83" t="s">
        <v>35</v>
      </c>
      <c r="C48" s="83" t="s">
        <v>138</v>
      </c>
    </row>
    <row r="49" spans="1:3" x14ac:dyDescent="0.25">
      <c r="A49" s="101"/>
      <c r="B49" s="83" t="s">
        <v>36</v>
      </c>
      <c r="C49" s="83" t="s">
        <v>158</v>
      </c>
    </row>
    <row r="50" spans="1:3" x14ac:dyDescent="0.25">
      <c r="A50" s="101"/>
      <c r="B50" s="83" t="s">
        <v>37</v>
      </c>
      <c r="C50" s="83" t="s">
        <v>165</v>
      </c>
    </row>
    <row r="51" spans="1:3" x14ac:dyDescent="0.25">
      <c r="A51" s="101"/>
      <c r="B51" s="83" t="s">
        <v>38</v>
      </c>
      <c r="C51" s="83" t="s">
        <v>172</v>
      </c>
    </row>
    <row r="52" spans="1:3" ht="16.5" customHeight="1" x14ac:dyDescent="0.25">
      <c r="A52" s="101"/>
      <c r="B52" s="83" t="s">
        <v>39</v>
      </c>
      <c r="C52" s="83" t="s">
        <v>139</v>
      </c>
    </row>
    <row r="53" spans="1:3" x14ac:dyDescent="0.25">
      <c r="A53" s="101"/>
      <c r="B53" s="83" t="s">
        <v>40</v>
      </c>
      <c r="C53" s="83" t="s">
        <v>159</v>
      </c>
    </row>
    <row r="54" spans="1:3" ht="30" x14ac:dyDescent="0.25">
      <c r="A54" s="101"/>
      <c r="B54" s="83" t="s">
        <v>41</v>
      </c>
      <c r="C54" s="83" t="s">
        <v>140</v>
      </c>
    </row>
    <row r="55" spans="1:3" x14ac:dyDescent="0.25">
      <c r="A55" s="101"/>
      <c r="B55" s="83" t="s">
        <v>42</v>
      </c>
      <c r="C55" s="83" t="s">
        <v>160</v>
      </c>
    </row>
    <row r="56" spans="1:3" ht="30" x14ac:dyDescent="0.25">
      <c r="A56" s="101"/>
      <c r="B56" s="83" t="s">
        <v>43</v>
      </c>
      <c r="C56" s="83" t="s">
        <v>166</v>
      </c>
    </row>
    <row r="57" spans="1:3" x14ac:dyDescent="0.25">
      <c r="A57" s="101"/>
      <c r="B57" s="83" t="s">
        <v>44</v>
      </c>
      <c r="C57" s="83" t="s">
        <v>141</v>
      </c>
    </row>
    <row r="58" spans="1:3" ht="45" x14ac:dyDescent="0.25">
      <c r="A58" s="101"/>
      <c r="B58" s="83" t="s">
        <v>45</v>
      </c>
      <c r="C58" s="83" t="s">
        <v>142</v>
      </c>
    </row>
    <row r="59" spans="1:3" ht="30" x14ac:dyDescent="0.25">
      <c r="A59" s="101"/>
      <c r="B59" s="83" t="s">
        <v>46</v>
      </c>
      <c r="C59" s="83" t="s">
        <v>140</v>
      </c>
    </row>
    <row r="60" spans="1:3" x14ac:dyDescent="0.25">
      <c r="A60" s="101"/>
      <c r="B60" s="83" t="s">
        <v>47</v>
      </c>
      <c r="C60" s="83" t="s">
        <v>143</v>
      </c>
    </row>
    <row r="61" spans="1:3" x14ac:dyDescent="0.25">
      <c r="A61" s="101"/>
      <c r="B61" s="83" t="s">
        <v>48</v>
      </c>
      <c r="C61" s="83" t="s">
        <v>144</v>
      </c>
    </row>
    <row r="62" spans="1:3" ht="30" x14ac:dyDescent="0.25">
      <c r="A62" s="101"/>
      <c r="B62" s="83" t="s">
        <v>49</v>
      </c>
      <c r="C62" s="83" t="s">
        <v>145</v>
      </c>
    </row>
    <row r="63" spans="1:3" ht="30" x14ac:dyDescent="0.25">
      <c r="A63" s="101"/>
      <c r="B63" s="83" t="s">
        <v>50</v>
      </c>
      <c r="C63" s="83" t="s">
        <v>146</v>
      </c>
    </row>
    <row r="64" spans="1:3" ht="30" x14ac:dyDescent="0.25">
      <c r="A64" s="101"/>
      <c r="B64" s="83" t="s">
        <v>51</v>
      </c>
      <c r="C64" s="83" t="s">
        <v>147</v>
      </c>
    </row>
    <row r="65" spans="1:3" x14ac:dyDescent="0.25">
      <c r="A65" s="101"/>
      <c r="B65" s="83" t="s">
        <v>52</v>
      </c>
      <c r="C65" s="83" t="s">
        <v>148</v>
      </c>
    </row>
    <row r="66" spans="1:3" x14ac:dyDescent="0.25">
      <c r="A66" s="101"/>
      <c r="B66" s="83" t="s">
        <v>53</v>
      </c>
      <c r="C66" s="83" t="s">
        <v>149</v>
      </c>
    </row>
    <row r="67" spans="1:3" x14ac:dyDescent="0.25">
      <c r="A67" s="101"/>
      <c r="B67" s="83" t="s">
        <v>54</v>
      </c>
      <c r="C67" s="83" t="s">
        <v>150</v>
      </c>
    </row>
    <row r="68" spans="1:3" x14ac:dyDescent="0.25">
      <c r="A68" s="101"/>
      <c r="B68" s="83" t="s">
        <v>55</v>
      </c>
      <c r="C68" s="83" t="s">
        <v>151</v>
      </c>
    </row>
    <row r="69" spans="1:3" x14ac:dyDescent="0.25">
      <c r="A69" s="101"/>
      <c r="B69" s="83" t="s">
        <v>56</v>
      </c>
      <c r="C69" s="83" t="s">
        <v>152</v>
      </c>
    </row>
    <row r="70" spans="1:3" x14ac:dyDescent="0.25">
      <c r="A70" s="101"/>
      <c r="B70" s="83" t="s">
        <v>57</v>
      </c>
      <c r="C70" s="83" t="s">
        <v>153</v>
      </c>
    </row>
  </sheetData>
  <mergeCells count="10">
    <mergeCell ref="A2:A5"/>
    <mergeCell ref="A6:A7"/>
    <mergeCell ref="A9:A15"/>
    <mergeCell ref="A16:A22"/>
    <mergeCell ref="A25:A29"/>
    <mergeCell ref="C30:C32"/>
    <mergeCell ref="A30:A33"/>
    <mergeCell ref="A34:A35"/>
    <mergeCell ref="A36:A39"/>
    <mergeCell ref="A40:A7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C23"/>
  <sheetViews>
    <sheetView tabSelected="1" workbookViewId="0">
      <selection activeCell="R19" sqref="R19"/>
    </sheetView>
  </sheetViews>
  <sheetFormatPr defaultRowHeight="15" x14ac:dyDescent="0.25"/>
  <cols>
    <col min="1" max="3" width="9.140625" style="6"/>
    <col min="4" max="4" width="14.28515625" style="6" bestFit="1" customWidth="1"/>
    <col min="5" max="5" width="18.140625" style="6" customWidth="1"/>
    <col min="6" max="6" width="14.85546875" style="6" customWidth="1"/>
    <col min="7" max="7" width="14.5703125" style="6" customWidth="1"/>
    <col min="8" max="8" width="14" style="6" customWidth="1"/>
    <col min="9" max="9" width="15.7109375" style="6" customWidth="1"/>
    <col min="10" max="10" width="17.7109375" style="6" customWidth="1"/>
    <col min="11" max="11" width="2.85546875" style="6" customWidth="1"/>
    <col min="12" max="12" width="13.28515625" style="6" customWidth="1"/>
    <col min="13" max="13" width="16.5703125" style="6" customWidth="1"/>
    <col min="14" max="14" width="13.28515625" style="6" customWidth="1"/>
    <col min="15" max="17" width="13.42578125" style="6" customWidth="1"/>
    <col min="18" max="18" width="13.5703125" style="6" customWidth="1"/>
    <col min="19" max="19" width="3" style="6" customWidth="1"/>
    <col min="20" max="21" width="11.42578125" style="6" customWidth="1"/>
    <col min="22" max="23" width="12.28515625" style="6" customWidth="1"/>
    <col min="24" max="25" width="11.5703125" style="6" customWidth="1"/>
    <col min="26" max="26" width="13.28515625" style="6" customWidth="1"/>
    <col min="27" max="27" width="15.42578125" style="6" customWidth="1"/>
    <col min="28" max="28" width="2.85546875" style="6" customWidth="1"/>
    <col min="29" max="29" width="12.28515625" style="6" customWidth="1"/>
    <col min="30" max="30" width="2.85546875" style="6" customWidth="1"/>
    <col min="31" max="32" width="12" style="6" customWidth="1"/>
    <col min="33" max="33" width="11.85546875" style="6" customWidth="1"/>
    <col min="34" max="34" width="9.5703125" style="6" customWidth="1"/>
    <col min="35" max="35" width="14.140625" style="6" customWidth="1"/>
    <col min="36" max="36" width="2.7109375" style="6" customWidth="1"/>
    <col min="37" max="37" width="16.140625" style="6" customWidth="1"/>
    <col min="38" max="38" width="11.42578125" style="6" customWidth="1"/>
    <col min="39" max="39" width="12.42578125" style="6" customWidth="1"/>
    <col min="40" max="40" width="17.42578125" style="6" customWidth="1"/>
    <col min="41" max="41" width="17.7109375" style="6" customWidth="1"/>
    <col min="42" max="42" width="18.42578125" style="6" customWidth="1"/>
    <col min="43" max="43" width="3.28515625" style="6" customWidth="1"/>
    <col min="44" max="44" width="18.28515625" style="6" customWidth="1"/>
    <col min="45" max="45" width="18" style="6" customWidth="1"/>
    <col min="46" max="46" width="18.42578125" style="6" customWidth="1"/>
    <col min="47" max="47" width="17.5703125" style="6" customWidth="1"/>
    <col min="48" max="48" width="3.28515625" style="6" customWidth="1"/>
    <col min="49" max="49" width="17.42578125" style="6" bestFit="1" customWidth="1"/>
    <col min="50" max="50" width="9.140625" style="6" bestFit="1" customWidth="1"/>
    <col min="51" max="51" width="10.5703125" style="6" bestFit="1" customWidth="1"/>
    <col min="52" max="52" width="13.28515625" style="6" bestFit="1" customWidth="1"/>
    <col min="53" max="53" width="17.42578125" style="6" bestFit="1" customWidth="1"/>
    <col min="54" max="55" width="13.28515625" style="6" bestFit="1" customWidth="1"/>
    <col min="56" max="56" width="9.140625" style="6" bestFit="1" customWidth="1"/>
    <col min="57" max="58" width="13.28515625" style="6" bestFit="1" customWidth="1"/>
    <col min="59" max="59" width="17.42578125" style="6" bestFit="1" customWidth="1"/>
    <col min="60" max="60" width="13.28515625" style="6" customWidth="1"/>
    <col min="61" max="61" width="17.42578125" style="6" bestFit="1" customWidth="1"/>
    <col min="62" max="62" width="13.28515625" style="6" bestFit="1" customWidth="1"/>
    <col min="63" max="63" width="21.5703125" style="6" bestFit="1" customWidth="1"/>
    <col min="64" max="67" width="13.28515625" style="6" bestFit="1" customWidth="1"/>
    <col min="68" max="70" width="17.42578125" style="6" bestFit="1" customWidth="1"/>
    <col min="71" max="71" width="21.5703125" style="6" customWidth="1"/>
    <col min="72" max="72" width="17.42578125" style="6" bestFit="1" customWidth="1"/>
    <col min="73" max="73" width="21.5703125" style="6" bestFit="1" customWidth="1"/>
    <col min="74" max="74" width="17.42578125" style="6" bestFit="1" customWidth="1"/>
    <col min="75" max="77" width="9.140625" style="6" bestFit="1" customWidth="1"/>
    <col min="78" max="78" width="13.28515625" style="6" bestFit="1" customWidth="1"/>
    <col min="79" max="16384" width="9.140625" style="6"/>
  </cols>
  <sheetData>
    <row r="1" spans="1:81" x14ac:dyDescent="0.25">
      <c r="A1" s="5"/>
      <c r="B1" s="124" t="s">
        <v>15</v>
      </c>
      <c r="C1" s="125"/>
      <c r="D1" s="126"/>
      <c r="E1" s="120" t="s">
        <v>0</v>
      </c>
      <c r="F1" s="121"/>
      <c r="G1" s="122">
        <v>41547</v>
      </c>
      <c r="H1" s="123"/>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x14ac:dyDescent="0.25">
      <c r="A2" s="5"/>
      <c r="B2" s="127"/>
      <c r="C2" s="128"/>
      <c r="D2" s="129"/>
      <c r="E2" s="120" t="s">
        <v>177</v>
      </c>
      <c r="F2" s="121"/>
      <c r="G2" s="120">
        <v>3806</v>
      </c>
      <c r="H2" s="12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x14ac:dyDescent="0.25">
      <c r="A3" s="5"/>
      <c r="B3" s="127"/>
      <c r="C3" s="128"/>
      <c r="D3" s="129"/>
      <c r="E3" s="120" t="s">
        <v>176</v>
      </c>
      <c r="F3" s="121"/>
      <c r="G3" s="120" t="s">
        <v>189</v>
      </c>
      <c r="H3" s="12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x14ac:dyDescent="0.25">
      <c r="A4" s="1"/>
      <c r="B4" s="130"/>
      <c r="C4" s="131"/>
      <c r="D4" s="132"/>
      <c r="E4" s="120" t="s">
        <v>69</v>
      </c>
      <c r="F4" s="121"/>
      <c r="G4" s="135">
        <v>4171214</v>
      </c>
      <c r="H4" s="136"/>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x14ac:dyDescent="0.25">
      <c r="A5" s="1"/>
      <c r="B5" s="108"/>
      <c r="C5" s="109"/>
      <c r="D5" s="108" t="s">
        <v>71</v>
      </c>
      <c r="E5" s="134"/>
      <c r="F5" s="134"/>
      <c r="G5" s="109"/>
      <c r="H5" s="108" t="s">
        <v>16</v>
      </c>
      <c r="I5" s="109"/>
      <c r="J5" s="4" t="s">
        <v>81</v>
      </c>
      <c r="K5" s="1"/>
      <c r="L5" s="110" t="s">
        <v>109</v>
      </c>
      <c r="M5" s="110"/>
      <c r="N5" s="110"/>
      <c r="O5" s="110"/>
      <c r="P5" s="110"/>
      <c r="Q5" s="110"/>
      <c r="R5" s="110"/>
      <c r="S5" s="1"/>
      <c r="T5" s="111" t="s">
        <v>82</v>
      </c>
      <c r="U5" s="111"/>
      <c r="V5" s="111"/>
      <c r="W5" s="111"/>
      <c r="X5" s="111"/>
      <c r="Y5" s="111"/>
      <c r="Z5" s="111"/>
      <c r="AA5" s="107" t="s">
        <v>83</v>
      </c>
      <c r="AB5" s="1"/>
      <c r="AC5" s="107" t="s">
        <v>3</v>
      </c>
      <c r="AD5" s="1"/>
      <c r="AE5" s="117" t="s">
        <v>178</v>
      </c>
      <c r="AF5" s="118"/>
      <c r="AG5" s="118"/>
      <c r="AH5" s="118"/>
      <c r="AI5" s="119"/>
      <c r="AJ5" s="1"/>
      <c r="AK5" s="112" t="s">
        <v>17</v>
      </c>
      <c r="AL5" s="113"/>
      <c r="AM5" s="113"/>
      <c r="AN5" s="114"/>
      <c r="AO5" s="105" t="s">
        <v>18</v>
      </c>
      <c r="AP5" s="106"/>
      <c r="AQ5" s="1"/>
      <c r="AR5" s="115" t="s">
        <v>84</v>
      </c>
      <c r="AS5" s="116"/>
      <c r="AT5" s="116"/>
      <c r="AU5" s="116"/>
      <c r="AV5" s="1"/>
      <c r="AW5" s="107" t="s">
        <v>72</v>
      </c>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row>
    <row r="6" spans="1:81" ht="74.25" customHeight="1" x14ac:dyDescent="0.25">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07"/>
      <c r="AB6" s="1"/>
      <c r="AC6" s="107"/>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x14ac:dyDescent="0.25">
      <c r="A7" s="1"/>
      <c r="B7" s="2">
        <v>2010</v>
      </c>
      <c r="C7" s="37">
        <v>4</v>
      </c>
      <c r="D7" s="9">
        <v>84582</v>
      </c>
      <c r="E7" s="9">
        <v>0</v>
      </c>
      <c r="F7" s="9">
        <v>246419</v>
      </c>
      <c r="G7" s="9">
        <v>331001</v>
      </c>
      <c r="H7" s="9">
        <v>0</v>
      </c>
      <c r="I7" s="9">
        <v>34531</v>
      </c>
      <c r="J7" s="9">
        <v>7565.5</v>
      </c>
      <c r="K7" s="1"/>
      <c r="L7" s="43">
        <v>21</v>
      </c>
      <c r="M7" s="43">
        <v>0</v>
      </c>
      <c r="N7" s="43">
        <v>0</v>
      </c>
      <c r="O7" s="43">
        <v>0</v>
      </c>
      <c r="P7" s="44">
        <v>0</v>
      </c>
      <c r="Q7" s="44">
        <v>0</v>
      </c>
      <c r="R7" s="43">
        <v>21</v>
      </c>
      <c r="S7" s="1"/>
      <c r="T7" s="45">
        <v>10</v>
      </c>
      <c r="U7" s="43">
        <v>0</v>
      </c>
      <c r="V7" s="43">
        <v>0</v>
      </c>
      <c r="W7" s="43">
        <v>0</v>
      </c>
      <c r="X7" s="43">
        <v>0</v>
      </c>
      <c r="Y7" s="43">
        <v>0</v>
      </c>
      <c r="Z7" s="43">
        <v>10</v>
      </c>
      <c r="AA7" s="43">
        <v>0</v>
      </c>
      <c r="AB7" s="1"/>
      <c r="AC7" s="46">
        <v>123</v>
      </c>
      <c r="AD7" s="42"/>
      <c r="AE7" s="43">
        <v>18179</v>
      </c>
      <c r="AF7" s="43">
        <v>70</v>
      </c>
      <c r="AG7" s="43">
        <v>1189</v>
      </c>
      <c r="AH7" s="43">
        <v>0</v>
      </c>
      <c r="AI7" s="9">
        <v>8134</v>
      </c>
      <c r="AJ7" s="47"/>
      <c r="AK7" s="44"/>
      <c r="AL7" s="43"/>
      <c r="AM7" s="48"/>
      <c r="AN7" s="43">
        <v>10</v>
      </c>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902</v>
      </c>
      <c r="BM7" s="43">
        <v>95</v>
      </c>
      <c r="BN7" s="43">
        <v>0</v>
      </c>
      <c r="BO7" s="43">
        <v>0</v>
      </c>
      <c r="BP7" s="43">
        <v>0</v>
      </c>
      <c r="BQ7" s="43">
        <v>0</v>
      </c>
      <c r="BR7" s="43">
        <v>0</v>
      </c>
      <c r="BS7" s="43">
        <v>0</v>
      </c>
      <c r="BT7" s="43">
        <v>0</v>
      </c>
      <c r="BU7" s="43">
        <v>0</v>
      </c>
      <c r="BV7" s="43">
        <v>0</v>
      </c>
      <c r="BW7" s="43">
        <v>0</v>
      </c>
      <c r="BX7" s="43">
        <v>0</v>
      </c>
      <c r="BY7" s="43">
        <v>0</v>
      </c>
      <c r="BZ7" s="43">
        <v>0</v>
      </c>
      <c r="CA7" s="43">
        <v>10</v>
      </c>
      <c r="CB7" s="1"/>
      <c r="CC7" s="1"/>
    </row>
    <row r="8" spans="1:81" x14ac:dyDescent="0.25">
      <c r="A8" s="1"/>
      <c r="B8" s="3">
        <v>2011</v>
      </c>
      <c r="C8" s="37">
        <v>1</v>
      </c>
      <c r="D8" s="9">
        <v>274060</v>
      </c>
      <c r="E8" s="9">
        <v>0</v>
      </c>
      <c r="F8" s="9">
        <v>282912</v>
      </c>
      <c r="G8" s="9">
        <v>556972</v>
      </c>
      <c r="H8" s="9">
        <v>0</v>
      </c>
      <c r="I8" s="9">
        <v>57644</v>
      </c>
      <c r="J8" s="9">
        <v>19537.900000000001</v>
      </c>
      <c r="K8" s="1"/>
      <c r="L8" s="43">
        <v>41</v>
      </c>
      <c r="M8" s="43">
        <v>0</v>
      </c>
      <c r="N8" s="43">
        <v>0</v>
      </c>
      <c r="O8" s="43">
        <v>0</v>
      </c>
      <c r="P8" s="44">
        <v>0</v>
      </c>
      <c r="Q8" s="44">
        <v>0</v>
      </c>
      <c r="R8" s="43">
        <v>41</v>
      </c>
      <c r="S8" s="1"/>
      <c r="T8" s="45">
        <v>41</v>
      </c>
      <c r="U8" s="43">
        <v>0</v>
      </c>
      <c r="V8" s="43">
        <v>0</v>
      </c>
      <c r="W8" s="43">
        <v>0</v>
      </c>
      <c r="X8" s="43">
        <v>0</v>
      </c>
      <c r="Y8" s="43">
        <v>0</v>
      </c>
      <c r="Z8" s="43">
        <v>41</v>
      </c>
      <c r="AA8" s="43">
        <v>0</v>
      </c>
      <c r="AB8" s="1"/>
      <c r="AC8" s="46">
        <v>6</v>
      </c>
      <c r="AD8" s="42"/>
      <c r="AE8" s="43">
        <v>132472</v>
      </c>
      <c r="AF8" s="43">
        <v>1772</v>
      </c>
      <c r="AG8" s="43">
        <v>7820</v>
      </c>
      <c r="AH8" s="43">
        <v>0</v>
      </c>
      <c r="AI8" s="9">
        <v>59633</v>
      </c>
      <c r="AJ8" s="47"/>
      <c r="AK8" s="44"/>
      <c r="AL8" s="43"/>
      <c r="AM8" s="48"/>
      <c r="AN8" s="43">
        <v>13</v>
      </c>
      <c r="AO8" s="48"/>
      <c r="AP8" s="43"/>
      <c r="AQ8" s="1"/>
      <c r="AR8" s="43"/>
      <c r="AS8" s="9"/>
      <c r="AT8" s="43"/>
      <c r="AU8" s="49"/>
      <c r="AV8" s="1"/>
      <c r="AW8" s="43">
        <v>0</v>
      </c>
      <c r="AX8" s="43">
        <v>0</v>
      </c>
      <c r="AY8" s="43">
        <v>0</v>
      </c>
      <c r="AZ8" s="43">
        <v>0</v>
      </c>
      <c r="BA8" s="43">
        <v>0</v>
      </c>
      <c r="BB8" s="43">
        <v>20</v>
      </c>
      <c r="BC8" s="43">
        <v>20</v>
      </c>
      <c r="BD8" s="43">
        <v>0</v>
      </c>
      <c r="BE8" s="43">
        <v>0</v>
      </c>
      <c r="BF8" s="43">
        <v>0</v>
      </c>
      <c r="BG8" s="43">
        <v>0</v>
      </c>
      <c r="BH8" s="43">
        <v>0</v>
      </c>
      <c r="BI8" s="43">
        <v>0</v>
      </c>
      <c r="BJ8" s="43">
        <v>0</v>
      </c>
      <c r="BK8" s="43">
        <v>0</v>
      </c>
      <c r="BL8" s="43">
        <v>82</v>
      </c>
      <c r="BM8" s="43">
        <v>36</v>
      </c>
      <c r="BN8" s="43">
        <v>164</v>
      </c>
      <c r="BO8" s="43">
        <v>35</v>
      </c>
      <c r="BP8" s="43">
        <v>0</v>
      </c>
      <c r="BQ8" s="43">
        <v>0</v>
      </c>
      <c r="BR8" s="43">
        <v>0</v>
      </c>
      <c r="BS8" s="43">
        <v>0</v>
      </c>
      <c r="BT8" s="43">
        <v>0</v>
      </c>
      <c r="BU8" s="43">
        <v>0</v>
      </c>
      <c r="BV8" s="43">
        <v>0</v>
      </c>
      <c r="BW8" s="43">
        <v>0</v>
      </c>
      <c r="BX8" s="43">
        <v>0</v>
      </c>
      <c r="BY8" s="43">
        <v>1280</v>
      </c>
      <c r="BZ8" s="43">
        <v>400</v>
      </c>
      <c r="CA8" s="43">
        <v>16</v>
      </c>
      <c r="CB8" s="1"/>
      <c r="CC8" s="1"/>
    </row>
    <row r="9" spans="1:81" x14ac:dyDescent="0.25">
      <c r="A9" s="1"/>
      <c r="B9" s="3">
        <v>2011</v>
      </c>
      <c r="C9" s="37">
        <v>2</v>
      </c>
      <c r="D9" s="9">
        <v>95687</v>
      </c>
      <c r="E9" s="9">
        <v>0</v>
      </c>
      <c r="F9" s="9">
        <v>174258</v>
      </c>
      <c r="G9" s="9">
        <v>269945</v>
      </c>
      <c r="H9" s="9">
        <v>0</v>
      </c>
      <c r="I9" s="9">
        <v>724875</v>
      </c>
      <c r="J9" s="9">
        <v>14147.5</v>
      </c>
      <c r="K9" s="1"/>
      <c r="L9" s="43">
        <v>393</v>
      </c>
      <c r="M9" s="43">
        <v>0</v>
      </c>
      <c r="N9" s="43">
        <v>0</v>
      </c>
      <c r="O9" s="43">
        <v>0</v>
      </c>
      <c r="P9" s="44">
        <v>0</v>
      </c>
      <c r="Q9" s="44">
        <v>0</v>
      </c>
      <c r="R9" s="43">
        <v>393</v>
      </c>
      <c r="S9" s="1"/>
      <c r="T9" s="45">
        <v>144</v>
      </c>
      <c r="U9" s="43">
        <v>0</v>
      </c>
      <c r="V9" s="43">
        <v>0</v>
      </c>
      <c r="W9" s="43">
        <v>0</v>
      </c>
      <c r="X9" s="43">
        <v>0</v>
      </c>
      <c r="Y9" s="43">
        <v>0</v>
      </c>
      <c r="Z9" s="43">
        <v>144</v>
      </c>
      <c r="AA9" s="43">
        <v>0</v>
      </c>
      <c r="AB9" s="1"/>
      <c r="AC9" s="46">
        <v>22389</v>
      </c>
      <c r="AD9" s="42"/>
      <c r="AE9" s="43">
        <v>348890</v>
      </c>
      <c r="AF9" s="43">
        <v>4975</v>
      </c>
      <c r="AG9" s="43">
        <v>22695</v>
      </c>
      <c r="AH9" s="43">
        <v>0</v>
      </c>
      <c r="AI9" s="9">
        <v>167686</v>
      </c>
      <c r="AJ9" s="47"/>
      <c r="AK9" s="44"/>
      <c r="AL9" s="43"/>
      <c r="AM9" s="48"/>
      <c r="AN9" s="43">
        <v>12</v>
      </c>
      <c r="AO9" s="48"/>
      <c r="AP9" s="43"/>
      <c r="AQ9" s="1"/>
      <c r="AR9" s="43"/>
      <c r="AS9" s="9"/>
      <c r="AT9" s="43"/>
      <c r="AU9" s="49"/>
      <c r="AV9" s="1"/>
      <c r="AW9" s="43">
        <v>32</v>
      </c>
      <c r="AX9" s="43">
        <v>0</v>
      </c>
      <c r="AY9" s="43">
        <v>0</v>
      </c>
      <c r="AZ9" s="43">
        <v>1</v>
      </c>
      <c r="BA9" s="43">
        <v>1</v>
      </c>
      <c r="BB9" s="43">
        <v>112</v>
      </c>
      <c r="BC9" s="43">
        <v>49</v>
      </c>
      <c r="BD9" s="43">
        <v>0</v>
      </c>
      <c r="BE9" s="43">
        <v>0</v>
      </c>
      <c r="BF9" s="43">
        <v>271</v>
      </c>
      <c r="BG9" s="43">
        <v>119</v>
      </c>
      <c r="BH9" s="43">
        <v>128</v>
      </c>
      <c r="BI9" s="43">
        <v>0</v>
      </c>
      <c r="BJ9" s="43">
        <v>0</v>
      </c>
      <c r="BK9" s="43">
        <v>0</v>
      </c>
      <c r="BL9" s="43">
        <v>241</v>
      </c>
      <c r="BM9" s="43">
        <v>99</v>
      </c>
      <c r="BN9" s="43">
        <v>326</v>
      </c>
      <c r="BO9" s="43">
        <v>77</v>
      </c>
      <c r="BP9" s="43">
        <v>0</v>
      </c>
      <c r="BQ9" s="43">
        <v>1</v>
      </c>
      <c r="BR9" s="43">
        <v>1</v>
      </c>
      <c r="BS9" s="43">
        <v>0</v>
      </c>
      <c r="BT9" s="43">
        <v>1</v>
      </c>
      <c r="BU9" s="43">
        <v>1</v>
      </c>
      <c r="BV9" s="43">
        <v>0</v>
      </c>
      <c r="BW9" s="43">
        <v>0</v>
      </c>
      <c r="BX9" s="43">
        <v>0</v>
      </c>
      <c r="BY9" s="43">
        <v>4977</v>
      </c>
      <c r="BZ9" s="43">
        <v>832</v>
      </c>
      <c r="CA9" s="43">
        <v>1093</v>
      </c>
      <c r="CB9" s="1"/>
      <c r="CC9" s="1"/>
    </row>
    <row r="10" spans="1:81" x14ac:dyDescent="0.25">
      <c r="A10" s="1"/>
      <c r="B10" s="3">
        <v>2011</v>
      </c>
      <c r="C10" s="37">
        <v>3</v>
      </c>
      <c r="D10" s="9">
        <v>66248</v>
      </c>
      <c r="E10" s="9">
        <v>0</v>
      </c>
      <c r="F10" s="9">
        <v>271884</v>
      </c>
      <c r="G10" s="9">
        <v>338132</v>
      </c>
      <c r="H10" s="9">
        <v>0</v>
      </c>
      <c r="I10" s="9">
        <v>361866</v>
      </c>
      <c r="J10" s="9">
        <v>20526.099999999999</v>
      </c>
      <c r="K10" s="1"/>
      <c r="L10" s="43">
        <v>274</v>
      </c>
      <c r="M10" s="43">
        <v>0</v>
      </c>
      <c r="N10" s="43">
        <v>0</v>
      </c>
      <c r="O10" s="43">
        <v>0</v>
      </c>
      <c r="P10" s="44">
        <v>0</v>
      </c>
      <c r="Q10" s="44">
        <v>0</v>
      </c>
      <c r="R10" s="43">
        <v>274</v>
      </c>
      <c r="S10" s="1"/>
      <c r="T10" s="45">
        <v>93</v>
      </c>
      <c r="U10" s="43">
        <v>0</v>
      </c>
      <c r="V10" s="43">
        <v>0</v>
      </c>
      <c r="W10" s="43">
        <v>0</v>
      </c>
      <c r="X10" s="43">
        <v>0</v>
      </c>
      <c r="Y10" s="43">
        <v>0</v>
      </c>
      <c r="Z10" s="43">
        <v>93</v>
      </c>
      <c r="AA10" s="43">
        <v>0</v>
      </c>
      <c r="AB10" s="1"/>
      <c r="AC10" s="46">
        <v>10612</v>
      </c>
      <c r="AD10" s="42"/>
      <c r="AE10" s="43">
        <v>321447</v>
      </c>
      <c r="AF10" s="43">
        <v>4051</v>
      </c>
      <c r="AG10" s="43">
        <v>14671</v>
      </c>
      <c r="AH10" s="43">
        <v>0</v>
      </c>
      <c r="AI10" s="9">
        <v>129488</v>
      </c>
      <c r="AJ10" s="47"/>
      <c r="AK10" s="44"/>
      <c r="AL10" s="43"/>
      <c r="AM10" s="48"/>
      <c r="AN10" s="43">
        <v>12</v>
      </c>
      <c r="AO10" s="48"/>
      <c r="AP10" s="43"/>
      <c r="AQ10" s="1"/>
      <c r="AR10" s="43"/>
      <c r="AS10" s="9"/>
      <c r="AT10" s="43"/>
      <c r="AU10" s="49"/>
      <c r="AV10" s="1"/>
      <c r="AW10" s="43">
        <v>15</v>
      </c>
      <c r="AX10" s="43">
        <v>0</v>
      </c>
      <c r="AY10" s="43">
        <v>0</v>
      </c>
      <c r="AZ10" s="43">
        <v>10</v>
      </c>
      <c r="BA10" s="43">
        <v>0</v>
      </c>
      <c r="BB10" s="43">
        <v>44</v>
      </c>
      <c r="BC10" s="43">
        <v>44</v>
      </c>
      <c r="BD10" s="43">
        <v>19</v>
      </c>
      <c r="BE10" s="43">
        <v>19</v>
      </c>
      <c r="BF10" s="43">
        <v>260</v>
      </c>
      <c r="BG10" s="43">
        <v>119</v>
      </c>
      <c r="BH10" s="43">
        <v>119</v>
      </c>
      <c r="BI10" s="43">
        <v>0</v>
      </c>
      <c r="BJ10" s="43">
        <v>0</v>
      </c>
      <c r="BK10" s="43">
        <v>0</v>
      </c>
      <c r="BL10" s="43">
        <v>72</v>
      </c>
      <c r="BM10" s="43">
        <v>72</v>
      </c>
      <c r="BN10" s="43">
        <v>94</v>
      </c>
      <c r="BO10" s="43">
        <v>136</v>
      </c>
      <c r="BP10" s="43">
        <v>0</v>
      </c>
      <c r="BQ10" s="43">
        <v>40</v>
      </c>
      <c r="BR10" s="43">
        <v>40</v>
      </c>
      <c r="BS10" s="43">
        <v>0</v>
      </c>
      <c r="BT10" s="43">
        <v>0</v>
      </c>
      <c r="BU10" s="43">
        <v>0</v>
      </c>
      <c r="BV10" s="43">
        <v>0</v>
      </c>
      <c r="BW10" s="43">
        <v>0</v>
      </c>
      <c r="BX10" s="43">
        <v>0</v>
      </c>
      <c r="BY10" s="43">
        <v>5874</v>
      </c>
      <c r="BZ10" s="43">
        <v>344</v>
      </c>
      <c r="CA10" s="43">
        <v>859</v>
      </c>
      <c r="CB10" s="1"/>
      <c r="CC10" s="1"/>
    </row>
    <row r="11" spans="1:81" x14ac:dyDescent="0.25">
      <c r="A11" s="1"/>
      <c r="B11" s="3">
        <v>2011</v>
      </c>
      <c r="C11" s="37">
        <v>4</v>
      </c>
      <c r="D11" s="9">
        <v>113679</v>
      </c>
      <c r="E11" s="9">
        <v>0</v>
      </c>
      <c r="F11" s="9">
        <v>66949</v>
      </c>
      <c r="G11" s="9">
        <v>180628</v>
      </c>
      <c r="H11" s="9">
        <v>0</v>
      </c>
      <c r="I11" s="9">
        <v>323114</v>
      </c>
      <c r="J11" s="9">
        <v>103486.6</v>
      </c>
      <c r="K11" s="1"/>
      <c r="L11" s="43">
        <v>396</v>
      </c>
      <c r="M11" s="43">
        <v>0</v>
      </c>
      <c r="N11" s="43">
        <v>0</v>
      </c>
      <c r="O11" s="43">
        <v>0</v>
      </c>
      <c r="P11" s="44">
        <v>0</v>
      </c>
      <c r="Q11" s="44">
        <v>0</v>
      </c>
      <c r="R11" s="43">
        <v>396</v>
      </c>
      <c r="S11" s="1"/>
      <c r="T11" s="45">
        <v>130</v>
      </c>
      <c r="U11" s="43">
        <v>0</v>
      </c>
      <c r="V11" s="43">
        <v>0</v>
      </c>
      <c r="W11" s="43">
        <v>0</v>
      </c>
      <c r="X11" s="43">
        <v>0</v>
      </c>
      <c r="Y11" s="43">
        <v>0</v>
      </c>
      <c r="Z11" s="43">
        <v>130</v>
      </c>
      <c r="AA11" s="43">
        <v>0</v>
      </c>
      <c r="AB11" s="1"/>
      <c r="AC11" s="46">
        <v>6874</v>
      </c>
      <c r="AD11" s="42"/>
      <c r="AE11" s="43">
        <v>393529</v>
      </c>
      <c r="AF11" s="43">
        <v>5620</v>
      </c>
      <c r="AG11" s="43">
        <v>20996</v>
      </c>
      <c r="AH11" s="43">
        <v>0</v>
      </c>
      <c r="AI11" s="9">
        <v>170799</v>
      </c>
      <c r="AJ11" s="47"/>
      <c r="AK11" s="44"/>
      <c r="AL11" s="43"/>
      <c r="AM11" s="48"/>
      <c r="AN11" s="43">
        <v>17</v>
      </c>
      <c r="AO11" s="48"/>
      <c r="AP11" s="43"/>
      <c r="AQ11" s="1"/>
      <c r="AR11" s="43"/>
      <c r="AS11" s="9"/>
      <c r="AT11" s="43"/>
      <c r="AU11" s="49"/>
      <c r="AV11" s="1"/>
      <c r="AW11" s="43">
        <v>44</v>
      </c>
      <c r="AX11" s="43">
        <v>0</v>
      </c>
      <c r="AY11" s="43">
        <v>0</v>
      </c>
      <c r="AZ11" s="43">
        <v>0</v>
      </c>
      <c r="BA11" s="43">
        <v>0</v>
      </c>
      <c r="BB11" s="43">
        <v>14</v>
      </c>
      <c r="BC11" s="43">
        <v>14</v>
      </c>
      <c r="BD11" s="43">
        <v>31</v>
      </c>
      <c r="BE11" s="43">
        <v>31</v>
      </c>
      <c r="BF11" s="43">
        <v>558</v>
      </c>
      <c r="BG11" s="43">
        <v>367</v>
      </c>
      <c r="BH11" s="43">
        <v>367</v>
      </c>
      <c r="BI11" s="43">
        <v>0</v>
      </c>
      <c r="BJ11" s="43">
        <v>0</v>
      </c>
      <c r="BK11" s="43">
        <v>0</v>
      </c>
      <c r="BL11" s="43">
        <v>140</v>
      </c>
      <c r="BM11" s="43">
        <v>69</v>
      </c>
      <c r="BN11" s="43">
        <v>124</v>
      </c>
      <c r="BO11" s="43">
        <v>342</v>
      </c>
      <c r="BP11" s="43">
        <v>0</v>
      </c>
      <c r="BQ11" s="43">
        <v>16</v>
      </c>
      <c r="BR11" s="43">
        <v>16</v>
      </c>
      <c r="BS11" s="43">
        <v>0</v>
      </c>
      <c r="BT11" s="43">
        <v>0</v>
      </c>
      <c r="BU11" s="43">
        <v>0</v>
      </c>
      <c r="BV11" s="43">
        <v>0</v>
      </c>
      <c r="BW11" s="43">
        <v>0</v>
      </c>
      <c r="BX11" s="43">
        <v>0</v>
      </c>
      <c r="BY11" s="43">
        <v>5549</v>
      </c>
      <c r="BZ11" s="43">
        <v>595</v>
      </c>
      <c r="CA11" s="43">
        <v>181</v>
      </c>
      <c r="CB11" s="1"/>
      <c r="CC11" s="1"/>
    </row>
    <row r="12" spans="1:81" x14ac:dyDescent="0.25">
      <c r="A12" s="1"/>
      <c r="B12" s="3">
        <v>2012</v>
      </c>
      <c r="C12" s="37">
        <v>1</v>
      </c>
      <c r="D12" s="9">
        <v>539658</v>
      </c>
      <c r="E12" s="9">
        <v>0</v>
      </c>
      <c r="F12" s="9">
        <v>35338</v>
      </c>
      <c r="G12" s="9">
        <v>574996</v>
      </c>
      <c r="H12" s="9">
        <v>0</v>
      </c>
      <c r="I12" s="9">
        <v>213552</v>
      </c>
      <c r="J12" s="9">
        <v>213047.59999999998</v>
      </c>
      <c r="K12" s="1"/>
      <c r="L12" s="43">
        <v>564</v>
      </c>
      <c r="M12" s="43">
        <v>0</v>
      </c>
      <c r="N12" s="43">
        <v>0</v>
      </c>
      <c r="O12" s="43">
        <v>0</v>
      </c>
      <c r="P12" s="44">
        <v>0</v>
      </c>
      <c r="Q12" s="44">
        <v>0</v>
      </c>
      <c r="R12" s="43">
        <v>564</v>
      </c>
      <c r="S12" s="1"/>
      <c r="T12" s="45">
        <v>234</v>
      </c>
      <c r="U12" s="43">
        <v>0</v>
      </c>
      <c r="V12" s="43">
        <v>0</v>
      </c>
      <c r="W12" s="43">
        <v>0</v>
      </c>
      <c r="X12" s="43">
        <v>0</v>
      </c>
      <c r="Y12" s="43">
        <v>0</v>
      </c>
      <c r="Z12" s="43">
        <v>234</v>
      </c>
      <c r="AA12" s="43">
        <v>0</v>
      </c>
      <c r="AB12" s="1"/>
      <c r="AC12" s="46">
        <v>14172</v>
      </c>
      <c r="AD12" s="42"/>
      <c r="AE12" s="43">
        <v>661068</v>
      </c>
      <c r="AF12" s="43">
        <v>8029</v>
      </c>
      <c r="AG12" s="43">
        <v>43656</v>
      </c>
      <c r="AH12" s="43">
        <v>0</v>
      </c>
      <c r="AI12" s="9">
        <v>309554</v>
      </c>
      <c r="AJ12" s="47"/>
      <c r="AK12" s="44"/>
      <c r="AL12" s="43"/>
      <c r="AM12" s="48"/>
      <c r="AN12" s="43">
        <v>14</v>
      </c>
      <c r="AO12" s="48"/>
      <c r="AP12" s="43"/>
      <c r="AQ12" s="1"/>
      <c r="AR12" s="43"/>
      <c r="AS12" s="9"/>
      <c r="AT12" s="43"/>
      <c r="AU12" s="49"/>
      <c r="AV12" s="1"/>
      <c r="AW12" s="43">
        <v>31</v>
      </c>
      <c r="AX12" s="43">
        <v>2</v>
      </c>
      <c r="AY12" s="43">
        <v>108</v>
      </c>
      <c r="AZ12" s="43">
        <v>0</v>
      </c>
      <c r="BA12" s="43">
        <v>0</v>
      </c>
      <c r="BB12" s="43">
        <v>88</v>
      </c>
      <c r="BC12" s="43">
        <v>62</v>
      </c>
      <c r="BD12" s="43">
        <v>35</v>
      </c>
      <c r="BE12" s="43">
        <v>35</v>
      </c>
      <c r="BF12" s="43">
        <v>150</v>
      </c>
      <c r="BG12" s="43">
        <v>129</v>
      </c>
      <c r="BH12" s="43">
        <v>129</v>
      </c>
      <c r="BI12" s="43">
        <v>0</v>
      </c>
      <c r="BJ12" s="43">
        <v>0</v>
      </c>
      <c r="BK12" s="43">
        <v>0</v>
      </c>
      <c r="BL12" s="43">
        <v>78</v>
      </c>
      <c r="BM12" s="43">
        <v>31</v>
      </c>
      <c r="BN12" s="43">
        <v>213</v>
      </c>
      <c r="BO12" s="43">
        <v>432</v>
      </c>
      <c r="BP12" s="43">
        <v>432</v>
      </c>
      <c r="BQ12" s="43">
        <v>663</v>
      </c>
      <c r="BR12" s="43">
        <v>0</v>
      </c>
      <c r="BS12" s="43">
        <v>7</v>
      </c>
      <c r="BT12" s="43">
        <v>0</v>
      </c>
      <c r="BU12" s="43">
        <v>0</v>
      </c>
      <c r="BV12" s="43">
        <v>0</v>
      </c>
      <c r="BW12" s="43">
        <v>0</v>
      </c>
      <c r="BX12" s="43">
        <v>0</v>
      </c>
      <c r="BY12" s="43">
        <v>5797</v>
      </c>
      <c r="BZ12" s="43">
        <v>1617</v>
      </c>
      <c r="CA12" s="43">
        <v>207</v>
      </c>
      <c r="CB12" s="1"/>
      <c r="CC12" s="1"/>
    </row>
    <row r="13" spans="1:81" x14ac:dyDescent="0.25">
      <c r="A13" s="1"/>
      <c r="B13" s="3">
        <v>2012</v>
      </c>
      <c r="C13" s="37">
        <v>2</v>
      </c>
      <c r="D13" s="9">
        <v>91835</v>
      </c>
      <c r="E13" s="9">
        <v>0</v>
      </c>
      <c r="F13" s="9">
        <v>130225</v>
      </c>
      <c r="G13" s="9">
        <v>222060</v>
      </c>
      <c r="H13" s="9">
        <v>0</v>
      </c>
      <c r="I13" s="9">
        <v>84271</v>
      </c>
      <c r="J13" s="9">
        <v>173315.7</v>
      </c>
      <c r="K13" s="1"/>
      <c r="L13" s="43">
        <v>483</v>
      </c>
      <c r="M13" s="43">
        <v>0</v>
      </c>
      <c r="N13" s="43">
        <v>0</v>
      </c>
      <c r="O13" s="43">
        <v>0</v>
      </c>
      <c r="P13" s="44">
        <v>0</v>
      </c>
      <c r="Q13" s="44">
        <v>0</v>
      </c>
      <c r="R13" s="43">
        <v>483</v>
      </c>
      <c r="S13" s="1"/>
      <c r="T13" s="45">
        <v>146</v>
      </c>
      <c r="U13" s="43">
        <v>0</v>
      </c>
      <c r="V13" s="43">
        <v>0</v>
      </c>
      <c r="W13" s="43">
        <v>0</v>
      </c>
      <c r="X13" s="43">
        <v>0</v>
      </c>
      <c r="Y13" s="43">
        <v>0</v>
      </c>
      <c r="Z13" s="43">
        <v>146</v>
      </c>
      <c r="AA13" s="43">
        <v>0</v>
      </c>
      <c r="AB13" s="1"/>
      <c r="AC13" s="46">
        <v>10236</v>
      </c>
      <c r="AD13" s="42"/>
      <c r="AE13" s="43">
        <v>594824</v>
      </c>
      <c r="AF13" s="43">
        <v>8386</v>
      </c>
      <c r="AG13" s="43">
        <v>44406</v>
      </c>
      <c r="AH13" s="43">
        <v>0</v>
      </c>
      <c r="AI13" s="9">
        <v>296643</v>
      </c>
      <c r="AJ13" s="47"/>
      <c r="AK13" s="44"/>
      <c r="AL13" s="43"/>
      <c r="AM13" s="48"/>
      <c r="AN13" s="43">
        <v>15</v>
      </c>
      <c r="AO13" s="48"/>
      <c r="AP13" s="43"/>
      <c r="AQ13" s="1"/>
      <c r="AR13" s="43"/>
      <c r="AS13" s="9"/>
      <c r="AT13" s="43"/>
      <c r="AU13" s="49"/>
      <c r="AV13" s="1"/>
      <c r="AW13" s="43">
        <v>76</v>
      </c>
      <c r="AX13" s="43">
        <v>0</v>
      </c>
      <c r="AY13" s="43">
        <v>0</v>
      </c>
      <c r="AZ13" s="43">
        <v>1000</v>
      </c>
      <c r="BA13" s="43">
        <v>42</v>
      </c>
      <c r="BB13" s="43">
        <v>179</v>
      </c>
      <c r="BC13" s="43">
        <v>154</v>
      </c>
      <c r="BD13" s="43">
        <v>52</v>
      </c>
      <c r="BE13" s="43">
        <v>52</v>
      </c>
      <c r="BF13" s="43">
        <v>196</v>
      </c>
      <c r="BG13" s="43">
        <v>184</v>
      </c>
      <c r="BH13" s="43">
        <v>184</v>
      </c>
      <c r="BI13" s="43">
        <v>0</v>
      </c>
      <c r="BJ13" s="43">
        <v>0</v>
      </c>
      <c r="BK13" s="43">
        <v>0</v>
      </c>
      <c r="BL13" s="43">
        <v>107</v>
      </c>
      <c r="BM13" s="43">
        <v>48</v>
      </c>
      <c r="BN13" s="43">
        <v>134</v>
      </c>
      <c r="BO13" s="43">
        <v>159</v>
      </c>
      <c r="BP13" s="43">
        <v>11</v>
      </c>
      <c r="BQ13" s="43">
        <v>1200</v>
      </c>
      <c r="BR13" s="43">
        <v>603</v>
      </c>
      <c r="BS13" s="43">
        <v>52</v>
      </c>
      <c r="BT13" s="43">
        <v>0</v>
      </c>
      <c r="BU13" s="43">
        <v>0</v>
      </c>
      <c r="BV13" s="43">
        <v>0</v>
      </c>
      <c r="BW13" s="43">
        <v>0</v>
      </c>
      <c r="BX13" s="43">
        <v>0</v>
      </c>
      <c r="BY13" s="43">
        <v>4834</v>
      </c>
      <c r="BZ13" s="43">
        <v>807</v>
      </c>
      <c r="CA13" s="43">
        <v>148</v>
      </c>
      <c r="CB13" s="1"/>
      <c r="CC13" s="1"/>
    </row>
    <row r="14" spans="1:81" x14ac:dyDescent="0.25">
      <c r="A14" s="1"/>
      <c r="B14" s="3">
        <v>2012</v>
      </c>
      <c r="C14" s="37">
        <v>3</v>
      </c>
      <c r="D14" s="9">
        <v>247491</v>
      </c>
      <c r="E14" s="9">
        <v>0</v>
      </c>
      <c r="F14" s="9">
        <v>97719</v>
      </c>
      <c r="G14" s="9">
        <v>345210</v>
      </c>
      <c r="H14" s="9">
        <v>0</v>
      </c>
      <c r="I14" s="9">
        <v>91015</v>
      </c>
      <c r="J14" s="9">
        <v>245528.5</v>
      </c>
      <c r="K14" s="1"/>
      <c r="L14" s="43">
        <v>202</v>
      </c>
      <c r="M14" s="43">
        <v>0</v>
      </c>
      <c r="N14" s="43">
        <v>0</v>
      </c>
      <c r="O14" s="43">
        <v>0</v>
      </c>
      <c r="P14" s="44">
        <v>0</v>
      </c>
      <c r="Q14" s="44">
        <v>0</v>
      </c>
      <c r="R14" s="43">
        <v>202</v>
      </c>
      <c r="S14" s="1"/>
      <c r="T14" s="45">
        <v>103</v>
      </c>
      <c r="U14" s="43">
        <v>0</v>
      </c>
      <c r="V14" s="43">
        <v>0</v>
      </c>
      <c r="W14" s="43">
        <v>0</v>
      </c>
      <c r="X14" s="43">
        <v>0</v>
      </c>
      <c r="Y14" s="43">
        <v>0</v>
      </c>
      <c r="Z14" s="43">
        <v>103</v>
      </c>
      <c r="AA14" s="43">
        <v>0</v>
      </c>
      <c r="AB14" s="1"/>
      <c r="AC14" s="46">
        <v>6580</v>
      </c>
      <c r="AD14" s="42"/>
      <c r="AE14" s="43">
        <v>472140</v>
      </c>
      <c r="AF14" s="43">
        <v>4436</v>
      </c>
      <c r="AG14" s="43">
        <v>26105</v>
      </c>
      <c r="AH14" s="43">
        <v>0</v>
      </c>
      <c r="AI14" s="9">
        <v>190306</v>
      </c>
      <c r="AJ14" s="47"/>
      <c r="AK14" s="44"/>
      <c r="AL14" s="43"/>
      <c r="AM14" s="48"/>
      <c r="AN14" s="43">
        <v>7</v>
      </c>
      <c r="AO14" s="48"/>
      <c r="AP14" s="43"/>
      <c r="AQ14" s="1"/>
      <c r="AR14" s="43"/>
      <c r="AS14" s="9"/>
      <c r="AT14" s="43"/>
      <c r="AU14" s="49"/>
      <c r="AV14" s="1"/>
      <c r="AW14" s="43">
        <v>33</v>
      </c>
      <c r="AX14" s="43">
        <v>0</v>
      </c>
      <c r="AY14" s="43">
        <v>0</v>
      </c>
      <c r="AZ14" s="43">
        <v>100</v>
      </c>
      <c r="BA14" s="43">
        <v>1</v>
      </c>
      <c r="BB14" s="43">
        <v>160</v>
      </c>
      <c r="BC14" s="43">
        <v>7</v>
      </c>
      <c r="BD14" s="43">
        <v>15</v>
      </c>
      <c r="BE14" s="43">
        <v>15</v>
      </c>
      <c r="BF14" s="43">
        <v>91</v>
      </c>
      <c r="BG14" s="43">
        <v>52</v>
      </c>
      <c r="BH14" s="43">
        <v>52</v>
      </c>
      <c r="BI14" s="43">
        <v>0</v>
      </c>
      <c r="BJ14" s="43">
        <v>0</v>
      </c>
      <c r="BK14" s="43">
        <v>0</v>
      </c>
      <c r="BL14" s="43">
        <v>101</v>
      </c>
      <c r="BM14" s="43">
        <v>35</v>
      </c>
      <c r="BN14" s="43">
        <v>125</v>
      </c>
      <c r="BO14" s="43">
        <v>0</v>
      </c>
      <c r="BP14" s="43">
        <v>0</v>
      </c>
      <c r="BQ14" s="43">
        <v>409</v>
      </c>
      <c r="BR14" s="43">
        <v>199</v>
      </c>
      <c r="BS14" s="43">
        <v>1</v>
      </c>
      <c r="BT14" s="43">
        <v>0</v>
      </c>
      <c r="BU14" s="43">
        <v>0</v>
      </c>
      <c r="BV14" s="43">
        <v>0</v>
      </c>
      <c r="BW14" s="43">
        <v>0</v>
      </c>
      <c r="BX14" s="43">
        <v>0</v>
      </c>
      <c r="BY14" s="43">
        <v>2078</v>
      </c>
      <c r="BZ14" s="43">
        <v>542</v>
      </c>
      <c r="CA14" s="43">
        <v>61</v>
      </c>
      <c r="CB14" s="1"/>
      <c r="CC14" s="1"/>
    </row>
    <row r="15" spans="1:81" x14ac:dyDescent="0.25">
      <c r="A15" s="1"/>
      <c r="B15" s="3">
        <v>2012</v>
      </c>
      <c r="C15" s="37">
        <v>4</v>
      </c>
      <c r="D15" s="9">
        <v>63780</v>
      </c>
      <c r="E15" s="9">
        <v>0</v>
      </c>
      <c r="F15" s="9">
        <v>31488</v>
      </c>
      <c r="G15" s="9">
        <v>95268</v>
      </c>
      <c r="H15" s="9">
        <v>0</v>
      </c>
      <c r="I15" s="9">
        <v>19882</v>
      </c>
      <c r="J15" s="9">
        <v>185160.4</v>
      </c>
      <c r="K15" s="1"/>
      <c r="L15" s="43">
        <v>240</v>
      </c>
      <c r="M15" s="43">
        <v>0</v>
      </c>
      <c r="N15" s="43">
        <v>0</v>
      </c>
      <c r="O15" s="43">
        <v>0</v>
      </c>
      <c r="P15" s="44">
        <v>0</v>
      </c>
      <c r="Q15" s="44">
        <v>0</v>
      </c>
      <c r="R15" s="43">
        <v>240</v>
      </c>
      <c r="S15" s="1"/>
      <c r="T15" s="45">
        <v>101</v>
      </c>
      <c r="U15" s="43">
        <v>0</v>
      </c>
      <c r="V15" s="43">
        <v>0</v>
      </c>
      <c r="W15" s="43">
        <v>0</v>
      </c>
      <c r="X15" s="43">
        <v>0</v>
      </c>
      <c r="Y15" s="43">
        <v>0</v>
      </c>
      <c r="Z15" s="43">
        <v>101</v>
      </c>
      <c r="AA15" s="43">
        <v>0</v>
      </c>
      <c r="AB15" s="1"/>
      <c r="AC15" s="46">
        <v>4094</v>
      </c>
      <c r="AD15" s="42"/>
      <c r="AE15" s="43">
        <v>411764</v>
      </c>
      <c r="AF15" s="43">
        <v>5983</v>
      </c>
      <c r="AG15" s="43">
        <v>23302</v>
      </c>
      <c r="AH15" s="43">
        <v>0</v>
      </c>
      <c r="AI15" s="9">
        <v>199213</v>
      </c>
      <c r="AJ15" s="47"/>
      <c r="AK15" s="44"/>
      <c r="AL15" s="43"/>
      <c r="AM15" s="48"/>
      <c r="AN15" s="43">
        <v>16</v>
      </c>
      <c r="AO15" s="48"/>
      <c r="AP15" s="43"/>
      <c r="AQ15" s="1"/>
      <c r="AR15" s="43"/>
      <c r="AS15" s="9"/>
      <c r="AT15" s="43"/>
      <c r="AU15" s="49"/>
      <c r="AV15" s="1"/>
      <c r="AW15" s="43">
        <v>33</v>
      </c>
      <c r="AX15" s="43">
        <v>0</v>
      </c>
      <c r="AY15" s="43">
        <v>0</v>
      </c>
      <c r="AZ15" s="43">
        <v>12000</v>
      </c>
      <c r="BA15" s="43">
        <v>25</v>
      </c>
      <c r="BB15" s="43">
        <v>7</v>
      </c>
      <c r="BC15" s="43">
        <v>6</v>
      </c>
      <c r="BD15" s="43">
        <v>10</v>
      </c>
      <c r="BE15" s="43">
        <v>10</v>
      </c>
      <c r="BF15" s="43">
        <v>305</v>
      </c>
      <c r="BG15" s="43">
        <v>243</v>
      </c>
      <c r="BH15" s="43">
        <v>77</v>
      </c>
      <c r="BI15" s="43">
        <v>0</v>
      </c>
      <c r="BJ15" s="43">
        <v>0</v>
      </c>
      <c r="BK15" s="43">
        <v>0</v>
      </c>
      <c r="BL15" s="43">
        <v>84</v>
      </c>
      <c r="BM15" s="43">
        <v>34</v>
      </c>
      <c r="BN15" s="43">
        <v>42</v>
      </c>
      <c r="BO15" s="43">
        <v>70</v>
      </c>
      <c r="BP15" s="43">
        <v>3</v>
      </c>
      <c r="BQ15" s="43">
        <v>241</v>
      </c>
      <c r="BR15" s="43">
        <v>135</v>
      </c>
      <c r="BS15" s="43">
        <v>0</v>
      </c>
      <c r="BT15" s="43">
        <v>0</v>
      </c>
      <c r="BU15" s="43">
        <v>1</v>
      </c>
      <c r="BV15" s="43">
        <v>0</v>
      </c>
      <c r="BW15" s="43">
        <v>0</v>
      </c>
      <c r="BX15" s="43">
        <v>0</v>
      </c>
      <c r="BY15" s="43">
        <v>1732</v>
      </c>
      <c r="BZ15" s="43">
        <v>246</v>
      </c>
      <c r="CA15" s="43">
        <v>94</v>
      </c>
      <c r="CB15" s="1"/>
      <c r="CC15" s="1"/>
    </row>
    <row r="16" spans="1:81" x14ac:dyDescent="0.25">
      <c r="A16" s="1"/>
      <c r="B16" s="3">
        <v>2013</v>
      </c>
      <c r="C16" s="37">
        <v>1</v>
      </c>
      <c r="D16" s="9">
        <v>115772</v>
      </c>
      <c r="E16" s="9">
        <v>0</v>
      </c>
      <c r="F16" s="9">
        <v>23784</v>
      </c>
      <c r="G16" s="9">
        <v>139556</v>
      </c>
      <c r="H16" s="9">
        <v>0</v>
      </c>
      <c r="I16" s="9">
        <v>7606</v>
      </c>
      <c r="J16" s="9">
        <v>220693.6</v>
      </c>
      <c r="K16" s="1"/>
      <c r="L16" s="43">
        <v>293</v>
      </c>
      <c r="M16" s="43">
        <v>0</v>
      </c>
      <c r="N16" s="43">
        <v>0</v>
      </c>
      <c r="O16" s="43">
        <v>0</v>
      </c>
      <c r="P16" s="44">
        <v>0</v>
      </c>
      <c r="Q16" s="44">
        <v>0</v>
      </c>
      <c r="R16" s="43">
        <v>293</v>
      </c>
      <c r="S16" s="1"/>
      <c r="T16" s="45">
        <v>158</v>
      </c>
      <c r="U16" s="43">
        <v>0</v>
      </c>
      <c r="V16" s="43">
        <v>0</v>
      </c>
      <c r="W16" s="43">
        <v>0</v>
      </c>
      <c r="X16" s="43">
        <v>0</v>
      </c>
      <c r="Y16" s="43">
        <v>0</v>
      </c>
      <c r="Z16" s="43">
        <v>158</v>
      </c>
      <c r="AA16" s="43">
        <v>0</v>
      </c>
      <c r="AB16" s="1"/>
      <c r="AC16" s="46">
        <v>9094</v>
      </c>
      <c r="AD16" s="42"/>
      <c r="AE16" s="43">
        <v>812954</v>
      </c>
      <c r="AF16" s="43">
        <v>10592</v>
      </c>
      <c r="AG16" s="43">
        <v>25294</v>
      </c>
      <c r="AH16" s="43">
        <v>0</v>
      </c>
      <c r="AI16" s="9">
        <v>260481</v>
      </c>
      <c r="AJ16" s="47"/>
      <c r="AK16" s="44"/>
      <c r="AL16" s="43"/>
      <c r="AM16" s="48"/>
      <c r="AN16" s="43">
        <v>19</v>
      </c>
      <c r="AO16" s="48"/>
      <c r="AP16" s="43"/>
      <c r="AQ16" s="1"/>
      <c r="AR16" s="43"/>
      <c r="AS16" s="9"/>
      <c r="AT16" s="43"/>
      <c r="AU16" s="49"/>
      <c r="AV16" s="1"/>
      <c r="AW16" s="43">
        <v>8</v>
      </c>
      <c r="AX16" s="43">
        <v>0</v>
      </c>
      <c r="AY16" s="43">
        <v>0</v>
      </c>
      <c r="AZ16" s="43">
        <v>15118</v>
      </c>
      <c r="BA16" s="43">
        <v>165</v>
      </c>
      <c r="BB16" s="43">
        <v>0</v>
      </c>
      <c r="BC16" s="43">
        <v>0</v>
      </c>
      <c r="BD16" s="43">
        <v>19</v>
      </c>
      <c r="BE16" s="43">
        <v>19</v>
      </c>
      <c r="BF16" s="43">
        <v>37</v>
      </c>
      <c r="BG16" s="43">
        <v>34</v>
      </c>
      <c r="BH16" s="43">
        <v>6</v>
      </c>
      <c r="BI16" s="43">
        <v>0</v>
      </c>
      <c r="BJ16" s="43">
        <v>0</v>
      </c>
      <c r="BK16" s="43">
        <v>0</v>
      </c>
      <c r="BL16" s="43">
        <v>51</v>
      </c>
      <c r="BM16" s="43">
        <v>42</v>
      </c>
      <c r="BN16" s="43">
        <v>339</v>
      </c>
      <c r="BO16" s="43">
        <v>52</v>
      </c>
      <c r="BP16" s="43">
        <v>1</v>
      </c>
      <c r="BQ16" s="43">
        <v>343</v>
      </c>
      <c r="BR16" s="43">
        <v>178</v>
      </c>
      <c r="BS16" s="43">
        <v>3</v>
      </c>
      <c r="BT16" s="43">
        <v>0</v>
      </c>
      <c r="BU16" s="43">
        <v>0</v>
      </c>
      <c r="BV16" s="43">
        <v>0</v>
      </c>
      <c r="BW16" s="43">
        <v>0</v>
      </c>
      <c r="BX16" s="43">
        <v>0</v>
      </c>
      <c r="BY16" s="43">
        <v>2046</v>
      </c>
      <c r="BZ16" s="43">
        <v>903</v>
      </c>
      <c r="CA16" s="43">
        <v>63</v>
      </c>
      <c r="CB16" s="1"/>
      <c r="CC16" s="1"/>
    </row>
    <row r="17" spans="1:81" x14ac:dyDescent="0.25">
      <c r="A17" s="1"/>
      <c r="B17" s="3">
        <v>2013</v>
      </c>
      <c r="C17" s="37">
        <v>2</v>
      </c>
      <c r="D17" s="9">
        <v>113041</v>
      </c>
      <c r="E17" s="9">
        <v>0</v>
      </c>
      <c r="F17" s="9">
        <v>35534</v>
      </c>
      <c r="G17" s="9">
        <v>148575</v>
      </c>
      <c r="H17" s="9">
        <v>0</v>
      </c>
      <c r="I17" s="9">
        <v>4303</v>
      </c>
      <c r="J17" s="9">
        <v>230496.7</v>
      </c>
      <c r="K17" s="1"/>
      <c r="L17" s="43">
        <v>216</v>
      </c>
      <c r="M17" s="43">
        <v>0</v>
      </c>
      <c r="N17" s="43">
        <v>0</v>
      </c>
      <c r="O17" s="43">
        <v>0</v>
      </c>
      <c r="P17" s="44">
        <v>0</v>
      </c>
      <c r="Q17" s="44">
        <v>0</v>
      </c>
      <c r="R17" s="43">
        <v>216</v>
      </c>
      <c r="S17" s="1"/>
      <c r="T17" s="45">
        <v>132</v>
      </c>
      <c r="U17" s="43">
        <v>0</v>
      </c>
      <c r="V17" s="43">
        <v>0</v>
      </c>
      <c r="W17" s="43">
        <v>0</v>
      </c>
      <c r="X17" s="43">
        <v>0</v>
      </c>
      <c r="Y17" s="43">
        <v>0</v>
      </c>
      <c r="Z17" s="43">
        <v>132</v>
      </c>
      <c r="AA17" s="43">
        <v>0</v>
      </c>
      <c r="AB17" s="1"/>
      <c r="AC17" s="46">
        <v>9034</v>
      </c>
      <c r="AD17" s="42"/>
      <c r="AE17" s="43">
        <v>890118</v>
      </c>
      <c r="AF17" s="43">
        <v>6785</v>
      </c>
      <c r="AG17" s="43">
        <v>20525</v>
      </c>
      <c r="AH17" s="43">
        <v>0</v>
      </c>
      <c r="AI17" s="9">
        <v>245318</v>
      </c>
      <c r="AJ17" s="47"/>
      <c r="AK17" s="44"/>
      <c r="AL17" s="43"/>
      <c r="AM17" s="48"/>
      <c r="AN17" s="43">
        <v>16</v>
      </c>
      <c r="AO17" s="48"/>
      <c r="AP17" s="43"/>
      <c r="AQ17" s="1"/>
      <c r="AR17" s="43"/>
      <c r="AS17" s="9"/>
      <c r="AT17" s="43"/>
      <c r="AU17" s="49"/>
      <c r="AV17" s="1"/>
      <c r="AW17" s="43">
        <v>1</v>
      </c>
      <c r="AX17" s="43">
        <v>0</v>
      </c>
      <c r="AY17" s="43">
        <v>0</v>
      </c>
      <c r="AZ17" s="43">
        <v>26000</v>
      </c>
      <c r="BA17" s="43">
        <v>65</v>
      </c>
      <c r="BB17" s="43">
        <v>1</v>
      </c>
      <c r="BC17" s="43">
        <v>0</v>
      </c>
      <c r="BD17" s="43">
        <v>6</v>
      </c>
      <c r="BE17" s="43">
        <v>6</v>
      </c>
      <c r="BF17" s="43">
        <v>60</v>
      </c>
      <c r="BG17" s="43">
        <v>41</v>
      </c>
      <c r="BH17" s="43">
        <v>11</v>
      </c>
      <c r="BI17" s="43">
        <v>0</v>
      </c>
      <c r="BJ17" s="43">
        <v>0</v>
      </c>
      <c r="BK17" s="43">
        <v>0</v>
      </c>
      <c r="BL17" s="43">
        <v>31</v>
      </c>
      <c r="BM17" s="43">
        <v>11</v>
      </c>
      <c r="BN17" s="43">
        <v>114</v>
      </c>
      <c r="BO17" s="43">
        <v>17</v>
      </c>
      <c r="BP17" s="43">
        <v>3</v>
      </c>
      <c r="BQ17" s="43">
        <v>52</v>
      </c>
      <c r="BR17" s="43">
        <v>51</v>
      </c>
      <c r="BS17" s="43">
        <v>12</v>
      </c>
      <c r="BT17" s="43">
        <v>0</v>
      </c>
      <c r="BU17" s="43">
        <v>0</v>
      </c>
      <c r="BV17" s="43">
        <v>0</v>
      </c>
      <c r="BW17" s="43">
        <v>0</v>
      </c>
      <c r="BX17" s="43">
        <v>0</v>
      </c>
      <c r="BY17" s="43">
        <v>1632</v>
      </c>
      <c r="BZ17" s="43">
        <v>162</v>
      </c>
      <c r="CA17" s="43">
        <v>54</v>
      </c>
      <c r="CB17" s="1"/>
      <c r="CC17" s="1"/>
    </row>
    <row r="18" spans="1:81" x14ac:dyDescent="0.25">
      <c r="A18" s="1"/>
      <c r="B18" s="38">
        <v>2013</v>
      </c>
      <c r="C18" s="37">
        <v>3</v>
      </c>
      <c r="D18" s="9">
        <v>96950</v>
      </c>
      <c r="E18" s="9">
        <v>0</v>
      </c>
      <c r="F18" s="9">
        <v>62673</v>
      </c>
      <c r="G18" s="9">
        <v>159623</v>
      </c>
      <c r="H18" s="9">
        <v>0</v>
      </c>
      <c r="I18" s="9">
        <v>0</v>
      </c>
      <c r="J18" s="9">
        <v>102792.4</v>
      </c>
      <c r="K18" s="1"/>
      <c r="L18" s="43">
        <v>18</v>
      </c>
      <c r="M18" s="43">
        <v>0</v>
      </c>
      <c r="N18" s="43">
        <v>0</v>
      </c>
      <c r="O18" s="43">
        <v>0</v>
      </c>
      <c r="P18" s="44">
        <v>0</v>
      </c>
      <c r="Q18" s="44">
        <v>0</v>
      </c>
      <c r="R18" s="43">
        <v>18</v>
      </c>
      <c r="S18" s="1"/>
      <c r="T18" s="45">
        <v>22</v>
      </c>
      <c r="U18" s="43">
        <v>0</v>
      </c>
      <c r="V18" s="43">
        <v>0</v>
      </c>
      <c r="W18" s="43">
        <v>0</v>
      </c>
      <c r="X18" s="43">
        <v>0</v>
      </c>
      <c r="Y18" s="43">
        <v>0</v>
      </c>
      <c r="Z18" s="43">
        <v>22</v>
      </c>
      <c r="AA18" s="43">
        <v>0</v>
      </c>
      <c r="AB18" s="1"/>
      <c r="AC18" s="46">
        <v>3388</v>
      </c>
      <c r="AD18" s="42"/>
      <c r="AE18" s="43">
        <v>177389</v>
      </c>
      <c r="AF18" s="43">
        <v>10040</v>
      </c>
      <c r="AG18" s="43">
        <v>10344</v>
      </c>
      <c r="AH18" s="43">
        <v>0</v>
      </c>
      <c r="AI18" s="9">
        <v>98380</v>
      </c>
      <c r="AJ18" s="47"/>
      <c r="AK18" s="44"/>
      <c r="AL18" s="43"/>
      <c r="AM18" s="48"/>
      <c r="AN18" s="43">
        <v>4</v>
      </c>
      <c r="AO18" s="48"/>
      <c r="AP18" s="43"/>
      <c r="AQ18" s="1"/>
      <c r="AR18" s="43">
        <v>2</v>
      </c>
      <c r="AS18" s="9">
        <v>8090</v>
      </c>
      <c r="AT18" s="43"/>
      <c r="AU18" s="49"/>
      <c r="AV18" s="1"/>
      <c r="AW18" s="43">
        <v>0</v>
      </c>
      <c r="AX18" s="43">
        <v>0</v>
      </c>
      <c r="AY18" s="43">
        <v>0</v>
      </c>
      <c r="AZ18" s="43">
        <v>0</v>
      </c>
      <c r="BA18" s="43">
        <v>0</v>
      </c>
      <c r="BB18" s="43">
        <v>0</v>
      </c>
      <c r="BC18" s="43">
        <v>0</v>
      </c>
      <c r="BD18" s="43">
        <v>4</v>
      </c>
      <c r="BE18" s="43">
        <v>4</v>
      </c>
      <c r="BF18" s="43">
        <v>0</v>
      </c>
      <c r="BG18" s="43">
        <v>0</v>
      </c>
      <c r="BH18" s="43">
        <v>0</v>
      </c>
      <c r="BI18" s="43">
        <v>0</v>
      </c>
      <c r="BJ18" s="43">
        <v>0</v>
      </c>
      <c r="BK18" s="43">
        <v>0</v>
      </c>
      <c r="BL18" s="43">
        <v>0</v>
      </c>
      <c r="BM18" s="43">
        <v>0</v>
      </c>
      <c r="BN18" s="43">
        <v>6</v>
      </c>
      <c r="BO18" s="43">
        <v>17</v>
      </c>
      <c r="BP18" s="43">
        <v>11</v>
      </c>
      <c r="BQ18" s="43">
        <v>1</v>
      </c>
      <c r="BR18" s="43">
        <v>1</v>
      </c>
      <c r="BS18" s="43">
        <v>0</v>
      </c>
      <c r="BT18" s="43">
        <v>0</v>
      </c>
      <c r="BU18" s="43">
        <v>0</v>
      </c>
      <c r="BV18" s="43">
        <v>0</v>
      </c>
      <c r="BW18" s="43">
        <v>1</v>
      </c>
      <c r="BX18" s="43">
        <v>20</v>
      </c>
      <c r="BY18" s="43">
        <v>1094</v>
      </c>
      <c r="BZ18" s="43">
        <v>478</v>
      </c>
      <c r="CA18" s="43">
        <v>17</v>
      </c>
      <c r="CB18" s="1"/>
      <c r="CC18" s="1"/>
    </row>
    <row r="19" spans="1:81" x14ac:dyDescent="0.25">
      <c r="A19" s="1"/>
      <c r="B19" s="133" t="s">
        <v>4</v>
      </c>
      <c r="C19" s="134"/>
      <c r="D19" s="11">
        <f>SUM(D7:D18)</f>
        <v>1902783</v>
      </c>
      <c r="E19" s="11">
        <f t="shared" ref="E19:J19" si="0">SUM(E7:E18)</f>
        <v>0</v>
      </c>
      <c r="F19" s="11">
        <f t="shared" si="0"/>
        <v>1459183</v>
      </c>
      <c r="G19" s="11">
        <f t="shared" si="0"/>
        <v>3361966</v>
      </c>
      <c r="H19" s="11">
        <f t="shared" si="0"/>
        <v>0</v>
      </c>
      <c r="I19" s="11">
        <f t="shared" si="0"/>
        <v>1922659</v>
      </c>
      <c r="J19" s="11">
        <f>SUM(J7:J18)</f>
        <v>1536298.4999999998</v>
      </c>
      <c r="K19" s="1"/>
      <c r="L19" s="55">
        <f>SUM(L7:L18)</f>
        <v>3141</v>
      </c>
      <c r="M19" s="55">
        <f t="shared" ref="M19:R19" si="1">SUM(M7:M18)</f>
        <v>0</v>
      </c>
      <c r="N19" s="55">
        <f t="shared" si="1"/>
        <v>0</v>
      </c>
      <c r="O19" s="55">
        <f t="shared" si="1"/>
        <v>0</v>
      </c>
      <c r="P19" s="55">
        <f t="shared" si="1"/>
        <v>0</v>
      </c>
      <c r="Q19" s="55">
        <f t="shared" si="1"/>
        <v>0</v>
      </c>
      <c r="R19" s="55">
        <f t="shared" si="1"/>
        <v>3141</v>
      </c>
      <c r="S19" s="1"/>
      <c r="T19" s="55">
        <f>SUM(T7:T18)</f>
        <v>1314</v>
      </c>
      <c r="U19" s="55">
        <f t="shared" ref="U19:AA19" si="2">SUM(U7:U18)</f>
        <v>0</v>
      </c>
      <c r="V19" s="55">
        <f t="shared" si="2"/>
        <v>0</v>
      </c>
      <c r="W19" s="55">
        <f t="shared" si="2"/>
        <v>0</v>
      </c>
      <c r="X19" s="55">
        <f t="shared" si="2"/>
        <v>0</v>
      </c>
      <c r="Y19" s="55">
        <f t="shared" si="2"/>
        <v>0</v>
      </c>
      <c r="Z19" s="55">
        <f t="shared" si="2"/>
        <v>1314</v>
      </c>
      <c r="AA19" s="55">
        <f t="shared" si="2"/>
        <v>0</v>
      </c>
      <c r="AB19" s="8"/>
      <c r="AC19" s="55">
        <f>SUM(AC7:AC18)</f>
        <v>96602</v>
      </c>
      <c r="AD19" s="1"/>
      <c r="AE19" s="55">
        <f>SUM(AE7:AE18)</f>
        <v>5234774</v>
      </c>
      <c r="AF19" s="55">
        <f t="shared" ref="AF19:AI19" si="3">SUM(AF7:AF18)</f>
        <v>70739</v>
      </c>
      <c r="AG19" s="55">
        <f t="shared" si="3"/>
        <v>261003</v>
      </c>
      <c r="AH19" s="55">
        <f t="shared" si="3"/>
        <v>0</v>
      </c>
      <c r="AI19" s="11">
        <f t="shared" si="3"/>
        <v>2135635</v>
      </c>
      <c r="AJ19" s="1"/>
      <c r="AK19" s="12">
        <f>SUM(AK7:AK18)</f>
        <v>0</v>
      </c>
      <c r="AL19" s="12">
        <f t="shared" ref="AL19:AP19" si="4">SUM(AL7:AL18)</f>
        <v>0</v>
      </c>
      <c r="AM19" s="12">
        <f t="shared" si="4"/>
        <v>0</v>
      </c>
      <c r="AN19" s="12"/>
      <c r="AO19" s="12">
        <f t="shared" si="4"/>
        <v>0</v>
      </c>
      <c r="AP19" s="12">
        <f t="shared" si="4"/>
        <v>0</v>
      </c>
      <c r="AQ19" s="1"/>
      <c r="AR19" s="12">
        <f>SUM(AR7:AR18)</f>
        <v>2</v>
      </c>
      <c r="AS19" s="11">
        <f t="shared" ref="AS19:AU19" si="5">SUM(AS7:AS18)</f>
        <v>8090</v>
      </c>
      <c r="AT19" s="12">
        <f t="shared" si="5"/>
        <v>0</v>
      </c>
      <c r="AU19" s="11">
        <f t="shared" si="5"/>
        <v>0</v>
      </c>
      <c r="AV19" s="1"/>
      <c r="AW19" s="55">
        <f>SUM(AW7:AW18)</f>
        <v>273</v>
      </c>
      <c r="AX19" s="55">
        <f t="shared" ref="AX19:CA19" si="6">SUM(AX7:AX18)</f>
        <v>2</v>
      </c>
      <c r="AY19" s="55">
        <f t="shared" si="6"/>
        <v>108</v>
      </c>
      <c r="AZ19" s="55">
        <f t="shared" si="6"/>
        <v>54229</v>
      </c>
      <c r="BA19" s="55">
        <f t="shared" si="6"/>
        <v>299</v>
      </c>
      <c r="BB19" s="55">
        <f t="shared" si="6"/>
        <v>625</v>
      </c>
      <c r="BC19" s="55">
        <f t="shared" si="6"/>
        <v>356</v>
      </c>
      <c r="BD19" s="55">
        <f t="shared" si="6"/>
        <v>191</v>
      </c>
      <c r="BE19" s="55">
        <f t="shared" si="6"/>
        <v>191</v>
      </c>
      <c r="BF19" s="55">
        <f t="shared" si="6"/>
        <v>1928</v>
      </c>
      <c r="BG19" s="55">
        <f t="shared" si="6"/>
        <v>1288</v>
      </c>
      <c r="BH19" s="55">
        <f t="shared" si="6"/>
        <v>1073</v>
      </c>
      <c r="BI19" s="55">
        <f t="shared" si="6"/>
        <v>0</v>
      </c>
      <c r="BJ19" s="55">
        <f t="shared" si="6"/>
        <v>0</v>
      </c>
      <c r="BK19" s="55">
        <f t="shared" si="6"/>
        <v>0</v>
      </c>
      <c r="BL19" s="55">
        <f t="shared" si="6"/>
        <v>1889</v>
      </c>
      <c r="BM19" s="55">
        <f t="shared" si="6"/>
        <v>572</v>
      </c>
      <c r="BN19" s="55">
        <f t="shared" si="6"/>
        <v>1681</v>
      </c>
      <c r="BO19" s="55">
        <f t="shared" si="6"/>
        <v>1337</v>
      </c>
      <c r="BP19" s="55">
        <f t="shared" si="6"/>
        <v>461</v>
      </c>
      <c r="BQ19" s="55">
        <f t="shared" si="6"/>
        <v>2966</v>
      </c>
      <c r="BR19" s="55">
        <f t="shared" si="6"/>
        <v>1224</v>
      </c>
      <c r="BS19" s="55">
        <f t="shared" si="6"/>
        <v>75</v>
      </c>
      <c r="BT19" s="55">
        <f t="shared" si="6"/>
        <v>1</v>
      </c>
      <c r="BU19" s="55">
        <f t="shared" si="6"/>
        <v>2</v>
      </c>
      <c r="BV19" s="55">
        <f t="shared" si="6"/>
        <v>0</v>
      </c>
      <c r="BW19" s="55">
        <f t="shared" si="6"/>
        <v>1</v>
      </c>
      <c r="BX19" s="55">
        <f t="shared" si="6"/>
        <v>20</v>
      </c>
      <c r="BY19" s="55">
        <f t="shared" si="6"/>
        <v>36893</v>
      </c>
      <c r="BZ19" s="55">
        <f t="shared" si="6"/>
        <v>6926</v>
      </c>
      <c r="CA19" s="55">
        <f t="shared" si="6"/>
        <v>2803</v>
      </c>
      <c r="CB19" s="1"/>
      <c r="CC19" s="1"/>
    </row>
    <row r="20" spans="1:8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spans="1:81" x14ac:dyDescent="0.25">
      <c r="B22" s="35" t="s">
        <v>80</v>
      </c>
    </row>
    <row r="23" spans="1:81" x14ac:dyDescent="0.25">
      <c r="B23" s="35" t="s">
        <v>175</v>
      </c>
    </row>
  </sheetData>
  <mergeCells count="22">
    <mergeCell ref="G3:H3"/>
    <mergeCell ref="G2:H2"/>
    <mergeCell ref="G1:H1"/>
    <mergeCell ref="B1:D4"/>
    <mergeCell ref="B19:C19"/>
    <mergeCell ref="D5:G5"/>
    <mergeCell ref="E1:F1"/>
    <mergeCell ref="E4:F4"/>
    <mergeCell ref="E3:F3"/>
    <mergeCell ref="E2:F2"/>
    <mergeCell ref="G4:H4"/>
    <mergeCell ref="AO5:AP5"/>
    <mergeCell ref="AW5:CC5"/>
    <mergeCell ref="AC5:AC6"/>
    <mergeCell ref="AA5:AA6"/>
    <mergeCell ref="B5:C5"/>
    <mergeCell ref="H5:I5"/>
    <mergeCell ref="L5:R5"/>
    <mergeCell ref="T5:Z5"/>
    <mergeCell ref="AK5:AN5"/>
    <mergeCell ref="AR5:AU5"/>
    <mergeCell ref="AE5:A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J17"/>
  <sheetViews>
    <sheetView workbookViewId="0">
      <selection activeCell="E13" sqref="E13"/>
    </sheetView>
  </sheetViews>
  <sheetFormatPr defaultRowHeight="15" x14ac:dyDescent="0.25"/>
  <cols>
    <col min="1" max="1" width="9.140625" style="14"/>
    <col min="2" max="2" width="12.42578125" style="14" bestFit="1" customWidth="1"/>
    <col min="3" max="3" width="15.5703125" style="14" bestFit="1" customWidth="1"/>
    <col min="4" max="4" width="23.7109375" style="14" customWidth="1"/>
    <col min="5" max="6" width="24.28515625" style="14" customWidth="1"/>
    <col min="7" max="8" width="21.28515625" style="14" customWidth="1"/>
    <col min="9" max="9" width="20.42578125" style="14" bestFit="1" customWidth="1"/>
    <col min="10" max="10" width="47.140625" style="14" customWidth="1"/>
    <col min="11" max="16384" width="9.140625" style="14"/>
  </cols>
  <sheetData>
    <row r="2" spans="2:10" x14ac:dyDescent="0.25">
      <c r="C2" s="137" t="s">
        <v>75</v>
      </c>
      <c r="D2" s="137"/>
      <c r="E2" s="137"/>
      <c r="F2" s="137"/>
      <c r="G2" s="137"/>
      <c r="H2" s="137"/>
      <c r="I2" s="137"/>
      <c r="J2" s="137"/>
    </row>
    <row r="3" spans="2:10" ht="15.75" thickBot="1" x14ac:dyDescent="0.3">
      <c r="D3" s="14" t="s">
        <v>74</v>
      </c>
      <c r="F3" s="14" t="s">
        <v>74</v>
      </c>
      <c r="H3" s="14" t="s">
        <v>74</v>
      </c>
    </row>
    <row r="4" spans="2:10" s="13" customFormat="1" ht="30.75" thickBot="1" x14ac:dyDescent="0.3">
      <c r="B4" s="25" t="s">
        <v>66</v>
      </c>
      <c r="C4" s="26" t="s">
        <v>65</v>
      </c>
      <c r="D4" s="26" t="s">
        <v>89</v>
      </c>
      <c r="E4" s="26" t="s">
        <v>67</v>
      </c>
      <c r="F4" s="26" t="s">
        <v>90</v>
      </c>
      <c r="G4" s="26" t="s">
        <v>63</v>
      </c>
      <c r="H4" s="26" t="s">
        <v>91</v>
      </c>
      <c r="I4" s="26" t="s">
        <v>64</v>
      </c>
      <c r="J4" s="27" t="s">
        <v>92</v>
      </c>
    </row>
    <row r="5" spans="2:10" x14ac:dyDescent="0.25">
      <c r="B5" s="23" t="str">
        <f>CONCATENATE('Grantee Dashboard'!B7,"-","Q",'Grantee Dashboard'!C7)</f>
        <v>2010-Q4</v>
      </c>
      <c r="C5" s="23">
        <f>'Grantee Dashboard'!G7/10^6</f>
        <v>0.33100099999999999</v>
      </c>
      <c r="D5" s="23">
        <f>C5</f>
        <v>0.33100099999999999</v>
      </c>
      <c r="E5" s="24">
        <f>'Grantee Dashboard'!H7/10^6</f>
        <v>0</v>
      </c>
      <c r="F5" s="24">
        <f>E5</f>
        <v>0</v>
      </c>
      <c r="G5" s="24">
        <f>'Grantee Dashboard'!I7/10^6</f>
        <v>3.4530999999999999E-2</v>
      </c>
      <c r="H5" s="24">
        <f>G5</f>
        <v>3.4530999999999999E-2</v>
      </c>
      <c r="I5" s="24">
        <f>'Grantee Dashboard'!J7/10^6</f>
        <v>7.5655000000000002E-3</v>
      </c>
      <c r="J5" s="24">
        <f>I5</f>
        <v>7.5655000000000002E-3</v>
      </c>
    </row>
    <row r="6" spans="2:10" x14ac:dyDescent="0.25">
      <c r="B6" s="15" t="str">
        <f>CONCATENATE('Grantee Dashboard'!B8,"-","Q",'Grantee Dashboard'!C8)</f>
        <v>2011-Q1</v>
      </c>
      <c r="C6" s="15">
        <f>'Grantee Dashboard'!G8/10^6</f>
        <v>0.55697200000000002</v>
      </c>
      <c r="D6" s="15">
        <f>C6+D5</f>
        <v>0.88797300000000001</v>
      </c>
      <c r="E6" s="22">
        <f>'Grantee Dashboard'!H8/10^6</f>
        <v>0</v>
      </c>
      <c r="F6" s="22">
        <f>E6+F5</f>
        <v>0</v>
      </c>
      <c r="G6" s="22">
        <f>'Grantee Dashboard'!I8/10^6</f>
        <v>5.7644000000000001E-2</v>
      </c>
      <c r="H6" s="22">
        <f>G6+H5</f>
        <v>9.2175000000000007E-2</v>
      </c>
      <c r="I6" s="22">
        <f>'Grantee Dashboard'!J8/10^6</f>
        <v>1.95379E-2</v>
      </c>
      <c r="J6" s="22">
        <f>I6+J5</f>
        <v>2.71034E-2</v>
      </c>
    </row>
    <row r="7" spans="2:10" x14ac:dyDescent="0.25">
      <c r="B7" s="15" t="str">
        <f>CONCATENATE('Grantee Dashboard'!B9,"-","Q",'Grantee Dashboard'!C9)</f>
        <v>2011-Q2</v>
      </c>
      <c r="C7" s="15">
        <f>'Grantee Dashboard'!G9/10^6</f>
        <v>0.26994499999999999</v>
      </c>
      <c r="D7" s="15">
        <f t="shared" ref="D7:D14" si="0">C7+D6</f>
        <v>1.157918</v>
      </c>
      <c r="E7" s="22">
        <f>'Grantee Dashboard'!H9/10^6</f>
        <v>0</v>
      </c>
      <c r="F7" s="22">
        <f t="shared" ref="F7:F14" si="1">E7+F6</f>
        <v>0</v>
      </c>
      <c r="G7" s="22">
        <f>'Grantee Dashboard'!I9/10^6</f>
        <v>0.72487500000000005</v>
      </c>
      <c r="H7" s="22">
        <f t="shared" ref="H7:H14" si="2">G7+H6</f>
        <v>0.81705000000000005</v>
      </c>
      <c r="I7" s="22">
        <f>'Grantee Dashboard'!J9/10^6</f>
        <v>1.41475E-2</v>
      </c>
      <c r="J7" s="22">
        <f t="shared" ref="J7:J13" si="3">I7+J6</f>
        <v>4.12509E-2</v>
      </c>
    </row>
    <row r="8" spans="2:10" x14ac:dyDescent="0.25">
      <c r="B8" s="15" t="str">
        <f>CONCATENATE('Grantee Dashboard'!B10,"-","Q",'Grantee Dashboard'!C10)</f>
        <v>2011-Q3</v>
      </c>
      <c r="C8" s="15">
        <f>'Grantee Dashboard'!G10/10^6</f>
        <v>0.33813199999999999</v>
      </c>
      <c r="D8" s="15">
        <f t="shared" si="0"/>
        <v>1.4960499999999999</v>
      </c>
      <c r="E8" s="22">
        <f>'Grantee Dashboard'!H10/10^6</f>
        <v>0</v>
      </c>
      <c r="F8" s="22">
        <f t="shared" si="1"/>
        <v>0</v>
      </c>
      <c r="G8" s="22">
        <f>'Grantee Dashboard'!I10/10^6</f>
        <v>0.36186600000000002</v>
      </c>
      <c r="H8" s="22">
        <f t="shared" si="2"/>
        <v>1.1789160000000001</v>
      </c>
      <c r="I8" s="22">
        <f>'Grantee Dashboard'!J10/10^6</f>
        <v>2.0526099999999999E-2</v>
      </c>
      <c r="J8" s="22">
        <f t="shared" si="3"/>
        <v>6.1776999999999999E-2</v>
      </c>
    </row>
    <row r="9" spans="2:10" x14ac:dyDescent="0.25">
      <c r="B9" s="15" t="str">
        <f>CONCATENATE('Grantee Dashboard'!B11,"-","Q",'Grantee Dashboard'!C11)</f>
        <v>2011-Q4</v>
      </c>
      <c r="C9" s="15">
        <f>'Grantee Dashboard'!G11/10^6</f>
        <v>0.18062800000000001</v>
      </c>
      <c r="D9" s="15">
        <f t="shared" si="0"/>
        <v>1.6766779999999999</v>
      </c>
      <c r="E9" s="22">
        <f>'Grantee Dashboard'!H11/10^6</f>
        <v>0</v>
      </c>
      <c r="F9" s="22">
        <f t="shared" si="1"/>
        <v>0</v>
      </c>
      <c r="G9" s="22">
        <f>'Grantee Dashboard'!I11/10^6</f>
        <v>0.32311400000000001</v>
      </c>
      <c r="H9" s="22">
        <f t="shared" si="2"/>
        <v>1.50203</v>
      </c>
      <c r="I9" s="22">
        <f>'Grantee Dashboard'!J11/10^6</f>
        <v>0.10348660000000001</v>
      </c>
      <c r="J9" s="22">
        <f t="shared" si="3"/>
        <v>0.16526360000000001</v>
      </c>
    </row>
    <row r="10" spans="2:10" x14ac:dyDescent="0.25">
      <c r="B10" s="15" t="str">
        <f>CONCATENATE('Grantee Dashboard'!B12,"-","Q",'Grantee Dashboard'!C12)</f>
        <v>2012-Q1</v>
      </c>
      <c r="C10" s="15">
        <f>'Grantee Dashboard'!G12/10^6</f>
        <v>0.57499599999999995</v>
      </c>
      <c r="D10" s="15">
        <f t="shared" si="0"/>
        <v>2.251674</v>
      </c>
      <c r="E10" s="22">
        <f>'Grantee Dashboard'!H12/10^6</f>
        <v>0</v>
      </c>
      <c r="F10" s="22">
        <f t="shared" si="1"/>
        <v>0</v>
      </c>
      <c r="G10" s="22">
        <f>'Grantee Dashboard'!I12/10^6</f>
        <v>0.21355199999999999</v>
      </c>
      <c r="H10" s="22">
        <f t="shared" si="2"/>
        <v>1.7155819999999999</v>
      </c>
      <c r="I10" s="22">
        <f>'Grantee Dashboard'!J12/10^6</f>
        <v>0.21304759999999998</v>
      </c>
      <c r="J10" s="22">
        <f t="shared" si="3"/>
        <v>0.37831119999999996</v>
      </c>
    </row>
    <row r="11" spans="2:10" x14ac:dyDescent="0.25">
      <c r="B11" s="15" t="str">
        <f>CONCATENATE('Grantee Dashboard'!B13,"-","Q",'Grantee Dashboard'!C13)</f>
        <v>2012-Q2</v>
      </c>
      <c r="C11" s="15">
        <f>'Grantee Dashboard'!G13/10^6</f>
        <v>0.22206000000000001</v>
      </c>
      <c r="D11" s="15">
        <f t="shared" si="0"/>
        <v>2.4737339999999999</v>
      </c>
      <c r="E11" s="22">
        <f>'Grantee Dashboard'!H13/10^6</f>
        <v>0</v>
      </c>
      <c r="F11" s="22">
        <f t="shared" si="1"/>
        <v>0</v>
      </c>
      <c r="G11" s="22">
        <f>'Grantee Dashboard'!I13/10^6</f>
        <v>8.4270999999999999E-2</v>
      </c>
      <c r="H11" s="22">
        <f t="shared" si="2"/>
        <v>1.7998529999999999</v>
      </c>
      <c r="I11" s="22">
        <f>'Grantee Dashboard'!J13/10^6</f>
        <v>0.17331570000000002</v>
      </c>
      <c r="J11" s="22">
        <f t="shared" si="3"/>
        <v>0.55162690000000003</v>
      </c>
    </row>
    <row r="12" spans="2:10" x14ac:dyDescent="0.25">
      <c r="B12" s="15" t="str">
        <f>CONCATENATE('Grantee Dashboard'!B14,"-","Q",'Grantee Dashboard'!C14)</f>
        <v>2012-Q3</v>
      </c>
      <c r="C12" s="15">
        <f>'Grantee Dashboard'!G14/10^6</f>
        <v>0.34521000000000002</v>
      </c>
      <c r="D12" s="15">
        <f t="shared" si="0"/>
        <v>2.8189440000000001</v>
      </c>
      <c r="E12" s="22">
        <f>'Grantee Dashboard'!H14/10^6</f>
        <v>0</v>
      </c>
      <c r="F12" s="22">
        <f t="shared" si="1"/>
        <v>0</v>
      </c>
      <c r="G12" s="22">
        <f>'Grantee Dashboard'!I14/10^6</f>
        <v>9.1014999999999999E-2</v>
      </c>
      <c r="H12" s="22">
        <f t="shared" si="2"/>
        <v>1.890868</v>
      </c>
      <c r="I12" s="22">
        <f>'Grantee Dashboard'!J14/10^6</f>
        <v>0.24552850000000001</v>
      </c>
      <c r="J12" s="22">
        <f t="shared" si="3"/>
        <v>0.79715540000000007</v>
      </c>
    </row>
    <row r="13" spans="2:10" x14ac:dyDescent="0.25">
      <c r="B13" s="15" t="str">
        <f>CONCATENATE('Grantee Dashboard'!B15,"-","Q",'Grantee Dashboard'!C15)</f>
        <v>2012-Q4</v>
      </c>
      <c r="C13" s="15">
        <f>'Grantee Dashboard'!G15/10^6</f>
        <v>9.5268000000000005E-2</v>
      </c>
      <c r="D13" s="15">
        <f t="shared" si="0"/>
        <v>2.914212</v>
      </c>
      <c r="E13" s="22">
        <f>'Grantee Dashboard'!H15/10^6</f>
        <v>0</v>
      </c>
      <c r="F13" s="22">
        <f t="shared" si="1"/>
        <v>0</v>
      </c>
      <c r="G13" s="22">
        <f>'Grantee Dashboard'!I15/10^6</f>
        <v>1.9882E-2</v>
      </c>
      <c r="H13" s="22">
        <f t="shared" si="2"/>
        <v>1.9107499999999999</v>
      </c>
      <c r="I13" s="22">
        <f>'Grantee Dashboard'!J15/10^6</f>
        <v>0.1851604</v>
      </c>
      <c r="J13" s="22">
        <f t="shared" si="3"/>
        <v>0.98231580000000007</v>
      </c>
    </row>
    <row r="14" spans="2:10" x14ac:dyDescent="0.25">
      <c r="B14" s="15" t="str">
        <f>CONCATENATE('Grantee Dashboard'!B16,"-","Q",'Grantee Dashboard'!C16)</f>
        <v>2013-Q1</v>
      </c>
      <c r="C14" s="15">
        <f>'Grantee Dashboard'!G16/10^6</f>
        <v>0.13955600000000001</v>
      </c>
      <c r="D14" s="15">
        <f t="shared" si="0"/>
        <v>3.0537679999999998</v>
      </c>
      <c r="E14" s="22">
        <f>'Grantee Dashboard'!H16/10^6</f>
        <v>0</v>
      </c>
      <c r="F14" s="22">
        <f t="shared" si="1"/>
        <v>0</v>
      </c>
      <c r="G14" s="22">
        <f>'Grantee Dashboard'!I16/10^6</f>
        <v>7.6059999999999999E-3</v>
      </c>
      <c r="H14" s="22">
        <f t="shared" si="2"/>
        <v>1.918356</v>
      </c>
      <c r="I14" s="22">
        <f>'Grantee Dashboard'!J16/10^6</f>
        <v>0.22069360000000002</v>
      </c>
      <c r="J14" s="22">
        <f>I14+J13</f>
        <v>1.2030094</v>
      </c>
    </row>
    <row r="15" spans="2:10" s="36" customFormat="1" x14ac:dyDescent="0.25">
      <c r="B15" s="15" t="s">
        <v>85</v>
      </c>
      <c r="C15" s="15">
        <f>'Grantee Dashboard'!G17/10^6</f>
        <v>0.14857500000000001</v>
      </c>
      <c r="D15" s="15">
        <f t="shared" ref="D15" si="4">C15+D14</f>
        <v>3.2023429999999999</v>
      </c>
      <c r="E15" s="22">
        <f>'Grantee Dashboard'!H17/10^6</f>
        <v>0</v>
      </c>
      <c r="F15" s="22">
        <f t="shared" ref="F15" si="5">E15+F14</f>
        <v>0</v>
      </c>
      <c r="G15" s="22">
        <f>'Grantee Dashboard'!I17/10^6</f>
        <v>4.3030000000000004E-3</v>
      </c>
      <c r="H15" s="22">
        <f t="shared" ref="H15" si="6">G15+H14</f>
        <v>1.9226589999999999</v>
      </c>
      <c r="I15" s="22">
        <f>'Grantee Dashboard'!J17/10^6</f>
        <v>0.2304967</v>
      </c>
      <c r="J15" s="22">
        <f>I15+J14</f>
        <v>1.4335061</v>
      </c>
    </row>
    <row r="16" spans="2:10" s="41" customFormat="1" ht="15.75" thickBot="1" x14ac:dyDescent="0.3">
      <c r="B16" s="53" t="s">
        <v>86</v>
      </c>
      <c r="C16" s="15">
        <f>'Grantee Dashboard'!G18/10^6</f>
        <v>0.15962299999999999</v>
      </c>
      <c r="D16" s="15">
        <f t="shared" ref="D16" si="7">C16+D15</f>
        <v>3.3619659999999998</v>
      </c>
      <c r="E16" s="22">
        <f>'Grantee Dashboard'!H18/10^6</f>
        <v>0</v>
      </c>
      <c r="F16" s="22">
        <f t="shared" ref="F16" si="8">E16+F15</f>
        <v>0</v>
      </c>
      <c r="G16" s="22">
        <f>'Grantee Dashboard'!I18/10^6</f>
        <v>0</v>
      </c>
      <c r="H16" s="22">
        <f t="shared" ref="H16" si="9">G16+H15</f>
        <v>1.9226589999999999</v>
      </c>
      <c r="I16" s="22">
        <f>'Grantee Dashboard'!J18/10^6</f>
        <v>0.10279239999999999</v>
      </c>
      <c r="J16" s="22">
        <f>I16+J15</f>
        <v>1.5362985</v>
      </c>
    </row>
    <row r="17" spans="2:10" ht="15.75" thickBot="1" x14ac:dyDescent="0.3">
      <c r="B17" s="16" t="s">
        <v>73</v>
      </c>
      <c r="C17" s="17">
        <f>SUM(C5:C16)</f>
        <v>3.3619659999999998</v>
      </c>
      <c r="D17" s="17"/>
      <c r="E17" s="28">
        <f>SUM(E5:E16)</f>
        <v>0</v>
      </c>
      <c r="F17" s="28"/>
      <c r="G17" s="28">
        <f>SUM(G5:G16)</f>
        <v>1.9226589999999999</v>
      </c>
      <c r="H17" s="28"/>
      <c r="I17" s="28">
        <f>SUM(I5:I16)</f>
        <v>1.5362985</v>
      </c>
      <c r="J17" s="29"/>
    </row>
  </sheetData>
  <sheetProtection password="9D9B" sheet="1" objects="1" scenarios="1"/>
  <mergeCells count="1">
    <mergeCell ref="C2:J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3:H17"/>
  <sheetViews>
    <sheetView workbookViewId="0">
      <selection activeCell="D5" sqref="D5"/>
    </sheetView>
  </sheetViews>
  <sheetFormatPr defaultRowHeight="15" x14ac:dyDescent="0.25"/>
  <cols>
    <col min="1" max="1" width="9.140625" style="6"/>
    <col min="2" max="2" width="12.42578125" style="6" bestFit="1" customWidth="1"/>
    <col min="3" max="4" width="11.5703125" style="6" bestFit="1" customWidth="1"/>
    <col min="5" max="5" width="20.5703125" style="6" bestFit="1" customWidth="1"/>
    <col min="6" max="6" width="14.28515625" style="6" bestFit="1" customWidth="1"/>
    <col min="7" max="7" width="25.85546875" style="6" bestFit="1" customWidth="1"/>
    <col min="8" max="8" width="31.7109375" style="6" bestFit="1" customWidth="1"/>
    <col min="9" max="16384" width="9.140625" style="6"/>
  </cols>
  <sheetData>
    <row r="3" spans="2:8" ht="15.75" thickBot="1" x14ac:dyDescent="0.3"/>
    <row r="4" spans="2:8" ht="15.75" thickBot="1" x14ac:dyDescent="0.3">
      <c r="B4" s="16" t="s">
        <v>66</v>
      </c>
      <c r="C4" s="17" t="s">
        <v>19</v>
      </c>
      <c r="D4" s="17" t="s">
        <v>107</v>
      </c>
      <c r="E4" s="17" t="s">
        <v>20</v>
      </c>
      <c r="F4" s="18" t="s">
        <v>68</v>
      </c>
      <c r="G4" s="18" t="s">
        <v>87</v>
      </c>
      <c r="H4" s="18" t="s">
        <v>88</v>
      </c>
    </row>
    <row r="5" spans="2:8" x14ac:dyDescent="0.25">
      <c r="B5" s="10" t="str">
        <f>CONCATENATE('Grantee Dashboard'!B7,"-","Q",'Grantee Dashboard'!C7)</f>
        <v>2010-Q4</v>
      </c>
      <c r="C5" s="10">
        <f>'Grantee Dashboard'!R7</f>
        <v>21</v>
      </c>
      <c r="D5" s="10">
        <f>C5</f>
        <v>21</v>
      </c>
      <c r="E5" s="10">
        <f>'Grantee Dashboard'!Z7</f>
        <v>10</v>
      </c>
      <c r="F5" s="10">
        <f>E5</f>
        <v>10</v>
      </c>
      <c r="G5" s="56">
        <f>('Grantee Dashboard'!AE7*3412.14*3.365)/1000000+('Grantee Dashboard'!AF7*100000*1.092)/1000000+('Grantee Dashboard'!AG7*(140000/1000000)*1.158)+('Grantee Dashboard'!AH7*(91330/1000000)*1.151)</f>
        <v>409.13325114690002</v>
      </c>
      <c r="H5" s="56">
        <f>G5</f>
        <v>409.13325114690002</v>
      </c>
    </row>
    <row r="6" spans="2:8" x14ac:dyDescent="0.25">
      <c r="B6" s="12" t="str">
        <f>CONCATENATE('Grantee Dashboard'!B8,"-","Q",'Grantee Dashboard'!C8)</f>
        <v>2011-Q1</v>
      </c>
      <c r="C6" s="12">
        <f>'Grantee Dashboard'!R8</f>
        <v>41</v>
      </c>
      <c r="D6" s="12">
        <f>C6+D5</f>
        <v>62</v>
      </c>
      <c r="E6" s="12">
        <f>'Grantee Dashboard'!Z8</f>
        <v>41</v>
      </c>
      <c r="F6" s="12">
        <f>E6+F5</f>
        <v>51</v>
      </c>
      <c r="G6" s="57">
        <f>('Grantee Dashboard'!AE8*3412.14*3.365)/1000000+('Grantee Dashboard'!AF8*100000*1.092)/1000000+('Grantee Dashboard'!AG8*(140000/1000000)*1.158)+('Grantee Dashboard'!AH8*(91330/1000000)*1.151)</f>
        <v>2982.3045789192001</v>
      </c>
      <c r="H6" s="57">
        <f>G6+H5</f>
        <v>3391.4378300661001</v>
      </c>
    </row>
    <row r="7" spans="2:8" x14ac:dyDescent="0.25">
      <c r="B7" s="12" t="str">
        <f>CONCATENATE('Grantee Dashboard'!B9,"-","Q",'Grantee Dashboard'!C9)</f>
        <v>2011-Q2</v>
      </c>
      <c r="C7" s="12">
        <f>'Grantee Dashboard'!R9</f>
        <v>393</v>
      </c>
      <c r="D7" s="12">
        <f t="shared" ref="D7:D14" si="0">C7+D6</f>
        <v>455</v>
      </c>
      <c r="E7" s="12">
        <f>'Grantee Dashboard'!Z9</f>
        <v>144</v>
      </c>
      <c r="F7" s="12">
        <f t="shared" ref="F7:H14" si="1">E7+F6</f>
        <v>195</v>
      </c>
      <c r="G7" s="57">
        <f>('Grantee Dashboard'!AE9*3412.14*3.365)/1000000+('Grantee Dashboard'!AF9*100000*1.092)/1000000+('Grantee Dashboard'!AG9*(140000/1000000)*1.158)+('Grantee Dashboard'!AH9*(91330/1000000)*1.151)</f>
        <v>8228.4864302790011</v>
      </c>
      <c r="H7" s="57">
        <f t="shared" si="1"/>
        <v>11619.924260345102</v>
      </c>
    </row>
    <row r="8" spans="2:8" x14ac:dyDescent="0.25">
      <c r="B8" s="12" t="str">
        <f>CONCATENATE('Grantee Dashboard'!B10,"-","Q",'Grantee Dashboard'!C10)</f>
        <v>2011-Q3</v>
      </c>
      <c r="C8" s="12">
        <f>'Grantee Dashboard'!R10</f>
        <v>274</v>
      </c>
      <c r="D8" s="12">
        <f t="shared" si="0"/>
        <v>729</v>
      </c>
      <c r="E8" s="12">
        <f>'Grantee Dashboard'!Z10</f>
        <v>93</v>
      </c>
      <c r="F8" s="12">
        <f t="shared" si="1"/>
        <v>288</v>
      </c>
      <c r="G8" s="57">
        <f>('Grantee Dashboard'!AE10*3412.14*3.365)/1000000+('Grantee Dashboard'!AF10*100000*1.092)/1000000+('Grantee Dashboard'!AG10*(140000/1000000)*1.158)+('Grantee Dashboard'!AH10*(91330/1000000)*1.151)</f>
        <v>6511.6383105416999</v>
      </c>
      <c r="H8" s="57">
        <f t="shared" si="1"/>
        <v>18131.562570886803</v>
      </c>
    </row>
    <row r="9" spans="2:8" x14ac:dyDescent="0.25">
      <c r="B9" s="12" t="str">
        <f>CONCATENATE('Grantee Dashboard'!B11,"-","Q",'Grantee Dashboard'!C11)</f>
        <v>2011-Q4</v>
      </c>
      <c r="C9" s="12">
        <f>'Grantee Dashboard'!R11</f>
        <v>396</v>
      </c>
      <c r="D9" s="12">
        <f t="shared" si="0"/>
        <v>1125</v>
      </c>
      <c r="E9" s="12">
        <f>'Grantee Dashboard'!Z11</f>
        <v>130</v>
      </c>
      <c r="F9" s="12">
        <f t="shared" si="1"/>
        <v>418</v>
      </c>
      <c r="G9" s="57">
        <f>('Grantee Dashboard'!AE11*3412.14*3.365)/1000000+('Grantee Dashboard'!AF11*100000*1.092)/1000000+('Grantee Dashboard'!AG11*(140000/1000000)*1.158)+('Grantee Dashboard'!AH11*(91330/1000000)*1.151)</f>
        <v>8536.0169015319007</v>
      </c>
      <c r="H9" s="57">
        <f t="shared" si="1"/>
        <v>26667.579472418704</v>
      </c>
    </row>
    <row r="10" spans="2:8" x14ac:dyDescent="0.25">
      <c r="B10" s="12" t="str">
        <f>CONCATENATE('Grantee Dashboard'!B12,"-","Q",'Grantee Dashboard'!C12)</f>
        <v>2012-Q1</v>
      </c>
      <c r="C10" s="12">
        <f>'Grantee Dashboard'!R12</f>
        <v>564</v>
      </c>
      <c r="D10" s="12">
        <f t="shared" si="0"/>
        <v>1689</v>
      </c>
      <c r="E10" s="12">
        <f>'Grantee Dashboard'!Z12</f>
        <v>234</v>
      </c>
      <c r="F10" s="12">
        <f t="shared" si="1"/>
        <v>652</v>
      </c>
      <c r="G10" s="57">
        <f>('Grantee Dashboard'!AE12*3412.14*3.365)/1000000+('Grantee Dashboard'!AF12*100000*1.092)/1000000+('Grantee Dashboard'!AG12*(140000/1000000)*1.158)+('Grantee Dashboard'!AH12*(91330/1000000)*1.151)</f>
        <v>15544.561862974799</v>
      </c>
      <c r="H10" s="57">
        <f t="shared" si="1"/>
        <v>42212.141335393506</v>
      </c>
    </row>
    <row r="11" spans="2:8" x14ac:dyDescent="0.25">
      <c r="B11" s="12" t="str">
        <f>CONCATENATE('Grantee Dashboard'!B13,"-","Q",'Grantee Dashboard'!C13)</f>
        <v>2012-Q2</v>
      </c>
      <c r="C11" s="12">
        <f>'Grantee Dashboard'!R13</f>
        <v>483</v>
      </c>
      <c r="D11" s="12">
        <f t="shared" si="0"/>
        <v>2172</v>
      </c>
      <c r="E11" s="12">
        <f>'Grantee Dashboard'!Z13</f>
        <v>146</v>
      </c>
      <c r="F11" s="12">
        <f t="shared" si="1"/>
        <v>798</v>
      </c>
      <c r="G11" s="57">
        <f>('Grantee Dashboard'!AE13*3412.14*3.365)/1000000+('Grantee Dashboard'!AF13*100000*1.092)/1000000+('Grantee Dashboard'!AG13*(140000/1000000)*1.158)+('Grantee Dashboard'!AH13*(91330/1000000)*1.151)</f>
        <v>14944.532518706401</v>
      </c>
      <c r="H11" s="57">
        <f t="shared" si="1"/>
        <v>57156.673854099907</v>
      </c>
    </row>
    <row r="12" spans="2:8" x14ac:dyDescent="0.25">
      <c r="B12" s="12" t="str">
        <f>CONCATENATE('Grantee Dashboard'!B14,"-","Q",'Grantee Dashboard'!C14)</f>
        <v>2012-Q3</v>
      </c>
      <c r="C12" s="12">
        <f>'Grantee Dashboard'!R14</f>
        <v>202</v>
      </c>
      <c r="D12" s="12">
        <f t="shared" si="0"/>
        <v>2374</v>
      </c>
      <c r="E12" s="12">
        <f>'Grantee Dashboard'!Z14</f>
        <v>103</v>
      </c>
      <c r="F12" s="12">
        <f t="shared" si="1"/>
        <v>901</v>
      </c>
      <c r="G12" s="57">
        <f>('Grantee Dashboard'!AE14*3412.14*3.365)/1000000+('Grantee Dashboard'!AF14*100000*1.092)/1000000+('Grantee Dashboard'!AG14*(140000/1000000)*1.158)+('Grantee Dashboard'!AH14*(91330/1000000)*1.151)</f>
        <v>10137.594978354002</v>
      </c>
      <c r="H12" s="57">
        <f t="shared" si="1"/>
        <v>67294.268832453905</v>
      </c>
    </row>
    <row r="13" spans="2:8" x14ac:dyDescent="0.25">
      <c r="B13" s="12" t="str">
        <f>CONCATENATE('Grantee Dashboard'!B15,"-","Q",'Grantee Dashboard'!C15)</f>
        <v>2012-Q4</v>
      </c>
      <c r="C13" s="12">
        <f>'Grantee Dashboard'!R15</f>
        <v>240</v>
      </c>
      <c r="D13" s="12">
        <f t="shared" si="0"/>
        <v>2614</v>
      </c>
      <c r="E13" s="12">
        <f>'Grantee Dashboard'!Z15</f>
        <v>101</v>
      </c>
      <c r="F13" s="12">
        <f t="shared" si="1"/>
        <v>1002</v>
      </c>
      <c r="G13" s="57">
        <f>('Grantee Dashboard'!AE15*3412.14*3.365)/1000000+('Grantee Dashboard'!AF15*100000*1.092)/1000000+('Grantee Dashboard'!AG15*(140000/1000000)*1.158)+('Grantee Dashboard'!AH15*(91330/1000000)*1.151)</f>
        <v>9158.8767763404012</v>
      </c>
      <c r="H13" s="57">
        <f t="shared" si="1"/>
        <v>76453.145608794308</v>
      </c>
    </row>
    <row r="14" spans="2:8" x14ac:dyDescent="0.25">
      <c r="B14" s="12" t="str">
        <f>CONCATENATE('Grantee Dashboard'!B16,"-","Q",'Grantee Dashboard'!C16)</f>
        <v>2013-Q1</v>
      </c>
      <c r="C14" s="12">
        <f>'Grantee Dashboard'!R16</f>
        <v>293</v>
      </c>
      <c r="D14" s="12">
        <f t="shared" si="0"/>
        <v>2907</v>
      </c>
      <c r="E14" s="12">
        <f>'Grantee Dashboard'!Z16</f>
        <v>158</v>
      </c>
      <c r="F14" s="12">
        <f t="shared" si="1"/>
        <v>1160</v>
      </c>
      <c r="G14" s="57">
        <f>('Grantee Dashboard'!AE16*3412.14*3.365)/1000000+('Grantee Dashboard'!AF16*100000*1.092)/1000000+('Grantee Dashboard'!AG16*(140000/1000000)*1.158)+('Grantee Dashboard'!AH16*(91330/1000000)*1.151)</f>
        <v>14591.526459149401</v>
      </c>
      <c r="H14" s="57">
        <f t="shared" si="1"/>
        <v>91044.672067943713</v>
      </c>
    </row>
    <row r="15" spans="2:8" x14ac:dyDescent="0.25">
      <c r="B15" s="12" t="s">
        <v>85</v>
      </c>
      <c r="C15" s="12">
        <f>'Grantee Dashboard'!R17</f>
        <v>216</v>
      </c>
      <c r="D15" s="12">
        <f t="shared" ref="D15" si="2">C15+D14</f>
        <v>3123</v>
      </c>
      <c r="E15" s="12">
        <f>'Grantee Dashboard'!Z17</f>
        <v>132</v>
      </c>
      <c r="F15" s="12">
        <f t="shared" ref="F15:H15" si="3">E15+F14</f>
        <v>1292</v>
      </c>
      <c r="G15" s="57">
        <f>('Grantee Dashboard'!AE17*3412.14*3.365)/1000000+('Grantee Dashboard'!AF17*100000*1.092)/1000000+('Grantee Dashboard'!AG17*(140000/1000000)*1.158)+('Grantee Dashboard'!AH17*(91330/1000000)*1.151)</f>
        <v>14288.637337429802</v>
      </c>
      <c r="H15" s="57">
        <f t="shared" si="3"/>
        <v>105333.30940537351</v>
      </c>
    </row>
    <row r="16" spans="2:8" ht="15.75" thickBot="1" x14ac:dyDescent="0.3">
      <c r="B16" s="54" t="s">
        <v>86</v>
      </c>
      <c r="C16" s="12">
        <f>'Grantee Dashboard'!R18</f>
        <v>18</v>
      </c>
      <c r="D16" s="12">
        <f t="shared" ref="D16" si="4">C16+D15</f>
        <v>3141</v>
      </c>
      <c r="E16" s="12">
        <f>'Grantee Dashboard'!Z18</f>
        <v>22</v>
      </c>
      <c r="F16" s="12">
        <f t="shared" ref="F16:H16" si="5">E16+F15</f>
        <v>1314</v>
      </c>
      <c r="G16" s="57">
        <f>('Grantee Dashboard'!AE18*3412.14*3.365)/1000000+('Grantee Dashboard'!AF18*100000*1.092)/1000000+('Grantee Dashboard'!AG18*(140000/1000000)*1.158)+('Grantee Dashboard'!AH18*(91330/1000000)*1.151)</f>
        <v>4810.0913647778998</v>
      </c>
      <c r="H16" s="57">
        <f t="shared" si="5"/>
        <v>110143.40077015141</v>
      </c>
    </row>
    <row r="17" spans="2:8" ht="15.75" thickBot="1" x14ac:dyDescent="0.3">
      <c r="B17" s="19" t="s">
        <v>73</v>
      </c>
      <c r="C17" s="20">
        <f>SUM(C5:C16)</f>
        <v>3141</v>
      </c>
      <c r="D17" s="20"/>
      <c r="E17" s="20">
        <f>SUM(E5:E16)</f>
        <v>1314</v>
      </c>
      <c r="F17" s="21"/>
      <c r="G17" s="21">
        <f>SUM(G5:G16)</f>
        <v>110143.40077015141</v>
      </c>
      <c r="H17" s="21"/>
    </row>
  </sheetData>
  <sheetProtection password="9D9B" sheet="1" objects="1" scenarios="1"/>
  <pageMargins left="0.7" right="0.7" top="0.75" bottom="0.75" header="0.3" footer="0.3"/>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Introduction</vt:lpstr>
      <vt:lpstr>Data Dictionary</vt:lpstr>
      <vt:lpstr>Grantee Dashboard</vt:lpstr>
      <vt:lpstr>Expenditure Graph Data</vt:lpstr>
      <vt:lpstr>Audit-Retrofit Graph Data</vt:lpstr>
      <vt:lpstr>Expenditure Graph</vt:lpstr>
      <vt:lpstr>Assessments &amp; Upgrades Graph</vt:lpstr>
    </vt:vector>
  </TitlesOfParts>
  <Company>EERE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 Hoffmeyer</dc:creator>
  <cp:lastModifiedBy>Aayush Daftari</cp:lastModifiedBy>
  <dcterms:created xsi:type="dcterms:W3CDTF">2013-05-10T14:58:05Z</dcterms:created>
  <dcterms:modified xsi:type="dcterms:W3CDTF">2014-09-09T18:12:11Z</dcterms:modified>
</cp:coreProperties>
</file>