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O:\NA-APM-10\NA-APM-131 M&amp;O Branch\Pantex\Tab 14 Solicitation\4. Post Review Updated Docs\Sec L Attachments\"/>
    </mc:Choice>
  </mc:AlternateContent>
  <xr:revisionPtr revIDLastSave="0" documentId="13_ncr:1_{0F5CF3DF-9B6D-4525-BB8F-1F1C4CF9CA7B}" xr6:coauthVersionLast="47" xr6:coauthVersionMax="47" xr10:uidLastSave="{00000000-0000-0000-0000-000000000000}"/>
  <bookViews>
    <workbookView xWindow="-28920" yWindow="-120" windowWidth="29040" windowHeight="15840" tabRatio="734" xr2:uid="{00000000-000D-0000-FFFF-FFFF00000000}"/>
  </bookViews>
  <sheets>
    <sheet name="Forecasted Budget" sheetId="5" r:id="rId1"/>
    <sheet name="CLIN 0001 Transition Period" sheetId="8" r:id="rId2"/>
    <sheet name="CLIN 0002 M&amp;O Fee" sheetId="6" r:id="rId3"/>
    <sheet name="CLIN 0003 SPP Fixed Fee" sheetId="1" r:id="rId4"/>
    <sheet name="Proposed Summary" sheetId="7" r:id="rId5"/>
  </sheets>
  <definedNames>
    <definedName name="_xlnm.Print_Area" localSheetId="2">'CLIN 0002 M&amp;O Fee'!$A$1:$I$37</definedName>
    <definedName name="_xlnm.Print_Area" localSheetId="3">'CLIN 0003 SPP Fixed Fee'!$A$1:$K$36</definedName>
    <definedName name="_xlnm.Print_Area" localSheetId="0">'Forecasted Budget'!$A$2:$I$63</definedName>
    <definedName name="_xlnm.Print_Area" localSheetId="4">'Proposed Summary'!$A$2:$J$32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7" l="1"/>
  <c r="B60" i="5"/>
  <c r="B30" i="1" l="1"/>
  <c r="D30" i="1" s="1"/>
  <c r="B29" i="1"/>
  <c r="D29" i="1" s="1"/>
  <c r="B28" i="1"/>
  <c r="D28" i="1" s="1"/>
  <c r="B27" i="1"/>
  <c r="D27" i="1" s="1"/>
  <c r="B26" i="1"/>
  <c r="D26" i="1" s="1"/>
  <c r="B24" i="1"/>
  <c r="D24" i="1" s="1"/>
  <c r="B23" i="1"/>
  <c r="D23" i="1" s="1"/>
  <c r="B22" i="1"/>
  <c r="D22" i="1" s="1"/>
  <c r="B21" i="1"/>
  <c r="D21" i="1" s="1"/>
  <c r="B20" i="1"/>
  <c r="D20" i="1" s="1"/>
  <c r="B18" i="1"/>
  <c r="D18" i="1" s="1"/>
  <c r="B17" i="1"/>
  <c r="D17" i="1" s="1"/>
  <c r="B16" i="1"/>
  <c r="D16" i="1" s="1"/>
  <c r="B15" i="1"/>
  <c r="D15" i="1" s="1"/>
  <c r="B14" i="1"/>
  <c r="D14" i="1" s="1"/>
  <c r="B12" i="1"/>
  <c r="D12" i="1" s="1"/>
  <c r="B11" i="1"/>
  <c r="D11" i="1" s="1"/>
  <c r="B10" i="1"/>
  <c r="D10" i="1" s="1"/>
  <c r="B9" i="1"/>
  <c r="D9" i="1" s="1"/>
  <c r="B8" i="1"/>
  <c r="D8" i="1" s="1"/>
  <c r="B58" i="5"/>
  <c r="B9" i="6"/>
  <c r="D9" i="6" s="1"/>
  <c r="D31" i="1" l="1"/>
  <c r="F9" i="6"/>
  <c r="E21" i="7"/>
  <c r="E22" i="7"/>
  <c r="E23" i="7"/>
  <c r="E24" i="7"/>
  <c r="E25" i="7"/>
  <c r="E27" i="7"/>
  <c r="E28" i="7"/>
  <c r="E29" i="7"/>
  <c r="E30" i="7"/>
  <c r="E31" i="7"/>
  <c r="H9" i="6"/>
  <c r="H10" i="6"/>
  <c r="H11" i="6"/>
  <c r="H12" i="6"/>
  <c r="H14" i="6"/>
  <c r="H15" i="6"/>
  <c r="H16" i="6"/>
  <c r="H17" i="6"/>
  <c r="H18" i="6"/>
  <c r="H20" i="6"/>
  <c r="H21" i="6"/>
  <c r="H22" i="6"/>
  <c r="H23" i="6"/>
  <c r="H24" i="6"/>
  <c r="H26" i="6"/>
  <c r="H27" i="6"/>
  <c r="H28" i="6"/>
  <c r="H29" i="6"/>
  <c r="H30" i="6"/>
  <c r="B30" i="6"/>
  <c r="B29" i="6"/>
  <c r="D29" i="6" s="1"/>
  <c r="F29" i="6" s="1"/>
  <c r="B28" i="6"/>
  <c r="D28" i="6" s="1"/>
  <c r="F28" i="6" s="1"/>
  <c r="B27" i="6"/>
  <c r="D27" i="6" s="1"/>
  <c r="F27" i="6" s="1"/>
  <c r="B26" i="6"/>
  <c r="D26" i="6" s="1"/>
  <c r="F26" i="6" s="1"/>
  <c r="B24" i="6"/>
  <c r="D24" i="6" s="1"/>
  <c r="F24" i="6" s="1"/>
  <c r="B23" i="6"/>
  <c r="D23" i="6" s="1"/>
  <c r="F23" i="6" s="1"/>
  <c r="B22" i="6"/>
  <c r="B21" i="6"/>
  <c r="D21" i="6" s="1"/>
  <c r="F21" i="6" s="1"/>
  <c r="B20" i="6"/>
  <c r="B18" i="6"/>
  <c r="D18" i="6" s="1"/>
  <c r="F18" i="6" s="1"/>
  <c r="B17" i="6"/>
  <c r="D17" i="6" s="1"/>
  <c r="F17" i="6" s="1"/>
  <c r="B16" i="6"/>
  <c r="D16" i="6" s="1"/>
  <c r="F16" i="6" s="1"/>
  <c r="B15" i="6"/>
  <c r="D15" i="6" s="1"/>
  <c r="F15" i="6" s="1"/>
  <c r="B14" i="6"/>
  <c r="D14" i="6" s="1"/>
  <c r="F14" i="6" s="1"/>
  <c r="H8" i="6"/>
  <c r="B10" i="6"/>
  <c r="D10" i="6" s="1"/>
  <c r="F10" i="6" s="1"/>
  <c r="B11" i="7" s="1"/>
  <c r="B11" i="6"/>
  <c r="D11" i="6" s="1"/>
  <c r="F11" i="6" s="1"/>
  <c r="B12" i="6"/>
  <c r="D12" i="6" s="1"/>
  <c r="F12" i="6" s="1"/>
  <c r="B8" i="6"/>
  <c r="I29" i="6" l="1"/>
  <c r="I20" i="6"/>
  <c r="I10" i="6"/>
  <c r="I30" i="6"/>
  <c r="I28" i="6"/>
  <c r="I18" i="6"/>
  <c r="I9" i="6"/>
  <c r="I27" i="6"/>
  <c r="I17" i="6"/>
  <c r="I21" i="6"/>
  <c r="I26" i="6"/>
  <c r="I16" i="6"/>
  <c r="I22" i="6"/>
  <c r="I8" i="6"/>
  <c r="I24" i="6"/>
  <c r="I15" i="6"/>
  <c r="I12" i="6"/>
  <c r="I11" i="6"/>
  <c r="I23" i="6"/>
  <c r="I14" i="6"/>
  <c r="D29" i="7"/>
  <c r="F29" i="7" s="1"/>
  <c r="D30" i="6"/>
  <c r="D20" i="6"/>
  <c r="F20" i="6" s="1"/>
  <c r="B21" i="7" s="1"/>
  <c r="D22" i="6"/>
  <c r="F22" i="6" s="1"/>
  <c r="B23" i="7" s="1"/>
  <c r="B31" i="6"/>
  <c r="D8" i="6"/>
  <c r="F8" i="6" s="1"/>
  <c r="D24" i="7"/>
  <c r="F24" i="7" s="1"/>
  <c r="B24" i="7"/>
  <c r="D22" i="7"/>
  <c r="F22" i="7" s="1"/>
  <c r="B22" i="7"/>
  <c r="B27" i="7"/>
  <c r="G26" i="6"/>
  <c r="G24" i="6"/>
  <c r="B25" i="7"/>
  <c r="D28" i="7"/>
  <c r="F28" i="7" s="1"/>
  <c r="B30" i="7"/>
  <c r="D25" i="7"/>
  <c r="F25" i="7" s="1"/>
  <c r="B29" i="7"/>
  <c r="D30" i="7"/>
  <c r="F30" i="7" s="1"/>
  <c r="B28" i="7"/>
  <c r="D27" i="7"/>
  <c r="F27" i="7" s="1"/>
  <c r="C27" i="7" l="1"/>
  <c r="C25" i="7"/>
  <c r="F30" i="6"/>
  <c r="B31" i="7" s="1"/>
  <c r="D31" i="6"/>
  <c r="D9" i="7"/>
  <c r="F9" i="7" s="1"/>
  <c r="D23" i="7"/>
  <c r="F23" i="7" s="1"/>
  <c r="D21" i="7"/>
  <c r="F21" i="7" s="1"/>
  <c r="D31" i="7"/>
  <c r="F31" i="7" s="1"/>
  <c r="G27" i="6"/>
  <c r="G23" i="6"/>
  <c r="G22" i="6"/>
  <c r="G28" i="6"/>
  <c r="G20" i="6"/>
  <c r="G29" i="6"/>
  <c r="G21" i="6"/>
  <c r="C29" i="7" l="1"/>
  <c r="C28" i="7"/>
  <c r="C30" i="7"/>
  <c r="C22" i="7"/>
  <c r="C21" i="7"/>
  <c r="C23" i="7"/>
  <c r="C24" i="7"/>
  <c r="G30" i="6"/>
  <c r="F31" i="6"/>
  <c r="G8" i="6"/>
  <c r="B31" i="5"/>
  <c r="C31" i="7" l="1"/>
  <c r="B9" i="7"/>
  <c r="D10" i="7"/>
  <c r="C9" i="7" l="1"/>
  <c r="D11" i="7"/>
  <c r="B10" i="7"/>
  <c r="G9" i="6"/>
  <c r="D13" i="7" l="1"/>
  <c r="B13" i="7"/>
  <c r="D12" i="7"/>
  <c r="G10" i="6"/>
  <c r="C10" i="7"/>
  <c r="F6" i="7"/>
  <c r="C11" i="7" l="1"/>
  <c r="G12" i="6"/>
  <c r="B12" i="7"/>
  <c r="G11" i="6"/>
  <c r="E9" i="7"/>
  <c r="C13" i="7" l="1"/>
  <c r="C12" i="7"/>
  <c r="F11" i="7"/>
  <c r="E10" i="7" l="1"/>
  <c r="F10" i="7" s="1"/>
  <c r="E13" i="7" l="1"/>
  <c r="F13" i="7" s="1"/>
  <c r="E15" i="7"/>
  <c r="E16" i="7"/>
  <c r="E17" i="7" l="1"/>
  <c r="E12" i="7" l="1"/>
  <c r="F12" i="7" s="1"/>
  <c r="E18" i="7"/>
  <c r="E19" i="7" l="1"/>
  <c r="D15" i="7" l="1"/>
  <c r="F15" i="7" s="1"/>
  <c r="B15" i="7" l="1"/>
  <c r="B16" i="7"/>
  <c r="D16" i="7"/>
  <c r="F16" i="7" s="1"/>
  <c r="G15" i="6"/>
  <c r="G14" i="6"/>
  <c r="B17" i="7"/>
  <c r="G16" i="6"/>
  <c r="D17" i="7"/>
  <c r="F17" i="7" s="1"/>
  <c r="C17" i="7" l="1"/>
  <c r="C16" i="7"/>
  <c r="D19" i="7"/>
  <c r="F19" i="7" s="1"/>
  <c r="B19" i="7"/>
  <c r="D18" i="7"/>
  <c r="F18" i="7" s="1"/>
  <c r="B18" i="7"/>
  <c r="C15" i="7"/>
  <c r="F32" i="7" l="1"/>
  <c r="G17" i="6"/>
  <c r="G18" i="6"/>
  <c r="C19" i="7" l="1"/>
  <c r="G31" i="6"/>
  <c r="C18" i="7"/>
</calcChain>
</file>

<file path=xl/sharedStrings.xml><?xml version="1.0" encoding="utf-8"?>
<sst xmlns="http://schemas.openxmlformats.org/spreadsheetml/2006/main" count="171" uniqueCount="79">
  <si>
    <t>SUMMARY</t>
  </si>
  <si>
    <t>Year 1</t>
  </si>
  <si>
    <t>Year 2</t>
  </si>
  <si>
    <t>Year 3</t>
  </si>
  <si>
    <t>Year 4</t>
  </si>
  <si>
    <t>Year 5</t>
  </si>
  <si>
    <t>Offerors are responsible for the accuracy of all formulas, links, and all other relationships within the submitted MS Excel electronic spreadsheets and workbooks.</t>
  </si>
  <si>
    <t>Contract Period</t>
  </si>
  <si>
    <t>Proposed FF $</t>
  </si>
  <si>
    <t>FF %*</t>
  </si>
  <si>
    <t>CLIN 0003 -- FEE -- Strategic Partnership Program</t>
  </si>
  <si>
    <t>CLIN 0002 Subtotal</t>
  </si>
  <si>
    <t>Fee Calculation - Strategic Partnership Program</t>
  </si>
  <si>
    <t>Proposed Summary</t>
  </si>
  <si>
    <t xml:space="preserve">Total </t>
  </si>
  <si>
    <t>CLIN 0003 Subtotal</t>
  </si>
  <si>
    <t>***CLIN 0003 Proposed FF</t>
  </si>
  <si>
    <t>Total</t>
  </si>
  <si>
    <t>Grand Total</t>
  </si>
  <si>
    <t>The Attachment H Summary shall be submitted in Microsoft (MS) Excel format, version 2013 or older, with formulas and links intact and all cells unprotected.</t>
  </si>
  <si>
    <t>Section L Attachment H</t>
  </si>
  <si>
    <t>Forecasted Management &amp; Operations Budget</t>
  </si>
  <si>
    <t>Forecasted Budget</t>
  </si>
  <si>
    <t xml:space="preserve">The estimated amounts above represent the Government's baseline which shall be used to estimate the fee bases that contractors shall use to propose maximum fee percentages as outlined under the CLIN 0002 Fee and CLIN 0003 Fee worksheets. </t>
  </si>
  <si>
    <t>NNSA Forecasted Fee Base</t>
  </si>
  <si>
    <t>***The proposed fixed fee amounts represent estimates and will be used for evaluation purposes only.  Only the fee percentages will be incorporated in the contract at time of award with the fixed fee amounts to be established annually.</t>
  </si>
  <si>
    <t>Forecasted Strategic Partnership Programs Budget</t>
  </si>
  <si>
    <t>CLIN 0003 - Strategic Partnership Programs</t>
  </si>
  <si>
    <t>Base Period</t>
  </si>
  <si>
    <t>Base Period (Year 1)</t>
  </si>
  <si>
    <t>Base Period (Year 2)</t>
  </si>
  <si>
    <t>Base Period (Year 3)</t>
  </si>
  <si>
    <t>Base Period (Year 4)</t>
  </si>
  <si>
    <t>Base Period (Year 5)</t>
  </si>
  <si>
    <t xml:space="preserve">* Ceiling for Fixed Fee (FF) is 2.50% of the Forecasted Fee Base for each contract period. </t>
  </si>
  <si>
    <t>The amounts below represent Forecasted Management and Operating and SPP Budgets by Year</t>
  </si>
  <si>
    <t>CLIN 0002 - Management and Operating (M&amp;O)</t>
  </si>
  <si>
    <t>The Summary shall be submitted in Microsoft (MS) Excel format, version 2013 or later, with formulas and links intact and all cells unprotected.</t>
  </si>
  <si>
    <t>Fee Calculation - Management and Operating</t>
  </si>
  <si>
    <t>Summary</t>
  </si>
  <si>
    <t>Option Period 1</t>
  </si>
  <si>
    <t>Option Period 2</t>
  </si>
  <si>
    <t>Option Period 3</t>
  </si>
  <si>
    <t>Management and Operating (M&amp;O) Contract for Pantex</t>
  </si>
  <si>
    <t>Option Period  1 (Year 1)</t>
  </si>
  <si>
    <t>Option Period  1 (Year 5)</t>
  </si>
  <si>
    <t>Option Period  1 (Year 2)</t>
  </si>
  <si>
    <t>Option Period  1 (Year 4)</t>
  </si>
  <si>
    <t>Option Period  1 (Year 3)</t>
  </si>
  <si>
    <t>Option Period  2 (Year 1)</t>
  </si>
  <si>
    <t>Option Period  2 (Year 2)</t>
  </si>
  <si>
    <t>Option Period  2 (Year 3)</t>
  </si>
  <si>
    <t>Option Period  2 (Year 4)</t>
  </si>
  <si>
    <t>Option Period  2 (Year 5)</t>
  </si>
  <si>
    <t>Option Period  3 (Year 1)</t>
  </si>
  <si>
    <t>Option Period  3 (Year 2)</t>
  </si>
  <si>
    <t>Option Period  3 (Year 3)</t>
  </si>
  <si>
    <t>Option Period  3 (Year 4)</t>
  </si>
  <si>
    <t>Option Period  3 (Year 5)</t>
  </si>
  <si>
    <t>***Cannot exceed 15% of CLIN 0002 Total Available Fee.</t>
  </si>
  <si>
    <t>Award Fee Amount</t>
  </si>
  <si>
    <t>**CLIN 0002 Total Available Fee</t>
  </si>
  <si>
    <t>**CLIN 0002 Award Fee</t>
  </si>
  <si>
    <t>CLIN 0002 Total Available Fee Rate    %**</t>
  </si>
  <si>
    <t>CLIN 0002 Total Available Fee</t>
  </si>
  <si>
    <t>CLIN 0002 -- FEE -- Management and Operating of Pantex</t>
  </si>
  <si>
    <t xml:space="preserve">**The ceiling fee rate is 3.25% of the Forecasted Fee Base for each contract period.  </t>
  </si>
  <si>
    <t>Effective Proposed Award Fee Rate</t>
  </si>
  <si>
    <t>Fixed Fee Portion% Proposed***</t>
  </si>
  <si>
    <t>Fixed Fee Amount</t>
  </si>
  <si>
    <t>Effective Proposed Fixed Fee Rate</t>
  </si>
  <si>
    <t>**CLIN 0002 Fixed Fee</t>
  </si>
  <si>
    <t>Transition Period</t>
  </si>
  <si>
    <t>CLIN 0001 -- Cost-Reimbursement No Fee - Transition Price</t>
  </si>
  <si>
    <t xml:space="preserve"> Transition NTE $</t>
  </si>
  <si>
    <t>*CLIN 0001 NTE</t>
  </si>
  <si>
    <t>**The proposed fee amounts represent estimates and will be used for evaluation purposes only.  Only the fee percentages will be incorporated in the contract at the time of award with the available award fee amounts to be established annually.</t>
  </si>
  <si>
    <t>* Do not change the Government baselined not-to-exceed (NTE) amounts  for transition.  Transition is non-fee bearing.  Only actual allowable costs will be reimbursable under this CLIN.</t>
  </si>
  <si>
    <t>*The baselined Not-to-Exceed (NTE) amount will be incorporated in the contract as the ceiling for the CLIN in the case of award.  Transition is non-fee bearing.  Only actual allowable costs will be reimbursable under this CLIN.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</si>
</sst>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b/>
      <sz val="12"/>
      <name val="Times New Roman"/>
      <family val="1"/>
    </font>
    <font>
      <i/>
      <sz val="12"/>
      <color theme="1"/>
      <name val="Times New Roman"/>
      <family val="1"/>
    </font>
    <font>
      <b/>
      <sz val="14"/>
      <name val="Times New Roman"/>
      <family val="1"/>
    </font>
    <font>
      <sz val="12"/>
      <color rgb="FFFF0000"/>
      <name val="Times New Roman"/>
      <family val="1"/>
    </font>
    <font>
      <sz val="12"/>
      <name val="Times New Roman"/>
      <family val="1"/>
    </font>
    <font>
      <sz val="11"/>
      <color theme="1"/>
      <name val="Calibri"/>
      <family val="2"/>
      <scheme val="minor"/>
    </font>
    <font>
      <i/>
      <sz val="12"/>
      <color rgb="FFFF0000"/>
      <name val="Times New Roman"/>
      <family val="1"/>
    </font>
    <font>
      <b/>
      <sz val="11.5"/>
      <name val="Times New Roman"/>
      <family val="1"/>
    </font>
    <font>
      <sz val="11.5"/>
      <color theme="1"/>
      <name val="Times New Roman"/>
      <family val="1"/>
    </font>
    <font>
      <b/>
      <sz val="11.5"/>
      <color theme="1"/>
      <name val="Times New Roman"/>
      <family val="1"/>
    </font>
    <font>
      <sz val="12"/>
      <color theme="1"/>
      <name val="Calibri"/>
      <family val="2"/>
      <scheme val="minor"/>
    </font>
    <font>
      <b/>
      <u/>
      <sz val="12"/>
      <color theme="1"/>
      <name val="Times New Roman"/>
      <family val="1"/>
    </font>
  </fonts>
  <fills count="2">
    <fill>
      <patternFill patternType="none"/>
    </fill>
    <fill>
      <patternFill patternType="gray125"/>
    </fill>
  </fills>
  <borders count="16">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cellStyleXfs>
  <cellXfs count="124">
    <xf numFmtId="0" fontId="0" fillId="0" borderId="0" xfId="0"/>
    <xf numFmtId="0" fontId="1"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wrapText="1"/>
    </xf>
    <xf numFmtId="6" fontId="1" fillId="0" borderId="0" xfId="0" applyNumberFormat="1" applyFont="1" applyAlignment="1">
      <alignment vertical="center" wrapText="1"/>
    </xf>
    <xf numFmtId="5" fontId="1"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3" fillId="0" borderId="0" xfId="0" applyFont="1"/>
    <xf numFmtId="0" fontId="2" fillId="0" borderId="0" xfId="0" applyFont="1"/>
    <xf numFmtId="0" fontId="1" fillId="0" borderId="0" xfId="0" applyFont="1"/>
    <xf numFmtId="0" fontId="1" fillId="0" borderId="0" xfId="0" applyFont="1" applyAlignment="1">
      <alignment horizontal="right"/>
    </xf>
    <xf numFmtId="5" fontId="1" fillId="0" borderId="0" xfId="0" applyNumberFormat="1" applyFont="1"/>
    <xf numFmtId="0" fontId="5" fillId="0" borderId="0" xfId="0" applyFont="1"/>
    <xf numFmtId="0" fontId="2" fillId="0" borderId="3" xfId="0" applyFont="1" applyBorder="1"/>
    <xf numFmtId="0" fontId="2" fillId="0" borderId="9" xfId="0" applyFont="1" applyBorder="1" applyAlignment="1">
      <alignment wrapText="1"/>
    </xf>
    <xf numFmtId="0" fontId="2" fillId="0" borderId="9" xfId="0" applyFont="1" applyBorder="1" applyAlignment="1">
      <alignment horizontal="center"/>
    </xf>
    <xf numFmtId="0" fontId="2" fillId="0" borderId="5" xfId="0" applyFont="1" applyBorder="1" applyAlignment="1">
      <alignment horizontal="center"/>
    </xf>
    <xf numFmtId="0" fontId="7" fillId="0" borderId="0" xfId="0" applyFont="1"/>
    <xf numFmtId="0" fontId="2" fillId="0" borderId="5" xfId="0" applyFont="1" applyBorder="1" applyAlignment="1">
      <alignment horizontal="center" vertical="center" wrapText="1"/>
    </xf>
    <xf numFmtId="42" fontId="1" fillId="0" borderId="7" xfId="0" applyNumberFormat="1" applyFont="1" applyBorder="1" applyAlignment="1">
      <alignment vertical="center" wrapText="1"/>
    </xf>
    <xf numFmtId="42" fontId="1" fillId="0" borderId="8" xfId="0" applyNumberFormat="1" applyFont="1" applyBorder="1" applyAlignment="1">
      <alignment vertical="center" wrapText="1"/>
    </xf>
    <xf numFmtId="42" fontId="1" fillId="0" borderId="6" xfId="0" applyNumberFormat="1" applyFont="1" applyBorder="1" applyAlignment="1">
      <alignment vertical="center" wrapText="1"/>
    </xf>
    <xf numFmtId="42" fontId="2" fillId="0" borderId="5" xfId="0" applyNumberFormat="1" applyFont="1" applyBorder="1"/>
    <xf numFmtId="42" fontId="8" fillId="0" borderId="7" xfId="0" applyNumberFormat="1" applyFont="1" applyBorder="1" applyAlignment="1">
      <alignment vertical="center" wrapText="1"/>
    </xf>
    <xf numFmtId="42" fontId="8" fillId="0" borderId="8" xfId="0" applyNumberFormat="1" applyFont="1" applyBorder="1" applyAlignment="1">
      <alignment vertical="center" wrapText="1"/>
    </xf>
    <xf numFmtId="0" fontId="2" fillId="0" borderId="6" xfId="0" applyFont="1" applyBorder="1" applyAlignment="1">
      <alignment horizontal="center" vertical="center" wrapText="1"/>
    </xf>
    <xf numFmtId="0" fontId="0" fillId="0" borderId="0" xfId="0" applyAlignment="1">
      <alignment horizontal="left" vertical="center"/>
    </xf>
    <xf numFmtId="42" fontId="3" fillId="0" borderId="0" xfId="0" applyNumberFormat="1" applyFont="1"/>
    <xf numFmtId="42" fontId="1" fillId="0" borderId="0" xfId="0" applyNumberFormat="1" applyFont="1"/>
    <xf numFmtId="0" fontId="2" fillId="0" borderId="4" xfId="0" applyFont="1" applyBorder="1"/>
    <xf numFmtId="0" fontId="1" fillId="0" borderId="6" xfId="0" applyFont="1" applyBorder="1"/>
    <xf numFmtId="10" fontId="1" fillId="0" borderId="0" xfId="0" applyNumberFormat="1" applyFont="1"/>
    <xf numFmtId="42" fontId="1" fillId="0" borderId="0" xfId="0" applyNumberFormat="1" applyFont="1" applyAlignment="1">
      <alignment vertical="center" wrapText="1"/>
    </xf>
    <xf numFmtId="0" fontId="4" fillId="0" borderId="0" xfId="0" applyFont="1"/>
    <xf numFmtId="0" fontId="2" fillId="0" borderId="5" xfId="0" applyFont="1" applyBorder="1" applyAlignment="1">
      <alignment horizontal="center" wrapText="1"/>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12" fillId="0" borderId="0" xfId="0" applyFont="1"/>
    <xf numFmtId="0" fontId="12" fillId="0" borderId="0" xfId="0" applyFont="1" applyAlignment="1">
      <alignment vertical="center"/>
    </xf>
    <xf numFmtId="42" fontId="12" fillId="0" borderId="5" xfId="0" applyNumberFormat="1" applyFont="1" applyBorder="1"/>
    <xf numFmtId="42" fontId="1" fillId="0" borderId="8" xfId="0" applyNumberFormat="1" applyFont="1" applyBorder="1"/>
    <xf numFmtId="0" fontId="15" fillId="0" borderId="2" xfId="0" applyFont="1" applyBorder="1"/>
    <xf numFmtId="0" fontId="15" fillId="0" borderId="3" xfId="0" applyFont="1" applyBorder="1"/>
    <xf numFmtId="0" fontId="2" fillId="0" borderId="5" xfId="0" applyFont="1" applyBorder="1" applyAlignment="1">
      <alignment horizontal="right" wrapText="1" indent="1"/>
    </xf>
    <xf numFmtId="0" fontId="2" fillId="0" borderId="9" xfId="0" applyFont="1" applyBorder="1" applyAlignment="1">
      <alignment horizontal="right" indent="1"/>
    </xf>
    <xf numFmtId="42" fontId="4" fillId="0" borderId="5" xfId="0" applyNumberFormat="1" applyFont="1" applyBorder="1"/>
    <xf numFmtId="42" fontId="2" fillId="0" borderId="7" xfId="0" applyNumberFormat="1" applyFont="1" applyBorder="1"/>
    <xf numFmtId="0" fontId="2" fillId="0" borderId="0" xfId="0" applyFont="1" applyAlignment="1">
      <alignment horizontal="right" indent="1"/>
    </xf>
    <xf numFmtId="0" fontId="10" fillId="0" borderId="0" xfId="0" applyFont="1" applyAlignment="1">
      <alignment vertical="center" wrapText="1"/>
    </xf>
    <xf numFmtId="10" fontId="1" fillId="0" borderId="7" xfId="2" applyNumberFormat="1" applyFont="1" applyBorder="1" applyAlignment="1">
      <alignment horizontal="center"/>
    </xf>
    <xf numFmtId="10" fontId="1" fillId="0" borderId="7" xfId="0" applyNumberFormat="1" applyFont="1" applyBorder="1" applyAlignment="1">
      <alignment horizontal="center"/>
    </xf>
    <xf numFmtId="10" fontId="1" fillId="0" borderId="6" xfId="2" applyNumberFormat="1" applyFont="1" applyBorder="1" applyAlignment="1">
      <alignment horizontal="center"/>
    </xf>
    <xf numFmtId="10" fontId="1" fillId="0" borderId="8" xfId="2" applyNumberFormat="1" applyFont="1" applyBorder="1" applyAlignment="1">
      <alignment horizontal="center"/>
    </xf>
    <xf numFmtId="10" fontId="1" fillId="0" borderId="6" xfId="0" applyNumberFormat="1" applyFont="1" applyBorder="1" applyAlignment="1">
      <alignment horizontal="center"/>
    </xf>
    <xf numFmtId="10" fontId="1" fillId="0" borderId="8" xfId="0" applyNumberFormat="1" applyFont="1" applyBorder="1" applyAlignment="1">
      <alignment horizontal="center"/>
    </xf>
    <xf numFmtId="42" fontId="1" fillId="0" borderId="4" xfId="0" applyNumberFormat="1" applyFont="1" applyBorder="1" applyAlignment="1">
      <alignment vertical="center" wrapText="1"/>
    </xf>
    <xf numFmtId="0" fontId="1" fillId="0" borderId="5" xfId="0" applyFont="1" applyBorder="1"/>
    <xf numFmtId="42" fontId="1" fillId="0" borderId="2" xfId="0" applyNumberFormat="1" applyFont="1" applyBorder="1" applyAlignment="1">
      <alignment vertical="center" wrapText="1"/>
    </xf>
    <xf numFmtId="42" fontId="1" fillId="0" borderId="3" xfId="0" applyNumberFormat="1" applyFont="1" applyBorder="1" applyAlignment="1">
      <alignment vertical="center" wrapText="1"/>
    </xf>
    <xf numFmtId="0" fontId="2" fillId="0" borderId="2" xfId="0" applyFont="1" applyBorder="1" applyAlignment="1">
      <alignment horizontal="center" wrapText="1"/>
    </xf>
    <xf numFmtId="0" fontId="2" fillId="0" borderId="13" xfId="0" applyFont="1" applyBorder="1" applyAlignment="1">
      <alignment horizontal="center" vertical="center" wrapText="1"/>
    </xf>
    <xf numFmtId="0" fontId="2" fillId="0" borderId="6" xfId="0" applyFont="1" applyBorder="1" applyAlignment="1">
      <alignment horizontal="center" wrapText="1"/>
    </xf>
    <xf numFmtId="10" fontId="2" fillId="0" borderId="15" xfId="0" applyNumberFormat="1" applyFont="1" applyBorder="1" applyAlignment="1">
      <alignment vertical="center" wrapText="1"/>
    </xf>
    <xf numFmtId="42" fontId="1" fillId="0" borderId="5" xfId="0" applyNumberFormat="1" applyFont="1" applyBorder="1" applyAlignment="1">
      <alignment vertical="center" wrapText="1"/>
    </xf>
    <xf numFmtId="10" fontId="1" fillId="0" borderId="0" xfId="0" applyNumberFormat="1" applyFont="1" applyAlignment="1">
      <alignment vertical="center" wrapText="1"/>
    </xf>
    <xf numFmtId="10" fontId="1" fillId="0" borderId="1" xfId="0" applyNumberFormat="1" applyFont="1" applyBorder="1" applyAlignment="1">
      <alignment vertical="center" wrapText="1"/>
    </xf>
    <xf numFmtId="0" fontId="1" fillId="0" borderId="7" xfId="0" applyFont="1" applyBorder="1" applyAlignment="1">
      <alignment vertical="center" wrapText="1"/>
    </xf>
    <xf numFmtId="0" fontId="2" fillId="0" borderId="8"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2" fillId="0" borderId="12" xfId="0" applyFont="1" applyBorder="1" applyAlignment="1">
      <alignment horizontal="center" wrapText="1"/>
    </xf>
    <xf numFmtId="10" fontId="1" fillId="0" borderId="6"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43" fontId="1" fillId="0" borderId="7" xfId="1" applyFont="1" applyFill="1" applyBorder="1" applyAlignment="1">
      <alignment horizontal="center" vertical="center" wrapText="1"/>
    </xf>
    <xf numFmtId="43" fontId="1" fillId="0" borderId="7" xfId="1" applyFont="1" applyBorder="1" applyAlignment="1">
      <alignment horizontal="center" vertical="center" wrapText="1"/>
    </xf>
    <xf numFmtId="165" fontId="1" fillId="0" borderId="13" xfId="3" applyNumberFormat="1" applyFont="1" applyBorder="1" applyAlignment="1"/>
    <xf numFmtId="164" fontId="1" fillId="0" borderId="14" xfId="0" applyNumberFormat="1" applyFont="1" applyBorder="1"/>
    <xf numFmtId="164" fontId="1" fillId="0" borderId="15" xfId="0" applyNumberFormat="1" applyFont="1" applyBorder="1"/>
    <xf numFmtId="165" fontId="1" fillId="0" borderId="13" xfId="3" applyNumberFormat="1" applyFont="1" applyBorder="1" applyAlignment="1">
      <alignment vertical="center"/>
    </xf>
    <xf numFmtId="164" fontId="1" fillId="0" borderId="14" xfId="0" applyNumberFormat="1" applyFont="1" applyBorder="1" applyAlignment="1">
      <alignment vertical="center"/>
    </xf>
    <xf numFmtId="164" fontId="1" fillId="0" borderId="15" xfId="0" applyNumberFormat="1" applyFont="1" applyBorder="1" applyAlignment="1">
      <alignment vertical="center"/>
    </xf>
    <xf numFmtId="43" fontId="1" fillId="0" borderId="4" xfId="1" applyFont="1" applyBorder="1" applyAlignment="1">
      <alignment vertical="center" wrapText="1"/>
    </xf>
    <xf numFmtId="165" fontId="1" fillId="0" borderId="5" xfId="3" applyNumberFormat="1" applyFont="1" applyBorder="1" applyAlignment="1">
      <alignment vertical="center"/>
    </xf>
    <xf numFmtId="164" fontId="1" fillId="0" borderId="7" xfId="1" applyNumberFormat="1" applyFont="1" applyBorder="1"/>
    <xf numFmtId="164" fontId="1" fillId="0" borderId="8" xfId="1" applyNumberFormat="1" applyFont="1" applyBorder="1"/>
    <xf numFmtId="42" fontId="8" fillId="0" borderId="2" xfId="0" applyNumberFormat="1" applyFont="1" applyBorder="1" applyAlignment="1">
      <alignment vertical="center" wrapText="1"/>
    </xf>
    <xf numFmtId="10" fontId="1" fillId="0" borderId="2" xfId="0" applyNumberFormat="1" applyFont="1" applyBorder="1" applyAlignment="1">
      <alignment vertical="center" wrapText="1"/>
    </xf>
    <xf numFmtId="165" fontId="1" fillId="0" borderId="6" xfId="3" applyNumberFormat="1" applyFont="1" applyBorder="1"/>
    <xf numFmtId="42" fontId="1" fillId="0" borderId="5" xfId="0" applyNumberFormat="1" applyFont="1" applyBorder="1"/>
    <xf numFmtId="42" fontId="1" fillId="0" borderId="6" xfId="0" applyNumberFormat="1" applyFont="1" applyBorder="1"/>
    <xf numFmtId="42" fontId="4" fillId="0" borderId="7" xfId="0" applyNumberFormat="1" applyFont="1" applyBorder="1"/>
    <xf numFmtId="164" fontId="4" fillId="0" borderId="7" xfId="1" applyNumberFormat="1" applyFont="1" applyFill="1" applyBorder="1"/>
    <xf numFmtId="164" fontId="4" fillId="0" borderId="8" xfId="1" applyNumberFormat="1" applyFont="1" applyFill="1" applyBorder="1"/>
    <xf numFmtId="164" fontId="4" fillId="0" borderId="6" xfId="1" applyNumberFormat="1" applyFont="1" applyFill="1" applyBorder="1"/>
    <xf numFmtId="164" fontId="2" fillId="0" borderId="7" xfId="1" applyNumberFormat="1" applyFont="1" applyFill="1" applyBorder="1"/>
    <xf numFmtId="164" fontId="2" fillId="0" borderId="8" xfId="1" applyNumberFormat="1" applyFont="1" applyFill="1" applyBorder="1"/>
    <xf numFmtId="10" fontId="1" fillId="0" borderId="6" xfId="2" applyNumberFormat="1" applyFont="1" applyBorder="1" applyAlignment="1">
      <alignment horizontal="center" vertical="center" wrapText="1"/>
    </xf>
    <xf numFmtId="165" fontId="8" fillId="0" borderId="3" xfId="3" applyNumberFormat="1" applyFont="1" applyBorder="1" applyAlignment="1">
      <alignment vertical="center" wrapText="1"/>
    </xf>
    <xf numFmtId="164" fontId="8" fillId="0" borderId="3" xfId="1" applyNumberFormat="1" applyFont="1" applyBorder="1" applyAlignment="1">
      <alignment vertical="center" wrapText="1"/>
    </xf>
    <xf numFmtId="164" fontId="8" fillId="0" borderId="4" xfId="1" applyNumberFormat="1" applyFont="1" applyBorder="1" applyAlignment="1">
      <alignment vertical="center" wrapText="1"/>
    </xf>
    <xf numFmtId="10" fontId="1" fillId="0" borderId="8" xfId="0" applyNumberFormat="1" applyFont="1" applyBorder="1" applyAlignment="1">
      <alignment horizontal="center" vertical="center" wrapText="1"/>
    </xf>
    <xf numFmtId="165" fontId="1" fillId="0" borderId="12" xfId="3" applyNumberFormat="1" applyFont="1" applyBorder="1" applyAlignment="1">
      <alignment vertical="center"/>
    </xf>
    <xf numFmtId="164" fontId="1" fillId="0" borderId="0" xfId="0" applyNumberFormat="1" applyFont="1" applyAlignment="1">
      <alignment vertical="center"/>
    </xf>
    <xf numFmtId="164" fontId="1" fillId="0" borderId="1" xfId="0" applyNumberFormat="1" applyFont="1" applyBorder="1" applyAlignment="1">
      <alignment vertical="center"/>
    </xf>
    <xf numFmtId="10" fontId="1" fillId="0" borderId="7" xfId="2" applyNumberFormat="1" applyFont="1" applyBorder="1" applyAlignment="1">
      <alignment horizontal="center" vertical="center" wrapText="1"/>
    </xf>
    <xf numFmtId="10" fontId="1" fillId="0" borderId="8" xfId="2" applyNumberFormat="1" applyFont="1" applyBorder="1" applyAlignment="1">
      <alignment horizontal="center" vertical="center" wrapText="1"/>
    </xf>
    <xf numFmtId="0" fontId="5" fillId="0" borderId="0" xfId="0" applyFont="1" applyAlignment="1">
      <alignment horizontal="left" wrapText="1"/>
    </xf>
    <xf numFmtId="0" fontId="4" fillId="0" borderId="0" xfId="0" applyFont="1" applyAlignment="1">
      <alignment horizontal="center" vertical="center"/>
    </xf>
    <xf numFmtId="0" fontId="5" fillId="0" borderId="0" xfId="0" applyFont="1" applyAlignment="1">
      <alignment vertical="center"/>
    </xf>
    <xf numFmtId="0" fontId="0" fillId="0" borderId="0" xfId="0"/>
    <xf numFmtId="0" fontId="14" fillId="0" borderId="0" xfId="0" applyFont="1"/>
    <xf numFmtId="10" fontId="2" fillId="0" borderId="4" xfId="0" applyNumberFormat="1" applyFont="1" applyBorder="1" applyAlignment="1">
      <alignment horizontal="right" vertical="center" wrapText="1" indent="1"/>
    </xf>
    <xf numFmtId="10" fontId="2" fillId="0" borderId="15" xfId="0" applyNumberFormat="1" applyFont="1" applyBorder="1" applyAlignment="1">
      <alignment horizontal="right" vertical="center" wrapText="1" indent="1"/>
    </xf>
    <xf numFmtId="0" fontId="2" fillId="0" borderId="4" xfId="0" applyFont="1" applyBorder="1" applyAlignment="1">
      <alignment horizontal="right" indent="1"/>
    </xf>
    <xf numFmtId="0" fontId="2" fillId="0" borderId="1" xfId="0" applyFont="1" applyBorder="1" applyAlignment="1">
      <alignment horizontal="right" indent="1"/>
    </xf>
    <xf numFmtId="0" fontId="2" fillId="0" borderId="15" xfId="0" applyFont="1" applyBorder="1" applyAlignment="1">
      <alignment horizontal="right" indent="1"/>
    </xf>
    <xf numFmtId="0" fontId="13" fillId="0" borderId="9" xfId="0" applyFont="1" applyBorder="1" applyAlignment="1">
      <alignment horizontal="right" vertical="center" wrapText="1" indent="1"/>
    </xf>
    <xf numFmtId="0" fontId="13" fillId="0" borderId="11" xfId="0" applyFont="1" applyBorder="1" applyAlignment="1">
      <alignment horizontal="right" vertical="center" wrapText="1" indent="1"/>
    </xf>
    <xf numFmtId="0" fontId="13" fillId="0" borderId="10" xfId="0" applyFont="1" applyBorder="1" applyAlignment="1">
      <alignment horizontal="right" vertical="center" wrapText="1" indent="1"/>
    </xf>
    <xf numFmtId="0" fontId="11" fillId="0" borderId="0" xfId="0" applyFont="1" applyAlignment="1">
      <alignment horizontal="center" vertical="center"/>
    </xf>
    <xf numFmtId="0" fontId="5" fillId="0" borderId="0" xfId="0" applyFont="1" applyAlignment="1">
      <alignment horizontal="left" vertic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5"/>
  <sheetViews>
    <sheetView showGridLines="0" tabSelected="1" zoomScale="80" zoomScaleNormal="80" workbookViewId="0"/>
  </sheetViews>
  <sheetFormatPr defaultColWidth="9.1796875" defaultRowHeight="15.5" x14ac:dyDescent="0.35"/>
  <cols>
    <col min="1" max="1" width="36" style="10" customWidth="1"/>
    <col min="2" max="2" width="24.26953125" style="10" customWidth="1"/>
    <col min="3" max="3" width="9.81640625" style="10" customWidth="1"/>
    <col min="4" max="4" width="9.1796875" style="10" customWidth="1"/>
    <col min="5" max="16384" width="9.1796875" style="10"/>
  </cols>
  <sheetData>
    <row r="1" spans="1:4" ht="17.5" x14ac:dyDescent="0.35">
      <c r="A1" s="37" t="s">
        <v>20</v>
      </c>
    </row>
    <row r="2" spans="1:4" x14ac:dyDescent="0.35">
      <c r="A2" s="9" t="s">
        <v>43</v>
      </c>
    </row>
    <row r="3" spans="1:4" ht="16.5" customHeight="1" thickBot="1" x14ac:dyDescent="0.4">
      <c r="A3" s="34" t="s">
        <v>35</v>
      </c>
    </row>
    <row r="4" spans="1:4" ht="16.5" customHeight="1" thickBot="1" x14ac:dyDescent="0.4">
      <c r="A4" s="16" t="s">
        <v>0</v>
      </c>
      <c r="B4" s="17" t="s">
        <v>22</v>
      </c>
    </row>
    <row r="5" spans="1:4" ht="16" thickBot="1" x14ac:dyDescent="0.4">
      <c r="A5" s="11"/>
      <c r="B5" s="12"/>
    </row>
    <row r="6" spans="1:4" ht="48" customHeight="1" thickBot="1" x14ac:dyDescent="0.4">
      <c r="A6" s="15" t="s">
        <v>36</v>
      </c>
      <c r="B6" s="35" t="s">
        <v>21</v>
      </c>
    </row>
    <row r="7" spans="1:4" x14ac:dyDescent="0.35">
      <c r="A7" s="44" t="s">
        <v>28</v>
      </c>
      <c r="B7" s="31"/>
    </row>
    <row r="8" spans="1:4" x14ac:dyDescent="0.35">
      <c r="A8" s="14" t="s">
        <v>1</v>
      </c>
      <c r="B8" s="49">
        <v>1230000000</v>
      </c>
    </row>
    <row r="9" spans="1:4" x14ac:dyDescent="0.35">
      <c r="A9" s="14" t="s">
        <v>2</v>
      </c>
      <c r="B9" s="97">
        <v>1260000000</v>
      </c>
      <c r="C9" s="29"/>
      <c r="D9" s="32"/>
    </row>
    <row r="10" spans="1:4" x14ac:dyDescent="0.35">
      <c r="A10" s="14" t="s">
        <v>3</v>
      </c>
      <c r="B10" s="97">
        <v>1280000000</v>
      </c>
      <c r="C10" s="32"/>
      <c r="D10" s="32"/>
    </row>
    <row r="11" spans="1:4" x14ac:dyDescent="0.35">
      <c r="A11" s="14" t="s">
        <v>4</v>
      </c>
      <c r="B11" s="97">
        <v>1310000000</v>
      </c>
      <c r="C11" s="32"/>
      <c r="D11" s="32"/>
    </row>
    <row r="12" spans="1:4" x14ac:dyDescent="0.35">
      <c r="A12" s="14" t="s">
        <v>5</v>
      </c>
      <c r="B12" s="97">
        <v>1330000000</v>
      </c>
      <c r="C12" s="32"/>
      <c r="D12" s="32"/>
    </row>
    <row r="13" spans="1:4" x14ac:dyDescent="0.35">
      <c r="A13" s="45" t="s">
        <v>40</v>
      </c>
      <c r="B13" s="97"/>
      <c r="C13" s="32"/>
      <c r="D13" s="32"/>
    </row>
    <row r="14" spans="1:4" x14ac:dyDescent="0.35">
      <c r="A14" s="14" t="s">
        <v>1</v>
      </c>
      <c r="B14" s="97">
        <v>1360000000</v>
      </c>
      <c r="C14" s="32"/>
      <c r="D14" s="32"/>
    </row>
    <row r="15" spans="1:4" x14ac:dyDescent="0.35">
      <c r="A15" s="14" t="s">
        <v>2</v>
      </c>
      <c r="B15" s="97">
        <v>1390000000</v>
      </c>
      <c r="C15" s="32"/>
      <c r="D15" s="32"/>
    </row>
    <row r="16" spans="1:4" x14ac:dyDescent="0.35">
      <c r="A16" s="14" t="s">
        <v>3</v>
      </c>
      <c r="B16" s="97">
        <v>1420000000</v>
      </c>
      <c r="C16" s="32"/>
      <c r="D16" s="32"/>
    </row>
    <row r="17" spans="1:5" x14ac:dyDescent="0.35">
      <c r="A17" s="14" t="s">
        <v>4</v>
      </c>
      <c r="B17" s="97">
        <v>1440000000</v>
      </c>
      <c r="C17" s="32"/>
      <c r="D17" s="32"/>
    </row>
    <row r="18" spans="1:5" ht="16" thickBot="1" x14ac:dyDescent="0.4">
      <c r="A18" s="30" t="s">
        <v>5</v>
      </c>
      <c r="B18" s="98">
        <v>1470000000</v>
      </c>
      <c r="C18" s="32"/>
      <c r="D18" s="32"/>
    </row>
    <row r="19" spans="1:5" x14ac:dyDescent="0.35">
      <c r="A19" s="45" t="s">
        <v>41</v>
      </c>
      <c r="B19" s="97"/>
      <c r="C19" s="32"/>
      <c r="D19" s="32"/>
    </row>
    <row r="20" spans="1:5" x14ac:dyDescent="0.35">
      <c r="A20" s="14" t="s">
        <v>1</v>
      </c>
      <c r="B20" s="97">
        <v>1500000000</v>
      </c>
      <c r="C20" s="32"/>
      <c r="D20" s="32"/>
    </row>
    <row r="21" spans="1:5" x14ac:dyDescent="0.35">
      <c r="A21" s="14" t="s">
        <v>2</v>
      </c>
      <c r="B21" s="97">
        <v>1530000000</v>
      </c>
      <c r="C21" s="32"/>
      <c r="D21" s="32"/>
    </row>
    <row r="22" spans="1:5" x14ac:dyDescent="0.35">
      <c r="A22" s="14" t="s">
        <v>3</v>
      </c>
      <c r="B22" s="97">
        <v>1560000000</v>
      </c>
      <c r="C22" s="32"/>
      <c r="D22" s="32"/>
    </row>
    <row r="23" spans="1:5" x14ac:dyDescent="0.35">
      <c r="A23" s="14" t="s">
        <v>4</v>
      </c>
      <c r="B23" s="97">
        <v>1590000000</v>
      </c>
      <c r="C23" s="32"/>
      <c r="D23" s="32"/>
    </row>
    <row r="24" spans="1:5" ht="16" thickBot="1" x14ac:dyDescent="0.4">
      <c r="A24" s="30" t="s">
        <v>5</v>
      </c>
      <c r="B24" s="98">
        <v>1630000000</v>
      </c>
      <c r="C24" s="32"/>
      <c r="D24" s="32"/>
    </row>
    <row r="25" spans="1:5" x14ac:dyDescent="0.35">
      <c r="A25" s="45" t="s">
        <v>42</v>
      </c>
      <c r="B25" s="97"/>
      <c r="C25" s="32"/>
      <c r="D25" s="32"/>
    </row>
    <row r="26" spans="1:5" x14ac:dyDescent="0.35">
      <c r="A26" s="14" t="s">
        <v>1</v>
      </c>
      <c r="B26" s="97">
        <v>1660000000</v>
      </c>
      <c r="C26" s="32"/>
      <c r="D26" s="32"/>
    </row>
    <row r="27" spans="1:5" x14ac:dyDescent="0.35">
      <c r="A27" s="14" t="s">
        <v>2</v>
      </c>
      <c r="B27" s="97">
        <v>1690000000</v>
      </c>
      <c r="C27" s="32"/>
      <c r="D27" s="32"/>
    </row>
    <row r="28" spans="1:5" x14ac:dyDescent="0.35">
      <c r="A28" s="14" t="s">
        <v>3</v>
      </c>
      <c r="B28" s="97">
        <v>1730000000</v>
      </c>
      <c r="C28" s="32"/>
      <c r="D28" s="32"/>
    </row>
    <row r="29" spans="1:5" x14ac:dyDescent="0.35">
      <c r="A29" s="14" t="s">
        <v>4</v>
      </c>
      <c r="B29" s="97">
        <v>1760000000</v>
      </c>
      <c r="C29" s="32"/>
      <c r="D29" s="32"/>
    </row>
    <row r="30" spans="1:5" ht="16" thickBot="1" x14ac:dyDescent="0.4">
      <c r="A30" s="30" t="s">
        <v>5</v>
      </c>
      <c r="B30" s="98">
        <v>1800000000</v>
      </c>
      <c r="C30" s="32"/>
      <c r="D30" s="32"/>
    </row>
    <row r="31" spans="1:5" ht="16" thickBot="1" x14ac:dyDescent="0.4">
      <c r="A31" s="47" t="s">
        <v>11</v>
      </c>
      <c r="B31" s="23">
        <f>SUM(B8:B30)</f>
        <v>29940000000</v>
      </c>
      <c r="E31" s="12"/>
    </row>
    <row r="32" spans="1:5" ht="16" thickBot="1" x14ac:dyDescent="0.4">
      <c r="A32" s="11"/>
      <c r="B32" s="12"/>
      <c r="E32" s="12"/>
    </row>
    <row r="33" spans="1:4" ht="46" thickBot="1" x14ac:dyDescent="0.4">
      <c r="A33" s="15" t="s">
        <v>27</v>
      </c>
      <c r="B33" s="35" t="s">
        <v>26</v>
      </c>
    </row>
    <row r="34" spans="1:4" x14ac:dyDescent="0.35">
      <c r="A34" s="44" t="s">
        <v>28</v>
      </c>
      <c r="B34" s="92"/>
    </row>
    <row r="35" spans="1:4" x14ac:dyDescent="0.35">
      <c r="A35" s="14" t="s">
        <v>1</v>
      </c>
      <c r="B35" s="93">
        <v>6400000</v>
      </c>
    </row>
    <row r="36" spans="1:4" x14ac:dyDescent="0.35">
      <c r="A36" s="14" t="s">
        <v>2</v>
      </c>
      <c r="B36" s="94">
        <v>6500000</v>
      </c>
      <c r="C36" s="32"/>
      <c r="D36" s="32"/>
    </row>
    <row r="37" spans="1:4" x14ac:dyDescent="0.35">
      <c r="A37" s="14" t="s">
        <v>3</v>
      </c>
      <c r="B37" s="94">
        <v>6600000</v>
      </c>
      <c r="C37" s="32"/>
      <c r="D37" s="32"/>
    </row>
    <row r="38" spans="1:4" x14ac:dyDescent="0.35">
      <c r="A38" s="14" t="s">
        <v>4</v>
      </c>
      <c r="B38" s="94">
        <v>6700000</v>
      </c>
      <c r="C38" s="32"/>
      <c r="D38" s="32"/>
    </row>
    <row r="39" spans="1:4" ht="16" thickBot="1" x14ac:dyDescent="0.4">
      <c r="A39" s="30" t="s">
        <v>5</v>
      </c>
      <c r="B39" s="95">
        <v>6800000</v>
      </c>
      <c r="C39" s="32"/>
      <c r="D39" s="32"/>
    </row>
    <row r="40" spans="1:4" x14ac:dyDescent="0.35">
      <c r="A40" s="44" t="s">
        <v>40</v>
      </c>
      <c r="B40" s="96"/>
      <c r="C40" s="32"/>
      <c r="D40" s="32"/>
    </row>
    <row r="41" spans="1:4" x14ac:dyDescent="0.35">
      <c r="A41" s="14" t="s">
        <v>1</v>
      </c>
      <c r="B41" s="94">
        <v>6900000</v>
      </c>
      <c r="C41" s="32"/>
      <c r="D41" s="32"/>
    </row>
    <row r="42" spans="1:4" x14ac:dyDescent="0.35">
      <c r="A42" s="14" t="s">
        <v>2</v>
      </c>
      <c r="B42" s="94">
        <v>7000000</v>
      </c>
      <c r="C42" s="32"/>
      <c r="D42" s="32"/>
    </row>
    <row r="43" spans="1:4" x14ac:dyDescent="0.35">
      <c r="A43" s="14" t="s">
        <v>3</v>
      </c>
      <c r="B43" s="94">
        <v>7100000</v>
      </c>
      <c r="C43" s="32"/>
      <c r="D43" s="32"/>
    </row>
    <row r="44" spans="1:4" x14ac:dyDescent="0.35">
      <c r="A44" s="14" t="s">
        <v>4</v>
      </c>
      <c r="B44" s="94">
        <v>7200000</v>
      </c>
      <c r="C44" s="32"/>
      <c r="D44" s="32"/>
    </row>
    <row r="45" spans="1:4" ht="16" thickBot="1" x14ac:dyDescent="0.4">
      <c r="A45" s="30" t="s">
        <v>5</v>
      </c>
      <c r="B45" s="94">
        <v>7300000</v>
      </c>
      <c r="C45" s="32"/>
      <c r="D45" s="32"/>
    </row>
    <row r="46" spans="1:4" x14ac:dyDescent="0.35">
      <c r="A46" s="44" t="s">
        <v>42</v>
      </c>
      <c r="B46" s="96"/>
      <c r="C46" s="32"/>
      <c r="D46" s="32"/>
    </row>
    <row r="47" spans="1:4" x14ac:dyDescent="0.35">
      <c r="A47" s="14" t="s">
        <v>1</v>
      </c>
      <c r="B47" s="94">
        <v>7400000</v>
      </c>
      <c r="C47" s="32"/>
      <c r="D47" s="32"/>
    </row>
    <row r="48" spans="1:4" x14ac:dyDescent="0.35">
      <c r="A48" s="14" t="s">
        <v>2</v>
      </c>
      <c r="B48" s="94">
        <v>7500000</v>
      </c>
      <c r="C48" s="32"/>
      <c r="D48" s="32"/>
    </row>
    <row r="49" spans="1:12" x14ac:dyDescent="0.35">
      <c r="A49" s="14" t="s">
        <v>3</v>
      </c>
      <c r="B49" s="94">
        <v>7700000</v>
      </c>
      <c r="C49" s="32"/>
      <c r="D49" s="32"/>
    </row>
    <row r="50" spans="1:12" x14ac:dyDescent="0.35">
      <c r="A50" s="14" t="s">
        <v>4</v>
      </c>
      <c r="B50" s="94">
        <v>7900000</v>
      </c>
      <c r="C50" s="32"/>
      <c r="D50" s="32"/>
    </row>
    <row r="51" spans="1:12" ht="16" thickBot="1" x14ac:dyDescent="0.4">
      <c r="A51" s="30" t="s">
        <v>5</v>
      </c>
      <c r="B51" s="95">
        <v>8100000</v>
      </c>
      <c r="C51" s="32"/>
      <c r="D51" s="32"/>
    </row>
    <row r="52" spans="1:12" x14ac:dyDescent="0.35">
      <c r="A52" s="45" t="s">
        <v>42</v>
      </c>
      <c r="B52" s="94"/>
      <c r="C52" s="32"/>
      <c r="D52" s="32"/>
    </row>
    <row r="53" spans="1:12" x14ac:dyDescent="0.35">
      <c r="A53" s="14" t="s">
        <v>1</v>
      </c>
      <c r="B53" s="94">
        <v>8300000</v>
      </c>
      <c r="C53" s="32"/>
      <c r="D53" s="32"/>
    </row>
    <row r="54" spans="1:12" x14ac:dyDescent="0.35">
      <c r="A54" s="14" t="s">
        <v>2</v>
      </c>
      <c r="B54" s="94">
        <v>8500000</v>
      </c>
      <c r="C54" s="32"/>
      <c r="D54" s="32"/>
    </row>
    <row r="55" spans="1:12" x14ac:dyDescent="0.35">
      <c r="A55" s="14" t="s">
        <v>3</v>
      </c>
      <c r="B55" s="94">
        <v>8700000</v>
      </c>
      <c r="C55" s="32"/>
      <c r="D55" s="32"/>
    </row>
    <row r="56" spans="1:12" x14ac:dyDescent="0.35">
      <c r="A56" s="14" t="s">
        <v>4</v>
      </c>
      <c r="B56" s="94">
        <v>8900000</v>
      </c>
      <c r="C56" s="32"/>
      <c r="D56" s="32"/>
    </row>
    <row r="57" spans="1:12" ht="16" thickBot="1" x14ac:dyDescent="0.4">
      <c r="A57" s="14" t="s">
        <v>5</v>
      </c>
      <c r="B57" s="94">
        <v>9100000</v>
      </c>
      <c r="C57" s="32"/>
      <c r="D57" s="32"/>
    </row>
    <row r="58" spans="1:12" ht="16" thickBot="1" x14ac:dyDescent="0.4">
      <c r="A58" s="47" t="s">
        <v>15</v>
      </c>
      <c r="B58" s="48">
        <f>SUM(B35:B57)</f>
        <v>150600000</v>
      </c>
    </row>
    <row r="59" spans="1:12" ht="16" thickBot="1" x14ac:dyDescent="0.4">
      <c r="A59" s="9"/>
    </row>
    <row r="60" spans="1:12" ht="34.5" customHeight="1" thickBot="1" x14ac:dyDescent="0.4">
      <c r="A60" s="46" t="s">
        <v>18</v>
      </c>
      <c r="B60" s="23">
        <f>B31+B58</f>
        <v>30090600000</v>
      </c>
    </row>
    <row r="62" spans="1:12" x14ac:dyDescent="0.35">
      <c r="A62" s="13" t="s">
        <v>19</v>
      </c>
    </row>
    <row r="63" spans="1:12" x14ac:dyDescent="0.35">
      <c r="A63" s="13" t="s">
        <v>6</v>
      </c>
    </row>
    <row r="64" spans="1:12" ht="31.5" customHeight="1" x14ac:dyDescent="0.35">
      <c r="A64" s="109" t="s">
        <v>23</v>
      </c>
      <c r="B64" s="109"/>
      <c r="C64" s="109"/>
      <c r="D64" s="109"/>
      <c r="E64" s="109"/>
      <c r="F64" s="109"/>
      <c r="G64" s="109"/>
      <c r="H64" s="109"/>
      <c r="I64" s="109"/>
      <c r="J64" s="109"/>
      <c r="K64" s="109"/>
      <c r="L64" s="109"/>
    </row>
    <row r="65" spans="1:1" x14ac:dyDescent="0.35">
      <c r="A65" s="13"/>
    </row>
  </sheetData>
  <mergeCells count="1">
    <mergeCell ref="A64:L64"/>
  </mergeCells>
  <pageMargins left="0.7" right="0.7" top="0.75" bottom="0.75" header="0.3" footer="0.3"/>
  <pageSetup scale="47" orientation="landscape" r:id="rId1"/>
  <headerFooter>
    <oddHeader>&amp;CSection L, Attachment H
Summary 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
  <sheetViews>
    <sheetView showGridLines="0" zoomScale="80" zoomScaleNormal="80" workbookViewId="0">
      <selection activeCell="J32" sqref="J32"/>
    </sheetView>
  </sheetViews>
  <sheetFormatPr defaultRowHeight="14.5" x14ac:dyDescent="0.35"/>
  <cols>
    <col min="1" max="1" width="24.81640625" customWidth="1"/>
    <col min="2" max="2" width="18.54296875" customWidth="1"/>
    <col min="3" max="3" width="9.54296875" customWidth="1"/>
    <col min="4" max="4" width="19.7265625" customWidth="1"/>
    <col min="5" max="5" width="9.7265625" customWidth="1"/>
    <col min="6" max="6" width="19.81640625" customWidth="1"/>
    <col min="7" max="7" width="19.7265625" customWidth="1"/>
  </cols>
  <sheetData>
    <row r="1" spans="1:15" ht="17.5" x14ac:dyDescent="0.35">
      <c r="A1" s="37" t="s">
        <v>20</v>
      </c>
      <c r="B1" s="37"/>
      <c r="C1" s="37"/>
      <c r="D1" s="37"/>
      <c r="E1" s="37"/>
      <c r="F1" s="37"/>
      <c r="G1" s="37"/>
      <c r="H1" s="37"/>
      <c r="I1" s="37"/>
    </row>
    <row r="2" spans="1:15" ht="15" x14ac:dyDescent="0.35">
      <c r="A2" s="6" t="s">
        <v>72</v>
      </c>
      <c r="B2" s="38"/>
      <c r="C2" s="38"/>
      <c r="D2" s="38"/>
      <c r="E2" s="38"/>
      <c r="F2" s="38"/>
      <c r="G2" s="38"/>
      <c r="H2" s="38"/>
      <c r="I2" s="38"/>
    </row>
    <row r="3" spans="1:15" ht="15.5" x14ac:dyDescent="0.35">
      <c r="A3" s="18"/>
      <c r="B3" s="27"/>
      <c r="C3" s="27"/>
      <c r="D3" s="27"/>
      <c r="E3" s="27"/>
      <c r="F3" s="27"/>
      <c r="G3" s="27"/>
      <c r="H3" s="27"/>
      <c r="I3" s="27"/>
    </row>
    <row r="4" spans="1:15" ht="15.5" x14ac:dyDescent="0.35">
      <c r="A4" s="18"/>
      <c r="B4" s="10"/>
      <c r="C4" s="10"/>
      <c r="D4" s="10"/>
      <c r="E4" s="10"/>
      <c r="F4" s="10"/>
      <c r="G4" s="10"/>
      <c r="H4" s="10"/>
      <c r="I4" s="10"/>
    </row>
    <row r="5" spans="1:15" ht="15" x14ac:dyDescent="0.35">
      <c r="A5" s="110" t="s">
        <v>73</v>
      </c>
      <c r="B5" s="110"/>
      <c r="C5" s="110"/>
      <c r="D5" s="110"/>
      <c r="E5" s="110"/>
      <c r="F5" s="110"/>
      <c r="G5" s="110"/>
      <c r="H5" s="6"/>
      <c r="I5" s="6"/>
    </row>
    <row r="6" spans="1:15" ht="15" thickBot="1" x14ac:dyDescent="0.4"/>
    <row r="7" spans="1:15" ht="16" thickBot="1" x14ac:dyDescent="0.4">
      <c r="A7" s="19" t="s">
        <v>74</v>
      </c>
      <c r="B7" s="91">
        <v>13000000</v>
      </c>
    </row>
    <row r="8" spans="1:15" x14ac:dyDescent="0.35">
      <c r="A8" s="28"/>
    </row>
    <row r="9" spans="1:15" ht="15.5" x14ac:dyDescent="0.35">
      <c r="A9" s="111" t="s">
        <v>77</v>
      </c>
      <c r="B9" s="112"/>
      <c r="C9" s="112"/>
      <c r="D9" s="112"/>
      <c r="E9" s="112"/>
      <c r="F9" s="112"/>
      <c r="G9" s="112"/>
      <c r="H9" s="112"/>
      <c r="I9" s="112"/>
      <c r="J9" s="112"/>
      <c r="K9" s="112"/>
      <c r="L9" s="112"/>
      <c r="M9" s="112"/>
      <c r="N9" s="112"/>
      <c r="O9" s="112"/>
    </row>
    <row r="10" spans="1:15" ht="15.5" x14ac:dyDescent="0.35">
      <c r="A10" s="111"/>
      <c r="B10" s="112"/>
      <c r="C10" s="112"/>
      <c r="D10" s="112"/>
      <c r="E10" s="112"/>
      <c r="F10" s="112"/>
      <c r="G10" s="112"/>
      <c r="H10" s="112"/>
      <c r="I10" s="112"/>
      <c r="J10" s="112"/>
      <c r="K10" s="112"/>
      <c r="L10" s="112"/>
      <c r="M10" s="112"/>
      <c r="N10" s="112"/>
      <c r="O10" s="112"/>
    </row>
  </sheetData>
  <mergeCells count="3">
    <mergeCell ref="A5:G5"/>
    <mergeCell ref="A9:O9"/>
    <mergeCell ref="A10:O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zoomScaleNormal="100" workbookViewId="0">
      <selection activeCell="B8" sqref="B8"/>
    </sheetView>
  </sheetViews>
  <sheetFormatPr defaultColWidth="9.1796875" defaultRowHeight="15.5" x14ac:dyDescent="0.35"/>
  <cols>
    <col min="1" max="1" width="25.1796875" style="10" customWidth="1"/>
    <col min="2" max="2" width="20" style="10" customWidth="1"/>
    <col min="3" max="3" width="19.26953125" style="10" customWidth="1"/>
    <col min="4" max="4" width="22.453125" style="10" customWidth="1"/>
    <col min="5" max="5" width="17.81640625" style="10" customWidth="1"/>
    <col min="6" max="6" width="20.26953125" style="10" customWidth="1"/>
    <col min="7" max="7" width="22.1796875" style="10" customWidth="1"/>
    <col min="8" max="8" width="16" style="10" customWidth="1"/>
    <col min="9" max="9" width="18.26953125" style="10" customWidth="1"/>
    <col min="10" max="16384" width="9.1796875" style="10"/>
  </cols>
  <sheetData>
    <row r="1" spans="1:9" ht="17.5" x14ac:dyDescent="0.35">
      <c r="A1" s="37" t="s">
        <v>20</v>
      </c>
      <c r="B1" s="37"/>
      <c r="C1" s="37"/>
      <c r="D1" s="37"/>
      <c r="E1" s="37"/>
      <c r="F1" s="37"/>
      <c r="G1" s="37"/>
      <c r="H1" s="37"/>
    </row>
    <row r="2" spans="1:9" x14ac:dyDescent="0.35">
      <c r="A2" s="6" t="s">
        <v>38</v>
      </c>
      <c r="B2" s="38"/>
      <c r="C2" s="38"/>
      <c r="D2" s="38"/>
      <c r="E2" s="38"/>
      <c r="F2" s="38"/>
      <c r="G2" s="38"/>
      <c r="H2" s="38"/>
    </row>
    <row r="3" spans="1:9" x14ac:dyDescent="0.35">
      <c r="A3" s="18"/>
    </row>
    <row r="4" spans="1:9" x14ac:dyDescent="0.35">
      <c r="A4" s="18"/>
    </row>
    <row r="5" spans="1:9" x14ac:dyDescent="0.35">
      <c r="A5" s="110" t="s">
        <v>65</v>
      </c>
      <c r="B5" s="110"/>
      <c r="C5" s="110"/>
      <c r="D5" s="110"/>
      <c r="E5" s="6"/>
      <c r="F5" s="6"/>
      <c r="G5" s="6"/>
      <c r="H5" s="6"/>
    </row>
    <row r="6" spans="1:9" ht="18.75" customHeight="1" thickBot="1" x14ac:dyDescent="0.4">
      <c r="A6" s="1"/>
    </row>
    <row r="7" spans="1:9" ht="46" thickBot="1" x14ac:dyDescent="0.4">
      <c r="A7" s="64" t="s">
        <v>7</v>
      </c>
      <c r="B7" s="35" t="s">
        <v>24</v>
      </c>
      <c r="C7" s="73" t="s">
        <v>63</v>
      </c>
      <c r="D7" s="64" t="s">
        <v>64</v>
      </c>
      <c r="E7" s="62" t="s">
        <v>68</v>
      </c>
      <c r="F7" s="64" t="s">
        <v>69</v>
      </c>
      <c r="G7" s="35" t="s">
        <v>60</v>
      </c>
      <c r="H7" s="35" t="s">
        <v>70</v>
      </c>
      <c r="I7" s="35" t="s">
        <v>67</v>
      </c>
    </row>
    <row r="8" spans="1:9" ht="15.75" customHeight="1" x14ac:dyDescent="0.35">
      <c r="A8" s="71" t="s">
        <v>29</v>
      </c>
      <c r="B8" s="100">
        <f>+(('Forecasted Budget'!B8*(1-0.15))/(1+'CLIN 0002 M&amp;O Fee'!C8))</f>
        <v>1045500000</v>
      </c>
      <c r="C8" s="74"/>
      <c r="D8" s="104">
        <f>ROUND(B8*C8,0)</f>
        <v>0</v>
      </c>
      <c r="E8" s="99"/>
      <c r="F8" s="81">
        <f>ROUND(D8*E8,0)</f>
        <v>0</v>
      </c>
      <c r="G8" s="78">
        <f>+D8-F8</f>
        <v>0</v>
      </c>
      <c r="H8" s="54">
        <f>+C8*E8</f>
        <v>0</v>
      </c>
      <c r="I8" s="56">
        <f>+C8-H8</f>
        <v>0</v>
      </c>
    </row>
    <row r="9" spans="1:9" ht="15.75" customHeight="1" x14ac:dyDescent="0.35">
      <c r="A9" s="69" t="s">
        <v>30</v>
      </c>
      <c r="B9" s="101">
        <f>+('Forecasted Budget'!B9*(1-0.15))/(1+'CLIN 0002 M&amp;O Fee'!C9)</f>
        <v>1071000000</v>
      </c>
      <c r="C9" s="75"/>
      <c r="D9" s="105">
        <f>ROUND(B9*C9,0)</f>
        <v>0</v>
      </c>
      <c r="E9" s="107"/>
      <c r="F9" s="82">
        <f t="shared" ref="F9:F12" si="0">ROUND(D9*E9,0)</f>
        <v>0</v>
      </c>
      <c r="G9" s="79">
        <f t="shared" ref="G9:G30" si="1">+D9-F9</f>
        <v>0</v>
      </c>
      <c r="H9" s="52">
        <f t="shared" ref="H9:H30" si="2">+C9*E9</f>
        <v>0</v>
      </c>
      <c r="I9" s="53">
        <f t="shared" ref="I9:I30" si="3">+C9-H9</f>
        <v>0</v>
      </c>
    </row>
    <row r="10" spans="1:9" ht="15.75" customHeight="1" x14ac:dyDescent="0.35">
      <c r="A10" s="69" t="s">
        <v>31</v>
      </c>
      <c r="B10" s="101">
        <f>+(('Forecasted Budget'!B10*(1-0.15))/(1+'CLIN 0002 M&amp;O Fee'!C10))</f>
        <v>1088000000</v>
      </c>
      <c r="C10" s="75"/>
      <c r="D10" s="105">
        <f>ROUND(B10*C10,0)</f>
        <v>0</v>
      </c>
      <c r="E10" s="107"/>
      <c r="F10" s="82">
        <f t="shared" si="0"/>
        <v>0</v>
      </c>
      <c r="G10" s="79">
        <f t="shared" si="1"/>
        <v>0</v>
      </c>
      <c r="H10" s="52">
        <f t="shared" si="2"/>
        <v>0</v>
      </c>
      <c r="I10" s="53">
        <f t="shared" si="3"/>
        <v>0</v>
      </c>
    </row>
    <row r="11" spans="1:9" ht="15.75" customHeight="1" x14ac:dyDescent="0.35">
      <c r="A11" s="69" t="s">
        <v>32</v>
      </c>
      <c r="B11" s="101">
        <f>+(('Forecasted Budget'!B11*(1-0.15))/(1+'CLIN 0002 M&amp;O Fee'!C11))</f>
        <v>1113500000</v>
      </c>
      <c r="C11" s="75"/>
      <c r="D11" s="105">
        <f>ROUND(B11*C11,0)</f>
        <v>0</v>
      </c>
      <c r="E11" s="107"/>
      <c r="F11" s="82">
        <f t="shared" si="0"/>
        <v>0</v>
      </c>
      <c r="G11" s="79">
        <f t="shared" si="1"/>
        <v>0</v>
      </c>
      <c r="H11" s="52">
        <f t="shared" si="2"/>
        <v>0</v>
      </c>
      <c r="I11" s="53">
        <f t="shared" si="3"/>
        <v>0</v>
      </c>
    </row>
    <row r="12" spans="1:9" ht="15.75" customHeight="1" x14ac:dyDescent="0.35">
      <c r="A12" s="69" t="s">
        <v>33</v>
      </c>
      <c r="B12" s="101">
        <f>+(('Forecasted Budget'!B12*(1-0.15))/(1+'CLIN 0002 M&amp;O Fee'!C12))</f>
        <v>1130500000</v>
      </c>
      <c r="C12" s="75"/>
      <c r="D12" s="105">
        <f>ROUND(B12*C12,0)</f>
        <v>0</v>
      </c>
      <c r="E12" s="107"/>
      <c r="F12" s="82">
        <f t="shared" si="0"/>
        <v>0</v>
      </c>
      <c r="G12" s="79">
        <f t="shared" si="1"/>
        <v>0</v>
      </c>
      <c r="H12" s="52">
        <f t="shared" si="2"/>
        <v>0</v>
      </c>
      <c r="I12" s="53">
        <f t="shared" si="3"/>
        <v>0</v>
      </c>
    </row>
    <row r="13" spans="1:9" ht="15.75" customHeight="1" x14ac:dyDescent="0.35">
      <c r="A13" s="69"/>
      <c r="B13" s="101"/>
      <c r="C13" s="75"/>
      <c r="D13" s="105"/>
      <c r="E13" s="76"/>
      <c r="F13" s="82"/>
      <c r="G13" s="79"/>
      <c r="H13" s="52"/>
      <c r="I13" s="53"/>
    </row>
    <row r="14" spans="1:9" ht="15.75" customHeight="1" x14ac:dyDescent="0.35">
      <c r="A14" s="69" t="s">
        <v>44</v>
      </c>
      <c r="B14" s="101">
        <f>+(('Forecasted Budget'!B14*(1-0.15))/(1+'CLIN 0002 M&amp;O Fee'!C14))</f>
        <v>1156000000</v>
      </c>
      <c r="C14" s="75"/>
      <c r="D14" s="105">
        <f>ROUND(B14*C14,0)</f>
        <v>0</v>
      </c>
      <c r="E14" s="107"/>
      <c r="F14" s="82">
        <f>ROUND(D14*E14,0)</f>
        <v>0</v>
      </c>
      <c r="G14" s="79">
        <f t="shared" si="1"/>
        <v>0</v>
      </c>
      <c r="H14" s="52">
        <f t="shared" si="2"/>
        <v>0</v>
      </c>
      <c r="I14" s="53">
        <f t="shared" si="3"/>
        <v>0</v>
      </c>
    </row>
    <row r="15" spans="1:9" ht="15.75" customHeight="1" x14ac:dyDescent="0.35">
      <c r="A15" s="69" t="s">
        <v>46</v>
      </c>
      <c r="B15" s="101">
        <f>+(('Forecasted Budget'!B15*(1-0.15))/(1+'CLIN 0002 M&amp;O Fee'!C15))</f>
        <v>1181500000</v>
      </c>
      <c r="C15" s="75"/>
      <c r="D15" s="105">
        <f>ROUND(B15*C15,0)</f>
        <v>0</v>
      </c>
      <c r="E15" s="107"/>
      <c r="F15" s="82">
        <f t="shared" ref="F15:F18" si="4">ROUND(D15*E15,0)</f>
        <v>0</v>
      </c>
      <c r="G15" s="79">
        <f t="shared" si="1"/>
        <v>0</v>
      </c>
      <c r="H15" s="52">
        <f t="shared" si="2"/>
        <v>0</v>
      </c>
      <c r="I15" s="53">
        <f t="shared" si="3"/>
        <v>0</v>
      </c>
    </row>
    <row r="16" spans="1:9" ht="15.75" customHeight="1" x14ac:dyDescent="0.35">
      <c r="A16" s="69" t="s">
        <v>48</v>
      </c>
      <c r="B16" s="101">
        <f>+(('Forecasted Budget'!B16*(1-0.15))/(1+'CLIN 0002 M&amp;O Fee'!C16))</f>
        <v>1207000000</v>
      </c>
      <c r="C16" s="75"/>
      <c r="D16" s="105">
        <f>ROUND(B16*C16,0)</f>
        <v>0</v>
      </c>
      <c r="E16" s="107"/>
      <c r="F16" s="82">
        <f t="shared" si="4"/>
        <v>0</v>
      </c>
      <c r="G16" s="79">
        <f t="shared" si="1"/>
        <v>0</v>
      </c>
      <c r="H16" s="52">
        <f t="shared" si="2"/>
        <v>0</v>
      </c>
      <c r="I16" s="53">
        <f t="shared" si="3"/>
        <v>0</v>
      </c>
    </row>
    <row r="17" spans="1:9" ht="15.75" customHeight="1" x14ac:dyDescent="0.35">
      <c r="A17" s="69" t="s">
        <v>47</v>
      </c>
      <c r="B17" s="101">
        <f>+(('Forecasted Budget'!B17*(1-0.15))/(1+'CLIN 0002 M&amp;O Fee'!C17))</f>
        <v>1224000000</v>
      </c>
      <c r="C17" s="75"/>
      <c r="D17" s="105">
        <f>ROUND(B17*C17,0)</f>
        <v>0</v>
      </c>
      <c r="E17" s="107"/>
      <c r="F17" s="82">
        <f t="shared" si="4"/>
        <v>0</v>
      </c>
      <c r="G17" s="79">
        <f t="shared" si="1"/>
        <v>0</v>
      </c>
      <c r="H17" s="52">
        <f t="shared" si="2"/>
        <v>0</v>
      </c>
      <c r="I17" s="53">
        <f t="shared" si="3"/>
        <v>0</v>
      </c>
    </row>
    <row r="18" spans="1:9" ht="15.75" customHeight="1" x14ac:dyDescent="0.35">
      <c r="A18" s="69" t="s">
        <v>45</v>
      </c>
      <c r="B18" s="101">
        <f>+(('Forecasted Budget'!B18*(1-0.15))/(1+'CLIN 0002 M&amp;O Fee'!C18))</f>
        <v>1249500000</v>
      </c>
      <c r="C18" s="75"/>
      <c r="D18" s="105">
        <f>ROUND(B18*C18,0)</f>
        <v>0</v>
      </c>
      <c r="E18" s="107"/>
      <c r="F18" s="82">
        <f t="shared" si="4"/>
        <v>0</v>
      </c>
      <c r="G18" s="79">
        <f t="shared" si="1"/>
        <v>0</v>
      </c>
      <c r="H18" s="52">
        <f t="shared" si="2"/>
        <v>0</v>
      </c>
      <c r="I18" s="53">
        <f t="shared" si="3"/>
        <v>0</v>
      </c>
    </row>
    <row r="19" spans="1:9" ht="15.75" customHeight="1" x14ac:dyDescent="0.35">
      <c r="A19" s="69"/>
      <c r="B19" s="101"/>
      <c r="C19" s="75"/>
      <c r="D19" s="105"/>
      <c r="E19" s="77"/>
      <c r="F19" s="82"/>
      <c r="G19" s="79"/>
      <c r="H19" s="52"/>
      <c r="I19" s="53"/>
    </row>
    <row r="20" spans="1:9" ht="15.75" customHeight="1" x14ac:dyDescent="0.35">
      <c r="A20" s="69" t="s">
        <v>49</v>
      </c>
      <c r="B20" s="101">
        <f>+(('Forecasted Budget'!B20*(1-0.15))/(1+'CLIN 0002 M&amp;O Fee'!C20))</f>
        <v>1275000000</v>
      </c>
      <c r="C20" s="75"/>
      <c r="D20" s="105">
        <f>ROUND(B20*C20,0)</f>
        <v>0</v>
      </c>
      <c r="E20" s="107"/>
      <c r="F20" s="82">
        <f>ROUND(D20*E20,0)</f>
        <v>0</v>
      </c>
      <c r="G20" s="79">
        <f t="shared" si="1"/>
        <v>0</v>
      </c>
      <c r="H20" s="52">
        <f t="shared" si="2"/>
        <v>0</v>
      </c>
      <c r="I20" s="53">
        <f t="shared" si="3"/>
        <v>0</v>
      </c>
    </row>
    <row r="21" spans="1:9" ht="15.75" customHeight="1" x14ac:dyDescent="0.35">
      <c r="A21" s="69" t="s">
        <v>50</v>
      </c>
      <c r="B21" s="101">
        <f>+(('Forecasted Budget'!B21*(1-0.15))/(1+'CLIN 0002 M&amp;O Fee'!C21))</f>
        <v>1300500000</v>
      </c>
      <c r="C21" s="75"/>
      <c r="D21" s="105">
        <f>ROUND(B21*C21,0)</f>
        <v>0</v>
      </c>
      <c r="E21" s="107"/>
      <c r="F21" s="82">
        <f t="shared" ref="F21:F24" si="5">ROUND(D21*E21,0)</f>
        <v>0</v>
      </c>
      <c r="G21" s="79">
        <f t="shared" si="1"/>
        <v>0</v>
      </c>
      <c r="H21" s="52">
        <f t="shared" si="2"/>
        <v>0</v>
      </c>
      <c r="I21" s="53">
        <f t="shared" si="3"/>
        <v>0</v>
      </c>
    </row>
    <row r="22" spans="1:9" ht="15.75" customHeight="1" x14ac:dyDescent="0.35">
      <c r="A22" s="69" t="s">
        <v>51</v>
      </c>
      <c r="B22" s="101">
        <f>+(('Forecasted Budget'!B22*(1-0.15))/(1+'CLIN 0002 M&amp;O Fee'!C22))</f>
        <v>1326000000</v>
      </c>
      <c r="C22" s="75"/>
      <c r="D22" s="105">
        <f>ROUND(B22*C22,0)</f>
        <v>0</v>
      </c>
      <c r="E22" s="107"/>
      <c r="F22" s="82">
        <f t="shared" si="5"/>
        <v>0</v>
      </c>
      <c r="G22" s="79">
        <f t="shared" si="1"/>
        <v>0</v>
      </c>
      <c r="H22" s="52">
        <f t="shared" si="2"/>
        <v>0</v>
      </c>
      <c r="I22" s="53">
        <f t="shared" si="3"/>
        <v>0</v>
      </c>
    </row>
    <row r="23" spans="1:9" ht="15.75" customHeight="1" x14ac:dyDescent="0.35">
      <c r="A23" s="69" t="s">
        <v>52</v>
      </c>
      <c r="B23" s="101">
        <f>+(('Forecasted Budget'!B23*(1-0.15))/(1+'CLIN 0002 M&amp;O Fee'!C23))</f>
        <v>1351500000</v>
      </c>
      <c r="C23" s="75"/>
      <c r="D23" s="105">
        <f>ROUND(B23*C23,0)</f>
        <v>0</v>
      </c>
      <c r="E23" s="107"/>
      <c r="F23" s="82">
        <f t="shared" si="5"/>
        <v>0</v>
      </c>
      <c r="G23" s="79">
        <f t="shared" si="1"/>
        <v>0</v>
      </c>
      <c r="H23" s="52">
        <f t="shared" si="2"/>
        <v>0</v>
      </c>
      <c r="I23" s="53">
        <f t="shared" si="3"/>
        <v>0</v>
      </c>
    </row>
    <row r="24" spans="1:9" ht="15.75" customHeight="1" x14ac:dyDescent="0.35">
      <c r="A24" s="69" t="s">
        <v>53</v>
      </c>
      <c r="B24" s="101">
        <f>+(('Forecasted Budget'!B24*(1-0.15))/(1+'CLIN 0002 M&amp;O Fee'!C24))</f>
        <v>1385500000</v>
      </c>
      <c r="C24" s="75"/>
      <c r="D24" s="105">
        <f>ROUND(B24*C24,0)</f>
        <v>0</v>
      </c>
      <c r="E24" s="107"/>
      <c r="F24" s="82">
        <f t="shared" si="5"/>
        <v>0</v>
      </c>
      <c r="G24" s="79">
        <f t="shared" si="1"/>
        <v>0</v>
      </c>
      <c r="H24" s="52">
        <f t="shared" si="2"/>
        <v>0</v>
      </c>
      <c r="I24" s="53">
        <f t="shared" si="3"/>
        <v>0</v>
      </c>
    </row>
    <row r="25" spans="1:9" ht="15.75" customHeight="1" x14ac:dyDescent="0.35">
      <c r="A25" s="69"/>
      <c r="B25" s="101"/>
      <c r="C25" s="75"/>
      <c r="D25" s="105"/>
      <c r="E25" s="77"/>
      <c r="F25" s="82"/>
      <c r="G25" s="79"/>
      <c r="H25" s="52"/>
      <c r="I25" s="53"/>
    </row>
    <row r="26" spans="1:9" ht="15.75" customHeight="1" x14ac:dyDescent="0.35">
      <c r="A26" s="69" t="s">
        <v>54</v>
      </c>
      <c r="B26" s="101">
        <f>+(('Forecasted Budget'!B26*(1-0.15))/(1+'CLIN 0002 M&amp;O Fee'!C26))</f>
        <v>1411000000</v>
      </c>
      <c r="C26" s="75"/>
      <c r="D26" s="105">
        <f>ROUND(B26*C26,0)</f>
        <v>0</v>
      </c>
      <c r="E26" s="107"/>
      <c r="F26" s="82">
        <f>ROUND(D26*E26,0)</f>
        <v>0</v>
      </c>
      <c r="G26" s="79">
        <f t="shared" si="1"/>
        <v>0</v>
      </c>
      <c r="H26" s="52">
        <f t="shared" si="2"/>
        <v>0</v>
      </c>
      <c r="I26" s="53">
        <f t="shared" si="3"/>
        <v>0</v>
      </c>
    </row>
    <row r="27" spans="1:9" ht="15.75" customHeight="1" x14ac:dyDescent="0.35">
      <c r="A27" s="69" t="s">
        <v>55</v>
      </c>
      <c r="B27" s="101">
        <f>+(('Forecasted Budget'!B27*(1-0.15))/(1+'CLIN 0002 M&amp;O Fee'!C27))</f>
        <v>1436500000</v>
      </c>
      <c r="C27" s="75"/>
      <c r="D27" s="105">
        <f>ROUND(B27*C27,0)</f>
        <v>0</v>
      </c>
      <c r="E27" s="107"/>
      <c r="F27" s="82">
        <f t="shared" ref="F27:F29" si="6">ROUND(D27*E27,0)</f>
        <v>0</v>
      </c>
      <c r="G27" s="79">
        <f t="shared" si="1"/>
        <v>0</v>
      </c>
      <c r="H27" s="52">
        <f t="shared" si="2"/>
        <v>0</v>
      </c>
      <c r="I27" s="53">
        <f t="shared" si="3"/>
        <v>0</v>
      </c>
    </row>
    <row r="28" spans="1:9" ht="15.75" customHeight="1" x14ac:dyDescent="0.35">
      <c r="A28" s="69" t="s">
        <v>56</v>
      </c>
      <c r="B28" s="101">
        <f>+(('Forecasted Budget'!B28*(1-0.15))/(1+'CLIN 0002 M&amp;O Fee'!C28))</f>
        <v>1470500000</v>
      </c>
      <c r="C28" s="75"/>
      <c r="D28" s="105">
        <f>ROUND(B28*C28,0)</f>
        <v>0</v>
      </c>
      <c r="E28" s="107"/>
      <c r="F28" s="82">
        <f t="shared" si="6"/>
        <v>0</v>
      </c>
      <c r="G28" s="79">
        <f t="shared" si="1"/>
        <v>0</v>
      </c>
      <c r="H28" s="52">
        <f t="shared" si="2"/>
        <v>0</v>
      </c>
      <c r="I28" s="53">
        <f t="shared" si="3"/>
        <v>0</v>
      </c>
    </row>
    <row r="29" spans="1:9" ht="15.75" customHeight="1" x14ac:dyDescent="0.35">
      <c r="A29" s="69" t="s">
        <v>57</v>
      </c>
      <c r="B29" s="101">
        <f>+(('Forecasted Budget'!B29*(1-0.15))/(1+'CLIN 0002 M&amp;O Fee'!C29))</f>
        <v>1496000000</v>
      </c>
      <c r="C29" s="75"/>
      <c r="D29" s="105">
        <f>ROUND(B29*C29,0)</f>
        <v>0</v>
      </c>
      <c r="E29" s="107"/>
      <c r="F29" s="82">
        <f t="shared" si="6"/>
        <v>0</v>
      </c>
      <c r="G29" s="79">
        <f t="shared" si="1"/>
        <v>0</v>
      </c>
      <c r="H29" s="52">
        <f t="shared" si="2"/>
        <v>0</v>
      </c>
      <c r="I29" s="53">
        <f t="shared" si="3"/>
        <v>0</v>
      </c>
    </row>
    <row r="30" spans="1:9" ht="15.75" customHeight="1" thickBot="1" x14ac:dyDescent="0.4">
      <c r="A30" s="72" t="s">
        <v>58</v>
      </c>
      <c r="B30" s="102">
        <f>+(('Forecasted Budget'!B30*(1-0.15))/(1+'CLIN 0002 M&amp;O Fee'!C30))</f>
        <v>1530000000</v>
      </c>
      <c r="C30" s="103"/>
      <c r="D30" s="106">
        <f>ROUND(B30*C30,0)</f>
        <v>0</v>
      </c>
      <c r="E30" s="108"/>
      <c r="F30" s="83">
        <f>ROUND(D30*E30,0)</f>
        <v>0</v>
      </c>
      <c r="G30" s="80">
        <f t="shared" si="1"/>
        <v>0</v>
      </c>
      <c r="H30" s="55">
        <f t="shared" si="2"/>
        <v>0</v>
      </c>
      <c r="I30" s="57">
        <f t="shared" si="3"/>
        <v>0</v>
      </c>
    </row>
    <row r="31" spans="1:9" ht="15.75" customHeight="1" thickBot="1" x14ac:dyDescent="0.4">
      <c r="A31" s="70" t="s">
        <v>17</v>
      </c>
      <c r="B31" s="66">
        <f>SUM(B8:B30)</f>
        <v>25449000000</v>
      </c>
      <c r="C31" s="65"/>
      <c r="D31" s="85">
        <f>+SUM(D8:D30)</f>
        <v>0</v>
      </c>
      <c r="E31" s="84"/>
      <c r="F31" s="85">
        <f>SUM(F8:F30)</f>
        <v>0</v>
      </c>
      <c r="G31" s="85">
        <f>+SUM(G8:G30)</f>
        <v>0</v>
      </c>
      <c r="H31" s="59"/>
      <c r="I31" s="59"/>
    </row>
    <row r="32" spans="1:9" ht="15.75" customHeight="1" x14ac:dyDescent="0.35">
      <c r="A32" s="3"/>
      <c r="B32" s="33"/>
      <c r="C32" s="4"/>
      <c r="D32" s="5"/>
      <c r="E32" s="5"/>
      <c r="F32" s="3"/>
      <c r="G32" s="3"/>
      <c r="H32" s="3"/>
    </row>
    <row r="33" spans="1:9" x14ac:dyDescent="0.35">
      <c r="A33" s="111" t="s">
        <v>66</v>
      </c>
      <c r="B33" s="112"/>
      <c r="C33" s="112"/>
      <c r="D33" s="112"/>
      <c r="E33" s="112"/>
      <c r="F33" s="112"/>
      <c r="G33" s="112"/>
      <c r="H33" s="112"/>
      <c r="I33" s="112"/>
    </row>
    <row r="34" spans="1:9" x14ac:dyDescent="0.35">
      <c r="A34" s="36" t="s">
        <v>59</v>
      </c>
      <c r="B34"/>
      <c r="C34"/>
      <c r="D34"/>
      <c r="E34"/>
      <c r="F34"/>
      <c r="G34"/>
      <c r="H34"/>
      <c r="I34"/>
    </row>
    <row r="35" spans="1:9" x14ac:dyDescent="0.35">
      <c r="A35" s="36" t="s">
        <v>37</v>
      </c>
      <c r="B35"/>
      <c r="C35"/>
      <c r="D35"/>
      <c r="E35"/>
      <c r="F35"/>
      <c r="G35"/>
      <c r="H35"/>
      <c r="I35"/>
    </row>
    <row r="36" spans="1:9" x14ac:dyDescent="0.35">
      <c r="A36" s="36" t="s">
        <v>6</v>
      </c>
      <c r="B36"/>
      <c r="C36"/>
      <c r="D36"/>
      <c r="E36"/>
      <c r="F36"/>
      <c r="G36"/>
      <c r="H36"/>
      <c r="I36"/>
    </row>
    <row r="37" spans="1:9" ht="47.25" customHeight="1" x14ac:dyDescent="0.35">
      <c r="A37" s="51"/>
      <c r="B37" s="51"/>
      <c r="C37" s="51"/>
      <c r="D37" s="51"/>
      <c r="E37" s="51"/>
      <c r="F37" s="51"/>
      <c r="G37" s="51"/>
      <c r="H37" s="51"/>
      <c r="I37" s="51"/>
    </row>
    <row r="38" spans="1:9" ht="31.5" customHeight="1" x14ac:dyDescent="0.35">
      <c r="A38" s="51"/>
      <c r="B38" s="51"/>
      <c r="C38" s="51"/>
      <c r="D38" s="51"/>
      <c r="E38" s="51"/>
      <c r="F38" s="51"/>
      <c r="G38" s="51"/>
      <c r="H38" s="51"/>
      <c r="I38" s="51"/>
    </row>
  </sheetData>
  <mergeCells count="2">
    <mergeCell ref="A33:I33"/>
    <mergeCell ref="A5:D5"/>
  </mergeCells>
  <pageMargins left="0.45" right="0.45"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2"/>
  <sheetViews>
    <sheetView showGridLines="0" zoomScale="107" zoomScaleNormal="80" workbookViewId="0"/>
  </sheetViews>
  <sheetFormatPr defaultColWidth="9.1796875" defaultRowHeight="14" x14ac:dyDescent="0.3"/>
  <cols>
    <col min="1" max="1" width="27.54296875" style="8" customWidth="1"/>
    <col min="2" max="2" width="18.54296875" style="8" customWidth="1"/>
    <col min="3" max="3" width="9.54296875" style="8" customWidth="1"/>
    <col min="4" max="4" width="19.7265625" style="8" customWidth="1"/>
    <col min="5" max="5" width="9.7265625" style="8" customWidth="1"/>
    <col min="6" max="6" width="19.81640625" style="8" customWidth="1"/>
    <col min="7" max="7" width="19.7265625" style="8" customWidth="1"/>
    <col min="8" max="16384" width="9.1796875" style="8"/>
  </cols>
  <sheetData>
    <row r="1" spans="1:11" ht="17.5" x14ac:dyDescent="0.3">
      <c r="A1" s="37" t="s">
        <v>20</v>
      </c>
      <c r="B1" s="37"/>
      <c r="C1" s="37"/>
      <c r="D1" s="37"/>
      <c r="E1" s="37"/>
      <c r="F1" s="37"/>
      <c r="G1" s="37"/>
      <c r="H1" s="37"/>
      <c r="I1" s="37"/>
    </row>
    <row r="2" spans="1:11" ht="15" x14ac:dyDescent="0.3">
      <c r="A2" s="6" t="s">
        <v>12</v>
      </c>
      <c r="B2" s="38"/>
      <c r="C2" s="38"/>
      <c r="D2" s="38"/>
      <c r="E2" s="38"/>
      <c r="F2" s="38"/>
      <c r="G2" s="38"/>
      <c r="H2" s="38"/>
      <c r="I2" s="38"/>
    </row>
    <row r="3" spans="1:11" ht="15.5" x14ac:dyDescent="0.35">
      <c r="A3" s="18"/>
    </row>
    <row r="4" spans="1:11" ht="15.5" x14ac:dyDescent="0.35">
      <c r="A4" s="18"/>
    </row>
    <row r="5" spans="1:11" ht="15.75" customHeight="1" x14ac:dyDescent="0.3">
      <c r="A5" s="110" t="s">
        <v>10</v>
      </c>
      <c r="B5" s="110"/>
      <c r="C5" s="110"/>
      <c r="D5" s="110"/>
      <c r="E5" s="6"/>
      <c r="F5" s="6"/>
      <c r="G5" s="6"/>
      <c r="H5" s="6"/>
      <c r="I5" s="6"/>
    </row>
    <row r="6" spans="1:11" ht="15.75" customHeight="1" thickBot="1" x14ac:dyDescent="0.35">
      <c r="A6" s="7"/>
      <c r="B6" s="7"/>
      <c r="C6" s="7"/>
      <c r="D6" s="7"/>
      <c r="E6" s="7"/>
      <c r="F6" s="7"/>
      <c r="G6" s="7"/>
      <c r="H6" s="6"/>
      <c r="I6" s="6"/>
    </row>
    <row r="7" spans="1:11" ht="30.5" thickBot="1" x14ac:dyDescent="0.4">
      <c r="A7" s="2" t="s">
        <v>7</v>
      </c>
      <c r="B7" s="26" t="s">
        <v>24</v>
      </c>
      <c r="C7" s="26" t="s">
        <v>9</v>
      </c>
      <c r="D7" s="63" t="s">
        <v>8</v>
      </c>
      <c r="E7" s="7"/>
      <c r="F7" s="7"/>
      <c r="G7" s="7"/>
      <c r="H7" s="6"/>
      <c r="I7" s="6"/>
      <c r="J7" s="10"/>
      <c r="K7" s="10"/>
    </row>
    <row r="8" spans="1:11" ht="15.75" customHeight="1" x14ac:dyDescent="0.35">
      <c r="A8" s="3" t="s">
        <v>29</v>
      </c>
      <c r="B8" s="88">
        <f>+(('Forecasted Budget'!B35*(1-0.15))/(1+C8))</f>
        <v>5440000</v>
      </c>
      <c r="C8" s="89"/>
      <c r="D8" s="90">
        <f>ROUND(B8*C8,0)</f>
        <v>0</v>
      </c>
      <c r="E8" s="5"/>
      <c r="F8" s="5"/>
      <c r="G8" s="3"/>
      <c r="H8" s="3"/>
      <c r="I8" s="3"/>
      <c r="J8" s="10"/>
      <c r="K8" s="10"/>
    </row>
    <row r="9" spans="1:11" ht="15.75" customHeight="1" x14ac:dyDescent="0.35">
      <c r="A9" s="3" t="s">
        <v>30</v>
      </c>
      <c r="B9" s="24">
        <f>+(('Forecasted Budget'!B36*(1-0.15))/(1+C9))</f>
        <v>5525000</v>
      </c>
      <c r="C9" s="67"/>
      <c r="D9" s="86">
        <f t="shared" ref="D9:D12" si="0">ROUND(B9*C9,0)</f>
        <v>0</v>
      </c>
      <c r="E9" s="5"/>
      <c r="F9" s="5"/>
      <c r="G9" s="3"/>
      <c r="H9" s="3"/>
      <c r="I9" s="3"/>
      <c r="J9" s="10"/>
      <c r="K9" s="10"/>
    </row>
    <row r="10" spans="1:11" ht="15.75" customHeight="1" x14ac:dyDescent="0.35">
      <c r="A10" s="3" t="s">
        <v>31</v>
      </c>
      <c r="B10" s="24">
        <f>+(('Forecasted Budget'!B37*(1-0.15))/(1+C10))</f>
        <v>5610000</v>
      </c>
      <c r="C10" s="67"/>
      <c r="D10" s="86">
        <f t="shared" si="0"/>
        <v>0</v>
      </c>
      <c r="E10" s="5"/>
      <c r="F10" s="5"/>
      <c r="G10" s="3"/>
      <c r="H10" s="3"/>
      <c r="I10" s="3"/>
      <c r="J10" s="10"/>
      <c r="K10" s="10"/>
    </row>
    <row r="11" spans="1:11" ht="15.75" customHeight="1" x14ac:dyDescent="0.35">
      <c r="A11" s="3" t="s">
        <v>32</v>
      </c>
      <c r="B11" s="24">
        <f>+(('Forecasted Budget'!B38*(1-0.15))/(1+C11))</f>
        <v>5695000</v>
      </c>
      <c r="C11" s="67"/>
      <c r="D11" s="86">
        <f t="shared" si="0"/>
        <v>0</v>
      </c>
      <c r="E11" s="5"/>
      <c r="F11" s="5"/>
      <c r="G11" s="3"/>
      <c r="H11" s="3"/>
      <c r="I11" s="3"/>
      <c r="J11" s="10"/>
      <c r="K11" s="10"/>
    </row>
    <row r="12" spans="1:11" ht="15.75" customHeight="1" x14ac:dyDescent="0.35">
      <c r="A12" s="3" t="s">
        <v>33</v>
      </c>
      <c r="B12" s="24">
        <f>+(('Forecasted Budget'!B39*(1-0.15))/(1+C12))</f>
        <v>5780000</v>
      </c>
      <c r="C12" s="67"/>
      <c r="D12" s="86">
        <f t="shared" si="0"/>
        <v>0</v>
      </c>
      <c r="E12" s="5"/>
      <c r="F12" s="5"/>
      <c r="G12" s="3"/>
      <c r="H12" s="3"/>
      <c r="I12" s="3"/>
      <c r="J12" s="10"/>
      <c r="K12" s="10"/>
    </row>
    <row r="13" spans="1:11" ht="15.75" customHeight="1" x14ac:dyDescent="0.35">
      <c r="A13" s="3"/>
      <c r="B13" s="20"/>
      <c r="C13" s="67"/>
      <c r="D13" s="86"/>
      <c r="E13" s="5"/>
      <c r="F13" s="5"/>
      <c r="G13" s="3"/>
      <c r="H13" s="3"/>
      <c r="I13" s="3"/>
      <c r="J13" s="10"/>
      <c r="K13" s="10"/>
    </row>
    <row r="14" spans="1:11" ht="15.75" customHeight="1" x14ac:dyDescent="0.35">
      <c r="A14" s="3" t="s">
        <v>44</v>
      </c>
      <c r="B14" s="24">
        <f>+(('Forecasted Budget'!B41*(1-0.15))/(1+C14))</f>
        <v>5865000</v>
      </c>
      <c r="C14" s="67"/>
      <c r="D14" s="86">
        <f>ROUND(B14*C14,0)</f>
        <v>0</v>
      </c>
      <c r="E14" s="5"/>
      <c r="F14" s="5"/>
      <c r="G14" s="3"/>
      <c r="H14" s="3"/>
      <c r="I14" s="3"/>
      <c r="J14" s="10"/>
      <c r="K14" s="10"/>
    </row>
    <row r="15" spans="1:11" ht="15.75" customHeight="1" x14ac:dyDescent="0.35">
      <c r="A15" s="3" t="s">
        <v>46</v>
      </c>
      <c r="B15" s="24">
        <f>+(('Forecasted Budget'!B42*(1-0.15))/(1+C15))</f>
        <v>5950000</v>
      </c>
      <c r="C15" s="67"/>
      <c r="D15" s="86">
        <f t="shared" ref="D15:D18" si="1">ROUND(B15*C15,0)</f>
        <v>0</v>
      </c>
      <c r="E15" s="5"/>
      <c r="F15" s="5"/>
      <c r="G15" s="3"/>
      <c r="H15" s="3"/>
      <c r="I15" s="3"/>
      <c r="J15" s="10"/>
      <c r="K15" s="10"/>
    </row>
    <row r="16" spans="1:11" ht="15.75" customHeight="1" x14ac:dyDescent="0.35">
      <c r="A16" s="3" t="s">
        <v>48</v>
      </c>
      <c r="B16" s="24">
        <f>+(('Forecasted Budget'!B43*(1-0.15))/(1+C16))</f>
        <v>6035000</v>
      </c>
      <c r="C16" s="67"/>
      <c r="D16" s="86">
        <f t="shared" si="1"/>
        <v>0</v>
      </c>
      <c r="E16" s="5"/>
      <c r="F16" s="5"/>
      <c r="G16" s="3"/>
      <c r="H16" s="3"/>
      <c r="I16" s="3"/>
      <c r="J16" s="10"/>
      <c r="K16" s="10"/>
    </row>
    <row r="17" spans="1:11" ht="15.75" customHeight="1" x14ac:dyDescent="0.35">
      <c r="A17" s="3" t="s">
        <v>47</v>
      </c>
      <c r="B17" s="24">
        <f>+(('Forecasted Budget'!B44*(1-0.15))/(1+C17))</f>
        <v>6120000</v>
      </c>
      <c r="C17" s="67"/>
      <c r="D17" s="86">
        <f t="shared" si="1"/>
        <v>0</v>
      </c>
      <c r="E17" s="5"/>
      <c r="F17" s="5"/>
      <c r="G17" s="3"/>
      <c r="H17" s="3"/>
      <c r="I17" s="3"/>
      <c r="J17" s="10"/>
      <c r="K17" s="10"/>
    </row>
    <row r="18" spans="1:11" ht="15.75" customHeight="1" x14ac:dyDescent="0.35">
      <c r="A18" s="3" t="s">
        <v>45</v>
      </c>
      <c r="B18" s="24">
        <f>+(('Forecasted Budget'!B45*(1-0.15))/(1+C18))</f>
        <v>6205000</v>
      </c>
      <c r="C18" s="67"/>
      <c r="D18" s="86">
        <f t="shared" si="1"/>
        <v>0</v>
      </c>
      <c r="E18" s="5"/>
      <c r="F18" s="5"/>
      <c r="G18" s="3"/>
      <c r="H18" s="3"/>
      <c r="I18" s="3"/>
      <c r="J18" s="10"/>
      <c r="K18" s="10"/>
    </row>
    <row r="19" spans="1:11" ht="15.75" customHeight="1" x14ac:dyDescent="0.35">
      <c r="A19" s="3"/>
      <c r="B19" s="24"/>
      <c r="C19" s="67"/>
      <c r="D19" s="86"/>
      <c r="E19" s="5"/>
      <c r="F19" s="5"/>
      <c r="G19" s="3"/>
      <c r="H19" s="3"/>
      <c r="I19" s="3"/>
      <c r="J19" s="10"/>
      <c r="K19" s="10"/>
    </row>
    <row r="20" spans="1:11" ht="15.75" customHeight="1" x14ac:dyDescent="0.35">
      <c r="A20" s="3" t="s">
        <v>49</v>
      </c>
      <c r="B20" s="24">
        <f>+(('Forecasted Budget'!B47*(1-0.15))/(1+C20))</f>
        <v>6290000</v>
      </c>
      <c r="C20" s="67"/>
      <c r="D20" s="86">
        <f>ROUND(B20*C20,0)</f>
        <v>0</v>
      </c>
      <c r="E20" s="5"/>
      <c r="F20" s="5"/>
      <c r="G20" s="3"/>
      <c r="H20" s="3"/>
      <c r="I20" s="3"/>
      <c r="J20" s="10"/>
      <c r="K20" s="10"/>
    </row>
    <row r="21" spans="1:11" ht="15.75" customHeight="1" x14ac:dyDescent="0.35">
      <c r="A21" s="3" t="s">
        <v>50</v>
      </c>
      <c r="B21" s="24">
        <f>+(('Forecasted Budget'!B48*(1-0.15))/(1+C21))</f>
        <v>6375000</v>
      </c>
      <c r="C21" s="67"/>
      <c r="D21" s="86">
        <f t="shared" ref="D21:D24" si="2">ROUND(B21*C21,0)</f>
        <v>0</v>
      </c>
      <c r="E21" s="5"/>
      <c r="F21" s="5"/>
      <c r="G21" s="3"/>
      <c r="H21" s="3"/>
      <c r="I21" s="3"/>
      <c r="J21" s="10"/>
      <c r="K21" s="10"/>
    </row>
    <row r="22" spans="1:11" ht="15.75" customHeight="1" x14ac:dyDescent="0.35">
      <c r="A22" s="3" t="s">
        <v>51</v>
      </c>
      <c r="B22" s="24">
        <f>+(('Forecasted Budget'!B49*(1-0.15))/(1+C22))</f>
        <v>6545000</v>
      </c>
      <c r="C22" s="67"/>
      <c r="D22" s="86">
        <f t="shared" si="2"/>
        <v>0</v>
      </c>
      <c r="E22" s="5"/>
      <c r="F22" s="5"/>
      <c r="G22" s="3"/>
      <c r="H22" s="3"/>
      <c r="I22" s="3"/>
      <c r="J22" s="10"/>
      <c r="K22" s="10"/>
    </row>
    <row r="23" spans="1:11" ht="15.75" customHeight="1" x14ac:dyDescent="0.35">
      <c r="A23" s="3" t="s">
        <v>52</v>
      </c>
      <c r="B23" s="24">
        <f>+(('Forecasted Budget'!B50*(1-0.15))/(1+C23))</f>
        <v>6715000</v>
      </c>
      <c r="C23" s="67"/>
      <c r="D23" s="86">
        <f t="shared" si="2"/>
        <v>0</v>
      </c>
      <c r="E23" s="5"/>
      <c r="F23" s="5"/>
      <c r="G23" s="3"/>
      <c r="H23" s="3"/>
      <c r="I23" s="3"/>
      <c r="J23" s="10"/>
      <c r="K23" s="10"/>
    </row>
    <row r="24" spans="1:11" ht="15.75" customHeight="1" x14ac:dyDescent="0.35">
      <c r="A24" s="3" t="s">
        <v>53</v>
      </c>
      <c r="B24" s="24">
        <f>+(('Forecasted Budget'!B51*(1-0.15))/(1+C24))</f>
        <v>6885000</v>
      </c>
      <c r="C24" s="67"/>
      <c r="D24" s="86">
        <f t="shared" si="2"/>
        <v>0</v>
      </c>
      <c r="E24" s="5"/>
      <c r="F24" s="5"/>
      <c r="G24" s="3"/>
      <c r="H24" s="3"/>
      <c r="I24" s="3"/>
      <c r="J24" s="10"/>
      <c r="K24" s="10"/>
    </row>
    <row r="25" spans="1:11" ht="15.75" customHeight="1" x14ac:dyDescent="0.35">
      <c r="A25" s="3"/>
      <c r="B25" s="24"/>
      <c r="C25" s="67"/>
      <c r="D25" s="86"/>
      <c r="E25" s="5"/>
      <c r="F25" s="5"/>
      <c r="G25" s="3"/>
      <c r="H25" s="3"/>
      <c r="I25" s="3"/>
      <c r="J25" s="10"/>
      <c r="K25" s="10"/>
    </row>
    <row r="26" spans="1:11" ht="15.75" customHeight="1" x14ac:dyDescent="0.35">
      <c r="A26" s="3" t="s">
        <v>54</v>
      </c>
      <c r="B26" s="24">
        <f>+(('Forecasted Budget'!B53*(1-0.15))/(1+C26))</f>
        <v>7055000</v>
      </c>
      <c r="C26" s="67"/>
      <c r="D26" s="86">
        <f>ROUND(B26*C26,0)</f>
        <v>0</v>
      </c>
      <c r="E26" s="5"/>
      <c r="F26" s="5"/>
      <c r="G26" s="3"/>
      <c r="H26" s="3"/>
      <c r="I26" s="3"/>
      <c r="J26" s="10"/>
      <c r="K26" s="10"/>
    </row>
    <row r="27" spans="1:11" ht="15.75" customHeight="1" x14ac:dyDescent="0.35">
      <c r="A27" s="3" t="s">
        <v>55</v>
      </c>
      <c r="B27" s="24">
        <f>+(('Forecasted Budget'!B54*(1-0.15))/(1+C27))</f>
        <v>7225000</v>
      </c>
      <c r="C27" s="67"/>
      <c r="D27" s="86">
        <f t="shared" ref="D27:D30" si="3">ROUND(B27*C27,0)</f>
        <v>0</v>
      </c>
      <c r="E27" s="5"/>
      <c r="F27" s="5"/>
      <c r="G27" s="3"/>
      <c r="H27" s="3"/>
      <c r="I27" s="3"/>
      <c r="J27" s="10"/>
      <c r="K27" s="10"/>
    </row>
    <row r="28" spans="1:11" ht="15.75" customHeight="1" x14ac:dyDescent="0.35">
      <c r="A28" s="3" t="s">
        <v>56</v>
      </c>
      <c r="B28" s="24">
        <f>+(('Forecasted Budget'!B55*(1-0.15))/(1+C28))</f>
        <v>7395000</v>
      </c>
      <c r="C28" s="67"/>
      <c r="D28" s="86">
        <f t="shared" si="3"/>
        <v>0</v>
      </c>
      <c r="E28" s="5"/>
      <c r="F28" s="5"/>
      <c r="G28" s="3"/>
      <c r="H28" s="3"/>
      <c r="I28" s="3"/>
      <c r="J28" s="10"/>
      <c r="K28" s="10"/>
    </row>
    <row r="29" spans="1:11" ht="15.75" customHeight="1" x14ac:dyDescent="0.35">
      <c r="A29" s="3" t="s">
        <v>57</v>
      </c>
      <c r="B29" s="24">
        <f>+(('Forecasted Budget'!B56*(1-0.15))/(1+C29))</f>
        <v>7565000</v>
      </c>
      <c r="C29" s="67"/>
      <c r="D29" s="86">
        <f t="shared" si="3"/>
        <v>0</v>
      </c>
      <c r="E29" s="5"/>
      <c r="F29" s="5"/>
      <c r="G29" s="3"/>
      <c r="H29" s="3"/>
      <c r="I29" s="3"/>
      <c r="J29" s="10"/>
      <c r="K29" s="10"/>
    </row>
    <row r="30" spans="1:11" ht="15.75" customHeight="1" thickBot="1" x14ac:dyDescent="0.4">
      <c r="A30" s="3" t="s">
        <v>58</v>
      </c>
      <c r="B30" s="25">
        <f>+(('Forecasted Budget'!B57*(1-0.15))/(1+C30))</f>
        <v>7735000</v>
      </c>
      <c r="C30" s="68"/>
      <c r="D30" s="87">
        <f t="shared" si="3"/>
        <v>0</v>
      </c>
      <c r="E30" s="5"/>
      <c r="F30" s="5"/>
      <c r="G30" s="3"/>
      <c r="H30" s="3"/>
      <c r="I30" s="3"/>
      <c r="J30" s="10"/>
      <c r="K30" s="10"/>
    </row>
    <row r="31" spans="1:11" ht="15.75" customHeight="1" thickBot="1" x14ac:dyDescent="0.4">
      <c r="A31" s="3"/>
      <c r="B31" s="114" t="s">
        <v>17</v>
      </c>
      <c r="C31" s="115"/>
      <c r="D31" s="85">
        <f>SUM(D8:D30)</f>
        <v>0</v>
      </c>
      <c r="E31" s="5"/>
      <c r="F31" s="5"/>
      <c r="G31" s="3"/>
      <c r="H31" s="3"/>
      <c r="I31" s="3"/>
      <c r="J31" s="10"/>
      <c r="K31" s="10"/>
    </row>
    <row r="32" spans="1:11" ht="15.75" customHeight="1" x14ac:dyDescent="0.35">
      <c r="A32" s="3"/>
      <c r="B32" s="33"/>
      <c r="C32" s="4"/>
      <c r="D32" s="5"/>
      <c r="E32" s="5"/>
      <c r="F32" s="5"/>
      <c r="G32" s="3"/>
      <c r="H32" s="3"/>
      <c r="I32" s="3"/>
      <c r="J32" s="10"/>
      <c r="K32" s="10"/>
    </row>
    <row r="33" spans="1:11" ht="15.5" x14ac:dyDescent="0.35">
      <c r="A33" s="111" t="s">
        <v>34</v>
      </c>
      <c r="B33" s="113"/>
      <c r="C33" s="113"/>
      <c r="D33" s="113"/>
      <c r="E33" s="113"/>
      <c r="F33" s="113"/>
      <c r="G33" s="113"/>
      <c r="H33" s="113"/>
      <c r="I33" s="113"/>
      <c r="J33" s="113"/>
      <c r="K33" s="113"/>
    </row>
    <row r="34" spans="1:11" ht="15.5" x14ac:dyDescent="0.35">
      <c r="A34" s="111" t="s">
        <v>37</v>
      </c>
      <c r="B34" s="113"/>
      <c r="C34" s="113"/>
      <c r="D34" s="113"/>
      <c r="E34" s="113"/>
      <c r="F34" s="113"/>
      <c r="G34" s="113"/>
      <c r="H34" s="113"/>
      <c r="I34" s="113"/>
      <c r="J34" s="113"/>
      <c r="K34" s="113"/>
    </row>
    <row r="35" spans="1:11" ht="15.5" x14ac:dyDescent="0.35">
      <c r="A35" s="111" t="s">
        <v>6</v>
      </c>
      <c r="B35" s="113"/>
      <c r="C35" s="113"/>
      <c r="D35" s="113"/>
      <c r="E35" s="113"/>
      <c r="F35" s="113"/>
      <c r="G35" s="113"/>
      <c r="H35" s="113"/>
      <c r="I35" s="113"/>
      <c r="J35" s="113"/>
      <c r="K35" s="113"/>
    </row>
    <row r="36" spans="1:11" ht="15.5" x14ac:dyDescent="0.35">
      <c r="A36" s="111"/>
      <c r="B36" s="113"/>
      <c r="C36" s="113"/>
      <c r="D36" s="113"/>
      <c r="E36" s="113"/>
      <c r="F36" s="113"/>
      <c r="G36" s="113"/>
      <c r="H36" s="113"/>
      <c r="I36" s="113"/>
      <c r="J36" s="113"/>
      <c r="K36" s="113"/>
    </row>
    <row r="37" spans="1:11" ht="15" x14ac:dyDescent="0.35">
      <c r="A37" s="40"/>
      <c r="B37" s="40"/>
      <c r="C37" s="40"/>
      <c r="D37" s="40"/>
      <c r="E37" s="40"/>
      <c r="F37" s="40"/>
      <c r="G37" s="40"/>
      <c r="H37" s="40"/>
      <c r="I37" s="40"/>
      <c r="J37" s="40"/>
      <c r="K37" s="40"/>
    </row>
    <row r="38" spans="1:11" ht="15" x14ac:dyDescent="0.35">
      <c r="A38" s="40"/>
      <c r="B38" s="40"/>
      <c r="C38" s="40"/>
      <c r="D38" s="40"/>
      <c r="E38" s="40"/>
      <c r="F38" s="40"/>
      <c r="G38" s="40"/>
      <c r="H38" s="40"/>
      <c r="I38" s="40"/>
      <c r="J38" s="40"/>
      <c r="K38" s="40"/>
    </row>
    <row r="39" spans="1:11" ht="15" x14ac:dyDescent="0.35">
      <c r="A39" s="40"/>
      <c r="B39" s="40"/>
      <c r="C39" s="40"/>
      <c r="D39" s="40"/>
      <c r="E39" s="40"/>
      <c r="F39" s="40"/>
      <c r="G39" s="40"/>
      <c r="H39" s="40"/>
      <c r="I39" s="40"/>
      <c r="J39" s="40"/>
      <c r="K39" s="40"/>
    </row>
    <row r="40" spans="1:11" ht="15" x14ac:dyDescent="0.35">
      <c r="A40" s="40"/>
      <c r="B40" s="40"/>
      <c r="C40" s="40"/>
      <c r="D40" s="40"/>
      <c r="E40" s="40"/>
      <c r="F40" s="40"/>
      <c r="G40" s="40"/>
      <c r="H40" s="40"/>
      <c r="I40" s="40"/>
      <c r="J40" s="40"/>
      <c r="K40" s="40"/>
    </row>
    <row r="41" spans="1:11" ht="15" x14ac:dyDescent="0.35">
      <c r="A41" s="40"/>
      <c r="B41" s="40"/>
      <c r="C41" s="40"/>
      <c r="D41" s="40"/>
      <c r="E41" s="40"/>
      <c r="F41" s="40"/>
      <c r="G41" s="40"/>
      <c r="H41" s="40"/>
      <c r="I41" s="40"/>
      <c r="J41" s="40"/>
      <c r="K41" s="40"/>
    </row>
    <row r="42" spans="1:11" ht="15" x14ac:dyDescent="0.35">
      <c r="A42" s="40"/>
      <c r="B42" s="40"/>
      <c r="C42" s="40"/>
      <c r="D42" s="40"/>
      <c r="E42" s="40"/>
      <c r="F42" s="40"/>
      <c r="G42" s="40"/>
      <c r="H42" s="40"/>
      <c r="I42" s="40"/>
      <c r="J42" s="40"/>
      <c r="K42" s="40"/>
    </row>
    <row r="43" spans="1:11" ht="15" x14ac:dyDescent="0.35">
      <c r="A43" s="40"/>
      <c r="B43" s="40"/>
      <c r="C43" s="40"/>
      <c r="D43" s="40"/>
      <c r="E43" s="40"/>
      <c r="F43" s="40"/>
      <c r="G43" s="40"/>
      <c r="H43" s="40"/>
      <c r="I43" s="40"/>
      <c r="J43" s="40"/>
      <c r="K43" s="40"/>
    </row>
    <row r="44" spans="1:11" ht="15" x14ac:dyDescent="0.35">
      <c r="A44" s="40"/>
      <c r="B44" s="40"/>
      <c r="C44" s="40"/>
      <c r="D44" s="40"/>
      <c r="E44" s="40"/>
      <c r="F44" s="40"/>
      <c r="G44" s="40"/>
      <c r="H44" s="40"/>
      <c r="I44" s="40"/>
      <c r="J44" s="40"/>
      <c r="K44" s="40"/>
    </row>
    <row r="45" spans="1:11" ht="15" x14ac:dyDescent="0.35">
      <c r="A45" s="40"/>
      <c r="B45" s="40"/>
      <c r="C45" s="40"/>
      <c r="D45" s="40"/>
      <c r="E45" s="40"/>
      <c r="F45" s="40"/>
      <c r="G45" s="40"/>
      <c r="H45" s="40"/>
      <c r="I45" s="40"/>
      <c r="J45" s="40"/>
      <c r="K45" s="40"/>
    </row>
    <row r="46" spans="1:11" ht="15" x14ac:dyDescent="0.35">
      <c r="A46" s="40"/>
      <c r="B46" s="40"/>
      <c r="C46" s="40"/>
      <c r="D46" s="40"/>
      <c r="E46" s="40"/>
      <c r="F46" s="40"/>
      <c r="G46" s="40"/>
      <c r="H46" s="40"/>
      <c r="I46" s="40"/>
      <c r="J46" s="40"/>
      <c r="K46" s="40"/>
    </row>
    <row r="47" spans="1:11" ht="15" x14ac:dyDescent="0.35">
      <c r="A47" s="40"/>
      <c r="B47" s="40"/>
      <c r="C47" s="40"/>
      <c r="D47" s="40"/>
      <c r="E47" s="40"/>
      <c r="F47" s="40"/>
      <c r="G47" s="40"/>
      <c r="H47" s="40"/>
      <c r="I47" s="40"/>
      <c r="J47" s="40"/>
      <c r="K47" s="40"/>
    </row>
    <row r="48" spans="1:11" ht="15" x14ac:dyDescent="0.35">
      <c r="A48" s="40"/>
      <c r="B48" s="40"/>
      <c r="C48" s="40"/>
      <c r="D48" s="40"/>
      <c r="E48" s="40"/>
      <c r="F48" s="40"/>
      <c r="G48" s="40"/>
      <c r="H48" s="40"/>
      <c r="I48" s="40"/>
      <c r="J48" s="40"/>
      <c r="K48" s="40"/>
    </row>
    <row r="49" spans="1:11" ht="15" x14ac:dyDescent="0.35">
      <c r="A49" s="40"/>
      <c r="B49" s="40"/>
      <c r="C49" s="40"/>
      <c r="D49" s="40"/>
      <c r="E49" s="40"/>
      <c r="F49" s="40"/>
      <c r="G49" s="40"/>
      <c r="H49" s="40"/>
      <c r="I49" s="40"/>
      <c r="J49" s="40"/>
      <c r="K49" s="40"/>
    </row>
    <row r="50" spans="1:11" ht="15" x14ac:dyDescent="0.35">
      <c r="A50" s="40"/>
      <c r="B50" s="40"/>
      <c r="C50" s="40"/>
      <c r="D50" s="40"/>
      <c r="E50" s="40"/>
      <c r="F50" s="40"/>
      <c r="G50" s="40"/>
      <c r="H50" s="40"/>
      <c r="I50" s="40"/>
      <c r="J50" s="40"/>
      <c r="K50" s="40"/>
    </row>
    <row r="51" spans="1:11" ht="15" x14ac:dyDescent="0.35">
      <c r="A51" s="40"/>
      <c r="B51" s="40"/>
      <c r="C51" s="40"/>
      <c r="D51" s="40"/>
      <c r="E51" s="40"/>
      <c r="F51" s="40"/>
      <c r="G51" s="40"/>
      <c r="H51" s="40"/>
      <c r="I51" s="40"/>
      <c r="J51" s="40"/>
      <c r="K51" s="40"/>
    </row>
    <row r="52" spans="1:11" ht="15" x14ac:dyDescent="0.35">
      <c r="A52" s="40"/>
      <c r="B52" s="40"/>
      <c r="C52" s="40"/>
      <c r="D52" s="40"/>
      <c r="E52" s="40"/>
      <c r="F52" s="40"/>
      <c r="G52" s="40"/>
      <c r="H52" s="40"/>
      <c r="I52" s="40"/>
      <c r="J52" s="40"/>
      <c r="K52" s="40"/>
    </row>
    <row r="53" spans="1:11" ht="15" x14ac:dyDescent="0.35">
      <c r="A53" s="40"/>
      <c r="B53" s="40"/>
      <c r="C53" s="40"/>
      <c r="D53" s="40"/>
      <c r="E53" s="40"/>
      <c r="F53" s="40"/>
      <c r="G53" s="40"/>
      <c r="H53" s="40"/>
      <c r="I53" s="40"/>
      <c r="J53" s="40"/>
      <c r="K53" s="40"/>
    </row>
    <row r="54" spans="1:11" ht="15" x14ac:dyDescent="0.35">
      <c r="A54" s="40"/>
      <c r="B54" s="40"/>
      <c r="C54" s="40"/>
      <c r="D54" s="40"/>
      <c r="E54" s="40"/>
      <c r="F54" s="40"/>
      <c r="G54" s="40"/>
      <c r="H54" s="40"/>
      <c r="I54" s="40"/>
      <c r="J54" s="40"/>
      <c r="K54" s="40"/>
    </row>
    <row r="55" spans="1:11" ht="15" x14ac:dyDescent="0.35">
      <c r="A55" s="40"/>
      <c r="B55" s="40"/>
      <c r="C55" s="40"/>
      <c r="D55" s="40"/>
      <c r="E55" s="40"/>
      <c r="F55" s="40"/>
      <c r="G55" s="40"/>
      <c r="H55" s="40"/>
      <c r="I55" s="40"/>
      <c r="J55" s="40"/>
      <c r="K55" s="40"/>
    </row>
    <row r="56" spans="1:11" ht="15" x14ac:dyDescent="0.35">
      <c r="A56" s="40"/>
      <c r="B56" s="40"/>
      <c r="C56" s="40"/>
      <c r="D56" s="40"/>
      <c r="E56" s="40"/>
      <c r="F56" s="40"/>
      <c r="G56" s="40"/>
      <c r="H56" s="40"/>
      <c r="I56" s="40"/>
      <c r="J56" s="40"/>
      <c r="K56" s="40"/>
    </row>
    <row r="57" spans="1:11" ht="15" x14ac:dyDescent="0.35">
      <c r="A57" s="40"/>
      <c r="B57" s="40"/>
      <c r="C57" s="40"/>
      <c r="D57" s="40"/>
      <c r="E57" s="40"/>
      <c r="F57" s="40"/>
      <c r="G57" s="40"/>
      <c r="H57" s="40"/>
      <c r="I57" s="40"/>
      <c r="J57" s="40"/>
      <c r="K57" s="40"/>
    </row>
    <row r="58" spans="1:11" ht="15" x14ac:dyDescent="0.35">
      <c r="A58" s="40"/>
      <c r="B58" s="40"/>
      <c r="C58" s="40"/>
      <c r="D58" s="40"/>
      <c r="E58" s="40"/>
      <c r="F58" s="40"/>
      <c r="G58" s="40"/>
      <c r="H58" s="40"/>
      <c r="I58" s="40"/>
      <c r="J58" s="40"/>
      <c r="K58" s="40"/>
    </row>
    <row r="59" spans="1:11" ht="15" x14ac:dyDescent="0.35">
      <c r="A59" s="40"/>
      <c r="B59" s="40"/>
      <c r="C59" s="40"/>
      <c r="D59" s="40"/>
      <c r="E59" s="40"/>
      <c r="F59" s="40"/>
      <c r="G59" s="40"/>
      <c r="H59" s="40"/>
      <c r="I59" s="40"/>
      <c r="J59" s="40"/>
      <c r="K59" s="40"/>
    </row>
    <row r="60" spans="1:11" ht="15" x14ac:dyDescent="0.35">
      <c r="A60" s="40"/>
      <c r="B60" s="40"/>
      <c r="C60" s="40"/>
      <c r="D60" s="40"/>
      <c r="E60" s="40"/>
      <c r="F60" s="40"/>
      <c r="G60" s="40"/>
      <c r="H60" s="40"/>
      <c r="I60" s="40"/>
      <c r="J60" s="40"/>
      <c r="K60" s="40"/>
    </row>
    <row r="61" spans="1:11" ht="15" x14ac:dyDescent="0.35">
      <c r="A61" s="40"/>
      <c r="B61" s="40"/>
      <c r="C61" s="40"/>
      <c r="D61" s="40"/>
      <c r="E61" s="40"/>
      <c r="F61" s="40"/>
      <c r="G61" s="40"/>
      <c r="H61" s="40"/>
      <c r="I61" s="40"/>
      <c r="J61" s="40"/>
      <c r="K61" s="40"/>
    </row>
    <row r="62" spans="1:11" ht="15" x14ac:dyDescent="0.35">
      <c r="A62" s="40"/>
      <c r="B62" s="40"/>
      <c r="C62" s="40"/>
      <c r="D62" s="40"/>
      <c r="E62" s="40"/>
      <c r="F62" s="40"/>
      <c r="G62" s="40"/>
      <c r="H62" s="40"/>
      <c r="I62" s="40"/>
      <c r="J62" s="40"/>
      <c r="K62" s="40"/>
    </row>
  </sheetData>
  <mergeCells count="6">
    <mergeCell ref="A34:K34"/>
    <mergeCell ref="A35:K35"/>
    <mergeCell ref="A36:K36"/>
    <mergeCell ref="A33:K33"/>
    <mergeCell ref="A5:D5"/>
    <mergeCell ref="B31:C31"/>
  </mergeCells>
  <pageMargins left="0.45" right="0.45"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7"/>
  <sheetViews>
    <sheetView showGridLines="0" topLeftCell="A13" zoomScale="115" zoomScaleNormal="115" workbookViewId="0">
      <selection activeCell="C9" sqref="C9"/>
    </sheetView>
  </sheetViews>
  <sheetFormatPr defaultColWidth="9.1796875" defaultRowHeight="14" x14ac:dyDescent="0.3"/>
  <cols>
    <col min="1" max="1" width="25.81640625" style="8" customWidth="1"/>
    <col min="2" max="7" width="20.7265625" style="8" customWidth="1"/>
    <col min="8" max="16384" width="9.1796875" style="8"/>
  </cols>
  <sheetData>
    <row r="1" spans="1:11" ht="17.5" x14ac:dyDescent="0.3">
      <c r="A1" s="37" t="s">
        <v>20</v>
      </c>
      <c r="B1" s="37"/>
      <c r="C1" s="37"/>
      <c r="D1" s="37"/>
      <c r="E1" s="37"/>
      <c r="F1" s="37"/>
      <c r="G1" s="37"/>
      <c r="H1" s="37"/>
      <c r="I1" s="37"/>
      <c r="J1" s="37"/>
      <c r="K1" s="37"/>
    </row>
    <row r="2" spans="1:11" ht="15" x14ac:dyDescent="0.35">
      <c r="A2" s="39" t="s">
        <v>13</v>
      </c>
      <c r="B2" s="39"/>
      <c r="C2" s="39"/>
      <c r="D2" s="39"/>
      <c r="E2" s="39"/>
      <c r="F2" s="39"/>
      <c r="G2" s="39"/>
      <c r="H2" s="39"/>
      <c r="I2" s="40"/>
    </row>
    <row r="3" spans="1:11" ht="15" x14ac:dyDescent="0.35">
      <c r="A3" s="40"/>
      <c r="B3" s="40"/>
      <c r="C3" s="40"/>
      <c r="D3" s="40"/>
      <c r="E3" s="40"/>
      <c r="F3" s="40"/>
      <c r="G3" s="40"/>
      <c r="H3" s="40"/>
      <c r="I3" s="40"/>
    </row>
    <row r="4" spans="1:11" ht="15" x14ac:dyDescent="0.35">
      <c r="A4" s="122" t="s">
        <v>39</v>
      </c>
      <c r="B4" s="122"/>
      <c r="C4" s="122"/>
      <c r="D4" s="122"/>
      <c r="E4" s="122"/>
      <c r="F4" s="122"/>
      <c r="G4" s="39"/>
      <c r="H4" s="39"/>
      <c r="I4" s="40"/>
    </row>
    <row r="5" spans="1:11" ht="18.75" customHeight="1" thickBot="1" x14ac:dyDescent="0.4">
      <c r="A5" s="41"/>
      <c r="B5" s="40"/>
      <c r="C5" s="40"/>
      <c r="D5" s="40"/>
      <c r="E5" s="40"/>
      <c r="F5" s="40"/>
      <c r="G5" s="40"/>
      <c r="H5" s="40"/>
      <c r="I5" s="40"/>
    </row>
    <row r="6" spans="1:11" ht="15.5" thickBot="1" x14ac:dyDescent="0.4">
      <c r="A6" s="41" t="s">
        <v>72</v>
      </c>
      <c r="B6" s="119" t="s">
        <v>75</v>
      </c>
      <c r="C6" s="120"/>
      <c r="D6" s="120"/>
      <c r="E6" s="121"/>
      <c r="F6" s="42">
        <f>'CLIN 0001 Transition Period'!B7</f>
        <v>13000000</v>
      </c>
      <c r="G6" s="40"/>
      <c r="H6" s="40"/>
      <c r="I6" s="40"/>
    </row>
    <row r="7" spans="1:11" ht="18.75" customHeight="1" thickBot="1" x14ac:dyDescent="0.4">
      <c r="A7" s="41"/>
      <c r="B7" s="40"/>
      <c r="C7" s="40"/>
      <c r="D7" s="40"/>
      <c r="E7" s="40"/>
      <c r="F7" s="40"/>
      <c r="G7" s="40"/>
      <c r="H7" s="40"/>
      <c r="I7" s="40"/>
    </row>
    <row r="8" spans="1:11" ht="30.5" thickBot="1" x14ac:dyDescent="0.4">
      <c r="A8" s="2" t="s">
        <v>7</v>
      </c>
      <c r="B8" s="26" t="s">
        <v>71</v>
      </c>
      <c r="C8" s="26" t="s">
        <v>62</v>
      </c>
      <c r="D8" s="26" t="s">
        <v>61</v>
      </c>
      <c r="E8" s="26" t="s">
        <v>16</v>
      </c>
      <c r="F8" s="19" t="s">
        <v>14</v>
      </c>
      <c r="G8" s="10"/>
      <c r="H8" s="10"/>
      <c r="I8" s="10"/>
    </row>
    <row r="9" spans="1:11" ht="15.5" x14ac:dyDescent="0.35">
      <c r="A9" s="3" t="s">
        <v>29</v>
      </c>
      <c r="B9" s="22">
        <f>+'CLIN 0002 M&amp;O Fee'!F8</f>
        <v>0</v>
      </c>
      <c r="C9" s="22">
        <f>+'CLIN 0002 M&amp;O Fee'!G8</f>
        <v>0</v>
      </c>
      <c r="D9" s="60">
        <f>+'CLIN 0002 M&amp;O Fee'!D8</f>
        <v>0</v>
      </c>
      <c r="E9" s="22">
        <f>'CLIN 0003 SPP Fixed Fee'!D8</f>
        <v>0</v>
      </c>
      <c r="F9" s="22">
        <f>SUM(D9:E9)</f>
        <v>0</v>
      </c>
      <c r="G9" s="3"/>
      <c r="H9" s="10"/>
      <c r="I9" s="10"/>
    </row>
    <row r="10" spans="1:11" ht="15.5" x14ac:dyDescent="0.35">
      <c r="A10" s="3" t="s">
        <v>30</v>
      </c>
      <c r="B10" s="20">
        <f>+'CLIN 0002 M&amp;O Fee'!F9</f>
        <v>0</v>
      </c>
      <c r="C10" s="20">
        <f>+'CLIN 0002 M&amp;O Fee'!G9</f>
        <v>0</v>
      </c>
      <c r="D10" s="61">
        <f>+'CLIN 0002 M&amp;O Fee'!D9</f>
        <v>0</v>
      </c>
      <c r="E10" s="20">
        <f>'CLIN 0003 SPP Fixed Fee'!D9</f>
        <v>0</v>
      </c>
      <c r="F10" s="20">
        <f t="shared" ref="F10:F13" si="0">SUM(D10:E10)</f>
        <v>0</v>
      </c>
      <c r="G10" s="3"/>
      <c r="H10" s="10"/>
      <c r="I10" s="10"/>
    </row>
    <row r="11" spans="1:11" ht="15.5" x14ac:dyDescent="0.35">
      <c r="A11" s="3" t="s">
        <v>31</v>
      </c>
      <c r="B11" s="20">
        <f>+'CLIN 0002 M&amp;O Fee'!F10</f>
        <v>0</v>
      </c>
      <c r="C11" s="20">
        <f>+'CLIN 0002 M&amp;O Fee'!G10</f>
        <v>0</v>
      </c>
      <c r="D11" s="61">
        <f>+'CLIN 0002 M&amp;O Fee'!D10</f>
        <v>0</v>
      </c>
      <c r="E11" s="20">
        <f>'CLIN 0003 SPP Fixed Fee'!D10</f>
        <v>0</v>
      </c>
      <c r="F11" s="20">
        <f t="shared" si="0"/>
        <v>0</v>
      </c>
      <c r="G11" s="3"/>
      <c r="H11" s="10"/>
      <c r="I11" s="10"/>
    </row>
    <row r="12" spans="1:11" ht="15.5" x14ac:dyDescent="0.35">
      <c r="A12" s="3" t="s">
        <v>32</v>
      </c>
      <c r="B12" s="20">
        <f>+'CLIN 0002 M&amp;O Fee'!F11</f>
        <v>0</v>
      </c>
      <c r="C12" s="20">
        <f>+'CLIN 0002 M&amp;O Fee'!G11</f>
        <v>0</v>
      </c>
      <c r="D12" s="61">
        <f>+'CLIN 0002 M&amp;O Fee'!D11</f>
        <v>0</v>
      </c>
      <c r="E12" s="20">
        <f>'CLIN 0003 SPP Fixed Fee'!D11</f>
        <v>0</v>
      </c>
      <c r="F12" s="20">
        <f t="shared" si="0"/>
        <v>0</v>
      </c>
      <c r="G12" s="3"/>
      <c r="H12" s="10"/>
      <c r="I12" s="10"/>
    </row>
    <row r="13" spans="1:11" ht="15.5" x14ac:dyDescent="0.35">
      <c r="A13" s="3" t="s">
        <v>33</v>
      </c>
      <c r="B13" s="20">
        <f>+'CLIN 0002 M&amp;O Fee'!F12</f>
        <v>0</v>
      </c>
      <c r="C13" s="20">
        <f>+'CLIN 0002 M&amp;O Fee'!G12</f>
        <v>0</v>
      </c>
      <c r="D13" s="61">
        <f>+'CLIN 0002 M&amp;O Fee'!D12</f>
        <v>0</v>
      </c>
      <c r="E13" s="20">
        <f>'CLIN 0003 SPP Fixed Fee'!D12</f>
        <v>0</v>
      </c>
      <c r="F13" s="20">
        <f t="shared" si="0"/>
        <v>0</v>
      </c>
      <c r="G13" s="3"/>
      <c r="H13" s="10"/>
      <c r="I13" s="10"/>
    </row>
    <row r="14" spans="1:11" ht="15.5" x14ac:dyDescent="0.35">
      <c r="A14" s="3"/>
      <c r="B14" s="20"/>
      <c r="C14" s="20"/>
      <c r="D14" s="61"/>
      <c r="E14" s="20"/>
      <c r="F14" s="20"/>
      <c r="G14" s="3"/>
      <c r="H14" s="10"/>
      <c r="I14" s="10"/>
    </row>
    <row r="15" spans="1:11" ht="15.75" customHeight="1" x14ac:dyDescent="0.35">
      <c r="A15" s="3" t="s">
        <v>44</v>
      </c>
      <c r="B15" s="20">
        <f>+'CLIN 0002 M&amp;O Fee'!F14</f>
        <v>0</v>
      </c>
      <c r="C15" s="20">
        <f>+'CLIN 0002 M&amp;O Fee'!G14</f>
        <v>0</v>
      </c>
      <c r="D15" s="61">
        <f>+'CLIN 0002 M&amp;O Fee'!D14</f>
        <v>0</v>
      </c>
      <c r="E15" s="20">
        <f>'CLIN 0003 SPP Fixed Fee'!D14</f>
        <v>0</v>
      </c>
      <c r="F15" s="20">
        <f>SUM(D15:E15)</f>
        <v>0</v>
      </c>
      <c r="G15" s="3"/>
      <c r="H15" s="10"/>
      <c r="I15" s="10"/>
    </row>
    <row r="16" spans="1:11" ht="15.75" customHeight="1" x14ac:dyDescent="0.35">
      <c r="A16" s="3" t="s">
        <v>46</v>
      </c>
      <c r="B16" s="20">
        <f>+'CLIN 0002 M&amp;O Fee'!F15</f>
        <v>0</v>
      </c>
      <c r="C16" s="20">
        <f>+'CLIN 0002 M&amp;O Fee'!G15</f>
        <v>0</v>
      </c>
      <c r="D16" s="61">
        <f>+'CLIN 0002 M&amp;O Fee'!D15</f>
        <v>0</v>
      </c>
      <c r="E16" s="20">
        <f>'CLIN 0003 SPP Fixed Fee'!D15</f>
        <v>0</v>
      </c>
      <c r="F16" s="20">
        <f t="shared" ref="F16:F31" si="1">SUM(D16:E16)</f>
        <v>0</v>
      </c>
      <c r="G16" s="3"/>
      <c r="H16" s="10"/>
      <c r="I16" s="10"/>
    </row>
    <row r="17" spans="1:9" ht="15.75" customHeight="1" x14ac:dyDescent="0.35">
      <c r="A17" s="3" t="s">
        <v>48</v>
      </c>
      <c r="B17" s="20">
        <f>+'CLIN 0002 M&amp;O Fee'!F16</f>
        <v>0</v>
      </c>
      <c r="C17" s="20">
        <f>+'CLIN 0002 M&amp;O Fee'!G16</f>
        <v>0</v>
      </c>
      <c r="D17" s="61">
        <f>+'CLIN 0002 M&amp;O Fee'!D16</f>
        <v>0</v>
      </c>
      <c r="E17" s="20">
        <f>'CLIN 0003 SPP Fixed Fee'!D16</f>
        <v>0</v>
      </c>
      <c r="F17" s="20">
        <f t="shared" si="1"/>
        <v>0</v>
      </c>
      <c r="G17" s="3"/>
      <c r="H17" s="10"/>
      <c r="I17" s="10"/>
    </row>
    <row r="18" spans="1:9" ht="15.75" customHeight="1" x14ac:dyDescent="0.35">
      <c r="A18" s="3" t="s">
        <v>47</v>
      </c>
      <c r="B18" s="20">
        <f>+'CLIN 0002 M&amp;O Fee'!F17</f>
        <v>0</v>
      </c>
      <c r="C18" s="20">
        <f>+'CLIN 0002 M&amp;O Fee'!G17</f>
        <v>0</v>
      </c>
      <c r="D18" s="61">
        <f>+'CLIN 0002 M&amp;O Fee'!D17</f>
        <v>0</v>
      </c>
      <c r="E18" s="20">
        <f>'CLIN 0003 SPP Fixed Fee'!D17</f>
        <v>0</v>
      </c>
      <c r="F18" s="20">
        <f t="shared" si="1"/>
        <v>0</v>
      </c>
      <c r="G18" s="3"/>
      <c r="H18" s="10"/>
      <c r="I18" s="10"/>
    </row>
    <row r="19" spans="1:9" ht="15.75" customHeight="1" x14ac:dyDescent="0.35">
      <c r="A19" s="3" t="s">
        <v>45</v>
      </c>
      <c r="B19" s="20">
        <f>+'CLIN 0002 M&amp;O Fee'!F18</f>
        <v>0</v>
      </c>
      <c r="C19" s="20">
        <f>+'CLIN 0002 M&amp;O Fee'!G18</f>
        <v>0</v>
      </c>
      <c r="D19" s="61">
        <f>+'CLIN 0002 M&amp;O Fee'!D18</f>
        <v>0</v>
      </c>
      <c r="E19" s="20">
        <f>'CLIN 0003 SPP Fixed Fee'!D18</f>
        <v>0</v>
      </c>
      <c r="F19" s="20">
        <f t="shared" si="1"/>
        <v>0</v>
      </c>
      <c r="G19" s="3"/>
      <c r="H19" s="10"/>
      <c r="I19" s="10"/>
    </row>
    <row r="20" spans="1:9" ht="15.75" customHeight="1" x14ac:dyDescent="0.35">
      <c r="A20" s="3"/>
      <c r="B20" s="20"/>
      <c r="C20" s="20"/>
      <c r="D20" s="61"/>
      <c r="E20" s="20"/>
      <c r="F20" s="20"/>
      <c r="G20" s="3"/>
      <c r="H20" s="10"/>
      <c r="I20" s="10"/>
    </row>
    <row r="21" spans="1:9" ht="15.75" customHeight="1" x14ac:dyDescent="0.35">
      <c r="A21" s="3" t="s">
        <v>49</v>
      </c>
      <c r="B21" s="20">
        <f>+'CLIN 0002 M&amp;O Fee'!F20</f>
        <v>0</v>
      </c>
      <c r="C21" s="20">
        <f>+'CLIN 0002 M&amp;O Fee'!G20</f>
        <v>0</v>
      </c>
      <c r="D21" s="61">
        <f>+'CLIN 0002 M&amp;O Fee'!D20</f>
        <v>0</v>
      </c>
      <c r="E21" s="20">
        <f>'CLIN 0003 SPP Fixed Fee'!D20</f>
        <v>0</v>
      </c>
      <c r="F21" s="20">
        <f t="shared" si="1"/>
        <v>0</v>
      </c>
      <c r="G21" s="3"/>
      <c r="H21" s="10"/>
      <c r="I21" s="10"/>
    </row>
    <row r="22" spans="1:9" ht="15.75" customHeight="1" x14ac:dyDescent="0.35">
      <c r="A22" s="3" t="s">
        <v>50</v>
      </c>
      <c r="B22" s="20">
        <f>+'CLIN 0002 M&amp;O Fee'!F21</f>
        <v>0</v>
      </c>
      <c r="C22" s="20">
        <f>+'CLIN 0002 M&amp;O Fee'!G21</f>
        <v>0</v>
      </c>
      <c r="D22" s="61">
        <f>+'CLIN 0002 M&amp;O Fee'!D21</f>
        <v>0</v>
      </c>
      <c r="E22" s="20">
        <f>'CLIN 0003 SPP Fixed Fee'!D21</f>
        <v>0</v>
      </c>
      <c r="F22" s="20">
        <f t="shared" si="1"/>
        <v>0</v>
      </c>
      <c r="G22" s="3"/>
      <c r="H22" s="10"/>
      <c r="I22" s="10"/>
    </row>
    <row r="23" spans="1:9" ht="15.75" customHeight="1" x14ac:dyDescent="0.35">
      <c r="A23" s="3" t="s">
        <v>51</v>
      </c>
      <c r="B23" s="20">
        <f>+'CLIN 0002 M&amp;O Fee'!F22</f>
        <v>0</v>
      </c>
      <c r="C23" s="20">
        <f>+'CLIN 0002 M&amp;O Fee'!G22</f>
        <v>0</v>
      </c>
      <c r="D23" s="61">
        <f>+'CLIN 0002 M&amp;O Fee'!D22</f>
        <v>0</v>
      </c>
      <c r="E23" s="20">
        <f>'CLIN 0003 SPP Fixed Fee'!D22</f>
        <v>0</v>
      </c>
      <c r="F23" s="20">
        <f t="shared" si="1"/>
        <v>0</v>
      </c>
      <c r="G23" s="3"/>
      <c r="H23" s="10"/>
      <c r="I23" s="10"/>
    </row>
    <row r="24" spans="1:9" ht="15.75" customHeight="1" x14ac:dyDescent="0.35">
      <c r="A24" s="3" t="s">
        <v>52</v>
      </c>
      <c r="B24" s="20">
        <f>+'CLIN 0002 M&amp;O Fee'!F23</f>
        <v>0</v>
      </c>
      <c r="C24" s="20">
        <f>+'CLIN 0002 M&amp;O Fee'!G23</f>
        <v>0</v>
      </c>
      <c r="D24" s="61">
        <f>+'CLIN 0002 M&amp;O Fee'!D23</f>
        <v>0</v>
      </c>
      <c r="E24" s="20">
        <f>'CLIN 0003 SPP Fixed Fee'!D23</f>
        <v>0</v>
      </c>
      <c r="F24" s="20">
        <f t="shared" si="1"/>
        <v>0</v>
      </c>
      <c r="G24" s="3"/>
      <c r="H24" s="10"/>
      <c r="I24" s="10"/>
    </row>
    <row r="25" spans="1:9" ht="15.75" customHeight="1" x14ac:dyDescent="0.35">
      <c r="A25" s="3" t="s">
        <v>53</v>
      </c>
      <c r="B25" s="20">
        <f>+'CLIN 0002 M&amp;O Fee'!F24</f>
        <v>0</v>
      </c>
      <c r="C25" s="20">
        <f>+'CLIN 0002 M&amp;O Fee'!G24</f>
        <v>0</v>
      </c>
      <c r="D25" s="61">
        <f>+'CLIN 0002 M&amp;O Fee'!D24</f>
        <v>0</v>
      </c>
      <c r="E25" s="20">
        <f>'CLIN 0003 SPP Fixed Fee'!D24</f>
        <v>0</v>
      </c>
      <c r="F25" s="20">
        <f t="shared" si="1"/>
        <v>0</v>
      </c>
      <c r="G25" s="3"/>
      <c r="H25" s="10"/>
      <c r="I25" s="10"/>
    </row>
    <row r="26" spans="1:9" ht="15.75" customHeight="1" x14ac:dyDescent="0.35">
      <c r="A26" s="3"/>
      <c r="B26" s="20"/>
      <c r="C26" s="20"/>
      <c r="D26" s="61"/>
      <c r="E26" s="20"/>
      <c r="F26" s="20"/>
      <c r="G26" s="3"/>
      <c r="H26" s="10"/>
      <c r="I26" s="10"/>
    </row>
    <row r="27" spans="1:9" ht="15.75" customHeight="1" x14ac:dyDescent="0.35">
      <c r="A27" s="3" t="s">
        <v>54</v>
      </c>
      <c r="B27" s="20">
        <f>+'CLIN 0002 M&amp;O Fee'!F26</f>
        <v>0</v>
      </c>
      <c r="C27" s="20">
        <f>+'CLIN 0002 M&amp;O Fee'!G26</f>
        <v>0</v>
      </c>
      <c r="D27" s="61">
        <f>+'CLIN 0002 M&amp;O Fee'!D26</f>
        <v>0</v>
      </c>
      <c r="E27" s="20">
        <f>'CLIN 0003 SPP Fixed Fee'!D26</f>
        <v>0</v>
      </c>
      <c r="F27" s="20">
        <f t="shared" si="1"/>
        <v>0</v>
      </c>
      <c r="G27" s="3"/>
      <c r="H27" s="10"/>
      <c r="I27" s="10"/>
    </row>
    <row r="28" spans="1:9" ht="15.75" customHeight="1" x14ac:dyDescent="0.35">
      <c r="A28" s="3" t="s">
        <v>55</v>
      </c>
      <c r="B28" s="20">
        <f>+'CLIN 0002 M&amp;O Fee'!F27</f>
        <v>0</v>
      </c>
      <c r="C28" s="20">
        <f>+'CLIN 0002 M&amp;O Fee'!G27</f>
        <v>0</v>
      </c>
      <c r="D28" s="61">
        <f>+'CLIN 0002 M&amp;O Fee'!D27</f>
        <v>0</v>
      </c>
      <c r="E28" s="20">
        <f>'CLIN 0003 SPP Fixed Fee'!D27</f>
        <v>0</v>
      </c>
      <c r="F28" s="20">
        <f t="shared" si="1"/>
        <v>0</v>
      </c>
      <c r="G28" s="3"/>
      <c r="H28" s="10"/>
      <c r="I28" s="10"/>
    </row>
    <row r="29" spans="1:9" ht="15.75" customHeight="1" x14ac:dyDescent="0.35">
      <c r="A29" s="3" t="s">
        <v>56</v>
      </c>
      <c r="B29" s="20">
        <f>+'CLIN 0002 M&amp;O Fee'!F28</f>
        <v>0</v>
      </c>
      <c r="C29" s="20">
        <f>+'CLIN 0002 M&amp;O Fee'!G28</f>
        <v>0</v>
      </c>
      <c r="D29" s="61">
        <f>+'CLIN 0002 M&amp;O Fee'!D28</f>
        <v>0</v>
      </c>
      <c r="E29" s="20">
        <f>'CLIN 0003 SPP Fixed Fee'!D28</f>
        <v>0</v>
      </c>
      <c r="F29" s="20">
        <f t="shared" si="1"/>
        <v>0</v>
      </c>
      <c r="G29" s="3"/>
      <c r="H29" s="10"/>
      <c r="I29" s="10"/>
    </row>
    <row r="30" spans="1:9" ht="15.75" customHeight="1" x14ac:dyDescent="0.35">
      <c r="A30" s="3" t="s">
        <v>57</v>
      </c>
      <c r="B30" s="20">
        <f>+'CLIN 0002 M&amp;O Fee'!F29</f>
        <v>0</v>
      </c>
      <c r="C30" s="20">
        <f>+'CLIN 0002 M&amp;O Fee'!G29</f>
        <v>0</v>
      </c>
      <c r="D30" s="61">
        <f>+'CLIN 0002 M&amp;O Fee'!D29</f>
        <v>0</v>
      </c>
      <c r="E30" s="20">
        <f>'CLIN 0003 SPP Fixed Fee'!D29</f>
        <v>0</v>
      </c>
      <c r="F30" s="20">
        <f t="shared" si="1"/>
        <v>0</v>
      </c>
      <c r="G30" s="3"/>
      <c r="H30" s="10"/>
      <c r="I30" s="10"/>
    </row>
    <row r="31" spans="1:9" ht="16" thickBot="1" x14ac:dyDescent="0.4">
      <c r="A31" s="3" t="s">
        <v>58</v>
      </c>
      <c r="B31" s="21">
        <f>+'CLIN 0002 M&amp;O Fee'!F30</f>
        <v>0</v>
      </c>
      <c r="C31" s="21">
        <f>+'CLIN 0002 M&amp;O Fee'!G30</f>
        <v>0</v>
      </c>
      <c r="D31" s="58">
        <f>+'CLIN 0002 M&amp;O Fee'!D30</f>
        <v>0</v>
      </c>
      <c r="E31" s="21">
        <f>'CLIN 0003 SPP Fixed Fee'!D30</f>
        <v>0</v>
      </c>
      <c r="F31" s="21">
        <f t="shared" si="1"/>
        <v>0</v>
      </c>
      <c r="G31" s="3"/>
      <c r="H31" s="10"/>
      <c r="I31" s="10"/>
    </row>
    <row r="32" spans="1:9" ht="16" thickBot="1" x14ac:dyDescent="0.4">
      <c r="A32" s="10"/>
      <c r="B32" s="116" t="s">
        <v>17</v>
      </c>
      <c r="C32" s="117"/>
      <c r="D32" s="117"/>
      <c r="E32" s="118"/>
      <c r="F32" s="43">
        <f>SUM(F9:F31)+F6</f>
        <v>13000000</v>
      </c>
      <c r="G32" s="10"/>
      <c r="H32" s="10"/>
      <c r="I32" s="10"/>
    </row>
    <row r="33" spans="1:9" ht="15.5" x14ac:dyDescent="0.35">
      <c r="A33" s="10"/>
      <c r="B33" s="50"/>
      <c r="C33" s="50"/>
      <c r="D33" s="50"/>
      <c r="E33" s="50"/>
      <c r="F33" s="29"/>
      <c r="G33" s="10"/>
      <c r="H33" s="10"/>
      <c r="I33" s="10"/>
    </row>
    <row r="34" spans="1:9" ht="33.75" customHeight="1" x14ac:dyDescent="0.3">
      <c r="A34" s="123" t="s">
        <v>78</v>
      </c>
      <c r="B34" s="123"/>
      <c r="C34" s="123"/>
      <c r="D34" s="123"/>
      <c r="E34" s="123"/>
      <c r="F34" s="123"/>
      <c r="G34" s="123"/>
      <c r="H34" s="123"/>
      <c r="I34" s="123"/>
    </row>
    <row r="35" spans="1:9" ht="33.75" customHeight="1" x14ac:dyDescent="0.35">
      <c r="A35" s="109" t="s">
        <v>76</v>
      </c>
      <c r="B35" s="109"/>
      <c r="C35" s="109"/>
      <c r="D35" s="109"/>
      <c r="E35" s="109"/>
      <c r="F35" s="109"/>
      <c r="G35" s="109"/>
      <c r="H35" s="109"/>
      <c r="I35" s="109"/>
    </row>
    <row r="36" spans="1:9" ht="31.5" customHeight="1" x14ac:dyDescent="0.35">
      <c r="A36" s="109" t="s">
        <v>25</v>
      </c>
      <c r="B36" s="109"/>
      <c r="C36" s="109"/>
      <c r="D36" s="109"/>
      <c r="E36" s="109"/>
      <c r="F36" s="109"/>
      <c r="G36" s="109"/>
      <c r="H36" s="109"/>
      <c r="I36" s="109"/>
    </row>
    <row r="37" spans="1:9" ht="15.5" x14ac:dyDescent="0.35">
      <c r="A37" s="10"/>
      <c r="B37" s="10"/>
      <c r="C37" s="10"/>
      <c r="D37" s="10"/>
      <c r="E37" s="10"/>
      <c r="F37" s="10"/>
      <c r="G37" s="10"/>
      <c r="H37" s="10"/>
      <c r="I37" s="10"/>
    </row>
    <row r="38" spans="1:9" ht="15.5" x14ac:dyDescent="0.35">
      <c r="A38" s="10"/>
      <c r="B38" s="10"/>
      <c r="C38" s="10"/>
      <c r="D38" s="10"/>
      <c r="E38" s="10"/>
      <c r="F38" s="10"/>
      <c r="G38" s="10"/>
      <c r="H38" s="10"/>
      <c r="I38" s="10"/>
    </row>
    <row r="39" spans="1:9" ht="15.5" x14ac:dyDescent="0.35">
      <c r="A39" s="10"/>
      <c r="B39" s="10"/>
      <c r="C39" s="10"/>
      <c r="D39" s="10"/>
      <c r="E39" s="10"/>
      <c r="F39" s="10"/>
      <c r="G39" s="10"/>
      <c r="H39" s="10"/>
      <c r="I39" s="10"/>
    </row>
    <row r="40" spans="1:9" ht="15.5" x14ac:dyDescent="0.35">
      <c r="A40" s="10"/>
      <c r="B40" s="10"/>
      <c r="C40" s="10"/>
      <c r="D40" s="10"/>
      <c r="E40" s="10"/>
      <c r="F40" s="10"/>
      <c r="G40" s="10"/>
      <c r="H40" s="10"/>
      <c r="I40" s="10"/>
    </row>
    <row r="41" spans="1:9" ht="15.5" x14ac:dyDescent="0.35">
      <c r="A41" s="10"/>
      <c r="B41" s="10"/>
      <c r="C41" s="10"/>
      <c r="D41" s="10"/>
      <c r="E41" s="10"/>
      <c r="F41" s="10"/>
      <c r="G41" s="10"/>
      <c r="H41" s="10"/>
      <c r="I41" s="10"/>
    </row>
    <row r="42" spans="1:9" ht="15.5" x14ac:dyDescent="0.35">
      <c r="A42" s="10"/>
      <c r="B42" s="10"/>
      <c r="C42" s="10"/>
      <c r="D42" s="10"/>
      <c r="E42" s="10"/>
      <c r="F42" s="10"/>
      <c r="G42" s="10"/>
      <c r="H42" s="10"/>
      <c r="I42" s="10"/>
    </row>
    <row r="43" spans="1:9" ht="15.5" x14ac:dyDescent="0.35">
      <c r="A43" s="10"/>
      <c r="B43" s="10"/>
      <c r="C43" s="10"/>
      <c r="D43" s="10"/>
      <c r="E43" s="10"/>
      <c r="F43" s="10"/>
      <c r="G43" s="10"/>
      <c r="H43" s="10"/>
      <c r="I43" s="10"/>
    </row>
    <row r="44" spans="1:9" ht="15.5" x14ac:dyDescent="0.35">
      <c r="A44" s="10"/>
      <c r="B44" s="10"/>
      <c r="C44" s="10"/>
      <c r="D44" s="10"/>
      <c r="E44" s="10"/>
      <c r="F44" s="10"/>
      <c r="G44" s="10"/>
      <c r="H44" s="10"/>
      <c r="I44" s="10"/>
    </row>
    <row r="45" spans="1:9" ht="15.5" x14ac:dyDescent="0.35">
      <c r="A45" s="10"/>
      <c r="B45" s="10"/>
      <c r="C45" s="10"/>
      <c r="D45" s="10"/>
      <c r="E45" s="10"/>
      <c r="F45" s="10"/>
      <c r="G45" s="10"/>
      <c r="H45" s="10"/>
      <c r="I45" s="10"/>
    </row>
    <row r="46" spans="1:9" ht="15.5" x14ac:dyDescent="0.35">
      <c r="A46" s="10"/>
      <c r="B46" s="10"/>
      <c r="C46" s="10"/>
      <c r="D46" s="10"/>
      <c r="E46" s="10"/>
      <c r="F46" s="10"/>
      <c r="G46" s="10"/>
      <c r="H46" s="10"/>
      <c r="I46" s="10"/>
    </row>
    <row r="47" spans="1:9" ht="15.5" x14ac:dyDescent="0.35">
      <c r="A47" s="10"/>
      <c r="B47" s="10"/>
      <c r="C47" s="10"/>
      <c r="D47" s="10"/>
      <c r="E47" s="10"/>
      <c r="F47" s="10"/>
      <c r="G47" s="10"/>
      <c r="H47" s="10"/>
      <c r="I47" s="10"/>
    </row>
  </sheetData>
  <mergeCells count="6">
    <mergeCell ref="A36:I36"/>
    <mergeCell ref="B32:E32"/>
    <mergeCell ref="B6:E6"/>
    <mergeCell ref="A4:F4"/>
    <mergeCell ref="A34:I34"/>
    <mergeCell ref="A35:I35"/>
  </mergeCells>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83683E479E49498A4C37CCEE19919C" ma:contentTypeVersion="0" ma:contentTypeDescription="Create a new document." ma:contentTypeScope="" ma:versionID="dc7bbcc58d005043e6942e63bc1c2ab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8F7FFA-5C70-4EB3-A6F3-68345CB67DF2}">
  <ds:schemaRefs>
    <ds:schemaRef ds:uri="http://schemas.microsoft.com/sharepoint/v3/contenttype/forms"/>
  </ds:schemaRefs>
</ds:datastoreItem>
</file>

<file path=customXml/itemProps2.xml><?xml version="1.0" encoding="utf-8"?>
<ds:datastoreItem xmlns:ds="http://schemas.openxmlformats.org/officeDocument/2006/customXml" ds:itemID="{21392AD5-C407-4B47-AAEE-0AEFBFC5800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E92043-2416-4B29-96ED-FEBFC387A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Forecasted Budget</vt:lpstr>
      <vt:lpstr>CLIN 0001 Transition Period</vt:lpstr>
      <vt:lpstr>CLIN 0002 M&amp;O Fee</vt:lpstr>
      <vt:lpstr>CLIN 0003 SPP Fixed Fee</vt:lpstr>
      <vt:lpstr>Proposed Summary</vt:lpstr>
      <vt:lpstr>'CLIN 0002 M&amp;O Fee'!Print_Area</vt:lpstr>
      <vt:lpstr>'CLIN 0003 SPP Fixed Fee'!Print_Area</vt:lpstr>
      <vt:lpstr>'Forecasted Budget'!Print_Area</vt:lpstr>
      <vt:lpstr>'Proposed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Caesar</dc:creator>
  <cp:lastModifiedBy>Odierno, Virginia</cp:lastModifiedBy>
  <cp:lastPrinted>2023-07-14T00:19:20Z</cp:lastPrinted>
  <dcterms:created xsi:type="dcterms:W3CDTF">2016-02-22T19:40:56Z</dcterms:created>
  <dcterms:modified xsi:type="dcterms:W3CDTF">2023-07-14T00:19:28Z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0x010100AB83683E479E49498A4C37CCEE19919C</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