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https://usdoe-my.sharepoint.com/personal/laura_gideon_nnsa_doe_gov/Documents/CUI SRS Recompete Draft RFP Review/Section L Attachments/"/>
    </mc:Choice>
  </mc:AlternateContent>
  <xr:revisionPtr revIDLastSave="1296" documentId="13_ncr:1_{0F5CF3DF-9B6D-4525-BB8F-1F1C4CF9CA7B}" xr6:coauthVersionLast="47" xr6:coauthVersionMax="47" xr10:uidLastSave="{A3F24B0B-854D-43EC-868E-BC8D754C985C}"/>
  <bookViews>
    <workbookView xWindow="1170" yWindow="315" windowWidth="28770" windowHeight="15585" tabRatio="734" activeTab="3" xr2:uid="{00000000-000D-0000-FFFF-FFFF00000000}"/>
  </bookViews>
  <sheets>
    <sheet name="Forecasted Budget" sheetId="5" r:id="rId1"/>
    <sheet name="CLIN 0001 Transition Period" sheetId="8" r:id="rId2"/>
    <sheet name="CLIN 0002 M&amp;O Fee" sheetId="11" r:id="rId3"/>
    <sheet name="CLIN 0003 M&amp;O Fee" sheetId="6" r:id="rId4"/>
    <sheet name="Sub-CLIN 0004A SRPPF Fee" sheetId="9" r:id="rId5"/>
    <sheet name="CLIN 0006 SPP Fixed Fee" sheetId="1" r:id="rId6"/>
    <sheet name="Proposed Summary" sheetId="7" r:id="rId7"/>
  </sheets>
  <definedNames>
    <definedName name="_xlnm.Print_Area" localSheetId="2">'CLIN 0002 M&amp;O Fee'!$A$1:$I$39</definedName>
    <definedName name="_xlnm.Print_Area" localSheetId="3">'CLIN 0003 M&amp;O Fee'!$A$1:$D$38</definedName>
    <definedName name="_xlnm.Print_Area" localSheetId="5">'CLIN 0006 SPP Fixed Fee'!$A$1:$K$38</definedName>
    <definedName name="_xlnm.Print_Area" localSheetId="0">'Forecasted Budget'!$A$2:$I$65</definedName>
    <definedName name="_xlnm.Print_Area" localSheetId="6">'Proposed Summary'!$A$2:$L$33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2" i="5" l="1"/>
  <c r="E29" i="7" l="1"/>
  <c r="B31" i="1"/>
  <c r="B30" i="1"/>
  <c r="B28" i="1"/>
  <c r="B31" i="6"/>
  <c r="D31" i="6" s="1"/>
  <c r="E32" i="7" s="1"/>
  <c r="B27" i="1"/>
  <c r="B26" i="1"/>
  <c r="B24" i="1"/>
  <c r="B23" i="1"/>
  <c r="B22" i="1"/>
  <c r="B21" i="1"/>
  <c r="B20" i="1"/>
  <c r="B18" i="1"/>
  <c r="B17" i="1"/>
  <c r="B16" i="1"/>
  <c r="B15" i="1"/>
  <c r="B14" i="1"/>
  <c r="B12" i="1"/>
  <c r="B11" i="1"/>
  <c r="B10" i="1"/>
  <c r="B9" i="1"/>
  <c r="B10" i="9"/>
  <c r="B9" i="9"/>
  <c r="B8" i="9"/>
  <c r="B30" i="6"/>
  <c r="B28" i="6"/>
  <c r="D28" i="6" s="1"/>
  <c r="B27" i="6"/>
  <c r="B26" i="6"/>
  <c r="B24" i="6"/>
  <c r="B23" i="6"/>
  <c r="B22" i="6"/>
  <c r="B21" i="6"/>
  <c r="B20" i="6"/>
  <c r="B10" i="6"/>
  <c r="B18" i="6"/>
  <c r="B17" i="6"/>
  <c r="B16" i="6"/>
  <c r="B15" i="6"/>
  <c r="B14" i="6"/>
  <c r="B12" i="6"/>
  <c r="B11" i="6"/>
  <c r="B9" i="6"/>
  <c r="B8" i="6"/>
  <c r="B31" i="11"/>
  <c r="B30" i="11"/>
  <c r="B28" i="11"/>
  <c r="B27" i="11"/>
  <c r="B26" i="11"/>
  <c r="B24" i="11"/>
  <c r="B23" i="11"/>
  <c r="B22" i="11"/>
  <c r="B21" i="11"/>
  <c r="B20" i="11"/>
  <c r="B18" i="11"/>
  <c r="B17" i="11"/>
  <c r="B16" i="11"/>
  <c r="B15" i="11"/>
  <c r="B14" i="11"/>
  <c r="B12" i="11"/>
  <c r="B11" i="11"/>
  <c r="B10" i="11"/>
  <c r="B9" i="11"/>
  <c r="B8" i="11"/>
  <c r="B8" i="1"/>
  <c r="B12" i="9" l="1"/>
  <c r="B32" i="6"/>
  <c r="B60" i="5"/>
  <c r="E60" i="5" l="1"/>
  <c r="E32" i="5" l="1"/>
  <c r="G14" i="7"/>
  <c r="D8" i="11" l="1"/>
  <c r="H8" i="11"/>
  <c r="I8" i="11" s="1"/>
  <c r="D9" i="11"/>
  <c r="F9" i="11" s="1"/>
  <c r="B10" i="7" s="1"/>
  <c r="H9" i="11"/>
  <c r="I9" i="11" s="1"/>
  <c r="D10" i="11"/>
  <c r="F10" i="11" s="1"/>
  <c r="B11" i="7" s="1"/>
  <c r="H10" i="11"/>
  <c r="I10" i="11" s="1"/>
  <c r="D11" i="11"/>
  <c r="H11" i="11"/>
  <c r="I11" i="11" s="1"/>
  <c r="D12" i="11"/>
  <c r="H12" i="11"/>
  <c r="I12" i="11" s="1"/>
  <c r="D14" i="11"/>
  <c r="F14" i="11" s="1"/>
  <c r="B15" i="7" s="1"/>
  <c r="H14" i="11"/>
  <c r="I14" i="11" s="1"/>
  <c r="D15" i="11"/>
  <c r="F15" i="11" s="1"/>
  <c r="H15" i="11"/>
  <c r="I15" i="11" s="1"/>
  <c r="D16" i="11"/>
  <c r="H16" i="11"/>
  <c r="I16" i="11" s="1"/>
  <c r="D17" i="11"/>
  <c r="H17" i="11"/>
  <c r="I17" i="11" s="1"/>
  <c r="D18" i="11"/>
  <c r="F18" i="11" s="1"/>
  <c r="B19" i="7" s="1"/>
  <c r="H18" i="11"/>
  <c r="I18" i="11" s="1"/>
  <c r="D20" i="11"/>
  <c r="F20" i="11" s="1"/>
  <c r="H20" i="11"/>
  <c r="I20" i="11" s="1"/>
  <c r="D21" i="11"/>
  <c r="H21" i="11"/>
  <c r="I21" i="11" s="1"/>
  <c r="D22" i="11"/>
  <c r="H22" i="11"/>
  <c r="I22" i="11" s="1"/>
  <c r="D23" i="11"/>
  <c r="F23" i="11" s="1"/>
  <c r="B24" i="7" s="1"/>
  <c r="H23" i="11"/>
  <c r="I23" i="11" s="1"/>
  <c r="D24" i="11"/>
  <c r="F24" i="11" s="1"/>
  <c r="H24" i="11"/>
  <c r="I24" i="11" s="1"/>
  <c r="D26" i="11"/>
  <c r="H26" i="11"/>
  <c r="I26" i="11" s="1"/>
  <c r="D27" i="11"/>
  <c r="H27" i="11"/>
  <c r="I27" i="11" s="1"/>
  <c r="D28" i="11"/>
  <c r="F28" i="11" s="1"/>
  <c r="B29" i="7" s="1"/>
  <c r="H28" i="11"/>
  <c r="I28" i="11" s="1"/>
  <c r="D30" i="11"/>
  <c r="F30" i="11" s="1"/>
  <c r="H30" i="11"/>
  <c r="I30" i="11" s="1"/>
  <c r="D31" i="11"/>
  <c r="H31" i="11"/>
  <c r="I31" i="11" s="1"/>
  <c r="G30" i="11" l="1"/>
  <c r="C31" i="7" s="1"/>
  <c r="B31" i="7"/>
  <c r="G24" i="11"/>
  <c r="C25" i="7" s="1"/>
  <c r="B25" i="7"/>
  <c r="G20" i="11"/>
  <c r="C21" i="7" s="1"/>
  <c r="B21" i="7"/>
  <c r="G15" i="11"/>
  <c r="C16" i="7" s="1"/>
  <c r="B16" i="7"/>
  <c r="B32" i="11"/>
  <c r="F26" i="11"/>
  <c r="F16" i="11"/>
  <c r="F12" i="11"/>
  <c r="F22" i="11"/>
  <c r="F31" i="11"/>
  <c r="F21" i="11"/>
  <c r="F11" i="11"/>
  <c r="F27" i="11"/>
  <c r="F17" i="11"/>
  <c r="D32" i="11"/>
  <c r="F8" i="11"/>
  <c r="G10" i="11"/>
  <c r="C11" i="7" s="1"/>
  <c r="D11" i="7" s="1"/>
  <c r="G28" i="11"/>
  <c r="C29" i="7" s="1"/>
  <c r="D29" i="7" s="1"/>
  <c r="G23" i="11"/>
  <c r="C24" i="7" s="1"/>
  <c r="D24" i="7" s="1"/>
  <c r="G18" i="11"/>
  <c r="C19" i="7" s="1"/>
  <c r="D19" i="7" s="1"/>
  <c r="G14" i="11"/>
  <c r="C15" i="7" s="1"/>
  <c r="D15" i="7" s="1"/>
  <c r="G9" i="11"/>
  <c r="C10" i="7" s="1"/>
  <c r="D10" i="7" s="1"/>
  <c r="D21" i="7" l="1"/>
  <c r="D31" i="7"/>
  <c r="G31" i="11"/>
  <c r="C32" i="7" s="1"/>
  <c r="B32" i="7"/>
  <c r="D25" i="7"/>
  <c r="G27" i="11"/>
  <c r="C28" i="7" s="1"/>
  <c r="B28" i="7"/>
  <c r="G26" i="11"/>
  <c r="C27" i="7" s="1"/>
  <c r="B27" i="7"/>
  <c r="G22" i="11"/>
  <c r="C23" i="7" s="1"/>
  <c r="B23" i="7"/>
  <c r="G21" i="11"/>
  <c r="C22" i="7" s="1"/>
  <c r="B22" i="7"/>
  <c r="G17" i="11"/>
  <c r="C18" i="7" s="1"/>
  <c r="B18" i="7"/>
  <c r="G16" i="11"/>
  <c r="C17" i="7" s="1"/>
  <c r="B17" i="7"/>
  <c r="D16" i="7"/>
  <c r="G12" i="11"/>
  <c r="C13" i="7" s="1"/>
  <c r="B13" i="7"/>
  <c r="G11" i="11"/>
  <c r="C12" i="7" s="1"/>
  <c r="B12" i="7"/>
  <c r="G8" i="11"/>
  <c r="C9" i="7" s="1"/>
  <c r="B9" i="7"/>
  <c r="F32" i="11"/>
  <c r="D13" i="7" l="1"/>
  <c r="D12" i="7"/>
  <c r="D32" i="7"/>
  <c r="D28" i="7"/>
  <c r="D18" i="7"/>
  <c r="G32" i="11"/>
  <c r="D22" i="7"/>
  <c r="C33" i="7"/>
  <c r="D17" i="7"/>
  <c r="D27" i="7"/>
  <c r="D23" i="7"/>
  <c r="D9" i="7"/>
  <c r="B33" i="7"/>
  <c r="D33" i="7" l="1"/>
  <c r="D10" i="9" l="1"/>
  <c r="F11" i="7" s="1"/>
  <c r="D9" i="9"/>
  <c r="F10" i="7" s="1"/>
  <c r="D31" i="1"/>
  <c r="G32" i="7" s="1"/>
  <c r="H32" i="7" s="1"/>
  <c r="D30" i="1"/>
  <c r="G31" i="7" s="1"/>
  <c r="D28" i="1"/>
  <c r="G29" i="7" s="1"/>
  <c r="D27" i="1"/>
  <c r="G28" i="7" s="1"/>
  <c r="D26" i="1"/>
  <c r="G27" i="7" s="1"/>
  <c r="D24" i="1"/>
  <c r="G25" i="7" s="1"/>
  <c r="D23" i="1"/>
  <c r="G24" i="7" s="1"/>
  <c r="D22" i="1"/>
  <c r="G23" i="7" s="1"/>
  <c r="D21" i="1"/>
  <c r="G22" i="7" s="1"/>
  <c r="D20" i="1"/>
  <c r="G21" i="7" s="1"/>
  <c r="D18" i="1"/>
  <c r="G19" i="7" s="1"/>
  <c r="D17" i="1"/>
  <c r="G18" i="7" s="1"/>
  <c r="D16" i="1"/>
  <c r="G17" i="7" s="1"/>
  <c r="D15" i="1"/>
  <c r="G16" i="7" s="1"/>
  <c r="D14" i="1"/>
  <c r="G15" i="7" s="1"/>
  <c r="D12" i="1"/>
  <c r="G13" i="7" s="1"/>
  <c r="D11" i="1"/>
  <c r="G12" i="7" s="1"/>
  <c r="D10" i="1"/>
  <c r="G11" i="7" s="1"/>
  <c r="D9" i="1"/>
  <c r="G10" i="7" s="1"/>
  <c r="D9" i="6"/>
  <c r="E10" i="7" s="1"/>
  <c r="H10" i="7" l="1"/>
  <c r="D8" i="1"/>
  <c r="G9" i="7" s="1"/>
  <c r="G33" i="7" s="1"/>
  <c r="B32" i="1"/>
  <c r="D8" i="9"/>
  <c r="D12" i="9" s="1"/>
  <c r="D30" i="6"/>
  <c r="E31" i="7" s="1"/>
  <c r="H31" i="7" s="1"/>
  <c r="H29" i="7"/>
  <c r="D27" i="6"/>
  <c r="E28" i="7" s="1"/>
  <c r="H28" i="7" s="1"/>
  <c r="D26" i="6"/>
  <c r="E27" i="7" s="1"/>
  <c r="H27" i="7" s="1"/>
  <c r="D24" i="6"/>
  <c r="E25" i="7" s="1"/>
  <c r="H25" i="7" s="1"/>
  <c r="D23" i="6"/>
  <c r="E24" i="7" s="1"/>
  <c r="H24" i="7" s="1"/>
  <c r="D21" i="6"/>
  <c r="E22" i="7" s="1"/>
  <c r="H22" i="7" s="1"/>
  <c r="D18" i="6"/>
  <c r="E19" i="7" s="1"/>
  <c r="H19" i="7" s="1"/>
  <c r="D17" i="6"/>
  <c r="E18" i="7" s="1"/>
  <c r="H18" i="7" s="1"/>
  <c r="D16" i="6"/>
  <c r="E17" i="7" s="1"/>
  <c r="H17" i="7" s="1"/>
  <c r="D15" i="6"/>
  <c r="E16" i="7" s="1"/>
  <c r="H16" i="7" s="1"/>
  <c r="D14" i="6"/>
  <c r="E15" i="7" s="1"/>
  <c r="H15" i="7" s="1"/>
  <c r="D10" i="6"/>
  <c r="E11" i="7" s="1"/>
  <c r="H11" i="7" s="1"/>
  <c r="D11" i="6"/>
  <c r="E12" i="7" s="1"/>
  <c r="H12" i="7" s="1"/>
  <c r="D12" i="6"/>
  <c r="E13" i="7" s="1"/>
  <c r="H13" i="7" s="1"/>
  <c r="D32" i="1" l="1"/>
  <c r="F9" i="7"/>
  <c r="F33" i="7" s="1"/>
  <c r="D20" i="6"/>
  <c r="E21" i="7" s="1"/>
  <c r="H21" i="7" s="1"/>
  <c r="D22" i="6"/>
  <c r="E23" i="7" s="1"/>
  <c r="H23" i="7" s="1"/>
  <c r="D8" i="6"/>
  <c r="E9" i="7" l="1"/>
  <c r="E33" i="7" s="1"/>
  <c r="D32" i="6"/>
  <c r="H9" i="7" l="1"/>
  <c r="B32" i="5"/>
  <c r="H6" i="7" l="1"/>
  <c r="H33" i="7" l="1"/>
</calcChain>
</file>

<file path=xl/sharedStrings.xml><?xml version="1.0" encoding="utf-8"?>
<sst xmlns="http://schemas.openxmlformats.org/spreadsheetml/2006/main" count="297" uniqueCount="103">
  <si>
    <t>Section L Attachment H</t>
  </si>
  <si>
    <t>SUMMARY</t>
  </si>
  <si>
    <t>CLIN 0002 - Management and Operating (M&amp;O)</t>
  </si>
  <si>
    <t>Forecasted Management &amp; Operations Budget</t>
  </si>
  <si>
    <t>Base Period</t>
  </si>
  <si>
    <t>Year 1</t>
  </si>
  <si>
    <t>Year 2</t>
  </si>
  <si>
    <t>Year 3</t>
  </si>
  <si>
    <t>Year 4</t>
  </si>
  <si>
    <t>Year 5</t>
  </si>
  <si>
    <t>Option Period 1</t>
  </si>
  <si>
    <t>Option Period 2</t>
  </si>
  <si>
    <t>Option Period 3</t>
  </si>
  <si>
    <t>Option Period 4</t>
  </si>
  <si>
    <t>CLIN 0002 Subtotal</t>
  </si>
  <si>
    <t>Forecasted Strategic Partnership Programs Budget</t>
  </si>
  <si>
    <t>CLIN 0003 Subtotal</t>
  </si>
  <si>
    <t>Grand Total</t>
  </si>
  <si>
    <t>Offerors are responsible for the accuracy of all formulas, links, and all other relationships within the submitted MS Excel electronic spreadsheets and workbooks.</t>
  </si>
  <si>
    <t>Transition Period</t>
  </si>
  <si>
    <t>Fee Calculation - Management and Operating</t>
  </si>
  <si>
    <t>Contract Period</t>
  </si>
  <si>
    <t>Base Period (Year 1)</t>
  </si>
  <si>
    <t>Base Period (Year 2)</t>
  </si>
  <si>
    <t>Base Period (Year 3)</t>
  </si>
  <si>
    <t>Base Period (Year 4)</t>
  </si>
  <si>
    <t>Base Period (Year 5)</t>
  </si>
  <si>
    <t>Option Period  1 (Year 1)</t>
  </si>
  <si>
    <t>Option Period  1 (Year 2)</t>
  </si>
  <si>
    <t>Option Period  1 (Year 3)</t>
  </si>
  <si>
    <t>Option Period  1 (Year 4)</t>
  </si>
  <si>
    <t>Option Period  1 (Year 5)</t>
  </si>
  <si>
    <t>Option Period  2 (Year 1)</t>
  </si>
  <si>
    <t>Option Period  2 (Year 2)</t>
  </si>
  <si>
    <t>Option Period  2 (Year 3)</t>
  </si>
  <si>
    <t>Option Period  2 (Year 4)</t>
  </si>
  <si>
    <t>Option Period  2 (Year 5)</t>
  </si>
  <si>
    <t>Option Period  3 (Year 1)</t>
  </si>
  <si>
    <t>Option Period  3 (Year 2)</t>
  </si>
  <si>
    <t>Option Period  3 (Year 3)</t>
  </si>
  <si>
    <t>Total</t>
  </si>
  <si>
    <t>Fee Calculation - Strategic Partnership Program</t>
  </si>
  <si>
    <t>Proposed Summary</t>
  </si>
  <si>
    <t>Summary</t>
  </si>
  <si>
    <t xml:space="preserve">Total </t>
  </si>
  <si>
    <t xml:space="preserve">
CLIN 0003 Forecasted Fee Base</t>
  </si>
  <si>
    <t>CLIN 0003 -- FEE -- DOE Management and Operating of Savannah River Site</t>
  </si>
  <si>
    <t>CLIN 0002 Total Available Fee</t>
  </si>
  <si>
    <t>Effective Proposed Fixed Fee Rate</t>
  </si>
  <si>
    <t>Effective Proposed Award Fee Rate</t>
  </si>
  <si>
    <t>CLIN 0001 -- Firm-Fixed-Price (FFP) - Transition of Savannah River Site</t>
  </si>
  <si>
    <t>CLIN 0003 - Management and Operating (M&amp;O)</t>
  </si>
  <si>
    <t>Option Period  4 (Year 1)</t>
  </si>
  <si>
    <t>Option Period  4 (Year 2)</t>
  </si>
  <si>
    <t>CLIN 0006 - Strategic Partnership Programs</t>
  </si>
  <si>
    <t>TBD</t>
  </si>
  <si>
    <t>*Transition Price $</t>
  </si>
  <si>
    <t>The Section L Attachment H shall be submitted in Microsoft (MS) Excel format, version 2013 or older, with formulas and links intact and all cells unprotected.</t>
  </si>
  <si>
    <t xml:space="preserve">The estimated amounts above represent the Government's baseline which shall be used to estimate the fee bases that Offerors use to propose fee percentages as outlined under the CLIN 0002, CLIN 0003, sub-CLIN 0004a, and CLIN 0006 Fee worksheets.  Actual amounts during contract performance will vary.  </t>
  </si>
  <si>
    <t>CLIN 0006 Subtotal</t>
  </si>
  <si>
    <t>Forecasted Budgets</t>
  </si>
  <si>
    <t>Management and Operating (M&amp;O) Contract for the Savannah River Site (SRS)</t>
  </si>
  <si>
    <t>The amounts below represent Forecasted Management and Operating, Savannah River Plutonium Processing Facility Project (SRPPF), and SPP Budgets by Contract Period</t>
  </si>
  <si>
    <t>CLIN 0002 -- FEE -- Management and Operating of Savannah River Site*</t>
  </si>
  <si>
    <r>
      <rPr>
        <i/>
        <sz val="12"/>
        <color rgb="FF000000"/>
        <rFont val="Times New Roman"/>
        <family val="1"/>
      </rPr>
      <t xml:space="preserve">***Offerors shall not exceed </t>
    </r>
    <r>
      <rPr>
        <i/>
        <sz val="12"/>
        <color rgb="FFFF0000"/>
        <rFont val="Times New Roman"/>
        <family val="1"/>
      </rPr>
      <t>15%</t>
    </r>
    <r>
      <rPr>
        <i/>
        <sz val="12"/>
        <color rgb="FF000000"/>
        <rFont val="Times New Roman"/>
        <family val="1"/>
      </rPr>
      <t xml:space="preserve"> for proposed fixed fee allocation rates.</t>
    </r>
  </si>
  <si>
    <t>CLIN 0006 -- FEE -- Strategic Partnership Program*</t>
  </si>
  <si>
    <t xml:space="preserve">*Offerors shall populate columns C of this worksheet with proposed fee rates.  </t>
  </si>
  <si>
    <t>*Offerors shall popluate Cells C1 through C3 of this worksheet with proposed fee rates.</t>
  </si>
  <si>
    <t xml:space="preserve">*Offerors shall populate columns C and E of this worksheet with proposed fee rates and fixed fee allocation rates.  </t>
  </si>
  <si>
    <t>* Offerors shall populate Cell B7 of this worksheet with the proposed Transition Price.</t>
  </si>
  <si>
    <t>**Offerors shall not exceed $15,700,000.</t>
  </si>
  <si>
    <t>*The proposed fee amounts represent estimates and will be used for evaluation purposes only.  The proposed fee rates and fixed fee allocation rates will be incorporated in the contract at the time of award, for the life of the award,with the available award and fixed fee amounts established annually.</t>
  </si>
  <si>
    <t>CLIN 0002 Forecasted Fee Base</t>
  </si>
  <si>
    <t>Proposed Total Available Fee Rate    %**</t>
  </si>
  <si>
    <t>Proposed Fixed Fee Allocation%***</t>
  </si>
  <si>
    <t>CLIN 0006 Forecasted Fee Base</t>
  </si>
  <si>
    <t>Proposed FF %**</t>
  </si>
  <si>
    <t>Total Available FF Amount $</t>
  </si>
  <si>
    <t>Fixed Fee (FF) Amount $</t>
  </si>
  <si>
    <t>Award Fee (AF) Amount $</t>
  </si>
  <si>
    <t>*CLIN 0002 FF Amount $</t>
  </si>
  <si>
    <t>*CLIN 0002 AF Amount $</t>
  </si>
  <si>
    <t>*CLIN 0002 Total Available Fee Amount $</t>
  </si>
  <si>
    <t>*CLIN 0003 AF Amount $</t>
  </si>
  <si>
    <t>*CLIN 0006  FF Amount $</t>
  </si>
  <si>
    <t>CLIN 0001 FFP</t>
  </si>
  <si>
    <t>Proposed AF Fee Rate%*</t>
  </si>
  <si>
    <r>
      <rPr>
        <i/>
        <sz val="12"/>
        <color rgb="FF000000"/>
        <rFont val="Times New Roman"/>
        <family val="1"/>
      </rPr>
      <t>Note: As described in Volume 1 of the Fiscal Year 2025 President's Budget Request, the cost and schedule estimates for SRPPF approved at CD‐1 include an estimated cost range of $6,900,000,000 to $11,100,000,000 and a CD‐4 schedule range of 1st Quarter FY 2032 to 4th Quarter FY 2035. Because the project design has not progressed to a state that would enable an update to the project cost estimate or schedule, the price evaluation for this competition is based on offerors' proposed fee rates multiplied by the estimated fee bases for those contract periods with available budget estimates (Base Period Years 1 through 3).  While the price evaluation is based on the first years of the base period, Offerors should contemplate the approved CD-1 cost and schedule ranges when proposing fee rate(s), anticipate possible changes thereto, and understand that the proposed fee rate for base period year 3 shall be used for the remaining life of the project. The fee amounts will be determined annually in accordance with Section B-</t>
    </r>
    <r>
      <rPr>
        <i/>
        <sz val="12"/>
        <color rgb="FFFF0000"/>
        <rFont val="Times New Roman"/>
        <family val="1"/>
      </rPr>
      <t>XX</t>
    </r>
    <r>
      <rPr>
        <i/>
        <sz val="12"/>
        <color rgb="FF000000"/>
        <rFont val="Times New Roman"/>
        <family val="1"/>
      </rPr>
      <t>.</t>
    </r>
  </si>
  <si>
    <t>Sub-CLIN 0004A Forecasted Fee Base</t>
  </si>
  <si>
    <t>Sub-CLIN 0004A Total Available AF Amount $</t>
  </si>
  <si>
    <t>Sub-CLIN 0004A -- FEE -- Management and Oversight of the Savannah River Plutonium Processing Facility*</t>
  </si>
  <si>
    <t>Sub-CLIN 0004A - SRPPF</t>
  </si>
  <si>
    <t>Sub-CLIN 0004A Subtotal</t>
  </si>
  <si>
    <t>*Sub-CLIN 0004A AF Amount $</t>
  </si>
  <si>
    <r>
      <rPr>
        <i/>
        <sz val="12"/>
        <color rgb="FF000000"/>
        <rFont val="Times New Roman"/>
        <family val="1"/>
      </rPr>
      <t>**Offerors shall not exceed</t>
    </r>
    <r>
      <rPr>
        <i/>
        <sz val="12"/>
        <color rgb="FFFF0000"/>
        <rFont val="Times New Roman"/>
        <family val="1"/>
      </rPr>
      <t xml:space="preserve"> 2.50%</t>
    </r>
    <r>
      <rPr>
        <i/>
        <sz val="12"/>
        <color rgb="FF000000"/>
        <rFont val="Times New Roman"/>
        <family val="1"/>
      </rPr>
      <t xml:space="preserve"> for proposed fee rates.</t>
    </r>
  </si>
  <si>
    <r>
      <rPr>
        <i/>
        <sz val="12"/>
        <color rgb="FF000000"/>
        <rFont val="Times New Roman"/>
        <family val="1"/>
      </rPr>
      <t>*Offerors shall not exceed</t>
    </r>
    <r>
      <rPr>
        <i/>
        <sz val="12"/>
        <color rgb="FFFF0000"/>
        <rFont val="Times New Roman"/>
        <family val="1"/>
      </rPr>
      <t xml:space="preserve"> 2</t>
    </r>
    <r>
      <rPr>
        <i/>
        <sz val="12"/>
        <color rgb="FFFF0000"/>
        <rFont val="Times New Roman"/>
        <family val="1"/>
      </rPr>
      <t>.50%</t>
    </r>
    <r>
      <rPr>
        <i/>
        <sz val="12"/>
        <color rgb="FF000000"/>
        <rFont val="Times New Roman"/>
        <family val="1"/>
      </rPr>
      <t xml:space="preserve"> for proposed fee rates.  </t>
    </r>
  </si>
  <si>
    <r>
      <rPr>
        <i/>
        <sz val="12"/>
        <color rgb="FF000000"/>
        <rFont val="Times New Roman"/>
        <family val="1"/>
      </rPr>
      <t xml:space="preserve">**Offerors shall not exceed </t>
    </r>
    <r>
      <rPr>
        <i/>
        <sz val="12"/>
        <color rgb="FFFF0000"/>
        <rFont val="Times New Roman"/>
        <family val="1"/>
      </rPr>
      <t>2.00%</t>
    </r>
    <r>
      <rPr>
        <i/>
        <sz val="12"/>
        <color rgb="FF000000"/>
        <rFont val="Times New Roman"/>
        <family val="1"/>
      </rPr>
      <t xml:space="preserve"> for proposed fee rates. </t>
    </r>
  </si>
  <si>
    <t>Forecasted SRPPF</t>
  </si>
  <si>
    <t>Note 2: The Incentive Fee Structure is To Be Determined based on responses to the SRPPF Incentive Fee Feedback Request Questions included as a part of the Draft RFP.</t>
  </si>
  <si>
    <r>
      <rPr>
        <i/>
        <sz val="12"/>
        <color rgb="FF000000"/>
        <rFont val="Times New Roman"/>
        <family val="1"/>
      </rPr>
      <t xml:space="preserve">**Offerors shall not exceed </t>
    </r>
    <r>
      <rPr>
        <i/>
        <sz val="12"/>
        <color rgb="FFFF0000"/>
        <rFont val="Times New Roman"/>
        <family val="1"/>
      </rPr>
      <t>TBD%</t>
    </r>
    <r>
      <rPr>
        <i/>
        <sz val="12"/>
        <color rgb="FF000000"/>
        <rFont val="Times New Roman"/>
        <family val="1"/>
      </rPr>
      <t xml:space="preserve"> for proposed fee rates.  </t>
    </r>
  </si>
  <si>
    <t xml:space="preserve">
Proposed Total Available Fee (TAF) Rate %*</t>
  </si>
  <si>
    <t xml:space="preserve">
CLIN 0003 TAF Amount $</t>
  </si>
  <si>
    <t>*Offerors shall populate column C of this worksheet with proposed fee rates.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</si>
</sst>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5" formatCode="&quot;$&quot;#,##0_);\(&quot;$&quot;#,##0\)"/>
    <numFmt numFmtId="6" formatCode="&quot;$&quot;#,##0_);[Red]\(&quot;$&quot;#,##0\)"/>
    <numFmt numFmtId="42" formatCode="_(&quot;$&quot;* #,##0_);_(&quot;$&quot;* \(#,##0\);_(&quot;$&quot;* &quot;-&quot;_);_(@_)"/>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_([$$-409]* #,##0_);_([$$-409]* \(#,##0\);_([$$-409]* &quot;-&quot;??_);_(@_)"/>
  </numFmts>
  <fonts count="18" x14ac:knownFonts="1">
    <font>
      <sz val="11"/>
      <color theme="1"/>
      <name val="Calibri"/>
      <family val="2"/>
      <scheme val="minor"/>
    </font>
    <font>
      <sz val="12"/>
      <color theme="1"/>
      <name val="Times New Roman"/>
      <family val="1"/>
    </font>
    <font>
      <b/>
      <sz val="12"/>
      <color theme="1"/>
      <name val="Times New Roman"/>
      <family val="1"/>
    </font>
    <font>
      <sz val="11"/>
      <color theme="1"/>
      <name val="Times New Roman"/>
      <family val="1"/>
    </font>
    <font>
      <b/>
      <sz val="12"/>
      <name val="Times New Roman"/>
      <family val="1"/>
    </font>
    <font>
      <i/>
      <sz val="12"/>
      <color theme="1"/>
      <name val="Times New Roman"/>
      <family val="1"/>
    </font>
    <font>
      <b/>
      <sz val="14"/>
      <name val="Times New Roman"/>
      <family val="1"/>
    </font>
    <font>
      <sz val="12"/>
      <color rgb="FFFF0000"/>
      <name val="Times New Roman"/>
      <family val="1"/>
    </font>
    <font>
      <sz val="12"/>
      <name val="Times New Roman"/>
      <family val="1"/>
    </font>
    <font>
      <sz val="11"/>
      <color theme="1"/>
      <name val="Calibri"/>
      <family val="2"/>
      <scheme val="minor"/>
    </font>
    <font>
      <i/>
      <sz val="12"/>
      <color rgb="FFFF0000"/>
      <name val="Times New Roman"/>
      <family val="1"/>
    </font>
    <font>
      <b/>
      <sz val="11.5"/>
      <name val="Times New Roman"/>
      <family val="1"/>
    </font>
    <font>
      <sz val="11.5"/>
      <color theme="1"/>
      <name val="Times New Roman"/>
      <family val="1"/>
    </font>
    <font>
      <b/>
      <sz val="11.5"/>
      <color theme="1"/>
      <name val="Times New Roman"/>
      <family val="1"/>
    </font>
    <font>
      <sz val="12"/>
      <color theme="1"/>
      <name val="Calibri"/>
      <family val="2"/>
      <scheme val="minor"/>
    </font>
    <font>
      <b/>
      <u/>
      <sz val="12"/>
      <color theme="1"/>
      <name val="Times New Roman"/>
      <family val="1"/>
    </font>
    <font>
      <i/>
      <sz val="12"/>
      <color rgb="FF000000"/>
      <name val="Times New Roman"/>
      <family val="1"/>
    </font>
    <font>
      <i/>
      <sz val="12"/>
      <color theme="1"/>
      <name val="Times New Roman"/>
      <family val="1"/>
    </font>
  </fonts>
  <fills count="5">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rgb="FFFFFF00"/>
        <bgColor indexed="64"/>
      </patternFill>
    </fill>
  </fills>
  <borders count="21">
    <border>
      <left/>
      <right/>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indexed="64"/>
      </left>
      <right style="medium">
        <color rgb="FF000000"/>
      </right>
      <top/>
      <bottom/>
      <diagonal/>
    </border>
    <border>
      <left style="medium">
        <color indexed="64"/>
      </left>
      <right style="medium">
        <color rgb="FF000000"/>
      </right>
      <top/>
      <bottom style="medium">
        <color indexed="64"/>
      </bottom>
      <diagonal/>
    </border>
  </borders>
  <cellStyleXfs count="4">
    <xf numFmtId="0" fontId="0" fillId="0" borderId="0"/>
    <xf numFmtId="43" fontId="9" fillId="0" borderId="0" applyFont="0" applyFill="0" applyBorder="0" applyAlignment="0" applyProtection="0"/>
    <xf numFmtId="44" fontId="9" fillId="0" borderId="0" applyFont="0" applyFill="0" applyBorder="0" applyAlignment="0" applyProtection="0"/>
    <xf numFmtId="9" fontId="9" fillId="0" borderId="0" applyFont="0" applyFill="0" applyBorder="0" applyAlignment="0" applyProtection="0"/>
  </cellStyleXfs>
  <cellXfs count="148">
    <xf numFmtId="0" fontId="0" fillId="0" borderId="0" xfId="0"/>
    <xf numFmtId="0" fontId="1" fillId="0" borderId="0" xfId="0" applyFont="1" applyAlignment="1">
      <alignment vertical="center"/>
    </xf>
    <xf numFmtId="0" fontId="2" fillId="0" borderId="0" xfId="0" applyFont="1" applyAlignment="1">
      <alignment vertical="center" wrapText="1"/>
    </xf>
    <xf numFmtId="0" fontId="1" fillId="0" borderId="0" xfId="0" applyFont="1" applyAlignment="1">
      <alignment vertical="center" wrapText="1"/>
    </xf>
    <xf numFmtId="6" fontId="1" fillId="0" borderId="0" xfId="0" applyNumberFormat="1" applyFont="1" applyAlignment="1">
      <alignment vertical="center" wrapText="1"/>
    </xf>
    <xf numFmtId="5" fontId="1" fillId="0" borderId="0" xfId="0" applyNumberFormat="1" applyFont="1" applyAlignment="1">
      <alignment vertical="center" wrapText="1"/>
    </xf>
    <xf numFmtId="0" fontId="4" fillId="0" borderId="0" xfId="0" applyFont="1" applyAlignment="1">
      <alignment vertical="center"/>
    </xf>
    <xf numFmtId="0" fontId="3" fillId="0" borderId="0" xfId="0" applyFont="1"/>
    <xf numFmtId="0" fontId="2" fillId="0" borderId="0" xfId="0" applyFont="1"/>
    <xf numFmtId="0" fontId="1" fillId="0" borderId="0" xfId="0" applyFont="1"/>
    <xf numFmtId="0" fontId="1" fillId="0" borderId="0" xfId="0" applyFont="1" applyAlignment="1">
      <alignment horizontal="right"/>
    </xf>
    <xf numFmtId="5" fontId="1" fillId="0" borderId="0" xfId="0" applyNumberFormat="1" applyFont="1"/>
    <xf numFmtId="0" fontId="5" fillId="0" borderId="0" xfId="0" applyFont="1"/>
    <xf numFmtId="0" fontId="2" fillId="0" borderId="3" xfId="0" applyFont="1" applyBorder="1"/>
    <xf numFmtId="0" fontId="2" fillId="0" borderId="9" xfId="0" applyFont="1" applyBorder="1" applyAlignment="1">
      <alignment wrapText="1"/>
    </xf>
    <xf numFmtId="0" fontId="2" fillId="0" borderId="9" xfId="0" applyFont="1" applyBorder="1" applyAlignment="1">
      <alignment horizontal="center"/>
    </xf>
    <xf numFmtId="0" fontId="2" fillId="0" borderId="5" xfId="0" applyFont="1" applyBorder="1" applyAlignment="1">
      <alignment horizontal="center"/>
    </xf>
    <xf numFmtId="0" fontId="7" fillId="0" borderId="0" xfId="0" applyFont="1"/>
    <xf numFmtId="0" fontId="2" fillId="0" borderId="5" xfId="0" applyFont="1" applyBorder="1" applyAlignment="1">
      <alignment horizontal="center" vertical="center" wrapText="1"/>
    </xf>
    <xf numFmtId="42" fontId="1" fillId="0" borderId="7" xfId="0" applyNumberFormat="1" applyFont="1" applyBorder="1" applyAlignment="1">
      <alignment vertical="center" wrapText="1"/>
    </xf>
    <xf numFmtId="42" fontId="1" fillId="0" borderId="6" xfId="0" applyNumberFormat="1" applyFont="1" applyBorder="1" applyAlignment="1">
      <alignment vertical="center" wrapText="1"/>
    </xf>
    <xf numFmtId="42" fontId="2" fillId="0" borderId="5" xfId="0" applyNumberFormat="1" applyFont="1" applyBorder="1"/>
    <xf numFmtId="42" fontId="8" fillId="0" borderId="7" xfId="0" applyNumberFormat="1" applyFont="1" applyBorder="1" applyAlignment="1">
      <alignment vertical="center" wrapText="1"/>
    </xf>
    <xf numFmtId="0" fontId="0" fillId="0" borderId="0" xfId="0" applyAlignment="1">
      <alignment horizontal="left" vertical="center"/>
    </xf>
    <xf numFmtId="42" fontId="3" fillId="0" borderId="0" xfId="0" applyNumberFormat="1" applyFont="1"/>
    <xf numFmtId="42" fontId="1" fillId="0" borderId="0" xfId="0" applyNumberFormat="1" applyFont="1"/>
    <xf numFmtId="0" fontId="2" fillId="0" borderId="4" xfId="0" applyFont="1" applyBorder="1"/>
    <xf numFmtId="0" fontId="1" fillId="0" borderId="6" xfId="0" applyFont="1" applyBorder="1"/>
    <xf numFmtId="10" fontId="1" fillId="0" borderId="0" xfId="0" applyNumberFormat="1" applyFont="1"/>
    <xf numFmtId="42" fontId="1" fillId="0" borderId="0" xfId="0" applyNumberFormat="1" applyFont="1" applyAlignment="1">
      <alignment vertical="center" wrapText="1"/>
    </xf>
    <xf numFmtId="0" fontId="4" fillId="0" borderId="0" xfId="0" applyFont="1"/>
    <xf numFmtId="0" fontId="2" fillId="0" borderId="5" xfId="0" applyFont="1" applyBorder="1" applyAlignment="1">
      <alignment horizontal="center" wrapText="1"/>
    </xf>
    <xf numFmtId="0" fontId="6" fillId="0" borderId="0" xfId="0" applyFont="1" applyAlignment="1">
      <alignment vertical="center"/>
    </xf>
    <xf numFmtId="0" fontId="0" fillId="0" borderId="0" xfId="0" applyAlignment="1">
      <alignment vertical="center"/>
    </xf>
    <xf numFmtId="0" fontId="11" fillId="0" borderId="0" xfId="0" applyFont="1" applyAlignment="1">
      <alignment vertical="center"/>
    </xf>
    <xf numFmtId="0" fontId="12" fillId="0" borderId="0" xfId="0" applyFont="1"/>
    <xf numFmtId="0" fontId="12" fillId="0" borderId="0" xfId="0" applyFont="1" applyAlignment="1">
      <alignment vertical="center"/>
    </xf>
    <xf numFmtId="42" fontId="12" fillId="0" borderId="5" xfId="0" applyNumberFormat="1" applyFont="1" applyBorder="1"/>
    <xf numFmtId="0" fontId="15" fillId="0" borderId="2" xfId="0" applyFont="1" applyBorder="1"/>
    <xf numFmtId="0" fontId="15" fillId="0" borderId="3" xfId="0" applyFont="1" applyBorder="1"/>
    <xf numFmtId="0" fontId="2" fillId="0" borderId="5" xfId="0" applyFont="1" applyBorder="1" applyAlignment="1">
      <alignment horizontal="right" wrapText="1" indent="1"/>
    </xf>
    <xf numFmtId="0" fontId="2" fillId="0" borderId="9" xfId="0" applyFont="1" applyBorder="1" applyAlignment="1">
      <alignment horizontal="right" indent="1"/>
    </xf>
    <xf numFmtId="42" fontId="4" fillId="0" borderId="5" xfId="0" applyNumberFormat="1" applyFont="1" applyBorder="1"/>
    <xf numFmtId="42" fontId="2" fillId="0" borderId="7" xfId="0" applyNumberFormat="1" applyFont="1" applyBorder="1"/>
    <xf numFmtId="0" fontId="2" fillId="0" borderId="0" xfId="0" applyFont="1" applyAlignment="1">
      <alignment horizontal="right" indent="1"/>
    </xf>
    <xf numFmtId="0" fontId="10" fillId="0" borderId="0" xfId="0" applyFont="1" applyAlignment="1">
      <alignment vertical="center" wrapText="1"/>
    </xf>
    <xf numFmtId="42" fontId="1" fillId="0" borderId="2" xfId="0" applyNumberFormat="1" applyFont="1" applyBorder="1" applyAlignment="1">
      <alignment vertical="center" wrapText="1"/>
    </xf>
    <xf numFmtId="42" fontId="1" fillId="0" borderId="3" xfId="0" applyNumberFormat="1" applyFont="1" applyBorder="1" applyAlignment="1">
      <alignment vertical="center" wrapText="1"/>
    </xf>
    <xf numFmtId="0" fontId="2" fillId="0" borderId="6" xfId="0" applyFont="1" applyBorder="1" applyAlignment="1">
      <alignment horizontal="center" wrapText="1"/>
    </xf>
    <xf numFmtId="0" fontId="1" fillId="0" borderId="7" xfId="0" applyFont="1" applyBorder="1" applyAlignment="1">
      <alignment vertical="center" wrapText="1"/>
    </xf>
    <xf numFmtId="0" fontId="2" fillId="0" borderId="8" xfId="0" applyFont="1" applyBorder="1" applyAlignment="1">
      <alignment vertical="center" wrapText="1"/>
    </xf>
    <xf numFmtId="0" fontId="1" fillId="0" borderId="6" xfId="0" applyFont="1" applyBorder="1" applyAlignment="1">
      <alignment vertical="center" wrapText="1"/>
    </xf>
    <xf numFmtId="0" fontId="1" fillId="0" borderId="8" xfId="0" applyFont="1" applyBorder="1" applyAlignment="1">
      <alignment vertical="center" wrapText="1"/>
    </xf>
    <xf numFmtId="0" fontId="2" fillId="0" borderId="12" xfId="0" applyFont="1" applyBorder="1" applyAlignment="1">
      <alignment horizontal="center" wrapText="1"/>
    </xf>
    <xf numFmtId="10" fontId="1" fillId="0" borderId="6" xfId="0" applyNumberFormat="1" applyFont="1" applyBorder="1" applyAlignment="1">
      <alignment horizontal="center" vertical="center" wrapText="1"/>
    </xf>
    <xf numFmtId="10" fontId="1" fillId="0" borderId="7" xfId="0" applyNumberFormat="1" applyFont="1" applyBorder="1" applyAlignment="1">
      <alignment horizontal="center" vertical="center" wrapText="1"/>
    </xf>
    <xf numFmtId="165" fontId="1" fillId="0" borderId="13" xfId="2" applyNumberFormat="1" applyFont="1" applyBorder="1" applyAlignment="1">
      <alignment vertical="center"/>
    </xf>
    <xf numFmtId="164" fontId="1" fillId="0" borderId="14" xfId="0" applyNumberFormat="1" applyFont="1" applyBorder="1" applyAlignment="1">
      <alignment vertical="center"/>
    </xf>
    <xf numFmtId="164" fontId="1" fillId="0" borderId="15" xfId="0" applyNumberFormat="1" applyFont="1" applyBorder="1" applyAlignment="1">
      <alignment vertical="center"/>
    </xf>
    <xf numFmtId="164" fontId="1" fillId="0" borderId="7" xfId="1" applyNumberFormat="1" applyFont="1" applyBorder="1"/>
    <xf numFmtId="164" fontId="1" fillId="0" borderId="8" xfId="1" applyNumberFormat="1" applyFont="1" applyBorder="1"/>
    <xf numFmtId="42" fontId="8" fillId="0" borderId="2" xfId="0" applyNumberFormat="1" applyFont="1" applyBorder="1" applyAlignment="1">
      <alignment vertical="center" wrapText="1"/>
    </xf>
    <xf numFmtId="10" fontId="1" fillId="0" borderId="2" xfId="0" applyNumberFormat="1" applyFont="1" applyBorder="1" applyAlignment="1">
      <alignment vertical="center" wrapText="1"/>
    </xf>
    <xf numFmtId="165" fontId="1" fillId="0" borderId="6" xfId="2" applyNumberFormat="1" applyFont="1" applyBorder="1"/>
    <xf numFmtId="42" fontId="1" fillId="0" borderId="6" xfId="0" applyNumberFormat="1" applyFont="1" applyBorder="1"/>
    <xf numFmtId="42" fontId="4" fillId="0" borderId="7" xfId="0" applyNumberFormat="1" applyFont="1" applyBorder="1"/>
    <xf numFmtId="164" fontId="4" fillId="0" borderId="7" xfId="1" applyNumberFormat="1" applyFont="1" applyFill="1" applyBorder="1"/>
    <xf numFmtId="164" fontId="4" fillId="0" borderId="8" xfId="1" applyNumberFormat="1" applyFont="1" applyFill="1" applyBorder="1"/>
    <xf numFmtId="164" fontId="4" fillId="0" borderId="6" xfId="1" applyNumberFormat="1" applyFont="1" applyFill="1" applyBorder="1"/>
    <xf numFmtId="164" fontId="2" fillId="0" borderId="7" xfId="1" applyNumberFormat="1" applyFont="1" applyFill="1" applyBorder="1"/>
    <xf numFmtId="164" fontId="2" fillId="0" borderId="8" xfId="1" applyNumberFormat="1" applyFont="1" applyFill="1" applyBorder="1"/>
    <xf numFmtId="165" fontId="8" fillId="0" borderId="3" xfId="2" applyNumberFormat="1" applyFont="1" applyBorder="1" applyAlignment="1">
      <alignment vertical="center" wrapText="1"/>
    </xf>
    <xf numFmtId="164" fontId="8" fillId="0" borderId="3" xfId="1" applyNumberFormat="1" applyFont="1" applyBorder="1" applyAlignment="1">
      <alignment vertical="center" wrapText="1"/>
    </xf>
    <xf numFmtId="164" fontId="8" fillId="0" borderId="4" xfId="1" applyNumberFormat="1" applyFont="1" applyBorder="1" applyAlignment="1">
      <alignment vertical="center" wrapText="1"/>
    </xf>
    <xf numFmtId="164" fontId="2" fillId="0" borderId="6" xfId="1" applyNumberFormat="1" applyFont="1" applyFill="1" applyBorder="1"/>
    <xf numFmtId="0" fontId="4" fillId="0" borderId="0" xfId="0" applyFont="1" applyAlignment="1">
      <alignment horizontal="center" vertical="center"/>
    </xf>
    <xf numFmtId="0" fontId="5" fillId="0" borderId="0" xfId="0" applyFont="1" applyAlignment="1">
      <alignment vertical="center"/>
    </xf>
    <xf numFmtId="10" fontId="2" fillId="2" borderId="15" xfId="0" applyNumberFormat="1" applyFont="1" applyFill="1" applyBorder="1" applyAlignment="1">
      <alignment vertical="center" wrapText="1"/>
    </xf>
    <xf numFmtId="0" fontId="2" fillId="0" borderId="2" xfId="0" applyFont="1" applyBorder="1" applyAlignment="1">
      <alignment horizontal="center" wrapText="1"/>
    </xf>
    <xf numFmtId="10" fontId="1" fillId="0" borderId="6" xfId="3" applyNumberFormat="1" applyFont="1" applyBorder="1" applyAlignment="1">
      <alignment horizontal="center" vertical="center" wrapText="1"/>
    </xf>
    <xf numFmtId="165" fontId="1" fillId="0" borderId="13" xfId="2" applyNumberFormat="1" applyFont="1" applyBorder="1" applyAlignment="1"/>
    <xf numFmtId="10" fontId="1" fillId="0" borderId="6" xfId="3" applyNumberFormat="1" applyFont="1" applyBorder="1" applyAlignment="1">
      <alignment horizontal="center"/>
    </xf>
    <xf numFmtId="10" fontId="1" fillId="0" borderId="6" xfId="0" applyNumberFormat="1" applyFont="1" applyBorder="1" applyAlignment="1">
      <alignment horizontal="center"/>
    </xf>
    <xf numFmtId="164" fontId="8" fillId="0" borderId="7" xfId="1" applyNumberFormat="1" applyFont="1" applyBorder="1" applyAlignment="1">
      <alignment vertical="center" wrapText="1"/>
    </xf>
    <xf numFmtId="164" fontId="1" fillId="0" borderId="14" xfId="0" applyNumberFormat="1" applyFont="1" applyBorder="1"/>
    <xf numFmtId="10" fontId="1" fillId="0" borderId="7" xfId="3" applyNumberFormat="1" applyFont="1" applyBorder="1" applyAlignment="1">
      <alignment horizontal="center"/>
    </xf>
    <xf numFmtId="10" fontId="1" fillId="0" borderId="7" xfId="0" applyNumberFormat="1" applyFont="1" applyBorder="1" applyAlignment="1">
      <alignment horizontal="center"/>
    </xf>
    <xf numFmtId="43" fontId="1" fillId="0" borderId="7" xfId="1" applyFont="1" applyFill="1" applyBorder="1" applyAlignment="1">
      <alignment horizontal="center" vertical="center" wrapText="1"/>
    </xf>
    <xf numFmtId="43" fontId="1" fillId="0" borderId="7" xfId="1" applyFont="1" applyBorder="1" applyAlignment="1">
      <alignment horizontal="center" vertical="center" wrapText="1"/>
    </xf>
    <xf numFmtId="164" fontId="1" fillId="0" borderId="15" xfId="0" applyNumberFormat="1" applyFont="1" applyBorder="1"/>
    <xf numFmtId="10" fontId="1" fillId="0" borderId="8" xfId="3" applyNumberFormat="1" applyFont="1" applyBorder="1" applyAlignment="1">
      <alignment horizontal="center"/>
    </xf>
    <xf numFmtId="10" fontId="1" fillId="0" borderId="8" xfId="0" applyNumberFormat="1" applyFont="1" applyBorder="1" applyAlignment="1">
      <alignment horizontal="center"/>
    </xf>
    <xf numFmtId="164" fontId="1" fillId="0" borderId="1" xfId="0" applyNumberFormat="1" applyFont="1" applyBorder="1" applyAlignment="1">
      <alignment vertical="center"/>
    </xf>
    <xf numFmtId="10" fontId="1" fillId="0" borderId="7" xfId="3" applyNumberFormat="1" applyFont="1" applyBorder="1" applyAlignment="1">
      <alignment horizontal="center" vertical="center" wrapText="1"/>
    </xf>
    <xf numFmtId="164" fontId="1" fillId="0" borderId="0" xfId="0" applyNumberFormat="1" applyFont="1" applyAlignment="1">
      <alignment vertical="center"/>
    </xf>
    <xf numFmtId="165" fontId="1" fillId="0" borderId="12" xfId="2" applyNumberFormat="1" applyFont="1" applyBorder="1" applyAlignment="1">
      <alignment vertical="center"/>
    </xf>
    <xf numFmtId="0" fontId="1" fillId="2" borderId="5" xfId="0" applyFont="1" applyFill="1" applyBorder="1"/>
    <xf numFmtId="10" fontId="1" fillId="0" borderId="0" xfId="0" applyNumberFormat="1" applyFont="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2" fillId="0" borderId="4" xfId="0" applyFont="1" applyBorder="1" applyAlignment="1">
      <alignment vertical="center" wrapText="1"/>
    </xf>
    <xf numFmtId="10" fontId="2" fillId="2" borderId="5" xfId="0" applyNumberFormat="1" applyFont="1" applyFill="1" applyBorder="1" applyAlignment="1">
      <alignment vertical="center" wrapText="1"/>
    </xf>
    <xf numFmtId="42" fontId="2" fillId="0" borderId="5" xfId="0" applyNumberFormat="1" applyFont="1" applyBorder="1" applyAlignment="1">
      <alignment vertical="center" wrapText="1"/>
    </xf>
    <xf numFmtId="165" fontId="2" fillId="0" borderId="5" xfId="2" applyNumberFormat="1" applyFont="1" applyBorder="1" applyAlignment="1">
      <alignment vertical="center"/>
    </xf>
    <xf numFmtId="43" fontId="2" fillId="2" borderId="4" xfId="1" applyFont="1" applyFill="1" applyBorder="1" applyAlignment="1">
      <alignment vertical="center" wrapText="1"/>
    </xf>
    <xf numFmtId="165" fontId="2" fillId="0" borderId="8" xfId="2" applyNumberFormat="1" applyFont="1" applyBorder="1" applyAlignment="1">
      <alignment vertical="center"/>
    </xf>
    <xf numFmtId="164" fontId="1" fillId="0" borderId="7" xfId="1" applyNumberFormat="1" applyFont="1" applyBorder="1" applyAlignment="1">
      <alignment vertical="center" wrapText="1"/>
    </xf>
    <xf numFmtId="164" fontId="1" fillId="0" borderId="3" xfId="1" applyNumberFormat="1" applyFont="1" applyBorder="1" applyAlignment="1">
      <alignment vertical="center" wrapText="1"/>
    </xf>
    <xf numFmtId="164" fontId="8" fillId="3" borderId="3" xfId="1" applyNumberFormat="1" applyFont="1" applyFill="1" applyBorder="1" applyAlignment="1">
      <alignment vertical="center" wrapText="1"/>
    </xf>
    <xf numFmtId="165" fontId="8" fillId="3" borderId="3" xfId="2" applyNumberFormat="1" applyFont="1" applyFill="1" applyBorder="1" applyAlignment="1">
      <alignment vertical="center" wrapText="1"/>
    </xf>
    <xf numFmtId="164" fontId="4" fillId="0" borderId="7" xfId="1" applyNumberFormat="1" applyFont="1" applyBorder="1"/>
    <xf numFmtId="0" fontId="2" fillId="0" borderId="13" xfId="0" applyFont="1" applyBorder="1" applyAlignment="1">
      <alignment horizontal="center" wrapText="1"/>
    </xf>
    <xf numFmtId="164" fontId="8" fillId="3" borderId="3" xfId="1" applyNumberFormat="1" applyFont="1" applyFill="1" applyBorder="1" applyAlignment="1">
      <alignment horizontal="center" vertical="center" wrapText="1"/>
    </xf>
    <xf numFmtId="10" fontId="1" fillId="0" borderId="2" xfId="0" applyNumberFormat="1" applyFont="1" applyBorder="1" applyAlignment="1">
      <alignment horizontal="center" vertical="center" wrapText="1"/>
    </xf>
    <xf numFmtId="10" fontId="1" fillId="0" borderId="3" xfId="0" applyNumberFormat="1" applyFont="1" applyBorder="1" applyAlignment="1">
      <alignment horizontal="center" vertical="center" wrapText="1"/>
    </xf>
    <xf numFmtId="165" fontId="1" fillId="0" borderId="16" xfId="2" applyNumberFormat="1" applyFont="1" applyBorder="1" applyAlignment="1">
      <alignment vertical="center"/>
    </xf>
    <xf numFmtId="164" fontId="1" fillId="0" borderId="17" xfId="0" applyNumberFormat="1" applyFont="1" applyBorder="1" applyAlignment="1">
      <alignment vertical="center"/>
    </xf>
    <xf numFmtId="0" fontId="5" fillId="0" borderId="0" xfId="0" applyFont="1" applyAlignment="1">
      <alignment wrapText="1"/>
    </xf>
    <xf numFmtId="0" fontId="13" fillId="0" borderId="0" xfId="0" applyFont="1" applyAlignment="1">
      <alignment vertical="center"/>
    </xf>
    <xf numFmtId="166" fontId="0" fillId="0" borderId="0" xfId="0" applyNumberFormat="1"/>
    <xf numFmtId="164" fontId="4" fillId="2" borderId="7" xfId="1" applyNumberFormat="1" applyFont="1" applyFill="1" applyBorder="1" applyAlignment="1">
      <alignment horizontal="center"/>
    </xf>
    <xf numFmtId="164" fontId="4" fillId="2" borderId="6" xfId="1" applyNumberFormat="1" applyFont="1" applyFill="1" applyBorder="1"/>
    <xf numFmtId="164" fontId="4" fillId="2" borderId="17" xfId="1" applyNumberFormat="1" applyFont="1" applyFill="1" applyBorder="1" applyAlignment="1">
      <alignment horizontal="center"/>
    </xf>
    <xf numFmtId="164" fontId="4" fillId="2" borderId="18" xfId="1" applyNumberFormat="1" applyFont="1" applyFill="1" applyBorder="1" applyAlignment="1">
      <alignment horizontal="center"/>
    </xf>
    <xf numFmtId="164" fontId="4" fillId="0" borderId="7" xfId="1" applyNumberFormat="1" applyFont="1" applyFill="1" applyBorder="1" applyAlignment="1">
      <alignment horizontal="center"/>
    </xf>
    <xf numFmtId="43" fontId="1" fillId="2" borderId="7" xfId="1" applyFont="1" applyFill="1" applyBorder="1" applyAlignment="1">
      <alignment vertical="center" wrapText="1"/>
    </xf>
    <xf numFmtId="42" fontId="1" fillId="2" borderId="7" xfId="0" applyNumberFormat="1" applyFont="1" applyFill="1" applyBorder="1" applyAlignment="1">
      <alignment vertical="center" wrapText="1"/>
    </xf>
    <xf numFmtId="164" fontId="1" fillId="2" borderId="7" xfId="1" applyNumberFormat="1" applyFont="1" applyFill="1" applyBorder="1" applyAlignment="1">
      <alignment vertical="center" wrapText="1"/>
    </xf>
    <xf numFmtId="0" fontId="2" fillId="0" borderId="7" xfId="0" applyFont="1" applyBorder="1"/>
    <xf numFmtId="0" fontId="2" fillId="0" borderId="8" xfId="0" applyFont="1" applyBorder="1"/>
    <xf numFmtId="0" fontId="15" fillId="0" borderId="7" xfId="0" applyFont="1" applyBorder="1"/>
    <xf numFmtId="0" fontId="2" fillId="0" borderId="19" xfId="0" applyFont="1" applyBorder="1"/>
    <xf numFmtId="0" fontId="2" fillId="0" borderId="20" xfId="0" applyFont="1" applyBorder="1"/>
    <xf numFmtId="0" fontId="0" fillId="0" borderId="3" xfId="0" applyBorder="1"/>
    <xf numFmtId="0" fontId="5" fillId="0" borderId="0" xfId="0" applyFont="1" applyAlignment="1">
      <alignment horizontal="left" wrapText="1"/>
    </xf>
    <xf numFmtId="0" fontId="5" fillId="0" borderId="0" xfId="0" applyFont="1" applyAlignment="1">
      <alignment vertical="center"/>
    </xf>
    <xf numFmtId="0" fontId="0" fillId="0" borderId="0" xfId="0"/>
    <xf numFmtId="0" fontId="4" fillId="0" borderId="0" xfId="0" applyFont="1" applyAlignment="1">
      <alignment horizontal="center" vertical="center"/>
    </xf>
    <xf numFmtId="0" fontId="5" fillId="3" borderId="0" xfId="0" applyFont="1" applyFill="1" applyAlignment="1">
      <alignment vertical="center"/>
    </xf>
    <xf numFmtId="0" fontId="0" fillId="3" borderId="0" xfId="0" applyFill="1"/>
    <xf numFmtId="0" fontId="17" fillId="0" borderId="0" xfId="0" applyFont="1" applyAlignment="1">
      <alignment vertical="center"/>
    </xf>
    <xf numFmtId="0" fontId="5" fillId="4" borderId="0" xfId="0" applyFont="1" applyFill="1" applyAlignment="1">
      <alignment horizontal="left" vertical="center" wrapText="1"/>
    </xf>
    <xf numFmtId="0" fontId="10" fillId="4" borderId="0" xfId="0" applyFont="1" applyFill="1" applyAlignment="1">
      <alignment horizontal="left" vertical="center" wrapText="1"/>
    </xf>
    <xf numFmtId="0" fontId="14" fillId="0" borderId="0" xfId="0" applyFont="1"/>
    <xf numFmtId="0" fontId="11" fillId="0" borderId="0" xfId="0" applyFont="1" applyAlignment="1">
      <alignment horizontal="center" vertical="center"/>
    </xf>
    <xf numFmtId="0" fontId="13" fillId="0" borderId="9" xfId="0" applyFont="1" applyBorder="1" applyAlignment="1">
      <alignment horizontal="right" vertical="center" wrapText="1"/>
    </xf>
    <xf numFmtId="0" fontId="13" fillId="0" borderId="11" xfId="0" applyFont="1" applyBorder="1" applyAlignment="1">
      <alignment horizontal="right" vertical="center" wrapText="1"/>
    </xf>
    <xf numFmtId="0" fontId="13" fillId="0" borderId="10" xfId="0" applyFont="1" applyBorder="1" applyAlignment="1">
      <alignment horizontal="right" vertical="center" wrapText="1"/>
    </xf>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67"/>
  <sheetViews>
    <sheetView showGridLines="0" zoomScale="80" zoomScaleNormal="80" workbookViewId="0">
      <selection activeCell="H30" sqref="H30"/>
    </sheetView>
  </sheetViews>
  <sheetFormatPr defaultColWidth="9.140625" defaultRowHeight="15.75" x14ac:dyDescent="0.25"/>
  <cols>
    <col min="1" max="1" width="36" style="9" customWidth="1"/>
    <col min="2" max="2" width="24.28515625" style="9" customWidth="1"/>
    <col min="3" max="3" width="9.85546875" style="9" customWidth="1"/>
    <col min="4" max="4" width="36" style="9" customWidth="1"/>
    <col min="5" max="5" width="24.28515625" style="9" customWidth="1"/>
    <col min="6" max="16384" width="9.140625" style="9"/>
  </cols>
  <sheetData>
    <row r="1" spans="1:5" ht="18.75" x14ac:dyDescent="0.25">
      <c r="A1" s="32" t="s">
        <v>0</v>
      </c>
    </row>
    <row r="2" spans="1:5" x14ac:dyDescent="0.25">
      <c r="A2" s="8" t="s">
        <v>61</v>
      </c>
    </row>
    <row r="3" spans="1:5" ht="16.5" customHeight="1" thickBot="1" x14ac:dyDescent="0.3">
      <c r="A3" s="30" t="s">
        <v>62</v>
      </c>
    </row>
    <row r="4" spans="1:5" ht="16.5" customHeight="1" thickBot="1" x14ac:dyDescent="0.3">
      <c r="A4" s="15" t="s">
        <v>1</v>
      </c>
      <c r="B4" s="16" t="s">
        <v>60</v>
      </c>
    </row>
    <row r="5" spans="1:5" ht="16.5" thickBot="1" x14ac:dyDescent="0.3">
      <c r="A5" s="10"/>
      <c r="B5" s="11"/>
    </row>
    <row r="6" spans="1:5" ht="48" customHeight="1" thickBot="1" x14ac:dyDescent="0.3">
      <c r="A6" s="14" t="s">
        <v>2</v>
      </c>
      <c r="B6" s="31" t="s">
        <v>3</v>
      </c>
      <c r="D6" s="14" t="s">
        <v>51</v>
      </c>
      <c r="E6" s="31" t="s">
        <v>3</v>
      </c>
    </row>
    <row r="7" spans="1:5" x14ac:dyDescent="0.25">
      <c r="A7" s="38" t="s">
        <v>4</v>
      </c>
      <c r="B7" s="27"/>
      <c r="D7" s="38" t="s">
        <v>4</v>
      </c>
      <c r="E7" s="27"/>
    </row>
    <row r="8" spans="1:5" x14ac:dyDescent="0.25">
      <c r="A8" s="13" t="s">
        <v>5</v>
      </c>
      <c r="B8" s="43">
        <v>876013043</v>
      </c>
      <c r="D8" s="13" t="s">
        <v>5</v>
      </c>
      <c r="E8" s="43">
        <v>489886000</v>
      </c>
    </row>
    <row r="9" spans="1:5" x14ac:dyDescent="0.25">
      <c r="A9" s="13" t="s">
        <v>6</v>
      </c>
      <c r="B9" s="69">
        <v>893533304</v>
      </c>
      <c r="C9" s="25"/>
      <c r="D9" s="13" t="s">
        <v>6</v>
      </c>
      <c r="E9" s="69">
        <v>516507000</v>
      </c>
    </row>
    <row r="10" spans="1:5" x14ac:dyDescent="0.25">
      <c r="A10" s="13" t="s">
        <v>7</v>
      </c>
      <c r="B10" s="69">
        <v>911403970</v>
      </c>
      <c r="C10" s="28"/>
      <c r="D10" s="13" t="s">
        <v>7</v>
      </c>
      <c r="E10" s="69">
        <v>536142000</v>
      </c>
    </row>
    <row r="11" spans="1:5" x14ac:dyDescent="0.25">
      <c r="A11" s="13" t="s">
        <v>8</v>
      </c>
      <c r="B11" s="69">
        <v>929632049</v>
      </c>
      <c r="C11" s="28"/>
      <c r="D11" s="13" t="s">
        <v>8</v>
      </c>
      <c r="E11" s="69">
        <v>572254000</v>
      </c>
    </row>
    <row r="12" spans="1:5" ht="16.5" thickBot="1" x14ac:dyDescent="0.3">
      <c r="A12" s="26" t="s">
        <v>9</v>
      </c>
      <c r="B12" s="70">
        <v>948224690</v>
      </c>
      <c r="C12" s="28"/>
      <c r="D12" s="26" t="s">
        <v>9</v>
      </c>
      <c r="E12" s="70">
        <v>576195003</v>
      </c>
    </row>
    <row r="13" spans="1:5" x14ac:dyDescent="0.25">
      <c r="A13" s="39" t="s">
        <v>10</v>
      </c>
      <c r="B13" s="69"/>
      <c r="C13" s="28"/>
      <c r="D13" s="39" t="s">
        <v>10</v>
      </c>
      <c r="E13" s="69"/>
    </row>
    <row r="14" spans="1:5" x14ac:dyDescent="0.25">
      <c r="A14" s="13" t="s">
        <v>5</v>
      </c>
      <c r="B14" s="69">
        <v>967189184</v>
      </c>
      <c r="C14" s="28"/>
      <c r="D14" s="13" t="s">
        <v>5</v>
      </c>
      <c r="E14" s="69">
        <v>597904501</v>
      </c>
    </row>
    <row r="15" spans="1:5" x14ac:dyDescent="0.25">
      <c r="A15" s="13" t="s">
        <v>6</v>
      </c>
      <c r="B15" s="69">
        <v>986532967</v>
      </c>
      <c r="C15" s="28"/>
      <c r="D15" s="13" t="s">
        <v>6</v>
      </c>
      <c r="E15" s="69">
        <v>609797106</v>
      </c>
    </row>
    <row r="16" spans="1:5" x14ac:dyDescent="0.25">
      <c r="A16" s="13" t="s">
        <v>7</v>
      </c>
      <c r="B16" s="69">
        <v>1006263627</v>
      </c>
      <c r="C16" s="28"/>
      <c r="D16" s="13" t="s">
        <v>7</v>
      </c>
      <c r="E16" s="69">
        <v>419232678</v>
      </c>
    </row>
    <row r="17" spans="1:5" x14ac:dyDescent="0.25">
      <c r="A17" s="13" t="s">
        <v>8</v>
      </c>
      <c r="B17" s="69">
        <v>1026388899</v>
      </c>
      <c r="C17" s="28"/>
      <c r="D17" s="13" t="s">
        <v>8</v>
      </c>
      <c r="E17" s="69">
        <v>403284176</v>
      </c>
    </row>
    <row r="18" spans="1:5" ht="16.5" thickBot="1" x14ac:dyDescent="0.3">
      <c r="A18" s="26" t="s">
        <v>9</v>
      </c>
      <c r="B18" s="70">
        <v>1046916677</v>
      </c>
      <c r="C18" s="28"/>
      <c r="D18" s="26" t="s">
        <v>9</v>
      </c>
      <c r="E18" s="70">
        <v>370153527</v>
      </c>
    </row>
    <row r="19" spans="1:5" x14ac:dyDescent="0.25">
      <c r="A19" s="39" t="s">
        <v>11</v>
      </c>
      <c r="B19" s="69"/>
      <c r="C19" s="28"/>
      <c r="D19" s="39" t="s">
        <v>11</v>
      </c>
      <c r="E19" s="69"/>
    </row>
    <row r="20" spans="1:5" x14ac:dyDescent="0.25">
      <c r="A20" s="13" t="s">
        <v>5</v>
      </c>
      <c r="B20" s="69">
        <v>1067855011</v>
      </c>
      <c r="C20" s="28"/>
      <c r="D20" s="13" t="s">
        <v>5</v>
      </c>
      <c r="E20" s="69">
        <v>356429725</v>
      </c>
    </row>
    <row r="21" spans="1:5" x14ac:dyDescent="0.25">
      <c r="A21" s="13" t="s">
        <v>6</v>
      </c>
      <c r="B21" s="69">
        <v>1089212111</v>
      </c>
      <c r="C21" s="28"/>
      <c r="D21" s="13" t="s">
        <v>6</v>
      </c>
      <c r="E21" s="69">
        <v>316632239</v>
      </c>
    </row>
    <row r="22" spans="1:5" x14ac:dyDescent="0.25">
      <c r="A22" s="13" t="s">
        <v>7</v>
      </c>
      <c r="B22" s="69">
        <v>1110996353</v>
      </c>
      <c r="C22" s="28"/>
      <c r="D22" s="13" t="s">
        <v>7</v>
      </c>
      <c r="E22" s="69">
        <v>384394183</v>
      </c>
    </row>
    <row r="23" spans="1:5" x14ac:dyDescent="0.25">
      <c r="A23" s="13" t="s">
        <v>8</v>
      </c>
      <c r="B23" s="69">
        <v>1133216280</v>
      </c>
      <c r="C23" s="28"/>
      <c r="D23" s="13" t="s">
        <v>8</v>
      </c>
      <c r="E23" s="69">
        <v>409162932</v>
      </c>
    </row>
    <row r="24" spans="1:5" ht="16.5" thickBot="1" x14ac:dyDescent="0.3">
      <c r="A24" s="26" t="s">
        <v>9</v>
      </c>
      <c r="B24" s="69">
        <v>1155880606</v>
      </c>
      <c r="C24" s="28"/>
      <c r="D24" s="26" t="s">
        <v>9</v>
      </c>
      <c r="E24" s="70">
        <v>402323363</v>
      </c>
    </row>
    <row r="25" spans="1:5" x14ac:dyDescent="0.25">
      <c r="A25" s="38" t="s">
        <v>12</v>
      </c>
      <c r="B25" s="74"/>
      <c r="C25" s="28"/>
      <c r="D25" s="38" t="s">
        <v>12</v>
      </c>
      <c r="E25" s="74"/>
    </row>
    <row r="26" spans="1:5" x14ac:dyDescent="0.25">
      <c r="A26" s="13" t="s">
        <v>5</v>
      </c>
      <c r="B26" s="69">
        <v>1178998218</v>
      </c>
      <c r="C26" s="28"/>
      <c r="D26" s="13" t="s">
        <v>5</v>
      </c>
      <c r="E26" s="69">
        <v>485958746</v>
      </c>
    </row>
    <row r="27" spans="1:5" x14ac:dyDescent="0.25">
      <c r="A27" s="128" t="s">
        <v>6</v>
      </c>
      <c r="B27" s="69">
        <v>1202578182</v>
      </c>
      <c r="C27" s="28"/>
      <c r="D27" s="13" t="s">
        <v>6</v>
      </c>
      <c r="E27" s="69">
        <v>526176877</v>
      </c>
    </row>
    <row r="28" spans="1:5" ht="16.5" thickBot="1" x14ac:dyDescent="0.3">
      <c r="A28" s="129" t="s">
        <v>7</v>
      </c>
      <c r="B28" s="70">
        <v>1226629746</v>
      </c>
      <c r="C28" s="28"/>
      <c r="D28" s="129" t="s">
        <v>7</v>
      </c>
      <c r="E28" s="70">
        <v>485896107</v>
      </c>
    </row>
    <row r="29" spans="1:5" x14ac:dyDescent="0.25">
      <c r="A29" s="130" t="s">
        <v>13</v>
      </c>
      <c r="B29" s="69"/>
      <c r="C29" s="28"/>
      <c r="D29" s="39" t="s">
        <v>13</v>
      </c>
      <c r="E29" s="69"/>
    </row>
    <row r="30" spans="1:5" x14ac:dyDescent="0.25">
      <c r="A30" s="128" t="s">
        <v>5</v>
      </c>
      <c r="B30" s="69">
        <v>1251162341</v>
      </c>
      <c r="C30" s="28"/>
      <c r="D30" s="128" t="s">
        <v>5</v>
      </c>
      <c r="E30" s="69">
        <v>399357753</v>
      </c>
    </row>
    <row r="31" spans="1:5" ht="16.5" thickBot="1" x14ac:dyDescent="0.3">
      <c r="A31" s="26" t="s">
        <v>6</v>
      </c>
      <c r="B31" s="69">
        <v>1276185588</v>
      </c>
      <c r="C31" s="28"/>
      <c r="D31" s="26" t="s">
        <v>6</v>
      </c>
      <c r="E31" s="70">
        <v>551261042</v>
      </c>
    </row>
    <row r="32" spans="1:5" ht="16.5" thickBot="1" x14ac:dyDescent="0.3">
      <c r="A32" s="41" t="s">
        <v>14</v>
      </c>
      <c r="B32" s="21">
        <f>SUM(B8:B31)</f>
        <v>21284812846</v>
      </c>
      <c r="D32" s="41" t="s">
        <v>16</v>
      </c>
      <c r="E32" s="21">
        <f>SUM(E8:E31)</f>
        <v>9408948958</v>
      </c>
    </row>
    <row r="33" spans="1:5" ht="16.5" thickBot="1" x14ac:dyDescent="0.3">
      <c r="A33" s="10"/>
      <c r="B33" s="11"/>
      <c r="E33" s="11"/>
    </row>
    <row r="34" spans="1:5" ht="48" thickBot="1" x14ac:dyDescent="0.3">
      <c r="A34" s="14" t="s">
        <v>91</v>
      </c>
      <c r="B34" s="31" t="s">
        <v>97</v>
      </c>
      <c r="D34" s="14" t="s">
        <v>54</v>
      </c>
      <c r="E34" s="31" t="s">
        <v>15</v>
      </c>
    </row>
    <row r="35" spans="1:5" x14ac:dyDescent="0.25">
      <c r="A35" s="38" t="s">
        <v>4</v>
      </c>
      <c r="B35" s="64"/>
      <c r="D35" s="38" t="s">
        <v>4</v>
      </c>
      <c r="E35" s="64"/>
    </row>
    <row r="36" spans="1:5" x14ac:dyDescent="0.25">
      <c r="A36" s="13" t="s">
        <v>5</v>
      </c>
      <c r="B36" s="65">
        <v>1760000000</v>
      </c>
      <c r="D36" s="13" t="s">
        <v>5</v>
      </c>
      <c r="E36" s="65">
        <v>750000</v>
      </c>
    </row>
    <row r="37" spans="1:5" x14ac:dyDescent="0.25">
      <c r="A37" s="13" t="s">
        <v>6</v>
      </c>
      <c r="B37" s="110">
        <v>1930000000</v>
      </c>
      <c r="C37" s="28"/>
      <c r="D37" s="13" t="s">
        <v>6</v>
      </c>
      <c r="E37" s="110">
        <v>765000</v>
      </c>
    </row>
    <row r="38" spans="1:5" x14ac:dyDescent="0.25">
      <c r="A38" s="13" t="s">
        <v>7</v>
      </c>
      <c r="B38" s="110">
        <v>2169000000</v>
      </c>
      <c r="C38" s="28"/>
      <c r="D38" s="13" t="s">
        <v>7</v>
      </c>
      <c r="E38" s="110">
        <v>780300.00000000012</v>
      </c>
    </row>
    <row r="39" spans="1:5" x14ac:dyDescent="0.25">
      <c r="A39" s="13" t="s">
        <v>8</v>
      </c>
      <c r="B39" s="124" t="s">
        <v>55</v>
      </c>
      <c r="C39" s="28"/>
      <c r="D39" s="13" t="s">
        <v>8</v>
      </c>
      <c r="E39" s="110">
        <v>795906.00000000012</v>
      </c>
    </row>
    <row r="40" spans="1:5" ht="16.5" thickBot="1" x14ac:dyDescent="0.3">
      <c r="A40" s="26" t="s">
        <v>9</v>
      </c>
      <c r="B40" s="120" t="s">
        <v>55</v>
      </c>
      <c r="C40" s="28"/>
      <c r="D40" s="26" t="s">
        <v>9</v>
      </c>
      <c r="E40" s="110">
        <v>811824</v>
      </c>
    </row>
    <row r="41" spans="1:5" x14ac:dyDescent="0.25">
      <c r="A41" s="38" t="s">
        <v>10</v>
      </c>
      <c r="B41" s="121"/>
      <c r="C41" s="28"/>
      <c r="D41" s="38" t="s">
        <v>10</v>
      </c>
      <c r="E41" s="68"/>
    </row>
    <row r="42" spans="1:5" x14ac:dyDescent="0.25">
      <c r="A42" s="13" t="s">
        <v>5</v>
      </c>
      <c r="B42" s="120" t="s">
        <v>55</v>
      </c>
      <c r="C42" s="28"/>
      <c r="D42" s="13" t="s">
        <v>5</v>
      </c>
      <c r="E42" s="66">
        <v>828060</v>
      </c>
    </row>
    <row r="43" spans="1:5" x14ac:dyDescent="0.25">
      <c r="A43" s="13" t="s">
        <v>6</v>
      </c>
      <c r="B43" s="120" t="s">
        <v>55</v>
      </c>
      <c r="C43" s="28"/>
      <c r="D43" s="13" t="s">
        <v>6</v>
      </c>
      <c r="E43" s="66">
        <v>844621</v>
      </c>
    </row>
    <row r="44" spans="1:5" x14ac:dyDescent="0.25">
      <c r="A44" s="13" t="s">
        <v>7</v>
      </c>
      <c r="B44" s="120" t="s">
        <v>55</v>
      </c>
      <c r="C44" s="28"/>
      <c r="D44" s="13" t="s">
        <v>7</v>
      </c>
      <c r="E44" s="66">
        <v>861513</v>
      </c>
    </row>
    <row r="45" spans="1:5" x14ac:dyDescent="0.25">
      <c r="A45" s="13" t="s">
        <v>8</v>
      </c>
      <c r="B45" s="120" t="s">
        <v>55</v>
      </c>
      <c r="C45" s="28"/>
      <c r="D45" s="13" t="s">
        <v>8</v>
      </c>
      <c r="E45" s="66">
        <v>878743</v>
      </c>
    </row>
    <row r="46" spans="1:5" ht="16.5" thickBot="1" x14ac:dyDescent="0.3">
      <c r="A46" s="26" t="s">
        <v>9</v>
      </c>
      <c r="B46" s="120" t="s">
        <v>55</v>
      </c>
      <c r="C46" s="28"/>
      <c r="D46" s="26" t="s">
        <v>9</v>
      </c>
      <c r="E46" s="66">
        <v>896318</v>
      </c>
    </row>
    <row r="47" spans="1:5" x14ac:dyDescent="0.25">
      <c r="A47" s="38" t="s">
        <v>11</v>
      </c>
      <c r="B47" s="121"/>
      <c r="C47" s="28"/>
      <c r="D47" s="38" t="s">
        <v>11</v>
      </c>
      <c r="E47" s="68"/>
    </row>
    <row r="48" spans="1:5" x14ac:dyDescent="0.25">
      <c r="A48" s="13" t="s">
        <v>5</v>
      </c>
      <c r="B48" s="120" t="s">
        <v>55</v>
      </c>
      <c r="C48" s="28"/>
      <c r="D48" s="13" t="s">
        <v>5</v>
      </c>
      <c r="E48" s="66">
        <v>914244</v>
      </c>
    </row>
    <row r="49" spans="1:5" x14ac:dyDescent="0.25">
      <c r="A49" s="13" t="s">
        <v>6</v>
      </c>
      <c r="B49" s="120" t="s">
        <v>55</v>
      </c>
      <c r="C49" s="28"/>
      <c r="D49" s="13" t="s">
        <v>6</v>
      </c>
      <c r="E49" s="66">
        <v>932529</v>
      </c>
    </row>
    <row r="50" spans="1:5" x14ac:dyDescent="0.25">
      <c r="A50" s="13" t="s">
        <v>7</v>
      </c>
      <c r="B50" s="120" t="s">
        <v>55</v>
      </c>
      <c r="C50" s="28"/>
      <c r="D50" s="13" t="s">
        <v>7</v>
      </c>
      <c r="E50" s="66">
        <v>951180</v>
      </c>
    </row>
    <row r="51" spans="1:5" x14ac:dyDescent="0.25">
      <c r="A51" s="13" t="s">
        <v>8</v>
      </c>
      <c r="B51" s="120" t="s">
        <v>55</v>
      </c>
      <c r="C51" s="28"/>
      <c r="D51" s="13" t="s">
        <v>8</v>
      </c>
      <c r="E51" s="66">
        <v>970204</v>
      </c>
    </row>
    <row r="52" spans="1:5" ht="16.5" thickBot="1" x14ac:dyDescent="0.3">
      <c r="A52" s="26" t="s">
        <v>9</v>
      </c>
      <c r="B52" s="120" t="s">
        <v>55</v>
      </c>
      <c r="C52" s="28"/>
      <c r="D52" s="26" t="s">
        <v>9</v>
      </c>
      <c r="E52" s="66">
        <v>989608</v>
      </c>
    </row>
    <row r="53" spans="1:5" x14ac:dyDescent="0.25">
      <c r="A53" s="38" t="s">
        <v>12</v>
      </c>
      <c r="B53" s="121"/>
      <c r="C53" s="28"/>
      <c r="D53" s="38" t="s">
        <v>12</v>
      </c>
      <c r="E53" s="68"/>
    </row>
    <row r="54" spans="1:5" x14ac:dyDescent="0.25">
      <c r="A54" s="13" t="s">
        <v>5</v>
      </c>
      <c r="B54" s="120" t="s">
        <v>55</v>
      </c>
      <c r="C54" s="28"/>
      <c r="D54" s="13" t="s">
        <v>5</v>
      </c>
      <c r="E54" s="66">
        <v>1009400</v>
      </c>
    </row>
    <row r="55" spans="1:5" x14ac:dyDescent="0.25">
      <c r="A55" s="13" t="s">
        <v>6</v>
      </c>
      <c r="B55" s="120" t="s">
        <v>55</v>
      </c>
      <c r="C55" s="28"/>
      <c r="D55" s="128" t="s">
        <v>6</v>
      </c>
      <c r="E55" s="66">
        <v>1029588</v>
      </c>
    </row>
    <row r="56" spans="1:5" ht="16.5" thickBot="1" x14ac:dyDescent="0.3">
      <c r="A56" s="132" t="s">
        <v>7</v>
      </c>
      <c r="B56" s="122" t="s">
        <v>55</v>
      </c>
      <c r="C56" s="28"/>
      <c r="D56" s="129" t="s">
        <v>7</v>
      </c>
      <c r="E56" s="67">
        <v>1050180</v>
      </c>
    </row>
    <row r="57" spans="1:5" x14ac:dyDescent="0.25">
      <c r="A57" s="130" t="s">
        <v>13</v>
      </c>
      <c r="B57" s="122"/>
      <c r="C57" s="28"/>
      <c r="D57" s="130" t="s">
        <v>13</v>
      </c>
      <c r="E57" s="66"/>
    </row>
    <row r="58" spans="1:5" ht="16.5" thickBot="1" x14ac:dyDescent="0.3">
      <c r="A58" s="131" t="s">
        <v>5</v>
      </c>
      <c r="B58" s="123" t="s">
        <v>55</v>
      </c>
      <c r="C58" s="28"/>
      <c r="D58" s="128" t="s">
        <v>5</v>
      </c>
      <c r="E58" s="66">
        <v>1071184</v>
      </c>
    </row>
    <row r="59" spans="1:5" ht="16.5" thickBot="1" x14ac:dyDescent="0.3">
      <c r="A59" s="26" t="s">
        <v>6</v>
      </c>
      <c r="B59" s="120" t="s">
        <v>55</v>
      </c>
      <c r="C59" s="28"/>
      <c r="D59" s="26" t="s">
        <v>6</v>
      </c>
      <c r="E59" s="67">
        <v>1092608</v>
      </c>
    </row>
    <row r="60" spans="1:5" ht="16.5" thickBot="1" x14ac:dyDescent="0.3">
      <c r="A60" s="41" t="s">
        <v>92</v>
      </c>
      <c r="B60" s="42">
        <f>SUM(B36:B58)</f>
        <v>5859000000</v>
      </c>
      <c r="D60" s="41" t="s">
        <v>59</v>
      </c>
      <c r="E60" s="42">
        <f>SUM(E36:E59)</f>
        <v>18223010</v>
      </c>
    </row>
    <row r="61" spans="1:5" ht="16.5" thickBot="1" x14ac:dyDescent="0.3">
      <c r="A61" s="8"/>
    </row>
    <row r="62" spans="1:5" ht="34.5" customHeight="1" thickBot="1" x14ac:dyDescent="0.3">
      <c r="A62" s="40" t="s">
        <v>17</v>
      </c>
      <c r="B62" s="21">
        <f>B60+E60+E32+B32</f>
        <v>36570984814</v>
      </c>
    </row>
    <row r="64" spans="1:5" x14ac:dyDescent="0.25">
      <c r="A64" s="12" t="s">
        <v>57</v>
      </c>
    </row>
    <row r="65" spans="1:12" x14ac:dyDescent="0.25">
      <c r="A65" s="12" t="s">
        <v>18</v>
      </c>
    </row>
    <row r="66" spans="1:12" ht="47.25" customHeight="1" x14ac:dyDescent="0.25">
      <c r="A66" s="134" t="s">
        <v>58</v>
      </c>
      <c r="B66" s="134"/>
      <c r="C66" s="134"/>
      <c r="D66" s="134"/>
      <c r="E66" s="134"/>
      <c r="F66" s="134"/>
      <c r="G66" s="134"/>
      <c r="H66" s="117"/>
      <c r="I66" s="117"/>
      <c r="J66" s="117"/>
      <c r="K66" s="117"/>
      <c r="L66" s="117"/>
    </row>
    <row r="67" spans="1:12" x14ac:dyDescent="0.25">
      <c r="A67" s="12"/>
    </row>
  </sheetData>
  <mergeCells count="1">
    <mergeCell ref="A66:G66"/>
  </mergeCells>
  <pageMargins left="0.7" right="0.7" top="0.75" bottom="0.75" header="0.3" footer="0.3"/>
  <pageSetup scale="47" orientation="landscape" r:id="rId1"/>
  <headerFooter>
    <oddHeader>&amp;CSection L, Attachment H
Summary Sheet</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0"/>
  <sheetViews>
    <sheetView showGridLines="0" zoomScaleNormal="100" workbookViewId="0">
      <selection activeCell="D56" sqref="D56"/>
    </sheetView>
  </sheetViews>
  <sheetFormatPr defaultRowHeight="15" x14ac:dyDescent="0.25"/>
  <cols>
    <col min="1" max="1" width="24.85546875" customWidth="1"/>
    <col min="2" max="2" width="18.5703125" customWidth="1"/>
    <col min="3" max="3" width="9.5703125" customWidth="1"/>
    <col min="4" max="4" width="19.7109375" customWidth="1"/>
    <col min="5" max="5" width="9.7109375" customWidth="1"/>
    <col min="6" max="6" width="19.85546875" customWidth="1"/>
    <col min="7" max="7" width="19.7109375" customWidth="1"/>
  </cols>
  <sheetData>
    <row r="1" spans="1:15" ht="18.75" x14ac:dyDescent="0.25">
      <c r="A1" s="32" t="s">
        <v>0</v>
      </c>
      <c r="B1" s="32"/>
      <c r="C1" s="32"/>
      <c r="D1" s="32"/>
      <c r="E1" s="32"/>
      <c r="F1" s="32"/>
      <c r="G1" s="32"/>
      <c r="H1" s="32"/>
      <c r="I1" s="32"/>
    </row>
    <row r="2" spans="1:15" ht="15.75" x14ac:dyDescent="0.25">
      <c r="A2" s="6" t="s">
        <v>19</v>
      </c>
      <c r="B2" s="33"/>
      <c r="C2" s="33"/>
      <c r="D2" s="33"/>
      <c r="E2" s="33"/>
      <c r="F2" s="33"/>
      <c r="G2" s="33"/>
      <c r="H2" s="33"/>
      <c r="I2" s="33"/>
    </row>
    <row r="3" spans="1:15" ht="15.75" x14ac:dyDescent="0.25">
      <c r="A3" s="17"/>
      <c r="B3" s="23"/>
      <c r="C3" s="23"/>
      <c r="D3" s="23"/>
      <c r="E3" s="23"/>
      <c r="F3" s="23"/>
      <c r="G3" s="23"/>
      <c r="H3" s="23"/>
      <c r="I3" s="23"/>
    </row>
    <row r="4" spans="1:15" ht="15.75" x14ac:dyDescent="0.25">
      <c r="A4" s="17"/>
      <c r="B4" s="9"/>
      <c r="C4" s="9"/>
      <c r="D4" s="9"/>
      <c r="E4" s="9"/>
      <c r="F4" s="9"/>
      <c r="G4" s="9"/>
      <c r="H4" s="9"/>
      <c r="I4" s="9"/>
    </row>
    <row r="5" spans="1:15" ht="15.75" x14ac:dyDescent="0.25">
      <c r="A5" s="137" t="s">
        <v>50</v>
      </c>
      <c r="B5" s="137"/>
      <c r="C5" s="137"/>
      <c r="D5" s="137"/>
      <c r="E5" s="6"/>
      <c r="F5" s="6"/>
      <c r="G5" s="6"/>
      <c r="H5" s="6"/>
      <c r="I5" s="6"/>
    </row>
    <row r="6" spans="1:15" ht="15.75" thickBot="1" x14ac:dyDescent="0.3"/>
    <row r="7" spans="1:15" ht="16.5" thickBot="1" x14ac:dyDescent="0.3">
      <c r="A7" s="18" t="s">
        <v>56</v>
      </c>
      <c r="B7" s="21"/>
    </row>
    <row r="8" spans="1:15" x14ac:dyDescent="0.25">
      <c r="A8" s="24"/>
    </row>
    <row r="9" spans="1:15" ht="15.75" x14ac:dyDescent="0.25">
      <c r="A9" s="135" t="s">
        <v>69</v>
      </c>
      <c r="B9" s="136"/>
      <c r="C9" s="136"/>
      <c r="D9" s="136"/>
      <c r="E9" s="136"/>
      <c r="F9" s="136"/>
      <c r="G9" s="136"/>
      <c r="H9" s="136"/>
      <c r="I9" s="136"/>
      <c r="J9" s="136"/>
      <c r="K9" s="136"/>
      <c r="L9" s="136"/>
      <c r="M9" s="136"/>
      <c r="N9" s="136"/>
      <c r="O9" s="136"/>
    </row>
    <row r="10" spans="1:15" ht="15.75" x14ac:dyDescent="0.25">
      <c r="A10" s="135" t="s">
        <v>70</v>
      </c>
      <c r="B10" s="136"/>
      <c r="C10" s="136"/>
      <c r="D10" s="136"/>
      <c r="E10" s="136"/>
      <c r="F10" s="136"/>
      <c r="G10" s="136"/>
      <c r="H10" s="136"/>
      <c r="I10" s="136"/>
      <c r="J10" s="136"/>
      <c r="K10" s="136"/>
      <c r="L10" s="136"/>
      <c r="M10" s="136"/>
      <c r="N10" s="136"/>
      <c r="O10" s="136"/>
    </row>
  </sheetData>
  <mergeCells count="3">
    <mergeCell ref="A9:O9"/>
    <mergeCell ref="A10:O10"/>
    <mergeCell ref="A5:D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5BBF-2D61-4BD7-B37F-75216729C180}">
  <dimension ref="A1:I40"/>
  <sheetViews>
    <sheetView showGridLines="0" topLeftCell="A7" zoomScaleNormal="100" workbookViewId="0">
      <selection activeCell="A34" sqref="A34:I34"/>
    </sheetView>
  </sheetViews>
  <sheetFormatPr defaultColWidth="9.140625" defaultRowHeight="15.75" x14ac:dyDescent="0.25"/>
  <cols>
    <col min="1" max="1" width="25.140625" style="9" customWidth="1"/>
    <col min="2" max="2" width="20" style="9" customWidth="1"/>
    <col min="3" max="3" width="19.28515625" style="9" customWidth="1"/>
    <col min="4" max="4" width="22.42578125" style="9" customWidth="1"/>
    <col min="5" max="5" width="19.42578125" style="9" customWidth="1"/>
    <col min="6" max="6" width="20.28515625" style="9" customWidth="1"/>
    <col min="7" max="7" width="22.140625" style="9" customWidth="1"/>
    <col min="8" max="8" width="16" style="9" customWidth="1"/>
    <col min="9" max="9" width="18.28515625" style="9" customWidth="1"/>
    <col min="10" max="16384" width="9.140625" style="9"/>
  </cols>
  <sheetData>
    <row r="1" spans="1:9" ht="18.75" x14ac:dyDescent="0.25">
      <c r="A1" s="32" t="s">
        <v>0</v>
      </c>
      <c r="B1" s="32"/>
      <c r="C1" s="32"/>
      <c r="D1" s="32"/>
      <c r="E1" s="32"/>
      <c r="F1" s="32"/>
      <c r="G1" s="32"/>
      <c r="H1" s="32"/>
    </row>
    <row r="2" spans="1:9" x14ac:dyDescent="0.25">
      <c r="A2" s="6" t="s">
        <v>20</v>
      </c>
      <c r="B2" s="33"/>
      <c r="C2" s="33"/>
      <c r="D2" s="33"/>
      <c r="E2" s="33"/>
      <c r="F2" s="33"/>
      <c r="G2" s="33"/>
      <c r="H2" s="33"/>
    </row>
    <row r="3" spans="1:9" x14ac:dyDescent="0.25">
      <c r="A3" s="17"/>
    </row>
    <row r="4" spans="1:9" x14ac:dyDescent="0.25">
      <c r="A4" s="17"/>
    </row>
    <row r="5" spans="1:9" x14ac:dyDescent="0.25">
      <c r="A5" s="137" t="s">
        <v>63</v>
      </c>
      <c r="B5" s="137"/>
      <c r="C5" s="137"/>
      <c r="D5" s="137"/>
      <c r="E5" s="6"/>
      <c r="F5" s="6"/>
      <c r="G5" s="6"/>
      <c r="H5" s="6"/>
    </row>
    <row r="6" spans="1:9" ht="18.75" customHeight="1" thickBot="1" x14ac:dyDescent="0.3">
      <c r="A6" s="1"/>
    </row>
    <row r="7" spans="1:9" ht="48" thickBot="1" x14ac:dyDescent="0.3">
      <c r="A7" s="48" t="s">
        <v>21</v>
      </c>
      <c r="B7" s="31" t="s">
        <v>72</v>
      </c>
      <c r="C7" s="53" t="s">
        <v>73</v>
      </c>
      <c r="D7" s="48" t="s">
        <v>47</v>
      </c>
      <c r="E7" s="78" t="s">
        <v>74</v>
      </c>
      <c r="F7" s="48" t="s">
        <v>78</v>
      </c>
      <c r="G7" s="31" t="s">
        <v>79</v>
      </c>
      <c r="H7" s="31" t="s">
        <v>48</v>
      </c>
      <c r="I7" s="31" t="s">
        <v>49</v>
      </c>
    </row>
    <row r="8" spans="1:9" ht="15.75" customHeight="1" x14ac:dyDescent="0.25">
      <c r="A8" s="51" t="s">
        <v>22</v>
      </c>
      <c r="B8" s="71">
        <f>+(('Forecasted Budget'!B8*(1-0.1315))/(1+'CLIN 0002 M&amp;O Fee'!C8))</f>
        <v>760817327.84549999</v>
      </c>
      <c r="C8" s="54"/>
      <c r="D8" s="95">
        <f>ROUND(B8*C8,0)</f>
        <v>0</v>
      </c>
      <c r="E8" s="79">
        <v>0.15</v>
      </c>
      <c r="F8" s="56">
        <f>ROUND(D8*E8,0)</f>
        <v>0</v>
      </c>
      <c r="G8" s="80">
        <f>+D8-F8</f>
        <v>0</v>
      </c>
      <c r="H8" s="81">
        <f>+C8*E8</f>
        <v>0</v>
      </c>
      <c r="I8" s="82">
        <f>+C8-H8</f>
        <v>0</v>
      </c>
    </row>
    <row r="9" spans="1:9" ht="15.75" customHeight="1" x14ac:dyDescent="0.25">
      <c r="A9" s="49" t="s">
        <v>23</v>
      </c>
      <c r="B9" s="72">
        <f>+(('Forecasted Budget'!B9*(1-0.1315))/(1+'CLIN 0002 M&amp;O Fee'!C9))</f>
        <v>776033674.52400005</v>
      </c>
      <c r="C9" s="55"/>
      <c r="D9" s="94">
        <f>ROUND(B9*C9,0)</f>
        <v>0</v>
      </c>
      <c r="E9" s="93">
        <v>0.15</v>
      </c>
      <c r="F9" s="57">
        <f>ROUND(D9*E9,0)</f>
        <v>0</v>
      </c>
      <c r="G9" s="84">
        <f>+D9-F9</f>
        <v>0</v>
      </c>
      <c r="H9" s="85">
        <f>+C9*E9</f>
        <v>0</v>
      </c>
      <c r="I9" s="86">
        <f>+C9-H9</f>
        <v>0</v>
      </c>
    </row>
    <row r="10" spans="1:9" ht="15.75" customHeight="1" x14ac:dyDescent="0.25">
      <c r="A10" s="49" t="s">
        <v>24</v>
      </c>
      <c r="B10" s="72">
        <f>+(('Forecasted Budget'!B10*(1-0.1315))/(1+'CLIN 0002 M&amp;O Fee'!C10))</f>
        <v>791554347.94500005</v>
      </c>
      <c r="C10" s="55"/>
      <c r="D10" s="94">
        <f>ROUND(B10*C10,0)</f>
        <v>0</v>
      </c>
      <c r="E10" s="93">
        <v>0.15</v>
      </c>
      <c r="F10" s="57">
        <f>ROUND(D10*E10,0)</f>
        <v>0</v>
      </c>
      <c r="G10" s="84">
        <f>+D10-F10</f>
        <v>0</v>
      </c>
      <c r="H10" s="85">
        <f>+C10*E10</f>
        <v>0</v>
      </c>
      <c r="I10" s="86">
        <f>+C10-H10</f>
        <v>0</v>
      </c>
    </row>
    <row r="11" spans="1:9" ht="15.75" customHeight="1" x14ac:dyDescent="0.25">
      <c r="A11" s="49" t="s">
        <v>25</v>
      </c>
      <c r="B11" s="72">
        <f>+(('Forecasted Budget'!B11*(1-0.1315))/(1+'CLIN 0002 M&amp;O Fee'!C11))</f>
        <v>807385434.55650008</v>
      </c>
      <c r="C11" s="55"/>
      <c r="D11" s="94">
        <f>ROUND(B11*C11,0)</f>
        <v>0</v>
      </c>
      <c r="E11" s="93">
        <v>0.15</v>
      </c>
      <c r="F11" s="57">
        <f>ROUND(D11*E11,0)</f>
        <v>0</v>
      </c>
      <c r="G11" s="84">
        <f>+D11-F11</f>
        <v>0</v>
      </c>
      <c r="H11" s="85">
        <f>+C11*E11</f>
        <v>0</v>
      </c>
      <c r="I11" s="86">
        <f>+C11-H11</f>
        <v>0</v>
      </c>
    </row>
    <row r="12" spans="1:9" ht="15.75" customHeight="1" x14ac:dyDescent="0.25">
      <c r="A12" s="49" t="s">
        <v>26</v>
      </c>
      <c r="B12" s="72">
        <f>+(('Forecasted Budget'!B12*(1-0.1315))/(1+'CLIN 0002 M&amp;O Fee'!C12))</f>
        <v>823533143.2650001</v>
      </c>
      <c r="C12" s="55"/>
      <c r="D12" s="94">
        <f>ROUND(B12*C12,0)</f>
        <v>0</v>
      </c>
      <c r="E12" s="93">
        <v>0.15</v>
      </c>
      <c r="F12" s="57">
        <f>ROUND(D12*E12,0)</f>
        <v>0</v>
      </c>
      <c r="G12" s="84">
        <f>+D12-F12</f>
        <v>0</v>
      </c>
      <c r="H12" s="85">
        <f>+C12*E12</f>
        <v>0</v>
      </c>
      <c r="I12" s="86">
        <f>+C12-H12</f>
        <v>0</v>
      </c>
    </row>
    <row r="13" spans="1:9" ht="15.75" customHeight="1" x14ac:dyDescent="0.25">
      <c r="A13" s="49"/>
      <c r="B13" s="72"/>
      <c r="C13" s="55"/>
      <c r="D13" s="94"/>
      <c r="E13" s="87"/>
      <c r="F13" s="57"/>
      <c r="G13" s="84"/>
      <c r="H13" s="85"/>
      <c r="I13" s="86"/>
    </row>
    <row r="14" spans="1:9" ht="15.75" customHeight="1" x14ac:dyDescent="0.25">
      <c r="A14" s="49" t="s">
        <v>27</v>
      </c>
      <c r="B14" s="72">
        <f>+(('Forecasted Budget'!B14*(1-0.1315))/(1+'CLIN 0002 M&amp;O Fee'!C14))</f>
        <v>840003806.30400002</v>
      </c>
      <c r="C14" s="55"/>
      <c r="D14" s="94">
        <f>ROUND(B14*C14,0)</f>
        <v>0</v>
      </c>
      <c r="E14" s="93">
        <v>0.15</v>
      </c>
      <c r="F14" s="57">
        <f>ROUND(D14*E14,0)</f>
        <v>0</v>
      </c>
      <c r="G14" s="84">
        <f>+D14-F14</f>
        <v>0</v>
      </c>
      <c r="H14" s="85">
        <f>+C14*E14</f>
        <v>0</v>
      </c>
      <c r="I14" s="86">
        <f>+C14-H14</f>
        <v>0</v>
      </c>
    </row>
    <row r="15" spans="1:9" ht="15.75" customHeight="1" x14ac:dyDescent="0.25">
      <c r="A15" s="49" t="s">
        <v>28</v>
      </c>
      <c r="B15" s="72">
        <f>+(('Forecasted Budget'!B15*(1-0.1315))/(1+'CLIN 0002 M&amp;O Fee'!C15))</f>
        <v>856803881.83950007</v>
      </c>
      <c r="C15" s="55"/>
      <c r="D15" s="94">
        <f>ROUND(B15*C15,0)</f>
        <v>0</v>
      </c>
      <c r="E15" s="93">
        <v>0.15</v>
      </c>
      <c r="F15" s="57">
        <f>ROUND(D15*E15,0)</f>
        <v>0</v>
      </c>
      <c r="G15" s="84">
        <f>+D15-F15</f>
        <v>0</v>
      </c>
      <c r="H15" s="85">
        <f>+C15*E15</f>
        <v>0</v>
      </c>
      <c r="I15" s="86">
        <f>+C15-H15</f>
        <v>0</v>
      </c>
    </row>
    <row r="16" spans="1:9" ht="15.75" customHeight="1" x14ac:dyDescent="0.25">
      <c r="A16" s="49" t="s">
        <v>29</v>
      </c>
      <c r="B16" s="72">
        <f>+(('Forecasted Budget'!B16*(1-0.1315))/(1+'CLIN 0002 M&amp;O Fee'!C16))</f>
        <v>873939960.04950011</v>
      </c>
      <c r="C16" s="55"/>
      <c r="D16" s="94">
        <f>ROUND(B16*C16,0)</f>
        <v>0</v>
      </c>
      <c r="E16" s="93">
        <v>0.15</v>
      </c>
      <c r="F16" s="57">
        <f>ROUND(D16*E16,0)</f>
        <v>0</v>
      </c>
      <c r="G16" s="84">
        <f>+D16-F16</f>
        <v>0</v>
      </c>
      <c r="H16" s="85">
        <f>+C16*E16</f>
        <v>0</v>
      </c>
      <c r="I16" s="86">
        <f>+C16-H16</f>
        <v>0</v>
      </c>
    </row>
    <row r="17" spans="1:9" ht="15.75" customHeight="1" x14ac:dyDescent="0.25">
      <c r="A17" s="49" t="s">
        <v>30</v>
      </c>
      <c r="B17" s="72">
        <f>+(('Forecasted Budget'!B17*(1-0.1315))/(1+'CLIN 0002 M&amp;O Fee'!C17))</f>
        <v>891418758.7815001</v>
      </c>
      <c r="C17" s="55"/>
      <c r="D17" s="94">
        <f>ROUND(B17*C17,0)</f>
        <v>0</v>
      </c>
      <c r="E17" s="93">
        <v>0.15</v>
      </c>
      <c r="F17" s="57">
        <f>ROUND(D17*E17,0)</f>
        <v>0</v>
      </c>
      <c r="G17" s="84">
        <f>+D17-F17</f>
        <v>0</v>
      </c>
      <c r="H17" s="85">
        <f>+C17*E17</f>
        <v>0</v>
      </c>
      <c r="I17" s="86">
        <f>+C17-H17</f>
        <v>0</v>
      </c>
    </row>
    <row r="18" spans="1:9" ht="15.75" customHeight="1" x14ac:dyDescent="0.25">
      <c r="A18" s="49" t="s">
        <v>31</v>
      </c>
      <c r="B18" s="72">
        <f>+(('Forecasted Budget'!B18*(1-0.1315))/(1+'CLIN 0002 M&amp;O Fee'!C18))</f>
        <v>909247133.97450006</v>
      </c>
      <c r="C18" s="55"/>
      <c r="D18" s="94">
        <f>ROUND(B18*C18,0)</f>
        <v>0</v>
      </c>
      <c r="E18" s="93">
        <v>0.15</v>
      </c>
      <c r="F18" s="57">
        <f>ROUND(D18*E18,0)</f>
        <v>0</v>
      </c>
      <c r="G18" s="84">
        <f>+D18-F18</f>
        <v>0</v>
      </c>
      <c r="H18" s="85">
        <f>+C18*E18</f>
        <v>0</v>
      </c>
      <c r="I18" s="86">
        <f>+C18-H18</f>
        <v>0</v>
      </c>
    </row>
    <row r="19" spans="1:9" ht="15.75" customHeight="1" x14ac:dyDescent="0.25">
      <c r="A19" s="49"/>
      <c r="B19" s="72"/>
      <c r="C19" s="55"/>
      <c r="D19" s="94"/>
      <c r="E19" s="88"/>
      <c r="F19" s="57"/>
      <c r="G19" s="84"/>
      <c r="H19" s="85"/>
      <c r="I19" s="86"/>
    </row>
    <row r="20" spans="1:9" ht="15.75" customHeight="1" x14ac:dyDescent="0.25">
      <c r="A20" s="49" t="s">
        <v>32</v>
      </c>
      <c r="B20" s="72">
        <f>+(('Forecasted Budget'!B20*(1-0.1315))/(1+'CLIN 0002 M&amp;O Fee'!C20))</f>
        <v>927432077.05350006</v>
      </c>
      <c r="C20" s="55"/>
      <c r="D20" s="94">
        <f>ROUND(B20*C20,0)</f>
        <v>0</v>
      </c>
      <c r="E20" s="93">
        <v>0.15</v>
      </c>
      <c r="F20" s="57">
        <f>ROUND(D20*E20,0)</f>
        <v>0</v>
      </c>
      <c r="G20" s="84">
        <f>+D20-F20</f>
        <v>0</v>
      </c>
      <c r="H20" s="85">
        <f>+C20*E20</f>
        <v>0</v>
      </c>
      <c r="I20" s="86">
        <f>+C20-H20</f>
        <v>0</v>
      </c>
    </row>
    <row r="21" spans="1:9" ht="15.75" customHeight="1" x14ac:dyDescent="0.25">
      <c r="A21" s="49" t="s">
        <v>33</v>
      </c>
      <c r="B21" s="72">
        <f>+(('Forecasted Budget'!B21*(1-0.1315))/(1+'CLIN 0002 M&amp;O Fee'!C21))</f>
        <v>945980718.40350008</v>
      </c>
      <c r="C21" s="55"/>
      <c r="D21" s="94">
        <f>ROUND(B21*C21,0)</f>
        <v>0</v>
      </c>
      <c r="E21" s="93">
        <v>0.15</v>
      </c>
      <c r="F21" s="57">
        <f>ROUND(D21*E21,0)</f>
        <v>0</v>
      </c>
      <c r="G21" s="84">
        <f>+D21-F21</f>
        <v>0</v>
      </c>
      <c r="H21" s="85">
        <f>+C21*E21</f>
        <v>0</v>
      </c>
      <c r="I21" s="86">
        <f>+C21-H21</f>
        <v>0</v>
      </c>
    </row>
    <row r="22" spans="1:9" ht="15.75" customHeight="1" x14ac:dyDescent="0.25">
      <c r="A22" s="49" t="s">
        <v>34</v>
      </c>
      <c r="B22" s="72">
        <f>+(('Forecasted Budget'!B22*(1-0.1315))/(1+'CLIN 0002 M&amp;O Fee'!C22))</f>
        <v>964900332.58050001</v>
      </c>
      <c r="C22" s="55"/>
      <c r="D22" s="94">
        <f>ROUND(B22*C22,0)</f>
        <v>0</v>
      </c>
      <c r="E22" s="93">
        <v>0.15</v>
      </c>
      <c r="F22" s="57">
        <f>ROUND(D22*E22,0)</f>
        <v>0</v>
      </c>
      <c r="G22" s="84">
        <f>+D22-F22</f>
        <v>0</v>
      </c>
      <c r="H22" s="85">
        <f>+C22*E22</f>
        <v>0</v>
      </c>
      <c r="I22" s="86">
        <f>+C22-H22</f>
        <v>0</v>
      </c>
    </row>
    <row r="23" spans="1:9" ht="15.75" customHeight="1" x14ac:dyDescent="0.25">
      <c r="A23" s="49" t="s">
        <v>35</v>
      </c>
      <c r="B23" s="72">
        <f>+(('Forecasted Budget'!B23*(1-0.1315))/(1+'CLIN 0002 M&amp;O Fee'!C23))</f>
        <v>984198339.18000007</v>
      </c>
      <c r="C23" s="55"/>
      <c r="D23" s="94">
        <f>ROUND(B23*C23,0)</f>
        <v>0</v>
      </c>
      <c r="E23" s="93">
        <v>0.15</v>
      </c>
      <c r="F23" s="57">
        <f>ROUND(D23*E23,0)</f>
        <v>0</v>
      </c>
      <c r="G23" s="84">
        <f>+D23-F23</f>
        <v>0</v>
      </c>
      <c r="H23" s="85">
        <f>+C23*E23</f>
        <v>0</v>
      </c>
      <c r="I23" s="86">
        <f>+C23-H23</f>
        <v>0</v>
      </c>
    </row>
    <row r="24" spans="1:9" ht="15.75" customHeight="1" x14ac:dyDescent="0.25">
      <c r="A24" s="49" t="s">
        <v>36</v>
      </c>
      <c r="B24" s="72">
        <f>+(('Forecasted Budget'!B24*(1-0.1315))/(1+'CLIN 0002 M&amp;O Fee'!C24))</f>
        <v>1003882306.3110001</v>
      </c>
      <c r="C24" s="55"/>
      <c r="D24" s="94">
        <f>ROUND(B24*C24,0)</f>
        <v>0</v>
      </c>
      <c r="E24" s="93">
        <v>0.15</v>
      </c>
      <c r="F24" s="57">
        <f>ROUND(D24*E24,0)</f>
        <v>0</v>
      </c>
      <c r="G24" s="84">
        <f>+D24-F24</f>
        <v>0</v>
      </c>
      <c r="H24" s="85">
        <f>+C24*E24</f>
        <v>0</v>
      </c>
      <c r="I24" s="86">
        <f>+C24-H24</f>
        <v>0</v>
      </c>
    </row>
    <row r="25" spans="1:9" ht="15.75" customHeight="1" x14ac:dyDescent="0.25">
      <c r="A25" s="49"/>
      <c r="B25" s="72"/>
      <c r="C25" s="55"/>
      <c r="D25" s="94"/>
      <c r="E25" s="88"/>
      <c r="F25" s="57"/>
      <c r="G25" s="84"/>
      <c r="H25" s="85"/>
      <c r="I25" s="86"/>
    </row>
    <row r="26" spans="1:9" ht="15.75" customHeight="1" x14ac:dyDescent="0.25">
      <c r="A26" s="49" t="s">
        <v>37</v>
      </c>
      <c r="B26" s="72">
        <f>+(('Forecasted Budget'!B26*(1-0.1315))/(1+'CLIN 0002 M&amp;O Fee'!C26))</f>
        <v>1023959952.3330001</v>
      </c>
      <c r="C26" s="55"/>
      <c r="D26" s="94">
        <f>ROUND(B26*C26,0)</f>
        <v>0</v>
      </c>
      <c r="E26" s="93">
        <v>0.15</v>
      </c>
      <c r="F26" s="57">
        <f>ROUND(D26*E26,0)</f>
        <v>0</v>
      </c>
      <c r="G26" s="84">
        <f>+D26-F26</f>
        <v>0</v>
      </c>
      <c r="H26" s="85">
        <f>+C26*E26</f>
        <v>0</v>
      </c>
      <c r="I26" s="86">
        <f>+C26-H26</f>
        <v>0</v>
      </c>
    </row>
    <row r="27" spans="1:9" ht="15.75" customHeight="1" x14ac:dyDescent="0.25">
      <c r="A27" s="49" t="s">
        <v>38</v>
      </c>
      <c r="B27" s="72">
        <f>+(('Forecasted Budget'!B27*(1-0.1315))/(1+'CLIN 0002 M&amp;O Fee'!C27))</f>
        <v>1044439151.067</v>
      </c>
      <c r="C27" s="55"/>
      <c r="D27" s="94">
        <f>ROUND(B27*C27,0)</f>
        <v>0</v>
      </c>
      <c r="E27" s="93">
        <v>0.15</v>
      </c>
      <c r="F27" s="57">
        <f>ROUND(D27*E27,0)</f>
        <v>0</v>
      </c>
      <c r="G27" s="84">
        <f>+D27-F27</f>
        <v>0</v>
      </c>
      <c r="H27" s="85">
        <f>+C27*E27</f>
        <v>0</v>
      </c>
      <c r="I27" s="86">
        <f>+C27-H27</f>
        <v>0</v>
      </c>
    </row>
    <row r="28" spans="1:9" ht="15.75" customHeight="1" x14ac:dyDescent="0.25">
      <c r="A28" s="49" t="s">
        <v>39</v>
      </c>
      <c r="B28" s="72">
        <f>+(('Forecasted Budget'!B28*(1-0.1315))/(1+'CLIN 0002 M&amp;O Fee'!C28))</f>
        <v>1065327934.401</v>
      </c>
      <c r="C28" s="55"/>
      <c r="D28" s="94">
        <f>ROUND(B28*C28,0)</f>
        <v>0</v>
      </c>
      <c r="E28" s="93">
        <v>0.15</v>
      </c>
      <c r="F28" s="57">
        <f>ROUND(D28*E28,0)</f>
        <v>0</v>
      </c>
      <c r="G28" s="84">
        <f>+D28-F28</f>
        <v>0</v>
      </c>
      <c r="H28" s="85">
        <f>+C28*E28</f>
        <v>0</v>
      </c>
      <c r="I28" s="86">
        <f>+C28-H28</f>
        <v>0</v>
      </c>
    </row>
    <row r="29" spans="1:9" ht="15.75" customHeight="1" x14ac:dyDescent="0.25">
      <c r="A29" s="49"/>
      <c r="B29" s="72"/>
      <c r="C29" s="55"/>
      <c r="D29" s="94"/>
      <c r="E29" s="93"/>
      <c r="F29" s="57"/>
      <c r="G29" s="84"/>
      <c r="H29" s="85"/>
      <c r="I29" s="86"/>
    </row>
    <row r="30" spans="1:9" ht="15.75" customHeight="1" x14ac:dyDescent="0.25">
      <c r="A30" s="49" t="s">
        <v>52</v>
      </c>
      <c r="B30" s="72">
        <f>+(('Forecasted Budget'!B30*(1-0.1315))/(1+'CLIN 0002 M&amp;O Fee'!C30))</f>
        <v>1086634493.1585</v>
      </c>
      <c r="C30" s="55"/>
      <c r="D30" s="94">
        <f>ROUND(B30*C30,0)</f>
        <v>0</v>
      </c>
      <c r="E30" s="93">
        <v>0.15</v>
      </c>
      <c r="F30" s="57">
        <f>ROUND(D30*E30,0)</f>
        <v>0</v>
      </c>
      <c r="G30" s="84">
        <f>+D30-F30</f>
        <v>0</v>
      </c>
      <c r="H30" s="85">
        <f>+C30*E30</f>
        <v>0</v>
      </c>
      <c r="I30" s="86">
        <f>+C30-H30</f>
        <v>0</v>
      </c>
    </row>
    <row r="31" spans="1:9" ht="15.75" customHeight="1" thickBot="1" x14ac:dyDescent="0.3">
      <c r="A31" s="52" t="s">
        <v>53</v>
      </c>
      <c r="B31" s="73">
        <f>+(('Forecasted Budget'!B31*(1-0.1315))/(1+'CLIN 0002 M&amp;O Fee'!C31))</f>
        <v>1108367183.178</v>
      </c>
      <c r="C31" s="55"/>
      <c r="D31" s="92">
        <f>ROUND(B31*C31,0)</f>
        <v>0</v>
      </c>
      <c r="E31" s="93">
        <v>0.15</v>
      </c>
      <c r="F31" s="58">
        <f>ROUND(D31*E31,0)</f>
        <v>0</v>
      </c>
      <c r="G31" s="89">
        <f>+D31-F31</f>
        <v>0</v>
      </c>
      <c r="H31" s="90">
        <f>+C31*E31</f>
        <v>0</v>
      </c>
      <c r="I31" s="91">
        <f>+C31-H31</f>
        <v>0</v>
      </c>
    </row>
    <row r="32" spans="1:9" ht="15.75" customHeight="1" thickBot="1" x14ac:dyDescent="0.3">
      <c r="A32" s="50" t="s">
        <v>40</v>
      </c>
      <c r="B32" s="102">
        <f>SUM(B8:B31)</f>
        <v>18485859956.751003</v>
      </c>
      <c r="C32" s="77"/>
      <c r="D32" s="103">
        <f>+SUM(D8:D31)</f>
        <v>0</v>
      </c>
      <c r="E32" s="104"/>
      <c r="F32" s="103">
        <f>SUM(F8:F31)</f>
        <v>0</v>
      </c>
      <c r="G32" s="103">
        <f>+SUM(G8:G31)</f>
        <v>0</v>
      </c>
      <c r="H32" s="96"/>
      <c r="I32" s="96"/>
    </row>
    <row r="33" spans="1:9" ht="15.75" customHeight="1" x14ac:dyDescent="0.25">
      <c r="A33" s="3"/>
      <c r="B33" s="29"/>
      <c r="C33" s="4"/>
      <c r="D33" s="5"/>
      <c r="E33" s="5"/>
      <c r="F33" s="3"/>
      <c r="G33" s="3"/>
      <c r="H33" s="3"/>
    </row>
    <row r="34" spans="1:9" x14ac:dyDescent="0.25">
      <c r="A34" s="135" t="s">
        <v>68</v>
      </c>
      <c r="B34" s="136"/>
      <c r="C34" s="136"/>
      <c r="D34" s="136"/>
      <c r="E34" s="136"/>
      <c r="F34" s="136"/>
      <c r="G34" s="136"/>
      <c r="H34" s="136"/>
      <c r="I34" s="136"/>
    </row>
    <row r="35" spans="1:9" x14ac:dyDescent="0.25">
      <c r="A35" s="76" t="s">
        <v>94</v>
      </c>
      <c r="B35"/>
      <c r="C35"/>
      <c r="D35"/>
      <c r="E35"/>
      <c r="F35"/>
      <c r="G35"/>
      <c r="H35"/>
      <c r="I35"/>
    </row>
    <row r="36" spans="1:9" x14ac:dyDescent="0.25">
      <c r="A36" s="76" t="s">
        <v>64</v>
      </c>
      <c r="B36"/>
      <c r="C36"/>
      <c r="D36"/>
      <c r="E36"/>
      <c r="F36"/>
      <c r="G36"/>
      <c r="H36"/>
      <c r="I36"/>
    </row>
    <row r="37" spans="1:9" x14ac:dyDescent="0.25">
      <c r="A37" s="76"/>
      <c r="B37"/>
      <c r="C37"/>
      <c r="D37"/>
      <c r="E37"/>
      <c r="F37"/>
      <c r="G37"/>
      <c r="H37"/>
      <c r="I37"/>
    </row>
    <row r="38" spans="1:9" x14ac:dyDescent="0.25">
      <c r="A38" s="76"/>
      <c r="B38"/>
      <c r="C38"/>
      <c r="D38"/>
      <c r="E38"/>
      <c r="F38"/>
      <c r="G38"/>
      <c r="H38"/>
      <c r="I38"/>
    </row>
    <row r="39" spans="1:9" ht="47.25" customHeight="1" x14ac:dyDescent="0.25">
      <c r="A39" s="45"/>
      <c r="B39" s="45"/>
      <c r="C39" s="45"/>
      <c r="D39" s="45"/>
      <c r="E39" s="45"/>
      <c r="F39" s="45"/>
      <c r="G39" s="45"/>
      <c r="H39" s="45"/>
      <c r="I39" s="45"/>
    </row>
    <row r="40" spans="1:9" ht="31.5" customHeight="1" x14ac:dyDescent="0.25">
      <c r="A40" s="45"/>
      <c r="B40" s="45"/>
      <c r="C40" s="45"/>
      <c r="D40" s="45"/>
      <c r="E40" s="45"/>
      <c r="F40" s="45"/>
      <c r="G40" s="45"/>
      <c r="H40" s="45"/>
      <c r="I40" s="45"/>
    </row>
  </sheetData>
  <mergeCells count="2">
    <mergeCell ref="A34:I34"/>
    <mergeCell ref="A5:D5"/>
  </mergeCells>
  <pageMargins left="0.45" right="0.45" top="0.75" bottom="0.75" header="0.3" footer="0.3"/>
  <pageSetup scale="8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9"/>
  <sheetViews>
    <sheetView showGridLines="0" tabSelected="1" topLeftCell="A9" zoomScaleNormal="100" workbookViewId="0">
      <selection activeCell="A35" sqref="A35:D35"/>
    </sheetView>
  </sheetViews>
  <sheetFormatPr defaultColWidth="9.140625" defaultRowHeight="15.75" x14ac:dyDescent="0.25"/>
  <cols>
    <col min="1" max="1" width="27.140625" style="9" customWidth="1"/>
    <col min="2" max="4" width="23.7109375" style="9" customWidth="1"/>
    <col min="5" max="16384" width="9.140625" style="9"/>
  </cols>
  <sheetData>
    <row r="1" spans="1:4" ht="18.75" x14ac:dyDescent="0.25">
      <c r="A1" s="32" t="s">
        <v>0</v>
      </c>
      <c r="B1" s="32"/>
      <c r="C1" s="32"/>
      <c r="D1" s="32"/>
    </row>
    <row r="2" spans="1:4" x14ac:dyDescent="0.25">
      <c r="A2" s="6" t="s">
        <v>20</v>
      </c>
      <c r="B2" s="33"/>
      <c r="C2" s="33"/>
      <c r="D2" s="33"/>
    </row>
    <row r="3" spans="1:4" x14ac:dyDescent="0.25">
      <c r="A3" s="17"/>
    </row>
    <row r="4" spans="1:4" x14ac:dyDescent="0.25">
      <c r="A4" s="17"/>
    </row>
    <row r="5" spans="1:4" x14ac:dyDescent="0.25">
      <c r="A5" s="137" t="s">
        <v>46</v>
      </c>
      <c r="B5" s="137"/>
      <c r="C5" s="137"/>
      <c r="D5" s="137"/>
    </row>
    <row r="6" spans="1:4" ht="18.75" customHeight="1" thickBot="1" x14ac:dyDescent="0.3">
      <c r="A6" s="1"/>
    </row>
    <row r="7" spans="1:4" ht="63.75" thickBot="1" x14ac:dyDescent="0.3">
      <c r="A7" s="48" t="s">
        <v>21</v>
      </c>
      <c r="B7" s="31" t="s">
        <v>45</v>
      </c>
      <c r="C7" s="53" t="s">
        <v>100</v>
      </c>
      <c r="D7" s="48" t="s">
        <v>101</v>
      </c>
    </row>
    <row r="8" spans="1:4" ht="15.75" customHeight="1" x14ac:dyDescent="0.25">
      <c r="A8" s="51" t="s">
        <v>22</v>
      </c>
      <c r="B8" s="71">
        <f>+(('Forecasted Budget'!E8*(1-0.1315))/(1+'CLIN 0003 M&amp;O Fee'!C8))</f>
        <v>425465991</v>
      </c>
      <c r="C8" s="54"/>
      <c r="D8" s="56">
        <f>ROUND(B8*C8,0)</f>
        <v>0</v>
      </c>
    </row>
    <row r="9" spans="1:4" ht="15.75" customHeight="1" x14ac:dyDescent="0.25">
      <c r="A9" s="49" t="s">
        <v>23</v>
      </c>
      <c r="B9" s="72">
        <f>+(('Forecasted Budget'!E9*(1-0.1315))/(1+'CLIN 0003 M&amp;O Fee'!C9))</f>
        <v>448586329.5</v>
      </c>
      <c r="C9" s="55"/>
      <c r="D9" s="57">
        <f>ROUND(B9*C9,0)</f>
        <v>0</v>
      </c>
    </row>
    <row r="10" spans="1:4" ht="15.75" customHeight="1" x14ac:dyDescent="0.25">
      <c r="A10" s="49" t="s">
        <v>24</v>
      </c>
      <c r="B10" s="72">
        <f>+(('Forecasted Budget'!E10*(1-0.1315))/(1+'CLIN 0003 M&amp;O Fee'!C10))</f>
        <v>465639327</v>
      </c>
      <c r="C10" s="55"/>
      <c r="D10" s="57">
        <f>ROUND(B10*C10,0)</f>
        <v>0</v>
      </c>
    </row>
    <row r="11" spans="1:4" ht="15.75" customHeight="1" x14ac:dyDescent="0.25">
      <c r="A11" s="49" t="s">
        <v>25</v>
      </c>
      <c r="B11" s="72">
        <f>+(('Forecasted Budget'!E11*(1-0.1315))/(1+'CLIN 0003 M&amp;O Fee'!C11))</f>
        <v>497002599</v>
      </c>
      <c r="C11" s="55"/>
      <c r="D11" s="57">
        <f>ROUND(B11*C11,0)</f>
        <v>0</v>
      </c>
    </row>
    <row r="12" spans="1:4" ht="15.75" customHeight="1" x14ac:dyDescent="0.25">
      <c r="A12" s="49" t="s">
        <v>26</v>
      </c>
      <c r="B12" s="72">
        <f>+(('Forecasted Budget'!E12*(1-0.1315))/(1+'CLIN 0003 M&amp;O Fee'!C12))</f>
        <v>500425360.10550004</v>
      </c>
      <c r="C12" s="55"/>
      <c r="D12" s="57">
        <f>ROUND(B12*C12,0)</f>
        <v>0</v>
      </c>
    </row>
    <row r="13" spans="1:4" ht="15.75" customHeight="1" x14ac:dyDescent="0.25">
      <c r="A13" s="49"/>
      <c r="B13" s="72"/>
      <c r="C13" s="55"/>
      <c r="D13" s="57"/>
    </row>
    <row r="14" spans="1:4" ht="15.75" customHeight="1" x14ac:dyDescent="0.25">
      <c r="A14" s="49" t="s">
        <v>27</v>
      </c>
      <c r="B14" s="72">
        <f>+(('Forecasted Budget'!E14*(1-0.1315))/(1+'CLIN 0003 M&amp;O Fee'!C14))</f>
        <v>519280059.11850005</v>
      </c>
      <c r="C14" s="55"/>
      <c r="D14" s="57">
        <f>ROUND(B14*C14,0)</f>
        <v>0</v>
      </c>
    </row>
    <row r="15" spans="1:4" ht="15.75" customHeight="1" x14ac:dyDescent="0.25">
      <c r="A15" s="49" t="s">
        <v>28</v>
      </c>
      <c r="B15" s="72">
        <f>+(('Forecasted Budget'!E15*(1-0.1315))/(1+'CLIN 0003 M&amp;O Fee'!C15))</f>
        <v>529608786.56100005</v>
      </c>
      <c r="C15" s="55"/>
      <c r="D15" s="57">
        <f>ROUND(B15*C15,0)</f>
        <v>0</v>
      </c>
    </row>
    <row r="16" spans="1:4" ht="15.75" customHeight="1" x14ac:dyDescent="0.25">
      <c r="A16" s="49" t="s">
        <v>29</v>
      </c>
      <c r="B16" s="72">
        <f>+(('Forecasted Budget'!E16*(1-0.1315))/(1+'CLIN 0003 M&amp;O Fee'!C16))</f>
        <v>364103580.84299999</v>
      </c>
      <c r="C16" s="55"/>
      <c r="D16" s="57">
        <f>ROUND(B16*C16,0)</f>
        <v>0</v>
      </c>
    </row>
    <row r="17" spans="1:4" ht="15.75" customHeight="1" x14ac:dyDescent="0.25">
      <c r="A17" s="49" t="s">
        <v>30</v>
      </c>
      <c r="B17" s="72">
        <f>+(('Forecasted Budget'!E17*(1-0.1315))/(1+'CLIN 0003 M&amp;O Fee'!C17))</f>
        <v>350252306.85600001</v>
      </c>
      <c r="C17" s="55"/>
      <c r="D17" s="57">
        <f>ROUND(B17*C17,0)</f>
        <v>0</v>
      </c>
    </row>
    <row r="18" spans="1:4" ht="15.75" customHeight="1" x14ac:dyDescent="0.25">
      <c r="A18" s="49" t="s">
        <v>31</v>
      </c>
      <c r="B18" s="72">
        <f>+(('Forecasted Budget'!E18*(1-0.1315))/(1+'CLIN 0003 M&amp;O Fee'!C18))</f>
        <v>321478338.19950002</v>
      </c>
      <c r="C18" s="55"/>
      <c r="D18" s="57">
        <f>ROUND(B18*C18,0)</f>
        <v>0</v>
      </c>
    </row>
    <row r="19" spans="1:4" ht="15.75" customHeight="1" x14ac:dyDescent="0.25">
      <c r="A19" s="49"/>
      <c r="B19" s="72"/>
      <c r="C19" s="55"/>
      <c r="D19" s="57"/>
    </row>
    <row r="20" spans="1:4" ht="15.75" customHeight="1" x14ac:dyDescent="0.25">
      <c r="A20" s="49" t="s">
        <v>32</v>
      </c>
      <c r="B20" s="72">
        <f>+(('Forecasted Budget'!E20*(1-0.1315))/(1+'CLIN 0003 M&amp;O Fee'!C20))</f>
        <v>309559216.16250002</v>
      </c>
      <c r="C20" s="55"/>
      <c r="D20" s="57">
        <f>ROUND(B20*C20,0)</f>
        <v>0</v>
      </c>
    </row>
    <row r="21" spans="1:4" ht="15.75" customHeight="1" x14ac:dyDescent="0.25">
      <c r="A21" s="49" t="s">
        <v>33</v>
      </c>
      <c r="B21" s="72">
        <f>+(('Forecasted Budget'!E21*(1-0.1315))/(1+'CLIN 0003 M&amp;O Fee'!C21))</f>
        <v>274995099.5715</v>
      </c>
      <c r="C21" s="55"/>
      <c r="D21" s="57">
        <f>ROUND(B21*C21,0)</f>
        <v>0</v>
      </c>
    </row>
    <row r="22" spans="1:4" ht="15.75" customHeight="1" x14ac:dyDescent="0.25">
      <c r="A22" s="49" t="s">
        <v>34</v>
      </c>
      <c r="B22" s="72">
        <f>+(('Forecasted Budget'!E22*(1-0.1315))/(1+'CLIN 0003 M&amp;O Fee'!C22))</f>
        <v>333846347.93550003</v>
      </c>
      <c r="C22" s="55"/>
      <c r="D22" s="57">
        <f>ROUND(B22*C22,0)</f>
        <v>0</v>
      </c>
    </row>
    <row r="23" spans="1:4" ht="15.75" customHeight="1" x14ac:dyDescent="0.25">
      <c r="A23" s="49" t="s">
        <v>35</v>
      </c>
      <c r="B23" s="72">
        <f>+(('Forecasted Budget'!E23*(1-0.1315))/(1+'CLIN 0003 M&amp;O Fee'!C23))</f>
        <v>355358006.44200003</v>
      </c>
      <c r="C23" s="55"/>
      <c r="D23" s="57">
        <f>ROUND(B23*C23,0)</f>
        <v>0</v>
      </c>
    </row>
    <row r="24" spans="1:4" ht="15.75" customHeight="1" x14ac:dyDescent="0.25">
      <c r="A24" s="49" t="s">
        <v>36</v>
      </c>
      <c r="B24" s="72">
        <f>+(('Forecasted Budget'!E24*(1-0.1315))/(1+'CLIN 0003 M&amp;O Fee'!C24))</f>
        <v>349417840.76550001</v>
      </c>
      <c r="C24" s="55"/>
      <c r="D24" s="57">
        <f>ROUND(B24*C24,0)</f>
        <v>0</v>
      </c>
    </row>
    <row r="25" spans="1:4" ht="15.75" customHeight="1" x14ac:dyDescent="0.25">
      <c r="A25" s="49"/>
      <c r="B25" s="72"/>
      <c r="C25" s="55"/>
      <c r="D25" s="57"/>
    </row>
    <row r="26" spans="1:4" ht="15.75" customHeight="1" x14ac:dyDescent="0.25">
      <c r="A26" s="49" t="s">
        <v>37</v>
      </c>
      <c r="B26" s="72">
        <f>+(('Forecasted Budget'!E26*(1-0.1315))/(1+'CLIN 0003 M&amp;O Fee'!C26))</f>
        <v>422055170.90100002</v>
      </c>
      <c r="C26" s="55"/>
      <c r="D26" s="57">
        <f>ROUND(B26*C26,0)</f>
        <v>0</v>
      </c>
    </row>
    <row r="27" spans="1:4" ht="15.75" customHeight="1" x14ac:dyDescent="0.25">
      <c r="A27" s="49" t="s">
        <v>38</v>
      </c>
      <c r="B27" s="72">
        <f>+(('Forecasted Budget'!E27*(1-0.1315))/(1+'CLIN 0003 M&amp;O Fee'!C27))</f>
        <v>456984617.67450005</v>
      </c>
      <c r="C27" s="55"/>
      <c r="D27" s="57">
        <f>ROUND(B27*C27,0)</f>
        <v>0</v>
      </c>
    </row>
    <row r="28" spans="1:4" ht="15.75" customHeight="1" x14ac:dyDescent="0.25">
      <c r="A28" s="49" t="s">
        <v>39</v>
      </c>
      <c r="B28" s="72">
        <f>+(('Forecasted Budget'!E28*(1-0.1315))/(1+'CLIN 0003 M&amp;O Fee'!C29))</f>
        <v>422000768.92950004</v>
      </c>
      <c r="C28" s="55"/>
      <c r="D28" s="57">
        <f>ROUND(B28*C28,0)</f>
        <v>0</v>
      </c>
    </row>
    <row r="29" spans="1:4" ht="15.75" customHeight="1" x14ac:dyDescent="0.25">
      <c r="A29" s="49"/>
      <c r="C29" s="55"/>
      <c r="D29" s="57"/>
    </row>
    <row r="30" spans="1:4" ht="15.75" customHeight="1" x14ac:dyDescent="0.25">
      <c r="A30" s="49" t="s">
        <v>52</v>
      </c>
      <c r="B30" s="72">
        <f>+(('Forecasted Budget'!E30*(1-0.1315))/(1+'CLIN 0003 M&amp;O Fee'!C30))</f>
        <v>346842208.48050004</v>
      </c>
      <c r="C30" s="55"/>
      <c r="D30" s="57">
        <f>ROUND(B30*C30,0)</f>
        <v>0</v>
      </c>
    </row>
    <row r="31" spans="1:4" ht="15.75" customHeight="1" thickBot="1" x14ac:dyDescent="0.3">
      <c r="A31" s="52" t="s">
        <v>53</v>
      </c>
      <c r="B31" s="72">
        <f>+(('Forecasted Budget'!E31*(1-0.1315))/(1+'CLIN 0003 M&amp;O Fee'!C31))</f>
        <v>478770214.977</v>
      </c>
      <c r="C31" s="55"/>
      <c r="D31" s="58">
        <f>ROUND(B31*C31,0)</f>
        <v>0</v>
      </c>
    </row>
    <row r="32" spans="1:4" ht="15.75" customHeight="1" thickBot="1" x14ac:dyDescent="0.3">
      <c r="A32" s="50" t="s">
        <v>40</v>
      </c>
      <c r="B32" s="102">
        <f>SUM(B8:B31)</f>
        <v>8171672170.0230017</v>
      </c>
      <c r="C32" s="77"/>
      <c r="D32" s="103">
        <f>+SUM(D8:D31)</f>
        <v>0</v>
      </c>
    </row>
    <row r="33" spans="1:9" ht="15.75" customHeight="1" x14ac:dyDescent="0.25">
      <c r="A33" s="3"/>
      <c r="B33" s="29"/>
      <c r="C33" s="4"/>
      <c r="D33" s="5"/>
    </row>
    <row r="34" spans="1:9" ht="15.75" customHeight="1" x14ac:dyDescent="0.25">
      <c r="A34" s="135" t="s">
        <v>102</v>
      </c>
      <c r="B34" s="136"/>
      <c r="C34" s="136"/>
      <c r="D34" s="136"/>
      <c r="E34" s="136"/>
      <c r="F34" s="136"/>
      <c r="G34" s="136"/>
      <c r="H34" s="136"/>
      <c r="I34" s="136"/>
    </row>
    <row r="35" spans="1:9" x14ac:dyDescent="0.25">
      <c r="A35" s="138" t="s">
        <v>95</v>
      </c>
      <c r="B35" s="139"/>
      <c r="C35" s="139"/>
      <c r="D35" s="139"/>
    </row>
    <row r="36" spans="1:9" x14ac:dyDescent="0.25">
      <c r="A36" s="76"/>
      <c r="B36"/>
      <c r="C36"/>
      <c r="D36"/>
    </row>
    <row r="37" spans="1:9" x14ac:dyDescent="0.25">
      <c r="A37" s="76"/>
      <c r="B37"/>
      <c r="C37"/>
      <c r="D37"/>
    </row>
    <row r="38" spans="1:9" ht="47.25" customHeight="1" x14ac:dyDescent="0.25">
      <c r="A38" s="45"/>
      <c r="B38" s="45"/>
      <c r="C38" s="45"/>
      <c r="D38" s="45"/>
    </row>
    <row r="39" spans="1:9" ht="31.5" customHeight="1" x14ac:dyDescent="0.25">
      <c r="A39" s="45"/>
      <c r="B39" s="45"/>
      <c r="C39" s="45"/>
      <c r="D39" s="45"/>
    </row>
  </sheetData>
  <mergeCells count="3">
    <mergeCell ref="A35:D35"/>
    <mergeCell ref="A5:D5"/>
    <mergeCell ref="A34:I34"/>
  </mergeCells>
  <pageMargins left="0.45" right="0.45" top="0.75" bottom="0.75" header="0.3" footer="0.3"/>
  <pageSetup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CCBF7-0A5E-43F0-8F68-6B84F5D4C61A}">
  <dimension ref="A1:H19"/>
  <sheetViews>
    <sheetView showGridLines="0" workbookViewId="0">
      <selection activeCell="C24" sqref="C24"/>
    </sheetView>
  </sheetViews>
  <sheetFormatPr defaultRowHeight="15" x14ac:dyDescent="0.25"/>
  <cols>
    <col min="1" max="1" width="25.140625" customWidth="1"/>
    <col min="2" max="2" width="24.7109375" customWidth="1"/>
    <col min="3" max="3" width="23.85546875" customWidth="1"/>
    <col min="4" max="4" width="24.7109375" customWidth="1"/>
    <col min="8" max="8" width="14.140625" customWidth="1"/>
  </cols>
  <sheetData>
    <row r="1" spans="1:8" ht="18.75" x14ac:dyDescent="0.25">
      <c r="A1" s="32" t="s">
        <v>0</v>
      </c>
      <c r="B1" s="32"/>
      <c r="C1" s="32"/>
      <c r="D1" s="32"/>
    </row>
    <row r="2" spans="1:8" ht="15.75" x14ac:dyDescent="0.25">
      <c r="A2" s="6" t="s">
        <v>20</v>
      </c>
      <c r="B2" s="33"/>
      <c r="C2" s="33"/>
      <c r="D2" s="33"/>
    </row>
    <row r="3" spans="1:8" ht="15.75" x14ac:dyDescent="0.25">
      <c r="A3" s="17"/>
      <c r="B3" s="9"/>
      <c r="C3" s="9"/>
      <c r="D3" s="9"/>
    </row>
    <row r="4" spans="1:8" ht="15.75" x14ac:dyDescent="0.25">
      <c r="A4" s="17"/>
      <c r="B4" s="9"/>
      <c r="C4" s="9"/>
      <c r="D4" s="9"/>
    </row>
    <row r="5" spans="1:8" ht="15.75" x14ac:dyDescent="0.25">
      <c r="A5" s="6" t="s">
        <v>90</v>
      </c>
      <c r="B5" s="6"/>
      <c r="C5" s="6"/>
      <c r="D5" s="6"/>
    </row>
    <row r="6" spans="1:8" ht="15.75" x14ac:dyDescent="0.25">
      <c r="A6" s="1"/>
      <c r="B6" s="9"/>
      <c r="C6" s="9"/>
      <c r="D6" s="9"/>
    </row>
    <row r="7" spans="1:8" ht="32.25" thickBot="1" x14ac:dyDescent="0.3">
      <c r="A7" s="48" t="s">
        <v>21</v>
      </c>
      <c r="B7" s="31" t="s">
        <v>88</v>
      </c>
      <c r="C7" s="53" t="s">
        <v>86</v>
      </c>
      <c r="D7" s="48" t="s">
        <v>89</v>
      </c>
    </row>
    <row r="8" spans="1:8" ht="15.75" x14ac:dyDescent="0.25">
      <c r="A8" s="51" t="s">
        <v>22</v>
      </c>
      <c r="B8" s="109" t="e">
        <f>+(('Forecasted Budget'!B36*(1-0.1315))/(1+C8))</f>
        <v>#VALUE!</v>
      </c>
      <c r="C8" s="113" t="s">
        <v>55</v>
      </c>
      <c r="D8" s="115" t="e">
        <f>ROUND(B8*C8,0)</f>
        <v>#VALUE!</v>
      </c>
    </row>
    <row r="9" spans="1:8" ht="15.75" x14ac:dyDescent="0.25">
      <c r="A9" s="49" t="s">
        <v>23</v>
      </c>
      <c r="B9" s="108" t="e">
        <f>+(('Forecasted Budget'!B37*(1-0.1315))/(1+C9))</f>
        <v>#VALUE!</v>
      </c>
      <c r="C9" s="114" t="s">
        <v>55</v>
      </c>
      <c r="D9" s="116" t="e">
        <f>ROUND(B9*C9,0)</f>
        <v>#VALUE!</v>
      </c>
    </row>
    <row r="10" spans="1:8" ht="15.75" x14ac:dyDescent="0.25">
      <c r="A10" s="49" t="s">
        <v>24</v>
      </c>
      <c r="B10" s="108" t="e">
        <f>+(('Forecasted Budget'!B38*(1-0.1315))/(1+C10))</f>
        <v>#VALUE!</v>
      </c>
      <c r="C10" s="114" t="s">
        <v>55</v>
      </c>
      <c r="D10" s="116" t="e">
        <f>ROUND(B10*C10,0)</f>
        <v>#VALUE!</v>
      </c>
    </row>
    <row r="11" spans="1:8" ht="16.5" thickBot="1" x14ac:dyDescent="0.3">
      <c r="A11" s="49" t="s">
        <v>25</v>
      </c>
      <c r="B11" s="112" t="s">
        <v>55</v>
      </c>
      <c r="C11" s="112" t="s">
        <v>55</v>
      </c>
      <c r="D11" s="112" t="s">
        <v>55</v>
      </c>
      <c r="E11" s="133"/>
    </row>
    <row r="12" spans="1:8" ht="16.5" thickBot="1" x14ac:dyDescent="0.3">
      <c r="A12" s="50" t="s">
        <v>40</v>
      </c>
      <c r="B12" s="102" t="e">
        <f>SUM(B8:B10)</f>
        <v>#VALUE!</v>
      </c>
      <c r="C12" s="77"/>
      <c r="D12" s="103" t="e">
        <f>+SUM(D8:D10)</f>
        <v>#VALUE!</v>
      </c>
    </row>
    <row r="13" spans="1:8" ht="15.75" x14ac:dyDescent="0.25">
      <c r="A13" s="3"/>
      <c r="B13" s="29"/>
      <c r="C13" s="4"/>
      <c r="D13" s="5"/>
      <c r="H13" s="119"/>
    </row>
    <row r="14" spans="1:8" ht="15.75" x14ac:dyDescent="0.25">
      <c r="A14" s="1" t="s">
        <v>67</v>
      </c>
      <c r="B14" s="29"/>
      <c r="C14" s="4"/>
      <c r="D14" s="5"/>
    </row>
    <row r="15" spans="1:8" ht="15.75" x14ac:dyDescent="0.25">
      <c r="A15" s="138" t="s">
        <v>99</v>
      </c>
      <c r="B15" s="139"/>
      <c r="C15" s="139"/>
      <c r="D15" s="139"/>
    </row>
    <row r="16" spans="1:8" ht="177" customHeight="1" x14ac:dyDescent="0.25">
      <c r="A16" s="141" t="s">
        <v>87</v>
      </c>
      <c r="B16" s="141"/>
      <c r="C16" s="141"/>
      <c r="D16" s="141"/>
    </row>
    <row r="17" spans="1:4" ht="15.75" x14ac:dyDescent="0.25">
      <c r="A17" s="76"/>
    </row>
    <row r="18" spans="1:4" ht="29.25" customHeight="1" x14ac:dyDescent="0.25">
      <c r="A18" s="142" t="s">
        <v>98</v>
      </c>
      <c r="B18" s="142"/>
      <c r="C18" s="142"/>
      <c r="D18" s="142"/>
    </row>
    <row r="19" spans="1:4" ht="15.75" x14ac:dyDescent="0.25">
      <c r="A19" s="45"/>
      <c r="B19" s="45"/>
      <c r="C19" s="45"/>
      <c r="D19" s="45"/>
    </row>
  </sheetData>
  <mergeCells count="3">
    <mergeCell ref="A15:D15"/>
    <mergeCell ref="A16:D16"/>
    <mergeCell ref="A18:D1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64"/>
  <sheetViews>
    <sheetView showGridLines="0" zoomScale="107" zoomScaleNormal="80" workbookViewId="0">
      <selection activeCell="C8" sqref="C8:C31"/>
    </sheetView>
  </sheetViews>
  <sheetFormatPr defaultColWidth="9.140625" defaultRowHeight="15" x14ac:dyDescent="0.25"/>
  <cols>
    <col min="1" max="1" width="27.5703125" style="7" customWidth="1"/>
    <col min="2" max="2" width="18.5703125" style="7" customWidth="1"/>
    <col min="3" max="4" width="19.7109375" style="7" customWidth="1"/>
    <col min="5" max="5" width="9.7109375" style="7" customWidth="1"/>
    <col min="6" max="6" width="19.85546875" style="7" customWidth="1"/>
    <col min="7" max="7" width="19.7109375" style="7" customWidth="1"/>
    <col min="8" max="16384" width="9.140625" style="7"/>
  </cols>
  <sheetData>
    <row r="1" spans="1:11" ht="18.75" x14ac:dyDescent="0.25">
      <c r="A1" s="32" t="s">
        <v>0</v>
      </c>
      <c r="B1" s="32"/>
      <c r="C1" s="32"/>
      <c r="D1" s="32"/>
      <c r="E1" s="32"/>
      <c r="F1" s="32"/>
      <c r="G1" s="32"/>
      <c r="H1" s="32"/>
      <c r="I1" s="32"/>
    </row>
    <row r="2" spans="1:11" ht="15.75" x14ac:dyDescent="0.25">
      <c r="A2" s="6" t="s">
        <v>41</v>
      </c>
      <c r="B2" s="33"/>
      <c r="C2" s="33"/>
      <c r="D2" s="33"/>
      <c r="E2" s="33"/>
      <c r="F2" s="33"/>
      <c r="G2" s="33"/>
      <c r="H2" s="33"/>
      <c r="I2" s="33"/>
    </row>
    <row r="3" spans="1:11" ht="15.75" x14ac:dyDescent="0.25">
      <c r="A3" s="17"/>
    </row>
    <row r="4" spans="1:11" ht="15.75" x14ac:dyDescent="0.25">
      <c r="A4" s="17"/>
    </row>
    <row r="5" spans="1:11" ht="15.75" customHeight="1" x14ac:dyDescent="0.25">
      <c r="A5" s="137" t="s">
        <v>65</v>
      </c>
      <c r="B5" s="137"/>
      <c r="C5" s="137"/>
      <c r="D5" s="137"/>
      <c r="E5" s="6"/>
      <c r="F5" s="6"/>
      <c r="G5" s="6"/>
      <c r="H5" s="6"/>
      <c r="I5" s="6"/>
    </row>
    <row r="6" spans="1:11" ht="15.75" customHeight="1" thickBot="1" x14ac:dyDescent="0.3">
      <c r="A6" s="75"/>
      <c r="B6" s="75"/>
      <c r="C6" s="75"/>
      <c r="D6" s="75"/>
      <c r="E6" s="75"/>
      <c r="F6" s="75"/>
      <c r="G6" s="75"/>
      <c r="H6" s="6"/>
      <c r="I6" s="6"/>
    </row>
    <row r="7" spans="1:11" ht="48" thickBot="1" x14ac:dyDescent="0.3">
      <c r="A7" s="31" t="s">
        <v>21</v>
      </c>
      <c r="B7" s="48" t="s">
        <v>75</v>
      </c>
      <c r="C7" s="48" t="s">
        <v>76</v>
      </c>
      <c r="D7" s="111" t="s">
        <v>77</v>
      </c>
      <c r="E7" s="75"/>
      <c r="F7" s="75"/>
      <c r="G7" s="75"/>
      <c r="H7" s="6"/>
      <c r="I7" s="6"/>
      <c r="J7" s="9"/>
      <c r="K7" s="9"/>
    </row>
    <row r="8" spans="1:11" ht="15.75" customHeight="1" x14ac:dyDescent="0.25">
      <c r="A8" s="98" t="s">
        <v>22</v>
      </c>
      <c r="B8" s="61">
        <f>+(('Forecasted Budget'!E36*(1-0.1315))/(1+C8))</f>
        <v>651375</v>
      </c>
      <c r="C8" s="62"/>
      <c r="D8" s="63">
        <f>ROUND(B8*C8,0)</f>
        <v>0</v>
      </c>
      <c r="E8" s="5"/>
      <c r="F8" s="5"/>
      <c r="G8" s="3"/>
      <c r="H8" s="3"/>
      <c r="I8" s="3"/>
      <c r="J8" s="9"/>
      <c r="K8" s="9"/>
    </row>
    <row r="9" spans="1:11" ht="15.75" customHeight="1" x14ac:dyDescent="0.25">
      <c r="A9" s="98" t="s">
        <v>23</v>
      </c>
      <c r="B9" s="83">
        <f>+(('Forecasted Budget'!E37*(1-0.1315))/(1+C9))</f>
        <v>664402.5</v>
      </c>
      <c r="C9" s="97"/>
      <c r="D9" s="59">
        <f t="shared" ref="D9:D12" si="0">ROUND(B9*C9,0)</f>
        <v>0</v>
      </c>
      <c r="E9" s="5"/>
      <c r="F9" s="5"/>
      <c r="G9" s="3"/>
      <c r="H9" s="3"/>
      <c r="I9" s="3"/>
      <c r="J9" s="9"/>
      <c r="K9" s="9"/>
    </row>
    <row r="10" spans="1:11" ht="15.75" customHeight="1" x14ac:dyDescent="0.25">
      <c r="A10" s="98" t="s">
        <v>24</v>
      </c>
      <c r="B10" s="83">
        <f>+(('Forecasted Budget'!E38*(1-0.1315))/(1+C10))</f>
        <v>677690.55000000016</v>
      </c>
      <c r="C10" s="97"/>
      <c r="D10" s="59">
        <f t="shared" si="0"/>
        <v>0</v>
      </c>
      <c r="E10" s="5"/>
      <c r="F10" s="5"/>
      <c r="G10" s="3"/>
      <c r="H10" s="3"/>
      <c r="I10" s="3"/>
      <c r="J10" s="9"/>
      <c r="K10" s="9"/>
    </row>
    <row r="11" spans="1:11" ht="15.75" customHeight="1" x14ac:dyDescent="0.25">
      <c r="A11" s="98" t="s">
        <v>25</v>
      </c>
      <c r="B11" s="83">
        <f>+(('Forecasted Budget'!E39*(1-0.1315))/(1+C11))</f>
        <v>691244.36100000015</v>
      </c>
      <c r="C11" s="97"/>
      <c r="D11" s="59">
        <f t="shared" si="0"/>
        <v>0</v>
      </c>
      <c r="E11" s="5"/>
      <c r="F11" s="5"/>
      <c r="G11" s="3"/>
      <c r="H11" s="3"/>
      <c r="I11" s="3"/>
      <c r="J11" s="9"/>
      <c r="K11" s="9"/>
    </row>
    <row r="12" spans="1:11" ht="15.75" customHeight="1" x14ac:dyDescent="0.25">
      <c r="A12" s="98" t="s">
        <v>26</v>
      </c>
      <c r="B12" s="83">
        <f>+(('Forecasted Budget'!E40*(1-0.1315))/(1+C12))</f>
        <v>705069.14400000009</v>
      </c>
      <c r="C12" s="97"/>
      <c r="D12" s="59">
        <f t="shared" si="0"/>
        <v>0</v>
      </c>
      <c r="E12" s="5"/>
      <c r="F12" s="5"/>
      <c r="G12" s="3"/>
      <c r="H12" s="3"/>
      <c r="I12" s="3"/>
      <c r="J12" s="9"/>
      <c r="K12" s="9"/>
    </row>
    <row r="13" spans="1:11" ht="15.75" customHeight="1" x14ac:dyDescent="0.25">
      <c r="A13" s="98"/>
      <c r="B13" s="19"/>
      <c r="C13" s="97"/>
      <c r="D13" s="59"/>
      <c r="E13" s="5"/>
      <c r="F13" s="5"/>
      <c r="G13" s="3"/>
      <c r="H13" s="3"/>
      <c r="I13" s="3"/>
      <c r="J13" s="9"/>
      <c r="K13" s="9"/>
    </row>
    <row r="14" spans="1:11" ht="15.75" customHeight="1" x14ac:dyDescent="0.25">
      <c r="A14" s="98" t="s">
        <v>27</v>
      </c>
      <c r="B14" s="83">
        <f>+(('Forecasted Budget'!E42*(1-0.1315))/(1+C14))</f>
        <v>719170.11</v>
      </c>
      <c r="C14" s="97"/>
      <c r="D14" s="59">
        <f>ROUND(B14*C14,0)</f>
        <v>0</v>
      </c>
      <c r="E14" s="5"/>
      <c r="F14" s="5"/>
      <c r="G14" s="3"/>
      <c r="H14" s="3"/>
      <c r="I14" s="3"/>
      <c r="J14" s="9"/>
      <c r="K14" s="9"/>
    </row>
    <row r="15" spans="1:11" ht="15.75" customHeight="1" x14ac:dyDescent="0.25">
      <c r="A15" s="98" t="s">
        <v>28</v>
      </c>
      <c r="B15" s="83">
        <f>+(('Forecasted Budget'!E43*(1-0.1315))/(1+C15))</f>
        <v>733553.33850000007</v>
      </c>
      <c r="C15" s="97"/>
      <c r="D15" s="59">
        <f t="shared" ref="D15:D18" si="1">ROUND(B15*C15,0)</f>
        <v>0</v>
      </c>
      <c r="E15" s="5"/>
      <c r="F15" s="5"/>
      <c r="G15" s="3"/>
      <c r="H15" s="3"/>
      <c r="I15" s="3"/>
      <c r="J15" s="9"/>
      <c r="K15" s="9"/>
    </row>
    <row r="16" spans="1:11" ht="15.75" customHeight="1" x14ac:dyDescent="0.25">
      <c r="A16" s="98" t="s">
        <v>29</v>
      </c>
      <c r="B16" s="83">
        <f>+(('Forecasted Budget'!E44*(1-0.1315))/(1+C16))</f>
        <v>748224.0405</v>
      </c>
      <c r="C16" s="97"/>
      <c r="D16" s="59">
        <f t="shared" si="1"/>
        <v>0</v>
      </c>
      <c r="E16" s="5"/>
      <c r="F16" s="5"/>
      <c r="G16" s="3"/>
      <c r="H16" s="3"/>
      <c r="I16" s="3"/>
      <c r="J16" s="9"/>
      <c r="K16" s="9"/>
    </row>
    <row r="17" spans="1:11" ht="15.75" customHeight="1" x14ac:dyDescent="0.25">
      <c r="A17" s="98" t="s">
        <v>30</v>
      </c>
      <c r="B17" s="83">
        <f>+(('Forecasted Budget'!E45*(1-0.1315))/(1+C17))</f>
        <v>763188.29550000001</v>
      </c>
      <c r="C17" s="97"/>
      <c r="D17" s="59">
        <f t="shared" si="1"/>
        <v>0</v>
      </c>
      <c r="E17" s="5"/>
      <c r="F17" s="5"/>
      <c r="G17" s="3"/>
      <c r="H17" s="3"/>
      <c r="I17" s="3"/>
      <c r="J17" s="9"/>
      <c r="K17" s="9"/>
    </row>
    <row r="18" spans="1:11" ht="15.75" customHeight="1" x14ac:dyDescent="0.25">
      <c r="A18" s="98" t="s">
        <v>31</v>
      </c>
      <c r="B18" s="83">
        <f>+(('Forecasted Budget'!E46*(1-0.1315))/(1+C18))</f>
        <v>778452.18300000008</v>
      </c>
      <c r="C18" s="97"/>
      <c r="D18" s="59">
        <f t="shared" si="1"/>
        <v>0</v>
      </c>
      <c r="E18" s="5"/>
      <c r="F18" s="5"/>
      <c r="G18" s="3"/>
      <c r="H18" s="3"/>
      <c r="I18" s="3"/>
      <c r="J18" s="9"/>
      <c r="K18" s="9"/>
    </row>
    <row r="19" spans="1:11" ht="15.75" customHeight="1" x14ac:dyDescent="0.25">
      <c r="A19" s="98"/>
      <c r="B19" s="22"/>
      <c r="C19" s="97"/>
      <c r="D19" s="59"/>
      <c r="E19" s="5"/>
      <c r="F19" s="5"/>
      <c r="G19" s="3"/>
      <c r="H19" s="3"/>
      <c r="I19" s="3"/>
      <c r="J19" s="9"/>
      <c r="K19" s="9"/>
    </row>
    <row r="20" spans="1:11" ht="15.75" customHeight="1" x14ac:dyDescent="0.25">
      <c r="A20" s="98" t="s">
        <v>32</v>
      </c>
      <c r="B20" s="83">
        <f>+(('Forecasted Budget'!E48*(1-0.1315))/(1+C20))</f>
        <v>794020.91399999999</v>
      </c>
      <c r="C20" s="97"/>
      <c r="D20" s="59">
        <f>ROUND(B20*C20,0)</f>
        <v>0</v>
      </c>
      <c r="E20" s="5"/>
      <c r="F20" s="5"/>
      <c r="G20" s="3"/>
      <c r="H20" s="3"/>
      <c r="I20" s="3"/>
      <c r="J20" s="9"/>
      <c r="K20" s="9"/>
    </row>
    <row r="21" spans="1:11" ht="15.75" customHeight="1" x14ac:dyDescent="0.25">
      <c r="A21" s="98" t="s">
        <v>33</v>
      </c>
      <c r="B21" s="83">
        <f>+(('Forecasted Budget'!E49*(1-0.1315))/(1+C21))</f>
        <v>809901.43650000007</v>
      </c>
      <c r="C21" s="97"/>
      <c r="D21" s="59">
        <f t="shared" ref="D21:D24" si="2">ROUND(B21*C21,0)</f>
        <v>0</v>
      </c>
      <c r="E21" s="5"/>
      <c r="F21" s="5"/>
      <c r="G21" s="3"/>
      <c r="H21" s="3"/>
      <c r="I21" s="3"/>
      <c r="J21" s="9"/>
      <c r="K21" s="9"/>
    </row>
    <row r="22" spans="1:11" ht="15.75" customHeight="1" x14ac:dyDescent="0.25">
      <c r="A22" s="98" t="s">
        <v>34</v>
      </c>
      <c r="B22" s="83">
        <f>+(('Forecasted Budget'!E50*(1-0.1315))/(1+C22))</f>
        <v>826099.83000000007</v>
      </c>
      <c r="C22" s="97"/>
      <c r="D22" s="59">
        <f t="shared" si="2"/>
        <v>0</v>
      </c>
      <c r="E22" s="5"/>
      <c r="F22" s="5"/>
      <c r="G22" s="3"/>
      <c r="H22" s="3"/>
      <c r="I22" s="3"/>
      <c r="J22" s="9"/>
      <c r="K22" s="9"/>
    </row>
    <row r="23" spans="1:11" ht="15.75" customHeight="1" x14ac:dyDescent="0.25">
      <c r="A23" s="98" t="s">
        <v>35</v>
      </c>
      <c r="B23" s="83">
        <f>+(('Forecasted Budget'!E51*(1-0.1315))/(1+C23))</f>
        <v>842622.174</v>
      </c>
      <c r="C23" s="97"/>
      <c r="D23" s="59">
        <f t="shared" si="2"/>
        <v>0</v>
      </c>
      <c r="E23" s="5"/>
      <c r="F23" s="5"/>
      <c r="G23" s="3"/>
      <c r="H23" s="3"/>
      <c r="I23" s="3"/>
      <c r="J23" s="9"/>
      <c r="K23" s="9"/>
    </row>
    <row r="24" spans="1:11" ht="15.75" customHeight="1" x14ac:dyDescent="0.25">
      <c r="A24" s="98" t="s">
        <v>36</v>
      </c>
      <c r="B24" s="83">
        <f>+(('Forecasted Budget'!E52*(1-0.1315))/(1+C24))</f>
        <v>859474.54800000007</v>
      </c>
      <c r="C24" s="97"/>
      <c r="D24" s="59">
        <f t="shared" si="2"/>
        <v>0</v>
      </c>
      <c r="E24" s="5"/>
      <c r="F24" s="5"/>
      <c r="G24" s="3"/>
      <c r="H24" s="3"/>
      <c r="I24" s="3"/>
      <c r="J24" s="9"/>
      <c r="K24" s="9"/>
    </row>
    <row r="25" spans="1:11" ht="15.75" customHeight="1" x14ac:dyDescent="0.25">
      <c r="A25" s="98"/>
      <c r="B25" s="22"/>
      <c r="C25" s="97"/>
      <c r="D25" s="59"/>
      <c r="E25" s="5"/>
      <c r="F25" s="5"/>
      <c r="G25" s="3"/>
      <c r="H25" s="3"/>
      <c r="I25" s="3"/>
      <c r="J25" s="9"/>
      <c r="K25" s="9"/>
    </row>
    <row r="26" spans="1:11" ht="15.75" customHeight="1" x14ac:dyDescent="0.25">
      <c r="A26" s="98" t="s">
        <v>37</v>
      </c>
      <c r="B26" s="83">
        <f>+(('Forecasted Budget'!E54*(1-0.1315))/(1+C26))</f>
        <v>876663.9</v>
      </c>
      <c r="C26" s="97"/>
      <c r="D26" s="59">
        <f>ROUND(B26*C26,0)</f>
        <v>0</v>
      </c>
      <c r="E26" s="5"/>
      <c r="F26" s="5"/>
      <c r="G26" s="3"/>
      <c r="H26" s="3"/>
      <c r="I26" s="3"/>
      <c r="J26" s="9"/>
      <c r="K26" s="9"/>
    </row>
    <row r="27" spans="1:11" ht="15.75" customHeight="1" x14ac:dyDescent="0.25">
      <c r="A27" s="98" t="s">
        <v>38</v>
      </c>
      <c r="B27" s="83">
        <f>+(('Forecasted Budget'!E55*(1-0.1315))/(1+C27))</f>
        <v>894197.17800000007</v>
      </c>
      <c r="C27" s="97"/>
      <c r="D27" s="59">
        <f t="shared" ref="D27:D31" si="3">ROUND(B27*C27,0)</f>
        <v>0</v>
      </c>
      <c r="E27" s="5"/>
      <c r="F27" s="5"/>
      <c r="G27" s="3"/>
      <c r="H27" s="3"/>
      <c r="I27" s="3"/>
      <c r="J27" s="9"/>
      <c r="K27" s="9"/>
    </row>
    <row r="28" spans="1:11" ht="15.75" customHeight="1" x14ac:dyDescent="0.25">
      <c r="A28" s="98" t="s">
        <v>39</v>
      </c>
      <c r="B28" s="83">
        <f>+(('Forecasted Budget'!E56*(1-0.1315))/(1+C28))</f>
        <v>912081.33000000007</v>
      </c>
      <c r="C28" s="97"/>
      <c r="D28" s="59">
        <f t="shared" si="3"/>
        <v>0</v>
      </c>
      <c r="E28" s="5"/>
      <c r="F28" s="5"/>
      <c r="G28" s="3"/>
      <c r="H28" s="3"/>
      <c r="I28" s="3"/>
      <c r="J28" s="9"/>
      <c r="K28" s="9"/>
    </row>
    <row r="29" spans="1:11" ht="15.75" customHeight="1" x14ac:dyDescent="0.25">
      <c r="A29" s="98"/>
      <c r="B29" s="83"/>
      <c r="C29" s="97"/>
      <c r="D29" s="59"/>
      <c r="E29" s="5"/>
      <c r="F29" s="5"/>
      <c r="G29" s="3"/>
      <c r="H29" s="3"/>
      <c r="I29" s="3"/>
      <c r="J29" s="9"/>
      <c r="K29" s="9"/>
    </row>
    <row r="30" spans="1:11" ht="15.75" customHeight="1" x14ac:dyDescent="0.25">
      <c r="A30" s="98" t="s">
        <v>52</v>
      </c>
      <c r="B30" s="83">
        <f>+(('Forecasted Budget'!E58*(1-0.1315))/(1+C30))</f>
        <v>930323.304</v>
      </c>
      <c r="C30" s="97"/>
      <c r="D30" s="59">
        <f t="shared" si="3"/>
        <v>0</v>
      </c>
      <c r="E30" s="5"/>
      <c r="F30" s="5"/>
      <c r="G30" s="3"/>
      <c r="H30" s="3"/>
      <c r="I30" s="3"/>
      <c r="J30" s="9"/>
      <c r="K30" s="9"/>
    </row>
    <row r="31" spans="1:11" ht="15.75" customHeight="1" thickBot="1" x14ac:dyDescent="0.3">
      <c r="A31" s="99" t="s">
        <v>53</v>
      </c>
      <c r="B31" s="83">
        <f>+(('Forecasted Budget'!E59*(1-0.1315))/(1+C31))</f>
        <v>948930.04800000007</v>
      </c>
      <c r="C31" s="97"/>
      <c r="D31" s="60">
        <f t="shared" si="3"/>
        <v>0</v>
      </c>
      <c r="E31" s="5"/>
      <c r="F31" s="5"/>
      <c r="G31" s="3"/>
      <c r="H31" s="3"/>
      <c r="I31" s="3"/>
      <c r="J31" s="9"/>
      <c r="K31" s="9"/>
    </row>
    <row r="32" spans="1:11" ht="15.75" customHeight="1" thickBot="1" x14ac:dyDescent="0.3">
      <c r="A32" s="100" t="s">
        <v>40</v>
      </c>
      <c r="B32" s="102">
        <f>SUM(B8:B31)</f>
        <v>15826684.185000002</v>
      </c>
      <c r="C32" s="101"/>
      <c r="D32" s="105">
        <f>SUM(D8:D31)</f>
        <v>0</v>
      </c>
      <c r="E32" s="5"/>
      <c r="F32" s="5"/>
      <c r="G32" s="3"/>
      <c r="H32" s="3"/>
      <c r="I32" s="3"/>
      <c r="J32" s="9"/>
      <c r="K32" s="9"/>
    </row>
    <row r="33" spans="1:11" ht="15.75" customHeight="1" x14ac:dyDescent="0.25">
      <c r="A33" s="3"/>
      <c r="B33" s="29"/>
      <c r="C33" s="4"/>
      <c r="D33" s="5"/>
      <c r="E33" s="5"/>
      <c r="F33" s="5"/>
      <c r="G33" s="3"/>
      <c r="H33" s="3"/>
      <c r="I33" s="3"/>
      <c r="J33" s="9"/>
      <c r="K33" s="9"/>
    </row>
    <row r="34" spans="1:11" ht="15.75" customHeight="1" x14ac:dyDescent="0.25">
      <c r="A34" s="140" t="s">
        <v>66</v>
      </c>
      <c r="B34" s="136"/>
      <c r="C34" s="136"/>
      <c r="D34" s="136"/>
      <c r="E34" s="136"/>
      <c r="F34" s="136"/>
      <c r="G34" s="136"/>
      <c r="H34" s="136"/>
      <c r="I34" s="136"/>
      <c r="J34" s="9"/>
      <c r="K34" s="9"/>
    </row>
    <row r="35" spans="1:11" ht="15.75" x14ac:dyDescent="0.25">
      <c r="A35" s="135" t="s">
        <v>96</v>
      </c>
      <c r="B35" s="143"/>
      <c r="C35" s="143"/>
      <c r="D35" s="143"/>
      <c r="E35" s="143"/>
      <c r="F35" s="143"/>
      <c r="G35" s="143"/>
      <c r="H35" s="143"/>
      <c r="I35" s="143"/>
      <c r="J35" s="143"/>
      <c r="K35" s="143"/>
    </row>
    <row r="36" spans="1:11" ht="15.75" x14ac:dyDescent="0.25">
      <c r="A36" s="135"/>
      <c r="B36" s="143"/>
      <c r="C36" s="143"/>
      <c r="D36" s="143"/>
      <c r="E36" s="143"/>
      <c r="F36" s="143"/>
      <c r="G36" s="143"/>
      <c r="H36" s="143"/>
      <c r="I36" s="143"/>
      <c r="J36" s="143"/>
      <c r="K36" s="143"/>
    </row>
    <row r="37" spans="1:11" ht="15.75" x14ac:dyDescent="0.25">
      <c r="A37" s="135"/>
      <c r="B37" s="143"/>
      <c r="C37" s="143"/>
      <c r="D37" s="143"/>
      <c r="E37" s="143"/>
      <c r="F37" s="143"/>
      <c r="G37" s="143"/>
      <c r="H37" s="143"/>
      <c r="I37" s="143"/>
      <c r="J37" s="143"/>
      <c r="K37" s="143"/>
    </row>
    <row r="38" spans="1:11" ht="15.75" x14ac:dyDescent="0.25">
      <c r="A38" s="135"/>
      <c r="B38" s="143"/>
      <c r="C38" s="143"/>
      <c r="D38" s="143"/>
      <c r="E38" s="143"/>
      <c r="F38" s="143"/>
      <c r="G38" s="143"/>
      <c r="H38" s="143"/>
      <c r="I38" s="143"/>
      <c r="J38" s="143"/>
      <c r="K38" s="143"/>
    </row>
    <row r="39" spans="1:11" x14ac:dyDescent="0.25">
      <c r="A39" s="35"/>
      <c r="B39" s="35"/>
      <c r="C39" s="35"/>
      <c r="D39" s="35"/>
      <c r="E39" s="35"/>
      <c r="F39" s="35"/>
      <c r="G39" s="35"/>
      <c r="H39" s="35"/>
      <c r="I39" s="35"/>
      <c r="J39" s="35"/>
      <c r="K39" s="35"/>
    </row>
    <row r="40" spans="1:11" x14ac:dyDescent="0.25">
      <c r="A40" s="35"/>
      <c r="B40" s="35"/>
      <c r="C40" s="35"/>
      <c r="D40" s="35"/>
      <c r="E40" s="35"/>
      <c r="F40" s="35"/>
      <c r="G40" s="35"/>
      <c r="H40" s="35"/>
      <c r="I40" s="35"/>
      <c r="J40" s="35"/>
      <c r="K40" s="35"/>
    </row>
    <row r="41" spans="1:11" x14ac:dyDescent="0.25">
      <c r="A41" s="35"/>
      <c r="B41" s="35"/>
      <c r="C41" s="35"/>
      <c r="D41" s="35"/>
      <c r="E41" s="35"/>
      <c r="F41" s="35"/>
      <c r="G41" s="35"/>
      <c r="H41" s="35"/>
      <c r="I41" s="35"/>
      <c r="J41" s="35"/>
      <c r="K41" s="35"/>
    </row>
    <row r="42" spans="1:11" x14ac:dyDescent="0.25">
      <c r="A42" s="35"/>
      <c r="B42" s="35"/>
      <c r="C42" s="35"/>
      <c r="D42" s="35"/>
      <c r="E42" s="35"/>
      <c r="F42" s="35"/>
      <c r="G42" s="35"/>
      <c r="H42" s="35"/>
      <c r="I42" s="35"/>
      <c r="J42" s="35"/>
      <c r="K42" s="35"/>
    </row>
    <row r="43" spans="1:11" x14ac:dyDescent="0.25">
      <c r="A43" s="35"/>
      <c r="B43" s="35"/>
      <c r="C43" s="35"/>
      <c r="D43" s="35"/>
      <c r="E43" s="35"/>
      <c r="F43" s="35"/>
      <c r="G43" s="35"/>
      <c r="H43" s="35"/>
      <c r="I43" s="35"/>
      <c r="J43" s="35"/>
      <c r="K43" s="35"/>
    </row>
    <row r="44" spans="1:11" x14ac:dyDescent="0.25">
      <c r="A44" s="35"/>
      <c r="B44" s="35"/>
      <c r="C44" s="35"/>
      <c r="D44" s="35"/>
      <c r="E44" s="35"/>
      <c r="F44" s="35"/>
      <c r="G44" s="35"/>
      <c r="H44" s="35"/>
      <c r="I44" s="35"/>
      <c r="J44" s="35"/>
      <c r="K44" s="35"/>
    </row>
    <row r="45" spans="1:11" x14ac:dyDescent="0.25">
      <c r="A45" s="35"/>
      <c r="B45" s="35"/>
      <c r="C45" s="35"/>
      <c r="D45" s="35"/>
      <c r="E45" s="35"/>
      <c r="F45" s="35"/>
      <c r="G45" s="35"/>
      <c r="H45" s="35"/>
      <c r="I45" s="35"/>
      <c r="J45" s="35"/>
      <c r="K45" s="35"/>
    </row>
    <row r="46" spans="1:11" x14ac:dyDescent="0.25">
      <c r="A46" s="35"/>
      <c r="B46" s="35"/>
      <c r="C46" s="35"/>
      <c r="D46" s="35"/>
      <c r="E46" s="35"/>
      <c r="F46" s="35"/>
      <c r="G46" s="35"/>
      <c r="H46" s="35"/>
      <c r="I46" s="35"/>
      <c r="J46" s="35"/>
      <c r="K46" s="35"/>
    </row>
    <row r="47" spans="1:11" x14ac:dyDescent="0.25">
      <c r="A47" s="35"/>
      <c r="B47" s="35"/>
      <c r="C47" s="35"/>
      <c r="D47" s="35"/>
      <c r="E47" s="35"/>
      <c r="F47" s="35"/>
      <c r="G47" s="35"/>
      <c r="H47" s="35"/>
      <c r="I47" s="35"/>
      <c r="J47" s="35"/>
      <c r="K47" s="35"/>
    </row>
    <row r="48" spans="1:11" x14ac:dyDescent="0.25">
      <c r="A48" s="35"/>
      <c r="B48" s="35"/>
      <c r="C48" s="35"/>
      <c r="D48" s="35"/>
      <c r="E48" s="35"/>
      <c r="F48" s="35"/>
      <c r="G48" s="35"/>
      <c r="H48" s="35"/>
      <c r="I48" s="35"/>
      <c r="J48" s="35"/>
      <c r="K48" s="35"/>
    </row>
    <row r="49" spans="1:11" x14ac:dyDescent="0.25">
      <c r="A49" s="35"/>
      <c r="B49" s="35"/>
      <c r="C49" s="35"/>
      <c r="D49" s="35"/>
      <c r="E49" s="35"/>
      <c r="F49" s="35"/>
      <c r="G49" s="35"/>
      <c r="H49" s="35"/>
      <c r="I49" s="35"/>
      <c r="J49" s="35"/>
      <c r="K49" s="35"/>
    </row>
    <row r="50" spans="1:11" x14ac:dyDescent="0.25">
      <c r="A50" s="35"/>
      <c r="B50" s="35"/>
      <c r="C50" s="35"/>
      <c r="D50" s="35"/>
      <c r="E50" s="35"/>
      <c r="F50" s="35"/>
      <c r="G50" s="35"/>
      <c r="H50" s="35"/>
      <c r="I50" s="35"/>
      <c r="J50" s="35"/>
      <c r="K50" s="35"/>
    </row>
    <row r="51" spans="1:11" x14ac:dyDescent="0.25">
      <c r="A51" s="35"/>
      <c r="B51" s="35"/>
      <c r="C51" s="35"/>
      <c r="D51" s="35"/>
      <c r="E51" s="35"/>
      <c r="F51" s="35"/>
      <c r="G51" s="35"/>
      <c r="H51" s="35"/>
      <c r="I51" s="35"/>
      <c r="J51" s="35"/>
      <c r="K51" s="35"/>
    </row>
    <row r="52" spans="1:11" x14ac:dyDescent="0.25">
      <c r="A52" s="35"/>
      <c r="B52" s="35"/>
      <c r="C52" s="35"/>
      <c r="D52" s="35"/>
      <c r="E52" s="35"/>
      <c r="F52" s="35"/>
      <c r="G52" s="35"/>
      <c r="H52" s="35"/>
      <c r="I52" s="35"/>
      <c r="J52" s="35"/>
      <c r="K52" s="35"/>
    </row>
    <row r="53" spans="1:11" x14ac:dyDescent="0.25">
      <c r="A53" s="35"/>
      <c r="B53" s="35"/>
      <c r="C53" s="35"/>
      <c r="D53" s="35"/>
      <c r="E53" s="35"/>
      <c r="F53" s="35"/>
      <c r="G53" s="35"/>
      <c r="H53" s="35"/>
      <c r="I53" s="35"/>
      <c r="J53" s="35"/>
      <c r="K53" s="35"/>
    </row>
    <row r="54" spans="1:11" x14ac:dyDescent="0.25">
      <c r="A54" s="35"/>
      <c r="B54" s="35"/>
      <c r="C54" s="35"/>
      <c r="D54" s="35"/>
      <c r="E54" s="35"/>
      <c r="F54" s="35"/>
      <c r="G54" s="35"/>
      <c r="H54" s="35"/>
      <c r="I54" s="35"/>
      <c r="J54" s="35"/>
      <c r="K54" s="35"/>
    </row>
    <row r="55" spans="1:11" x14ac:dyDescent="0.25">
      <c r="A55" s="35"/>
      <c r="B55" s="35"/>
      <c r="C55" s="35"/>
      <c r="D55" s="35"/>
      <c r="E55" s="35"/>
      <c r="F55" s="35"/>
      <c r="G55" s="35"/>
      <c r="H55" s="35"/>
      <c r="I55" s="35"/>
      <c r="J55" s="35"/>
      <c r="K55" s="35"/>
    </row>
    <row r="56" spans="1:11" x14ac:dyDescent="0.25">
      <c r="A56" s="35"/>
      <c r="B56" s="35"/>
      <c r="C56" s="35"/>
      <c r="D56" s="35"/>
      <c r="E56" s="35"/>
      <c r="F56" s="35"/>
      <c r="G56" s="35"/>
      <c r="H56" s="35"/>
      <c r="I56" s="35"/>
      <c r="J56" s="35"/>
      <c r="K56" s="35"/>
    </row>
    <row r="57" spans="1:11" x14ac:dyDescent="0.25">
      <c r="A57" s="35"/>
      <c r="B57" s="35"/>
      <c r="C57" s="35"/>
      <c r="D57" s="35"/>
      <c r="E57" s="35"/>
      <c r="F57" s="35"/>
      <c r="G57" s="35"/>
      <c r="H57" s="35"/>
      <c r="I57" s="35"/>
      <c r="J57" s="35"/>
      <c r="K57" s="35"/>
    </row>
    <row r="58" spans="1:11" x14ac:dyDescent="0.25">
      <c r="A58" s="35"/>
      <c r="B58" s="35"/>
      <c r="C58" s="35"/>
      <c r="D58" s="35"/>
      <c r="E58" s="35"/>
      <c r="F58" s="35"/>
      <c r="G58" s="35"/>
      <c r="H58" s="35"/>
      <c r="I58" s="35"/>
      <c r="J58" s="35"/>
      <c r="K58" s="35"/>
    </row>
    <row r="59" spans="1:11" x14ac:dyDescent="0.25">
      <c r="A59" s="35"/>
      <c r="B59" s="35"/>
      <c r="C59" s="35"/>
      <c r="D59" s="35"/>
      <c r="E59" s="35"/>
      <c r="F59" s="35"/>
      <c r="G59" s="35"/>
      <c r="H59" s="35"/>
      <c r="I59" s="35"/>
      <c r="J59" s="35"/>
      <c r="K59" s="35"/>
    </row>
    <row r="60" spans="1:11" x14ac:dyDescent="0.25">
      <c r="A60" s="35"/>
      <c r="B60" s="35"/>
      <c r="C60" s="35"/>
      <c r="D60" s="35"/>
      <c r="E60" s="35"/>
      <c r="F60" s="35"/>
      <c r="G60" s="35"/>
      <c r="H60" s="35"/>
      <c r="I60" s="35"/>
      <c r="J60" s="35"/>
      <c r="K60" s="35"/>
    </row>
    <row r="61" spans="1:11" x14ac:dyDescent="0.25">
      <c r="A61" s="35"/>
      <c r="B61" s="35"/>
      <c r="C61" s="35"/>
      <c r="D61" s="35"/>
      <c r="E61" s="35"/>
      <c r="F61" s="35"/>
      <c r="G61" s="35"/>
      <c r="H61" s="35"/>
      <c r="I61" s="35"/>
      <c r="J61" s="35"/>
      <c r="K61" s="35"/>
    </row>
    <row r="62" spans="1:11" x14ac:dyDescent="0.25">
      <c r="A62" s="35"/>
      <c r="B62" s="35"/>
      <c r="C62" s="35"/>
      <c r="D62" s="35"/>
      <c r="E62" s="35"/>
      <c r="F62" s="35"/>
      <c r="G62" s="35"/>
      <c r="H62" s="35"/>
      <c r="I62" s="35"/>
      <c r="J62" s="35"/>
      <c r="K62" s="35"/>
    </row>
    <row r="63" spans="1:11" x14ac:dyDescent="0.25">
      <c r="A63" s="35"/>
      <c r="B63" s="35"/>
      <c r="C63" s="35"/>
      <c r="D63" s="35"/>
      <c r="E63" s="35"/>
      <c r="F63" s="35"/>
      <c r="G63" s="35"/>
      <c r="H63" s="35"/>
      <c r="I63" s="35"/>
      <c r="J63" s="35"/>
      <c r="K63" s="35"/>
    </row>
    <row r="64" spans="1:11" x14ac:dyDescent="0.25">
      <c r="A64" s="35"/>
      <c r="B64" s="35"/>
      <c r="C64" s="35"/>
      <c r="D64" s="35"/>
      <c r="E64" s="35"/>
      <c r="F64" s="35"/>
      <c r="G64" s="35"/>
      <c r="H64" s="35"/>
      <c r="I64" s="35"/>
      <c r="J64" s="35"/>
      <c r="K64" s="35"/>
    </row>
  </sheetData>
  <mergeCells count="6">
    <mergeCell ref="A36:K36"/>
    <mergeCell ref="A37:K37"/>
    <mergeCell ref="A38:K38"/>
    <mergeCell ref="A35:K35"/>
    <mergeCell ref="A5:D5"/>
    <mergeCell ref="A34:I34"/>
  </mergeCells>
  <pageMargins left="0.45" right="0.45" top="0.75" bottom="0.75" header="0.3" footer="0.3"/>
  <pageSetup scale="8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43"/>
  <sheetViews>
    <sheetView showGridLines="0" zoomScale="115" zoomScaleNormal="115" workbookViewId="0">
      <selection activeCell="K35" sqref="K35"/>
    </sheetView>
  </sheetViews>
  <sheetFormatPr defaultColWidth="9.140625" defaultRowHeight="15" x14ac:dyDescent="0.25"/>
  <cols>
    <col min="1" max="1" width="25.85546875" style="7" customWidth="1"/>
    <col min="2" max="9" width="20.7109375" style="7" customWidth="1"/>
    <col min="10" max="16384" width="9.140625" style="7"/>
  </cols>
  <sheetData>
    <row r="1" spans="1:13" ht="18.75" x14ac:dyDescent="0.25">
      <c r="A1" s="32" t="s">
        <v>0</v>
      </c>
      <c r="B1" s="32"/>
      <c r="C1" s="32"/>
      <c r="D1" s="32"/>
      <c r="E1" s="32"/>
      <c r="F1" s="32"/>
      <c r="G1" s="32"/>
      <c r="H1" s="32"/>
      <c r="I1" s="32"/>
      <c r="J1" s="32"/>
      <c r="K1" s="32"/>
      <c r="L1" s="32"/>
      <c r="M1" s="32"/>
    </row>
    <row r="2" spans="1:13" x14ac:dyDescent="0.25">
      <c r="A2" s="34" t="s">
        <v>42</v>
      </c>
      <c r="B2" s="34"/>
      <c r="C2" s="34"/>
      <c r="D2" s="34"/>
      <c r="E2" s="34"/>
      <c r="F2" s="34"/>
      <c r="G2" s="34"/>
      <c r="H2" s="34"/>
      <c r="I2" s="34"/>
      <c r="J2" s="34"/>
      <c r="K2" s="35"/>
    </row>
    <row r="3" spans="1:13" x14ac:dyDescent="0.25">
      <c r="A3" s="35"/>
      <c r="B3" s="35"/>
      <c r="C3" s="35"/>
      <c r="D3" s="35"/>
      <c r="E3" s="35"/>
      <c r="F3" s="35"/>
      <c r="G3" s="35"/>
      <c r="H3" s="35"/>
      <c r="I3" s="35"/>
      <c r="J3" s="35"/>
      <c r="K3" s="35"/>
    </row>
    <row r="4" spans="1:13" x14ac:dyDescent="0.25">
      <c r="A4" s="144" t="s">
        <v>43</v>
      </c>
      <c r="B4" s="144"/>
      <c r="C4" s="144"/>
      <c r="D4" s="144"/>
      <c r="E4" s="144"/>
      <c r="F4" s="144"/>
      <c r="G4" s="144"/>
      <c r="H4" s="144"/>
      <c r="I4" s="34"/>
      <c r="J4" s="34"/>
      <c r="K4" s="35"/>
    </row>
    <row r="5" spans="1:13" ht="18.75" customHeight="1" thickBot="1" x14ac:dyDescent="0.3">
      <c r="A5" s="36"/>
      <c r="B5" s="35"/>
      <c r="C5" s="35"/>
      <c r="D5" s="35"/>
      <c r="E5" s="35"/>
      <c r="F5" s="35"/>
      <c r="G5" s="35"/>
      <c r="H5" s="35"/>
      <c r="I5" s="35"/>
      <c r="J5" s="35"/>
      <c r="K5" s="35"/>
    </row>
    <row r="6" spans="1:13" ht="15.75" thickBot="1" x14ac:dyDescent="0.3">
      <c r="A6" s="118" t="s">
        <v>19</v>
      </c>
      <c r="B6" s="145" t="s">
        <v>85</v>
      </c>
      <c r="C6" s="146"/>
      <c r="D6" s="146"/>
      <c r="E6" s="146"/>
      <c r="F6" s="146"/>
      <c r="G6" s="147"/>
      <c r="H6" s="37">
        <f>'CLIN 0001 Transition Period'!B7</f>
        <v>0</v>
      </c>
      <c r="I6" s="35"/>
      <c r="J6" s="35"/>
      <c r="K6" s="35"/>
    </row>
    <row r="7" spans="1:13" ht="18.75" customHeight="1" thickBot="1" x14ac:dyDescent="0.3">
      <c r="A7" s="36"/>
      <c r="B7" s="35"/>
      <c r="C7" s="35"/>
      <c r="D7" s="35"/>
      <c r="E7" s="35"/>
      <c r="F7" s="35"/>
      <c r="G7" s="35"/>
      <c r="H7" s="35"/>
      <c r="I7" s="35"/>
      <c r="J7" s="35"/>
      <c r="K7" s="35"/>
    </row>
    <row r="8" spans="1:13" ht="48" thickBot="1" x14ac:dyDescent="0.3">
      <c r="A8" s="2" t="s">
        <v>21</v>
      </c>
      <c r="B8" s="48" t="s">
        <v>80</v>
      </c>
      <c r="C8" s="48" t="s">
        <v>81</v>
      </c>
      <c r="D8" s="48" t="s">
        <v>82</v>
      </c>
      <c r="E8" s="48" t="s">
        <v>83</v>
      </c>
      <c r="F8" s="48" t="s">
        <v>93</v>
      </c>
      <c r="G8" s="48" t="s">
        <v>84</v>
      </c>
      <c r="H8" s="31" t="s">
        <v>44</v>
      </c>
      <c r="I8" s="9"/>
      <c r="J8" s="9"/>
      <c r="K8" s="9"/>
    </row>
    <row r="9" spans="1:13" ht="15.75" x14ac:dyDescent="0.25">
      <c r="A9" s="3" t="s">
        <v>22</v>
      </c>
      <c r="B9" s="20">
        <f>'CLIN 0002 M&amp;O Fee'!F8</f>
        <v>0</v>
      </c>
      <c r="C9" s="20">
        <f>'CLIN 0002 M&amp;O Fee'!G8</f>
        <v>0</v>
      </c>
      <c r="D9" s="46">
        <f>SUM(B9:C9)</f>
        <v>0</v>
      </c>
      <c r="E9" s="20">
        <f>'CLIN 0003 M&amp;O Fee'!D8</f>
        <v>0</v>
      </c>
      <c r="F9" s="20" t="e">
        <f>'Sub-CLIN 0004A SRPPF Fee'!D8</f>
        <v>#VALUE!</v>
      </c>
      <c r="G9" s="20">
        <f>'CLIN 0006 SPP Fixed Fee'!D8</f>
        <v>0</v>
      </c>
      <c r="H9" s="20" t="e">
        <f>SUM(D9:G9)</f>
        <v>#VALUE!</v>
      </c>
      <c r="I9" s="3"/>
      <c r="J9" s="9"/>
      <c r="K9" s="9"/>
    </row>
    <row r="10" spans="1:13" ht="15.75" x14ac:dyDescent="0.25">
      <c r="A10" s="3" t="s">
        <v>23</v>
      </c>
      <c r="B10" s="106">
        <f>'CLIN 0002 M&amp;O Fee'!F9</f>
        <v>0</v>
      </c>
      <c r="C10" s="106">
        <f>'CLIN 0002 M&amp;O Fee'!G9</f>
        <v>0</v>
      </c>
      <c r="D10" s="107">
        <f>SUM(B10:C10)</f>
        <v>0</v>
      </c>
      <c r="E10" s="106">
        <f>'CLIN 0003 M&amp;O Fee'!D9</f>
        <v>0</v>
      </c>
      <c r="F10" s="106" t="e">
        <f>'Sub-CLIN 0004A SRPPF Fee'!D9</f>
        <v>#VALUE!</v>
      </c>
      <c r="G10" s="106">
        <f>'CLIN 0006 SPP Fixed Fee'!D9</f>
        <v>0</v>
      </c>
      <c r="H10" s="106" t="e">
        <f>SUM(D10:G10)</f>
        <v>#VALUE!</v>
      </c>
      <c r="I10" s="3"/>
      <c r="J10" s="9"/>
      <c r="K10" s="9"/>
    </row>
    <row r="11" spans="1:13" ht="15.75" x14ac:dyDescent="0.25">
      <c r="A11" s="3" t="s">
        <v>24</v>
      </c>
      <c r="B11" s="106">
        <f>'CLIN 0002 M&amp;O Fee'!F10</f>
        <v>0</v>
      </c>
      <c r="C11" s="106">
        <f>'CLIN 0002 M&amp;O Fee'!G10</f>
        <v>0</v>
      </c>
      <c r="D11" s="107">
        <f t="shared" ref="D11:D13" si="0">SUM(B11:C11)</f>
        <v>0</v>
      </c>
      <c r="E11" s="106">
        <f>'CLIN 0003 M&amp;O Fee'!D10</f>
        <v>0</v>
      </c>
      <c r="F11" s="106" t="e">
        <f>'Sub-CLIN 0004A SRPPF Fee'!D10</f>
        <v>#VALUE!</v>
      </c>
      <c r="G11" s="106">
        <f>'CLIN 0006 SPP Fixed Fee'!D10</f>
        <v>0</v>
      </c>
      <c r="H11" s="106" t="e">
        <f>SUM(D11:G11)</f>
        <v>#VALUE!</v>
      </c>
      <c r="I11" s="3"/>
      <c r="J11" s="9"/>
      <c r="K11" s="9"/>
    </row>
    <row r="12" spans="1:13" ht="15.75" x14ac:dyDescent="0.25">
      <c r="A12" s="3" t="s">
        <v>25</v>
      </c>
      <c r="B12" s="106">
        <f>'CLIN 0002 M&amp;O Fee'!F11</f>
        <v>0</v>
      </c>
      <c r="C12" s="106">
        <f>'CLIN 0002 M&amp;O Fee'!G11</f>
        <v>0</v>
      </c>
      <c r="D12" s="107">
        <f t="shared" si="0"/>
        <v>0</v>
      </c>
      <c r="E12" s="106">
        <f>'CLIN 0003 M&amp;O Fee'!D11</f>
        <v>0</v>
      </c>
      <c r="F12" s="87" t="s">
        <v>55</v>
      </c>
      <c r="G12" s="106">
        <f>'CLIN 0006 SPP Fixed Fee'!D11</f>
        <v>0</v>
      </c>
      <c r="H12" s="106">
        <f>SUM(D12:E12)+G12</f>
        <v>0</v>
      </c>
      <c r="I12" s="3"/>
      <c r="J12" s="9"/>
      <c r="K12" s="9"/>
    </row>
    <row r="13" spans="1:13" ht="15.75" x14ac:dyDescent="0.25">
      <c r="A13" s="3" t="s">
        <v>26</v>
      </c>
      <c r="B13" s="106">
        <f>'CLIN 0002 M&amp;O Fee'!F12</f>
        <v>0</v>
      </c>
      <c r="C13" s="106">
        <f>'CLIN 0002 M&amp;O Fee'!G12</f>
        <v>0</v>
      </c>
      <c r="D13" s="107">
        <f t="shared" si="0"/>
        <v>0</v>
      </c>
      <c r="E13" s="106">
        <f>'CLIN 0003 M&amp;O Fee'!D12</f>
        <v>0</v>
      </c>
      <c r="F13" s="125"/>
      <c r="G13" s="106">
        <f>'CLIN 0006 SPP Fixed Fee'!D12</f>
        <v>0</v>
      </c>
      <c r="H13" s="106">
        <f>SUM(D13:E13)+G13</f>
        <v>0</v>
      </c>
      <c r="I13" s="3"/>
      <c r="J13" s="9"/>
      <c r="K13" s="9"/>
    </row>
    <row r="14" spans="1:13" ht="15.75" x14ac:dyDescent="0.25">
      <c r="A14" s="3"/>
      <c r="B14" s="19"/>
      <c r="C14" s="19"/>
      <c r="D14" s="47"/>
      <c r="E14" s="106"/>
      <c r="F14" s="126"/>
      <c r="G14" s="106">
        <f>'CLIN 0006 SPP Fixed Fee'!D13</f>
        <v>0</v>
      </c>
      <c r="H14" s="106"/>
      <c r="I14" s="3"/>
      <c r="J14" s="9"/>
      <c r="K14" s="9"/>
    </row>
    <row r="15" spans="1:13" ht="15.75" customHeight="1" x14ac:dyDescent="0.25">
      <c r="A15" s="3" t="s">
        <v>27</v>
      </c>
      <c r="B15" s="106">
        <f>'CLIN 0002 M&amp;O Fee'!F14</f>
        <v>0</v>
      </c>
      <c r="C15" s="106">
        <f>'CLIN 0002 M&amp;O Fee'!G14</f>
        <v>0</v>
      </c>
      <c r="D15" s="107">
        <f t="shared" ref="D15:D19" si="1">SUM(B15:C15)</f>
        <v>0</v>
      </c>
      <c r="E15" s="106">
        <f>'CLIN 0003 M&amp;O Fee'!D14</f>
        <v>0</v>
      </c>
      <c r="F15" s="125"/>
      <c r="G15" s="106">
        <f>'CLIN 0006 SPP Fixed Fee'!D14</f>
        <v>0</v>
      </c>
      <c r="H15" s="106">
        <f>SUM(D15:E15)+G15</f>
        <v>0</v>
      </c>
      <c r="I15" s="3"/>
      <c r="J15" s="9"/>
      <c r="K15" s="9"/>
    </row>
    <row r="16" spans="1:13" ht="15.75" customHeight="1" x14ac:dyDescent="0.25">
      <c r="A16" s="3" t="s">
        <v>28</v>
      </c>
      <c r="B16" s="106">
        <f>'CLIN 0002 M&amp;O Fee'!F15</f>
        <v>0</v>
      </c>
      <c r="C16" s="106">
        <f>'CLIN 0002 M&amp;O Fee'!G15</f>
        <v>0</v>
      </c>
      <c r="D16" s="107">
        <f t="shared" si="1"/>
        <v>0</v>
      </c>
      <c r="E16" s="106">
        <f>'CLIN 0003 M&amp;O Fee'!D15</f>
        <v>0</v>
      </c>
      <c r="F16" s="125"/>
      <c r="G16" s="106">
        <f>'CLIN 0006 SPP Fixed Fee'!D15</f>
        <v>0</v>
      </c>
      <c r="H16" s="106">
        <f>SUM(D16:E16)+G16</f>
        <v>0</v>
      </c>
      <c r="I16" s="3"/>
      <c r="J16" s="9"/>
      <c r="K16" s="9"/>
    </row>
    <row r="17" spans="1:11" ht="15.75" customHeight="1" x14ac:dyDescent="0.25">
      <c r="A17" s="3" t="s">
        <v>29</v>
      </c>
      <c r="B17" s="106">
        <f>'CLIN 0002 M&amp;O Fee'!F16</f>
        <v>0</v>
      </c>
      <c r="C17" s="106">
        <f>'CLIN 0002 M&amp;O Fee'!G16</f>
        <v>0</v>
      </c>
      <c r="D17" s="107">
        <f t="shared" si="1"/>
        <v>0</v>
      </c>
      <c r="E17" s="106">
        <f>'CLIN 0003 M&amp;O Fee'!D16</f>
        <v>0</v>
      </c>
      <c r="F17" s="125"/>
      <c r="G17" s="106">
        <f>'CLIN 0006 SPP Fixed Fee'!D16</f>
        <v>0</v>
      </c>
      <c r="H17" s="106">
        <f>SUM(D17:E17)+G17</f>
        <v>0</v>
      </c>
      <c r="I17" s="3"/>
      <c r="J17" s="9"/>
      <c r="K17" s="9"/>
    </row>
    <row r="18" spans="1:11" ht="15.75" customHeight="1" x14ac:dyDescent="0.25">
      <c r="A18" s="3" t="s">
        <v>30</v>
      </c>
      <c r="B18" s="106">
        <f>'CLIN 0002 M&amp;O Fee'!F17</f>
        <v>0</v>
      </c>
      <c r="C18" s="106">
        <f>'CLIN 0002 M&amp;O Fee'!G17</f>
        <v>0</v>
      </c>
      <c r="D18" s="107">
        <f t="shared" si="1"/>
        <v>0</v>
      </c>
      <c r="E18" s="106">
        <f>'CLIN 0003 M&amp;O Fee'!D17</f>
        <v>0</v>
      </c>
      <c r="F18" s="125"/>
      <c r="G18" s="106">
        <f>'CLIN 0006 SPP Fixed Fee'!D17</f>
        <v>0</v>
      </c>
      <c r="H18" s="106">
        <f>SUM(D18:E18)+G18</f>
        <v>0</v>
      </c>
      <c r="I18" s="3"/>
      <c r="J18" s="9"/>
      <c r="K18" s="9"/>
    </row>
    <row r="19" spans="1:11" ht="15.75" customHeight="1" x14ac:dyDescent="0.25">
      <c r="A19" s="3" t="s">
        <v>31</v>
      </c>
      <c r="B19" s="106">
        <f>'CLIN 0002 M&amp;O Fee'!F18</f>
        <v>0</v>
      </c>
      <c r="C19" s="106">
        <f>'CLIN 0002 M&amp;O Fee'!G18</f>
        <v>0</v>
      </c>
      <c r="D19" s="107">
        <f t="shared" si="1"/>
        <v>0</v>
      </c>
      <c r="E19" s="106">
        <f>'CLIN 0003 M&amp;O Fee'!D18</f>
        <v>0</v>
      </c>
      <c r="F19" s="125"/>
      <c r="G19" s="106">
        <f>'CLIN 0006 SPP Fixed Fee'!D18</f>
        <v>0</v>
      </c>
      <c r="H19" s="106">
        <f>SUM(D19:E19)+G19</f>
        <v>0</v>
      </c>
      <c r="I19" s="3"/>
      <c r="J19" s="9"/>
      <c r="K19" s="9"/>
    </row>
    <row r="20" spans="1:11" ht="15.75" customHeight="1" x14ac:dyDescent="0.25">
      <c r="A20" s="3"/>
      <c r="B20" s="19"/>
      <c r="C20" s="19"/>
      <c r="D20" s="107"/>
      <c r="E20" s="106"/>
      <c r="F20" s="126"/>
      <c r="G20" s="106"/>
      <c r="H20" s="106"/>
      <c r="I20" s="3"/>
      <c r="J20" s="9"/>
      <c r="K20" s="9"/>
    </row>
    <row r="21" spans="1:11" ht="15.75" customHeight="1" x14ac:dyDescent="0.25">
      <c r="A21" s="3" t="s">
        <v>32</v>
      </c>
      <c r="B21" s="106">
        <f>'CLIN 0002 M&amp;O Fee'!F20</f>
        <v>0</v>
      </c>
      <c r="C21" s="106">
        <f>'CLIN 0002 M&amp;O Fee'!G20</f>
        <v>0</v>
      </c>
      <c r="D21" s="107">
        <f>SUM(B21:C21)</f>
        <v>0</v>
      </c>
      <c r="E21" s="106">
        <f>'CLIN 0003 M&amp;O Fee'!D20</f>
        <v>0</v>
      </c>
      <c r="F21" s="127"/>
      <c r="G21" s="106">
        <f>'CLIN 0006 SPP Fixed Fee'!D20</f>
        <v>0</v>
      </c>
      <c r="H21" s="106">
        <f t="shared" ref="H21:H25" si="2">SUM(D21:E21)+G21</f>
        <v>0</v>
      </c>
      <c r="I21" s="3"/>
      <c r="J21" s="9"/>
      <c r="K21" s="9"/>
    </row>
    <row r="22" spans="1:11" ht="15.75" customHeight="1" x14ac:dyDescent="0.25">
      <c r="A22" s="3" t="s">
        <v>33</v>
      </c>
      <c r="B22" s="106">
        <f>'CLIN 0002 M&amp;O Fee'!F21</f>
        <v>0</v>
      </c>
      <c r="C22" s="106">
        <f>'CLIN 0002 M&amp;O Fee'!G21</f>
        <v>0</v>
      </c>
      <c r="D22" s="107">
        <f t="shared" ref="D22:D25" si="3">SUM(B22:C22)</f>
        <v>0</v>
      </c>
      <c r="E22" s="106">
        <f>'CLIN 0003 M&amp;O Fee'!D21</f>
        <v>0</v>
      </c>
      <c r="F22" s="127"/>
      <c r="G22" s="106">
        <f>'CLIN 0006 SPP Fixed Fee'!D21</f>
        <v>0</v>
      </c>
      <c r="H22" s="106">
        <f t="shared" si="2"/>
        <v>0</v>
      </c>
      <c r="I22" s="3"/>
      <c r="J22" s="9"/>
      <c r="K22" s="9"/>
    </row>
    <row r="23" spans="1:11" ht="15.75" customHeight="1" x14ac:dyDescent="0.25">
      <c r="A23" s="3" t="s">
        <v>34</v>
      </c>
      <c r="B23" s="106">
        <f>'CLIN 0002 M&amp;O Fee'!F22</f>
        <v>0</v>
      </c>
      <c r="C23" s="106">
        <f>'CLIN 0002 M&amp;O Fee'!G22</f>
        <v>0</v>
      </c>
      <c r="D23" s="107">
        <f t="shared" si="3"/>
        <v>0</v>
      </c>
      <c r="E23" s="106">
        <f>'CLIN 0003 M&amp;O Fee'!D22</f>
        <v>0</v>
      </c>
      <c r="F23" s="127"/>
      <c r="G23" s="106">
        <f>'CLIN 0006 SPP Fixed Fee'!D22</f>
        <v>0</v>
      </c>
      <c r="H23" s="106">
        <f t="shared" si="2"/>
        <v>0</v>
      </c>
      <c r="I23" s="3"/>
      <c r="J23" s="9"/>
      <c r="K23" s="9"/>
    </row>
    <row r="24" spans="1:11" ht="15.75" customHeight="1" x14ac:dyDescent="0.25">
      <c r="A24" s="3" t="s">
        <v>35</v>
      </c>
      <c r="B24" s="106">
        <f>'CLIN 0002 M&amp;O Fee'!F23</f>
        <v>0</v>
      </c>
      <c r="C24" s="106">
        <f>'CLIN 0002 M&amp;O Fee'!G23</f>
        <v>0</v>
      </c>
      <c r="D24" s="107">
        <f t="shared" si="3"/>
        <v>0</v>
      </c>
      <c r="E24" s="106">
        <f>'CLIN 0003 M&amp;O Fee'!D23</f>
        <v>0</v>
      </c>
      <c r="F24" s="127"/>
      <c r="G24" s="106">
        <f>'CLIN 0006 SPP Fixed Fee'!D23</f>
        <v>0</v>
      </c>
      <c r="H24" s="106">
        <f t="shared" si="2"/>
        <v>0</v>
      </c>
      <c r="I24" s="3"/>
      <c r="J24" s="9"/>
      <c r="K24" s="9"/>
    </row>
    <row r="25" spans="1:11" ht="15.75" customHeight="1" x14ac:dyDescent="0.25">
      <c r="A25" s="3" t="s">
        <v>36</v>
      </c>
      <c r="B25" s="106">
        <f>'CLIN 0002 M&amp;O Fee'!F24</f>
        <v>0</v>
      </c>
      <c r="C25" s="106">
        <f>'CLIN 0002 M&amp;O Fee'!G24</f>
        <v>0</v>
      </c>
      <c r="D25" s="107">
        <f t="shared" si="3"/>
        <v>0</v>
      </c>
      <c r="E25" s="106">
        <f>'CLIN 0003 M&amp;O Fee'!D24</f>
        <v>0</v>
      </c>
      <c r="F25" s="127"/>
      <c r="G25" s="106">
        <f>'CLIN 0006 SPP Fixed Fee'!D24</f>
        <v>0</v>
      </c>
      <c r="H25" s="106">
        <f t="shared" si="2"/>
        <v>0</v>
      </c>
      <c r="I25" s="3"/>
      <c r="J25" s="9"/>
      <c r="K25" s="9"/>
    </row>
    <row r="26" spans="1:11" ht="15.75" customHeight="1" x14ac:dyDescent="0.25">
      <c r="A26" s="3"/>
      <c r="B26" s="19"/>
      <c r="C26" s="19"/>
      <c r="D26" s="107"/>
      <c r="E26" s="106"/>
      <c r="F26" s="126"/>
      <c r="G26" s="106"/>
      <c r="H26" s="106"/>
      <c r="I26" s="3"/>
      <c r="J26" s="9"/>
      <c r="K26" s="9"/>
    </row>
    <row r="27" spans="1:11" ht="15.75" customHeight="1" x14ac:dyDescent="0.25">
      <c r="A27" s="3" t="s">
        <v>37</v>
      </c>
      <c r="B27" s="106">
        <f>'CLIN 0002 M&amp;O Fee'!F26</f>
        <v>0</v>
      </c>
      <c r="C27" s="106">
        <f>'CLIN 0002 M&amp;O Fee'!G26</f>
        <v>0</v>
      </c>
      <c r="D27" s="107">
        <f t="shared" ref="D27:D32" si="4">SUM(B27:C27)</f>
        <v>0</v>
      </c>
      <c r="E27" s="106">
        <f>'CLIN 0003 M&amp;O Fee'!D26</f>
        <v>0</v>
      </c>
      <c r="F27" s="127"/>
      <c r="G27" s="106">
        <f>'CLIN 0006 SPP Fixed Fee'!D26</f>
        <v>0</v>
      </c>
      <c r="H27" s="106">
        <f t="shared" ref="H27:H32" si="5">SUM(D27:E27)+G27</f>
        <v>0</v>
      </c>
      <c r="I27" s="3"/>
      <c r="J27" s="9"/>
      <c r="K27" s="9"/>
    </row>
    <row r="28" spans="1:11" ht="15.75" customHeight="1" x14ac:dyDescent="0.25">
      <c r="A28" s="3" t="s">
        <v>38</v>
      </c>
      <c r="B28" s="106">
        <f>'CLIN 0002 M&amp;O Fee'!F27</f>
        <v>0</v>
      </c>
      <c r="C28" s="106">
        <f>'CLIN 0002 M&amp;O Fee'!G27</f>
        <v>0</v>
      </c>
      <c r="D28" s="107">
        <f t="shared" si="4"/>
        <v>0</v>
      </c>
      <c r="E28" s="106">
        <f>'CLIN 0003 M&amp;O Fee'!D27</f>
        <v>0</v>
      </c>
      <c r="F28" s="127"/>
      <c r="G28" s="106">
        <f>'CLIN 0006 SPP Fixed Fee'!D27</f>
        <v>0</v>
      </c>
      <c r="H28" s="106">
        <f t="shared" si="5"/>
        <v>0</v>
      </c>
      <c r="I28" s="3"/>
      <c r="J28" s="9"/>
      <c r="K28" s="9"/>
    </row>
    <row r="29" spans="1:11" ht="15.75" customHeight="1" x14ac:dyDescent="0.25">
      <c r="A29" s="3" t="s">
        <v>39</v>
      </c>
      <c r="B29" s="106">
        <f>'CLIN 0002 M&amp;O Fee'!F28</f>
        <v>0</v>
      </c>
      <c r="C29" s="106">
        <f>'CLIN 0002 M&amp;O Fee'!G28</f>
        <v>0</v>
      </c>
      <c r="D29" s="107">
        <f t="shared" si="4"/>
        <v>0</v>
      </c>
      <c r="E29" s="106">
        <f>'CLIN 0003 M&amp;O Fee'!D28</f>
        <v>0</v>
      </c>
      <c r="F29" s="127"/>
      <c r="G29" s="106">
        <f>'CLIN 0006 SPP Fixed Fee'!D28</f>
        <v>0</v>
      </c>
      <c r="H29" s="106">
        <f t="shared" si="5"/>
        <v>0</v>
      </c>
      <c r="I29" s="3"/>
      <c r="J29" s="9"/>
      <c r="K29" s="9"/>
    </row>
    <row r="30" spans="1:11" ht="15.75" customHeight="1" x14ac:dyDescent="0.25">
      <c r="A30" s="3"/>
      <c r="B30" s="106"/>
      <c r="C30" s="106"/>
      <c r="D30" s="107"/>
      <c r="E30" s="106"/>
      <c r="F30" s="127"/>
      <c r="G30" s="106"/>
      <c r="H30" s="106"/>
      <c r="I30" s="3"/>
      <c r="J30" s="9"/>
      <c r="K30" s="9"/>
    </row>
    <row r="31" spans="1:11" ht="15.75" customHeight="1" x14ac:dyDescent="0.25">
      <c r="A31" s="3" t="s">
        <v>52</v>
      </c>
      <c r="B31" s="106">
        <f>'CLIN 0002 M&amp;O Fee'!F30</f>
        <v>0</v>
      </c>
      <c r="C31" s="106">
        <f>'CLIN 0002 M&amp;O Fee'!G30</f>
        <v>0</v>
      </c>
      <c r="D31" s="107">
        <f t="shared" si="4"/>
        <v>0</v>
      </c>
      <c r="E31" s="106">
        <f>'CLIN 0003 M&amp;O Fee'!D30</f>
        <v>0</v>
      </c>
      <c r="F31" s="127"/>
      <c r="G31" s="106">
        <f>'CLIN 0006 SPP Fixed Fee'!D30</f>
        <v>0</v>
      </c>
      <c r="H31" s="106">
        <f t="shared" si="5"/>
        <v>0</v>
      </c>
      <c r="I31" s="3"/>
      <c r="J31" s="9"/>
      <c r="K31" s="9"/>
    </row>
    <row r="32" spans="1:11" ht="16.5" thickBot="1" x14ac:dyDescent="0.3">
      <c r="A32" s="3" t="s">
        <v>53</v>
      </c>
      <c r="B32" s="106">
        <f>'CLIN 0002 M&amp;O Fee'!F31</f>
        <v>0</v>
      </c>
      <c r="C32" s="106">
        <f>'CLIN 0002 M&amp;O Fee'!G31</f>
        <v>0</v>
      </c>
      <c r="D32" s="107">
        <f t="shared" si="4"/>
        <v>0</v>
      </c>
      <c r="E32" s="106">
        <f>'CLIN 0003 M&amp;O Fee'!D31</f>
        <v>0</v>
      </c>
      <c r="F32" s="127"/>
      <c r="G32" s="106">
        <f>'CLIN 0006 SPP Fixed Fee'!D31</f>
        <v>0</v>
      </c>
      <c r="H32" s="106">
        <f t="shared" si="5"/>
        <v>0</v>
      </c>
      <c r="I32" s="3"/>
      <c r="J32" s="9"/>
      <c r="K32" s="9"/>
    </row>
    <row r="33" spans="1:11" ht="16.5" thickBot="1" x14ac:dyDescent="0.3">
      <c r="A33" s="9"/>
      <c r="B33" s="21">
        <f t="shared" ref="B33:G33" si="6">SUM(B9:B32)</f>
        <v>0</v>
      </c>
      <c r="C33" s="21">
        <f t="shared" si="6"/>
        <v>0</v>
      </c>
      <c r="D33" s="21">
        <f t="shared" si="6"/>
        <v>0</v>
      </c>
      <c r="E33" s="21">
        <f t="shared" si="6"/>
        <v>0</v>
      </c>
      <c r="F33" s="21" t="e">
        <f>SUM(F9:F11)</f>
        <v>#VALUE!</v>
      </c>
      <c r="G33" s="21">
        <f t="shared" si="6"/>
        <v>0</v>
      </c>
      <c r="H33" s="21" t="e">
        <f>SUM(H9:H32)+H6</f>
        <v>#VALUE!</v>
      </c>
      <c r="I33" s="9"/>
      <c r="J33" s="9"/>
      <c r="K33" s="9"/>
    </row>
    <row r="34" spans="1:11" ht="15.75" x14ac:dyDescent="0.25">
      <c r="A34" s="9"/>
      <c r="B34" s="44"/>
      <c r="C34" s="44"/>
      <c r="D34" s="44"/>
      <c r="E34" s="44"/>
      <c r="F34" s="44"/>
      <c r="G34" s="44"/>
      <c r="H34" s="25"/>
      <c r="I34" s="9"/>
      <c r="J34" s="9"/>
      <c r="K34" s="9"/>
    </row>
    <row r="35" spans="1:11" ht="15.75" customHeight="1" x14ac:dyDescent="0.25">
      <c r="A35" s="134" t="s">
        <v>71</v>
      </c>
      <c r="B35" s="134"/>
      <c r="C35" s="134"/>
      <c r="D35" s="134"/>
      <c r="E35" s="134"/>
      <c r="F35" s="134"/>
      <c r="G35" s="134"/>
      <c r="H35" s="134"/>
      <c r="I35" s="117"/>
      <c r="J35" s="117"/>
      <c r="K35" s="117"/>
    </row>
    <row r="36" spans="1:11" ht="16.5" customHeight="1" x14ac:dyDescent="0.25">
      <c r="A36" s="134"/>
      <c r="B36" s="134"/>
      <c r="C36" s="134"/>
      <c r="D36" s="134"/>
      <c r="E36" s="134"/>
      <c r="F36" s="134"/>
      <c r="G36" s="134"/>
      <c r="H36" s="134"/>
      <c r="I36" s="117"/>
      <c r="J36" s="117"/>
      <c r="K36" s="117"/>
    </row>
    <row r="37" spans="1:11" ht="15.75" x14ac:dyDescent="0.25">
      <c r="A37" s="9"/>
      <c r="B37" s="9"/>
      <c r="C37" s="9"/>
      <c r="D37" s="9"/>
      <c r="E37" s="9"/>
      <c r="F37" s="9"/>
      <c r="G37" s="9"/>
      <c r="H37" s="25"/>
      <c r="I37" s="9"/>
      <c r="J37" s="9"/>
      <c r="K37" s="9"/>
    </row>
    <row r="38" spans="1:11" ht="15.75" x14ac:dyDescent="0.25">
      <c r="A38" s="9"/>
      <c r="B38" s="9"/>
      <c r="C38" s="9"/>
      <c r="D38" s="9"/>
      <c r="E38" s="9"/>
      <c r="F38" s="9"/>
      <c r="G38" s="9"/>
      <c r="H38" s="9"/>
      <c r="I38" s="9"/>
      <c r="J38" s="9"/>
      <c r="K38" s="9"/>
    </row>
    <row r="39" spans="1:11" ht="15.75" x14ac:dyDescent="0.25">
      <c r="A39" s="9"/>
      <c r="B39" s="9"/>
      <c r="C39" s="9"/>
      <c r="D39" s="9"/>
      <c r="E39" s="9"/>
      <c r="F39" s="9"/>
      <c r="G39" s="9"/>
      <c r="H39" s="9"/>
      <c r="I39" s="9"/>
      <c r="J39" s="9"/>
      <c r="K39" s="9"/>
    </row>
    <row r="40" spans="1:11" ht="15.75" x14ac:dyDescent="0.25">
      <c r="A40" s="9"/>
      <c r="B40" s="9"/>
      <c r="C40" s="9"/>
      <c r="D40" s="9"/>
      <c r="E40" s="9"/>
      <c r="F40" s="9"/>
      <c r="G40" s="9"/>
      <c r="H40" s="9"/>
      <c r="I40" s="9"/>
      <c r="J40" s="9"/>
      <c r="K40" s="9"/>
    </row>
    <row r="41" spans="1:11" ht="15.75" x14ac:dyDescent="0.25">
      <c r="A41" s="9"/>
      <c r="B41" s="9"/>
      <c r="C41" s="9"/>
      <c r="D41" s="9"/>
      <c r="E41" s="9"/>
      <c r="F41" s="9"/>
      <c r="G41" s="9"/>
      <c r="H41" s="9"/>
      <c r="I41" s="9"/>
      <c r="J41" s="9"/>
      <c r="K41" s="9"/>
    </row>
    <row r="42" spans="1:11" ht="15.75" x14ac:dyDescent="0.25">
      <c r="A42" s="9"/>
      <c r="B42" s="9"/>
      <c r="C42" s="9"/>
      <c r="D42" s="9"/>
      <c r="E42" s="9"/>
      <c r="F42" s="9"/>
      <c r="G42" s="9"/>
      <c r="H42" s="9"/>
      <c r="I42" s="9"/>
      <c r="J42" s="9"/>
      <c r="K42" s="9"/>
    </row>
    <row r="43" spans="1:11" ht="15.75" x14ac:dyDescent="0.25">
      <c r="A43" s="9"/>
      <c r="B43" s="9"/>
      <c r="C43" s="9"/>
      <c r="D43" s="9"/>
      <c r="E43" s="9"/>
      <c r="F43" s="9"/>
      <c r="G43" s="9"/>
      <c r="H43" s="9"/>
      <c r="I43" s="9"/>
      <c r="J43" s="9"/>
      <c r="K43" s="9"/>
    </row>
  </sheetData>
  <mergeCells count="3">
    <mergeCell ref="A4:H4"/>
    <mergeCell ref="B6:G6"/>
    <mergeCell ref="A35:H36"/>
  </mergeCells>
  <pageMargins left="0.7" right="0.7" top="0.75" bottom="0.75" header="0.3" footer="0.3"/>
  <pageSetup scale="75" orientation="landscape" r:id="rId1"/>
  <ignoredErrors>
    <ignoredError sqref="F33" 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B83683E479E49498A4C37CCEE19919C" ma:contentTypeVersion="0" ma:contentTypeDescription="Create a new document." ma:contentTypeScope="" ma:versionID="dc7bbcc58d005043e6942e63bc1c2ab3">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48F7FFA-5C70-4EB3-A6F3-68345CB67DF2}">
  <ds:schemaRefs>
    <ds:schemaRef ds:uri="http://schemas.microsoft.com/sharepoint/v3/contenttype/forms"/>
  </ds:schemaRefs>
</ds:datastoreItem>
</file>

<file path=customXml/itemProps2.xml><?xml version="1.0" encoding="utf-8"?>
<ds:datastoreItem xmlns:ds="http://schemas.openxmlformats.org/officeDocument/2006/customXml" ds:itemID="{21392AD5-C407-4B47-AAEE-0AEFBFC5800F}">
  <ds:schemaRefs>
    <ds:schemaRef ds:uri="http://purl.org/dc/elements/1.1/"/>
    <ds:schemaRef ds:uri="http://schemas.microsoft.com/office/2006/metadata/properties"/>
    <ds:schemaRef ds:uri="http://schemas.microsoft.com/office/2006/documentManagement/types"/>
    <ds:schemaRef ds:uri="http://www.w3.org/XML/1998/namespace"/>
    <ds:schemaRef ds:uri="http://purl.org/dc/terms/"/>
    <ds:schemaRef ds:uri="http://purl.org/dc/dcmitype/"/>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3BE92043-2416-4B29-96ED-FEBFC387A8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Forecasted Budget</vt:lpstr>
      <vt:lpstr>CLIN 0001 Transition Period</vt:lpstr>
      <vt:lpstr>CLIN 0002 M&amp;O Fee</vt:lpstr>
      <vt:lpstr>CLIN 0003 M&amp;O Fee</vt:lpstr>
      <vt:lpstr>Sub-CLIN 0004A SRPPF Fee</vt:lpstr>
      <vt:lpstr>CLIN 0006 SPP Fixed Fee</vt:lpstr>
      <vt:lpstr>Proposed Summary</vt:lpstr>
      <vt:lpstr>'CLIN 0002 M&amp;O Fee'!Print_Area</vt:lpstr>
      <vt:lpstr>'CLIN 0003 M&amp;O Fee'!Print_Area</vt:lpstr>
      <vt:lpstr>'CLIN 0006 SPP Fixed Fee'!Print_Area</vt:lpstr>
      <vt:lpstr>'Forecasted Budget'!Print_Area</vt:lpstr>
      <vt:lpstr>'Proposed Summary'!Print_Area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Caesar</dc:creator>
  <cp:keywords/>
  <dc:description/>
  <cp:lastModifiedBy>Bland, Jeffrey</cp:lastModifiedBy>
  <cp:revision/>
  <dcterms:created xsi:type="dcterms:W3CDTF">2016-02-22T19:40:56Z</dcterms:created>
  <dcterms:modified xsi:type="dcterms:W3CDTF">2024-09-13T21:08:44Z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0x010100AB83683E479E49498A4C37CCEE19919C</vt:lpwstr>
  </property>
  <property fmtid="{D5CDD505-2E9C-101B-9397-08002B2CF9AE}" pid="3" name="SV_QUERY_LIST_4F35BF76-6C0D-4D9B-82B2-816C12CF3733">
    <vt:lpwstr>empty_477D106A-C0D6-4607-AEBD-E2C9D60EA279</vt:lpwstr>
  </property>
  <property fmtid="{D5CDD505-2E9C-101B-9397-08002B2CF9AE}" pid="4" name="SV_HIDDEN_GRID_QUERY_LIST_4F35BF76-6C0D-4D9B-82B2-816C12CF3733">
    <vt:lpwstr>empty_477D106A-C0D6-4607-AEBD-E2C9D60EA279</vt:lpwstr>
  </property>
</Properties>
</file>